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66925"/>
  <xr:revisionPtr revIDLastSave="1370" documentId="8_{6FA45EB4-68D6-445E-A3B4-6A5735554FFF}" xr6:coauthVersionLast="47" xr6:coauthVersionMax="47" xr10:uidLastSave="{E8E9E6E2-5AE8-4EDC-A043-029874F88495}"/>
  <bookViews>
    <workbookView xWindow="-103" yWindow="-103" windowWidth="27977" windowHeight="18000" firstSheet="4" activeTab="5" xr2:uid="{6A871AEC-569B-4350-BE2F-7484DEB82112}"/>
  </bookViews>
  <sheets>
    <sheet name="1st-order LPF" sheetId="3" r:id="rId1"/>
    <sheet name="1st-order HPF" sheetId="10" r:id="rId2"/>
    <sheet name="1st-Order APF" sheetId="17" r:id="rId3"/>
    <sheet name="1st-order Low Shelf" sheetId="7" r:id="rId4"/>
    <sheet name="1st-order High Shelf" sheetId="8" r:id="rId5"/>
    <sheet name="2nd-order LPF" sheetId="4" r:id="rId6"/>
    <sheet name="2nd-order HPF" sheetId="11" r:id="rId7"/>
    <sheet name="2nd-Order APF" sheetId="16" r:id="rId8"/>
    <sheet name="2nd-Order Low Shelf" sheetId="19" r:id="rId9"/>
    <sheet name="2nd-Order High Shelf" sheetId="20" r:id="rId10"/>
    <sheet name="Peaking EQ" sheetId="18" r:id="rId11"/>
    <sheet name="BPF (constant skirt)" sheetId="12" r:id="rId12"/>
    <sheet name="BPF (constant peak)" sheetId="13" r:id="rId13"/>
    <sheet name="Notch" sheetId="14" r:id="rId14"/>
    <sheet name="Linkwitz Transform" sheetId="21" r:id="rId15"/>
  </sheets>
  <definedNames>
    <definedName name="_c1i" localSheetId="14">'Linkwitz Transform'!$B$38</definedName>
    <definedName name="_c2i" localSheetId="14">'Linkwitz Transform'!$B$39</definedName>
    <definedName name="A" localSheetId="9">'2nd-Order High Shelf'!$B$33</definedName>
    <definedName name="A" localSheetId="8">'2nd-Order Low Shelf'!$B$33</definedName>
    <definedName name="A" localSheetId="10">'Peaking EQ'!$B$33</definedName>
    <definedName name="a0_" localSheetId="2">'1st-Order APF'!$B$11</definedName>
    <definedName name="a0_" localSheetId="4">'1st-order High Shelf'!$B$12</definedName>
    <definedName name="a0_" localSheetId="1">'1st-order HPF'!$B$11</definedName>
    <definedName name="a0_" localSheetId="3">'1st-order Low Shelf'!$B$12</definedName>
    <definedName name="a0_" localSheetId="0">'1st-order LPF'!$B$11</definedName>
    <definedName name="a0_" localSheetId="7">'2nd-Order APF'!$B$12</definedName>
    <definedName name="a0_" localSheetId="9">'2nd-Order High Shelf'!$B$13</definedName>
    <definedName name="a0_" localSheetId="6">'2nd-order HPF'!$B$12</definedName>
    <definedName name="a0_" localSheetId="8">'2nd-Order Low Shelf'!$B$13</definedName>
    <definedName name="a0_" localSheetId="5">'2nd-order LPF'!$B$12</definedName>
    <definedName name="a0_" localSheetId="12">'BPF (constant peak)'!$B$12</definedName>
    <definedName name="a0_" localSheetId="11">'BPF (constant skirt)'!$B$12</definedName>
    <definedName name="a0_" localSheetId="14">'Linkwitz Transform'!$B$14</definedName>
    <definedName name="a0_" localSheetId="13">Notch!$B$12</definedName>
    <definedName name="a0_" localSheetId="10">'Peaking EQ'!$B$13</definedName>
    <definedName name="a0_raw" localSheetId="2">'1st-Order APF'!$B$20</definedName>
    <definedName name="a0_raw" localSheetId="4">'1st-order High Shelf'!$B$21</definedName>
    <definedName name="a0_raw" localSheetId="1">'1st-order HPF'!$B$20</definedName>
    <definedName name="a0_raw" localSheetId="3">'1st-order Low Shelf'!$B$21</definedName>
    <definedName name="a0_raw" localSheetId="0">'1st-order LPF'!$B$20</definedName>
    <definedName name="a0_raw" localSheetId="7">'2nd-Order APF'!$B$21</definedName>
    <definedName name="a0_raw" localSheetId="9">'2nd-Order High Shelf'!$B$22</definedName>
    <definedName name="a0_raw" localSheetId="6">'2nd-order HPF'!$B$21</definedName>
    <definedName name="a0_raw" localSheetId="8">'2nd-Order Low Shelf'!$B$22</definedName>
    <definedName name="a0_raw" localSheetId="5">'2nd-order LPF'!$B$21</definedName>
    <definedName name="a0_raw" localSheetId="12">'BPF (constant peak)'!$B$21</definedName>
    <definedName name="a0_raw" localSheetId="11">'BPF (constant skirt)'!$B$21</definedName>
    <definedName name="a0_raw" localSheetId="14">'Linkwitz Transform'!$B$23</definedName>
    <definedName name="a0_raw" localSheetId="13">Notch!$B$21</definedName>
    <definedName name="a0_raw" localSheetId="10">'Peaking EQ'!$B$22</definedName>
    <definedName name="a1_" localSheetId="2">'1st-Order APF'!$B$12</definedName>
    <definedName name="a1_" localSheetId="4">'1st-order High Shelf'!$B$13</definedName>
    <definedName name="a1_" localSheetId="1">'1st-order HPF'!$B$12</definedName>
    <definedName name="a1_" localSheetId="3">'1st-order Low Shelf'!$B$13</definedName>
    <definedName name="a1_" localSheetId="0">'1st-order LPF'!$B$12</definedName>
    <definedName name="a1_" localSheetId="7">'2nd-Order APF'!$B$13</definedName>
    <definedName name="a1_" localSheetId="9">'2nd-Order High Shelf'!$B$14</definedName>
    <definedName name="a1_" localSheetId="6">'2nd-order HPF'!$B$13</definedName>
    <definedName name="a1_" localSheetId="8">'2nd-Order Low Shelf'!$B$14</definedName>
    <definedName name="a1_" localSheetId="5">'2nd-order LPF'!$B$13</definedName>
    <definedName name="a1_" localSheetId="12">'BPF (constant peak)'!$B$13</definedName>
    <definedName name="a1_" localSheetId="11">'BPF (constant skirt)'!$B$13</definedName>
    <definedName name="a1_" localSheetId="14">'Linkwitz Transform'!$B$15</definedName>
    <definedName name="a1_" localSheetId="13">Notch!$B$13</definedName>
    <definedName name="a1_" localSheetId="10">'Peaking EQ'!$B$14</definedName>
    <definedName name="a2_" localSheetId="2">'1st-Order APF'!$B$13</definedName>
    <definedName name="a2_" localSheetId="4">'1st-order High Shelf'!$B$14</definedName>
    <definedName name="a2_" localSheetId="1">'1st-order HPF'!$B$13</definedName>
    <definedName name="a2_" localSheetId="3">'1st-order Low Shelf'!$B$14</definedName>
    <definedName name="a2_" localSheetId="0">'1st-order LPF'!$B$13</definedName>
    <definedName name="a2_" localSheetId="7">'2nd-Order APF'!$B$14</definedName>
    <definedName name="a2_" localSheetId="9">'2nd-Order High Shelf'!$B$15</definedName>
    <definedName name="a2_" localSheetId="6">'2nd-order HPF'!$B$14</definedName>
    <definedName name="a2_" localSheetId="8">'2nd-Order Low Shelf'!$B$15</definedName>
    <definedName name="a2_" localSheetId="5">'2nd-order LPF'!$B$14</definedName>
    <definedName name="a2_" localSheetId="12">'BPF (constant peak)'!$B$14</definedName>
    <definedName name="a2_" localSheetId="11">'BPF (constant skirt)'!$B$14</definedName>
    <definedName name="a2_" localSheetId="14">'Linkwitz Transform'!$B$16</definedName>
    <definedName name="a2_" localSheetId="13">Notch!$B$14</definedName>
    <definedName name="a2_" localSheetId="10">'Peaking EQ'!$B$15</definedName>
    <definedName name="alpha" localSheetId="2">'1st-Order APF'!$B$30</definedName>
    <definedName name="alpha" localSheetId="7">'2nd-Order APF'!$B$31</definedName>
    <definedName name="alpha" localSheetId="9">'2nd-Order High Shelf'!$B$32</definedName>
    <definedName name="alpha" localSheetId="6">'2nd-order HPF'!$B$31</definedName>
    <definedName name="alpha" localSheetId="8">'2nd-Order Low Shelf'!$B$32</definedName>
    <definedName name="alpha" localSheetId="5">'2nd-order LPF'!$B$31</definedName>
    <definedName name="alpha" localSheetId="12">'BPF (constant peak)'!$B$31</definedName>
    <definedName name="alpha" localSheetId="11">'BPF (constant skirt)'!$B$31</definedName>
    <definedName name="alpha" localSheetId="13">Notch!$B$31</definedName>
    <definedName name="alpha" localSheetId="10">'Peaking EQ'!$B$32</definedName>
    <definedName name="b0_" localSheetId="2">'1st-Order APF'!$B$15</definedName>
    <definedName name="b0_" localSheetId="4">'1st-order High Shelf'!$B$16</definedName>
    <definedName name="b0_" localSheetId="1">'1st-order HPF'!$B$15</definedName>
    <definedName name="b0_" localSheetId="3">'1st-order Low Shelf'!$B$16</definedName>
    <definedName name="b0_" localSheetId="0">'1st-order LPF'!$B$15</definedName>
    <definedName name="b0_" localSheetId="7">'2nd-Order APF'!$B$16</definedName>
    <definedName name="b0_" localSheetId="9">'2nd-Order High Shelf'!$B$17</definedName>
    <definedName name="b0_" localSheetId="6">'2nd-order HPF'!$B$16</definedName>
    <definedName name="b0_" localSheetId="8">'2nd-Order Low Shelf'!$B$17</definedName>
    <definedName name="b0_" localSheetId="5">'2nd-order LPF'!$B$16</definedName>
    <definedName name="b0_" localSheetId="12">'BPF (constant peak)'!$B$16</definedName>
    <definedName name="b0_" localSheetId="11">'BPF (constant skirt)'!$B$16</definedName>
    <definedName name="b0_" localSheetId="14">'Linkwitz Transform'!$B$18</definedName>
    <definedName name="b0_" localSheetId="13">Notch!$B$16</definedName>
    <definedName name="b0_" localSheetId="10">'Peaking EQ'!$B$17</definedName>
    <definedName name="b1_" localSheetId="2">'1st-Order APF'!$B$16</definedName>
    <definedName name="b1_" localSheetId="4">'1st-order High Shelf'!$B$17</definedName>
    <definedName name="b1_" localSheetId="1">'1st-order HPF'!$B$16</definedName>
    <definedName name="b1_" localSheetId="3">'1st-order Low Shelf'!$B$17</definedName>
    <definedName name="b1_" localSheetId="0">'1st-order LPF'!$B$16</definedName>
    <definedName name="b1_" localSheetId="7">'2nd-Order APF'!$B$17</definedName>
    <definedName name="b1_" localSheetId="9">'2nd-Order High Shelf'!$B$18</definedName>
    <definedName name="b1_" localSheetId="6">'2nd-order HPF'!$B$17</definedName>
    <definedName name="b1_" localSheetId="8">'2nd-Order Low Shelf'!$B$18</definedName>
    <definedName name="b1_" localSheetId="5">'2nd-order LPF'!$B$17</definedName>
    <definedName name="b1_" localSheetId="12">'BPF (constant peak)'!$B$17</definedName>
    <definedName name="b1_" localSheetId="11">'BPF (constant skirt)'!$B$17</definedName>
    <definedName name="b1_" localSheetId="14">'Linkwitz Transform'!$B$19</definedName>
    <definedName name="b1_" localSheetId="13">Notch!$B$17</definedName>
    <definedName name="b1_" localSheetId="10">'Peaking EQ'!$B$18</definedName>
    <definedName name="b2_" localSheetId="2">'1st-Order APF'!$B$17</definedName>
    <definedName name="b2_" localSheetId="4">'1st-order High Shelf'!$B$18</definedName>
    <definedName name="b2_" localSheetId="1">'1st-order HPF'!$B$17</definedName>
    <definedName name="b2_" localSheetId="3">'1st-order Low Shelf'!$B$18</definedName>
    <definedName name="b2_" localSheetId="0">'1st-order LPF'!$B$17</definedName>
    <definedName name="b2_" localSheetId="7">'2nd-Order APF'!$B$18</definedName>
    <definedName name="b2_" localSheetId="9">'2nd-Order High Shelf'!$B$19</definedName>
    <definedName name="b2_" localSheetId="6">'2nd-order HPF'!$B$18</definedName>
    <definedName name="b2_" localSheetId="8">'2nd-Order Low Shelf'!$B$19</definedName>
    <definedName name="b2_" localSheetId="5">'2nd-order LPF'!$B$18</definedName>
    <definedName name="b2_" localSheetId="12">'BPF (constant peak)'!$B$18</definedName>
    <definedName name="b2_" localSheetId="11">'BPF (constant skirt)'!$B$18</definedName>
    <definedName name="b2_" localSheetId="14">'Linkwitz Transform'!$B$20</definedName>
    <definedName name="b2_" localSheetId="13">Notch!$B$18</definedName>
    <definedName name="b2_" localSheetId="10">'Peaking EQ'!$B$19</definedName>
    <definedName name="beta" localSheetId="9">'2nd-Order High Shelf'!$B$34</definedName>
    <definedName name="beta" localSheetId="8">'2nd-Order Low Shelf'!$B$34</definedName>
    <definedName name="c0i" localSheetId="14">'Linkwitz Transform'!$B$37</definedName>
    <definedName name="cci" localSheetId="14">'Linkwitz Transform'!$B$41</definedName>
    <definedName name="correction" localSheetId="3">'1st-order Low Shelf'!$B$35</definedName>
    <definedName name="d0i" localSheetId="14">'Linkwitz Transform'!$B$34</definedName>
    <definedName name="d1i" localSheetId="14">'Linkwitz Transform'!$B$35</definedName>
    <definedName name="d2i" localSheetId="14">'Linkwitz Transform'!$B$36</definedName>
    <definedName name="DCgaindB" localSheetId="14">'Linkwitz Transform'!$B$33</definedName>
    <definedName name="F0" localSheetId="14">'Linkwitz Transform'!$B$4</definedName>
    <definedName name="f1_" localSheetId="4">'1st-order High Shelf'!$B$30</definedName>
    <definedName name="f1_" localSheetId="3">'1st-order Low Shelf'!$B$30</definedName>
    <definedName name="f2_" localSheetId="4">'1st-order High Shelf'!$B$31</definedName>
    <definedName name="f2_" localSheetId="3">'1st-order Low Shelf'!$B$31</definedName>
    <definedName name="Fc" localSheetId="14">'Linkwitz Transform'!$B$32</definedName>
    <definedName name="Fp" localSheetId="14">'Linkwitz Transform'!$B$6</definedName>
    <definedName name="Freq" localSheetId="2">'1st-Order APF'!$B$4</definedName>
    <definedName name="Freq" localSheetId="4">'1st-order High Shelf'!$B$4</definedName>
    <definedName name="Freq" localSheetId="1">'1st-order HPF'!$B$4</definedName>
    <definedName name="Freq" localSheetId="3">'1st-order Low Shelf'!$B$4</definedName>
    <definedName name="Freq" localSheetId="0">'1st-order LPF'!$B$4</definedName>
    <definedName name="Freq" localSheetId="7">'2nd-Order APF'!$B$4</definedName>
    <definedName name="Freq" localSheetId="9">'2nd-Order High Shelf'!$B$4</definedName>
    <definedName name="Freq" localSheetId="6">'2nd-order HPF'!$B$4</definedName>
    <definedName name="Freq" localSheetId="8">'2nd-Order Low Shelf'!$B$4</definedName>
    <definedName name="Freq" localSheetId="5">'2nd-order LPF'!$B$4</definedName>
    <definedName name="Freq" localSheetId="12">'BPF (constant peak)'!$B$4</definedName>
    <definedName name="Freq" localSheetId="11">'BPF (constant skirt)'!$B$4</definedName>
    <definedName name="Freq" localSheetId="13">Notch!$B$4</definedName>
    <definedName name="Freq" localSheetId="10">'Peaking EQ'!$B$4</definedName>
    <definedName name="Fs" localSheetId="2">'1st-Order APF'!$B$6</definedName>
    <definedName name="Fs" localSheetId="4">'1st-order High Shelf'!$B$7</definedName>
    <definedName name="Fs" localSheetId="1">'1st-order HPF'!$B$6</definedName>
    <definedName name="Fs" localSheetId="3">'1st-order Low Shelf'!$B$7</definedName>
    <definedName name="Fs" localSheetId="0">'1st-order LPF'!$B$6</definedName>
    <definedName name="Fs" localSheetId="7">'2nd-Order APF'!$B$7</definedName>
    <definedName name="Fs" localSheetId="9">'2nd-Order High Shelf'!$B$8</definedName>
    <definedName name="Fs" localSheetId="6">'2nd-order HPF'!$B$7</definedName>
    <definedName name="Fs" localSheetId="8">'2nd-Order Low Shelf'!$B$8</definedName>
    <definedName name="Fs" localSheetId="5">'2nd-order LPF'!$B$7</definedName>
    <definedName name="Fs" localSheetId="12">'BPF (constant peak)'!$B$7</definedName>
    <definedName name="Fs" localSheetId="11">'BPF (constant skirt)'!$B$7</definedName>
    <definedName name="Fs" localSheetId="14">'Linkwitz Transform'!$B$9</definedName>
    <definedName name="Fs" localSheetId="13">Notch!$B$7</definedName>
    <definedName name="Fs" localSheetId="10">'Peaking EQ'!$B$8</definedName>
    <definedName name="Gain" localSheetId="4">'1st-order High Shelf'!$B$5</definedName>
    <definedName name="Gain" localSheetId="3">'1st-order Low Shelf'!$B$5</definedName>
    <definedName name="Gain" localSheetId="9">'2nd-Order High Shelf'!$B$6</definedName>
    <definedName name="Gain" localSheetId="8">'2nd-Order Low Shelf'!$B$6</definedName>
    <definedName name="Gain" localSheetId="10">'Peaking EQ'!$B$6</definedName>
    <definedName name="gamma" localSheetId="1">'1st-order HPF'!$B$30</definedName>
    <definedName name="gamma" localSheetId="0">'1st-order LPF'!$B$30</definedName>
    <definedName name="gn" localSheetId="14">'Linkwitz Transform'!$B$40</definedName>
    <definedName name="K1_" localSheetId="4">'1st-order High Shelf'!$B$33</definedName>
    <definedName name="K1_" localSheetId="3">'1st-order Low Shelf'!$B$33</definedName>
    <definedName name="L1_" localSheetId="4">'1st-order High Shelf'!$B$32</definedName>
    <definedName name="L1_" localSheetId="3">'1st-order Low Shelf'!$B$32</definedName>
    <definedName name="norm" localSheetId="4">'1st-order High Shelf'!$B$34</definedName>
    <definedName name="norm" localSheetId="3">'1st-order Low Shelf'!$B$34</definedName>
    <definedName name="out_gain" localSheetId="2">'1st-Order APF'!$B$8</definedName>
    <definedName name="out_gain" localSheetId="4">'1st-order High Shelf'!$B$9</definedName>
    <definedName name="out_gain" localSheetId="1">'1st-order HPF'!$B$8</definedName>
    <definedName name="out_gain" localSheetId="3">'1st-order Low Shelf'!$B$9</definedName>
    <definedName name="out_gain" localSheetId="0">'1st-order LPF'!$B$8</definedName>
    <definedName name="out_gain" localSheetId="7">'2nd-Order APF'!$B$9</definedName>
    <definedName name="out_gain" localSheetId="9">'2nd-Order High Shelf'!$B$10</definedName>
    <definedName name="out_gain" localSheetId="6">'2nd-order HPF'!$B$9</definedName>
    <definedName name="out_gain" localSheetId="8">'2nd-Order Low Shelf'!$B$10</definedName>
    <definedName name="out_gain" localSheetId="5">'2nd-order LPF'!$B$9</definedName>
    <definedName name="out_gain" localSheetId="12">'BPF (constant peak)'!$B$9</definedName>
    <definedName name="out_gain" localSheetId="11">'BPF (constant skirt)'!$B$9</definedName>
    <definedName name="out_gain" localSheetId="14">'Linkwitz Transform'!$B$11</definedName>
    <definedName name="out_gain" localSheetId="13">Notch!$B$9</definedName>
    <definedName name="out_gain" localSheetId="10">'Peaking EQ'!$B$10</definedName>
    <definedName name="Q" localSheetId="1">'1st-order HPF'!$B$5</definedName>
    <definedName name="Q" localSheetId="0">'1st-order LPF'!$B$5</definedName>
    <definedName name="Q" localSheetId="7">'2nd-Order APF'!$B$5</definedName>
    <definedName name="Q" localSheetId="9">'2nd-Order High Shelf'!$B$5</definedName>
    <definedName name="Q" localSheetId="6">'2nd-order HPF'!$B$5</definedName>
    <definedName name="Q" localSheetId="8">'2nd-Order Low Shelf'!$B$5</definedName>
    <definedName name="Q" localSheetId="5">'2nd-order LPF'!$B$5</definedName>
    <definedName name="Q" localSheetId="12">'BPF (constant peak)'!$B$5</definedName>
    <definedName name="Q" localSheetId="11">'BPF (constant skirt)'!$B$5</definedName>
    <definedName name="Q" localSheetId="13">Notch!$B$5</definedName>
    <definedName name="Q" localSheetId="10">'Peaking EQ'!$B$5</definedName>
    <definedName name="Q0" localSheetId="14">'Linkwitz Transform'!$B$5</definedName>
    <definedName name="Qp" localSheetId="14">'Linkwitz Transform'!$B$7</definedName>
    <definedName name="thetac" localSheetId="1">'1st-order HPF'!$B$29</definedName>
    <definedName name="thetac" localSheetId="0">'1st-order LPF'!$B$29</definedName>
    <definedName name="w0" localSheetId="2">'1st-Order APF'!$B$29</definedName>
    <definedName name="w0" localSheetId="7">'2nd-Order APF'!$B$30</definedName>
    <definedName name="w0" localSheetId="9">'2nd-Order High Shelf'!$B$31</definedName>
    <definedName name="w0" localSheetId="6">'2nd-order HPF'!$B$30</definedName>
    <definedName name="w0" localSheetId="8">'2nd-Order Low Shelf'!$B$31</definedName>
    <definedName name="w0" localSheetId="5">'2nd-order LPF'!$B$30</definedName>
    <definedName name="w0" localSheetId="12">'BPF (constant peak)'!$B$30</definedName>
    <definedName name="w0" localSheetId="11">'BPF (constant skirt)'!$B$30</definedName>
    <definedName name="w0" localSheetId="13">Notch!$B$30</definedName>
    <definedName name="w0" localSheetId="10">'Peaking EQ'!$B$31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21" l="1"/>
  <c r="B34" i="7"/>
  <c r="B30" i="7"/>
  <c r="B32" i="7" s="1"/>
  <c r="B22" i="7" s="1"/>
  <c r="B31" i="7"/>
  <c r="B33" i="7" s="1"/>
  <c r="B35" i="7" s="1"/>
  <c r="B25" i="7" s="1"/>
  <c r="B33" i="21"/>
  <c r="B46" i="21" s="1"/>
  <c r="B44" i="21"/>
  <c r="B49" i="21"/>
  <c r="B48" i="21"/>
  <c r="B47" i="21"/>
  <c r="B45" i="21"/>
  <c r="B32" i="21"/>
  <c r="B40" i="21" s="1"/>
  <c r="B38" i="21"/>
  <c r="B37" i="21"/>
  <c r="B35" i="21"/>
  <c r="B34" i="21"/>
  <c r="X268" i="21"/>
  <c r="F268" i="21"/>
  <c r="X267" i="21"/>
  <c r="F267" i="21"/>
  <c r="X266" i="21"/>
  <c r="F266" i="21"/>
  <c r="X265" i="21"/>
  <c r="F265" i="21"/>
  <c r="X264" i="21"/>
  <c r="F264" i="21"/>
  <c r="X263" i="21"/>
  <c r="F263" i="21"/>
  <c r="X262" i="21"/>
  <c r="F262" i="21"/>
  <c r="X261" i="21"/>
  <c r="F261" i="21"/>
  <c r="X260" i="21"/>
  <c r="F260" i="21"/>
  <c r="X259" i="21"/>
  <c r="F259" i="21"/>
  <c r="X258" i="21"/>
  <c r="F258" i="21"/>
  <c r="X257" i="21"/>
  <c r="F257" i="21"/>
  <c r="X256" i="21"/>
  <c r="F256" i="21"/>
  <c r="X255" i="21"/>
  <c r="F255" i="21"/>
  <c r="X254" i="21"/>
  <c r="F254" i="21"/>
  <c r="X253" i="21"/>
  <c r="F253" i="21"/>
  <c r="X252" i="21"/>
  <c r="F252" i="21"/>
  <c r="X251" i="21"/>
  <c r="F251" i="21"/>
  <c r="X250" i="21"/>
  <c r="F250" i="21"/>
  <c r="X249" i="21"/>
  <c r="F249" i="21"/>
  <c r="X248" i="21"/>
  <c r="F248" i="21"/>
  <c r="X247" i="21"/>
  <c r="F247" i="21"/>
  <c r="X246" i="21"/>
  <c r="F246" i="21"/>
  <c r="X245" i="21"/>
  <c r="F245" i="21"/>
  <c r="X244" i="21"/>
  <c r="F244" i="21"/>
  <c r="X243" i="21"/>
  <c r="F243" i="21"/>
  <c r="X242" i="21"/>
  <c r="F242" i="21"/>
  <c r="X241" i="21"/>
  <c r="F241" i="21"/>
  <c r="X240" i="21"/>
  <c r="F240" i="21"/>
  <c r="X239" i="21"/>
  <c r="F239" i="21"/>
  <c r="X238" i="21"/>
  <c r="F238" i="21"/>
  <c r="X237" i="21"/>
  <c r="F237" i="21"/>
  <c r="X236" i="21"/>
  <c r="F236" i="21"/>
  <c r="X235" i="21"/>
  <c r="F235" i="21"/>
  <c r="X234" i="21"/>
  <c r="F234" i="21"/>
  <c r="X233" i="21"/>
  <c r="F233" i="21"/>
  <c r="X232" i="21"/>
  <c r="F232" i="21"/>
  <c r="X231" i="21"/>
  <c r="F231" i="21"/>
  <c r="X230" i="21"/>
  <c r="F230" i="21"/>
  <c r="X229" i="21"/>
  <c r="F229" i="21"/>
  <c r="X228" i="21"/>
  <c r="F228" i="21"/>
  <c r="X227" i="21"/>
  <c r="F227" i="21"/>
  <c r="X226" i="21"/>
  <c r="F226" i="21"/>
  <c r="X225" i="21"/>
  <c r="F225" i="21"/>
  <c r="X224" i="21"/>
  <c r="F224" i="21"/>
  <c r="X223" i="21"/>
  <c r="F223" i="21"/>
  <c r="X222" i="21"/>
  <c r="F222" i="21"/>
  <c r="X221" i="21"/>
  <c r="F221" i="21"/>
  <c r="X220" i="21"/>
  <c r="F220" i="21"/>
  <c r="X219" i="21"/>
  <c r="F219" i="21"/>
  <c r="X218" i="21"/>
  <c r="F218" i="21"/>
  <c r="X217" i="21"/>
  <c r="F217" i="21"/>
  <c r="X216" i="21"/>
  <c r="F216" i="21"/>
  <c r="X215" i="21"/>
  <c r="F215" i="21"/>
  <c r="X214" i="21"/>
  <c r="F214" i="21"/>
  <c r="X213" i="21"/>
  <c r="F213" i="21"/>
  <c r="X212" i="21"/>
  <c r="F212" i="21"/>
  <c r="X211" i="21"/>
  <c r="F211" i="21"/>
  <c r="X210" i="21"/>
  <c r="F210" i="21"/>
  <c r="X209" i="21"/>
  <c r="F209" i="21"/>
  <c r="X208" i="21"/>
  <c r="F208" i="21"/>
  <c r="X207" i="21"/>
  <c r="F207" i="21"/>
  <c r="X206" i="21"/>
  <c r="F206" i="21"/>
  <c r="X205" i="21"/>
  <c r="F205" i="21"/>
  <c r="X204" i="21"/>
  <c r="F204" i="21"/>
  <c r="X203" i="21"/>
  <c r="F203" i="21"/>
  <c r="X202" i="21"/>
  <c r="F202" i="21"/>
  <c r="X201" i="21"/>
  <c r="F201" i="21"/>
  <c r="X200" i="21"/>
  <c r="F200" i="21"/>
  <c r="X199" i="21"/>
  <c r="F199" i="21"/>
  <c r="X198" i="21"/>
  <c r="F198" i="21"/>
  <c r="X197" i="21"/>
  <c r="F197" i="21"/>
  <c r="X196" i="21"/>
  <c r="F196" i="21"/>
  <c r="X195" i="21"/>
  <c r="F195" i="21"/>
  <c r="X194" i="21"/>
  <c r="F194" i="21"/>
  <c r="X193" i="21"/>
  <c r="F193" i="21"/>
  <c r="X192" i="21"/>
  <c r="F192" i="21"/>
  <c r="X191" i="21"/>
  <c r="F191" i="21"/>
  <c r="X190" i="21"/>
  <c r="F190" i="21"/>
  <c r="X189" i="21"/>
  <c r="F189" i="21"/>
  <c r="X188" i="21"/>
  <c r="F188" i="21"/>
  <c r="X187" i="21"/>
  <c r="F187" i="21"/>
  <c r="X186" i="21"/>
  <c r="F186" i="21"/>
  <c r="X185" i="21"/>
  <c r="F185" i="21"/>
  <c r="X184" i="21"/>
  <c r="F184" i="21"/>
  <c r="X183" i="21"/>
  <c r="F183" i="21"/>
  <c r="X182" i="21"/>
  <c r="F182" i="21"/>
  <c r="X181" i="21"/>
  <c r="F181" i="21"/>
  <c r="X180" i="21"/>
  <c r="F180" i="21"/>
  <c r="X179" i="21"/>
  <c r="F179" i="21"/>
  <c r="X178" i="21"/>
  <c r="F178" i="21"/>
  <c r="X177" i="21"/>
  <c r="F177" i="21"/>
  <c r="X176" i="21"/>
  <c r="F176" i="21"/>
  <c r="X175" i="21"/>
  <c r="F175" i="21"/>
  <c r="X174" i="21"/>
  <c r="F174" i="21"/>
  <c r="X173" i="21"/>
  <c r="F173" i="21"/>
  <c r="X172" i="21"/>
  <c r="F172" i="21"/>
  <c r="X171" i="21"/>
  <c r="F171" i="21"/>
  <c r="X170" i="21"/>
  <c r="F170" i="21"/>
  <c r="X169" i="21"/>
  <c r="F169" i="21"/>
  <c r="X168" i="21"/>
  <c r="F168" i="21"/>
  <c r="X167" i="21"/>
  <c r="F167" i="21"/>
  <c r="X166" i="21"/>
  <c r="F166" i="21"/>
  <c r="X165" i="21"/>
  <c r="F165" i="21"/>
  <c r="X164" i="21"/>
  <c r="F164" i="21"/>
  <c r="X163" i="21"/>
  <c r="F163" i="21"/>
  <c r="X162" i="21"/>
  <c r="F162" i="21"/>
  <c r="X161" i="21"/>
  <c r="F161" i="21"/>
  <c r="X160" i="21"/>
  <c r="F160" i="21"/>
  <c r="X159" i="21"/>
  <c r="F159" i="21"/>
  <c r="X158" i="21"/>
  <c r="F158" i="21"/>
  <c r="X157" i="21"/>
  <c r="F157" i="21"/>
  <c r="X156" i="21"/>
  <c r="F156" i="21"/>
  <c r="X155" i="21"/>
  <c r="F155" i="21"/>
  <c r="X154" i="21"/>
  <c r="F154" i="21"/>
  <c r="X153" i="21"/>
  <c r="F153" i="21"/>
  <c r="X152" i="21"/>
  <c r="F152" i="21"/>
  <c r="X151" i="21"/>
  <c r="F151" i="21"/>
  <c r="X150" i="21"/>
  <c r="F150" i="21"/>
  <c r="X149" i="21"/>
  <c r="F149" i="21"/>
  <c r="X148" i="21"/>
  <c r="F148" i="21"/>
  <c r="X147" i="21"/>
  <c r="F147" i="21"/>
  <c r="X146" i="21"/>
  <c r="F146" i="21"/>
  <c r="X145" i="21"/>
  <c r="F145" i="21"/>
  <c r="X144" i="21"/>
  <c r="F144" i="21"/>
  <c r="X143" i="21"/>
  <c r="F143" i="21"/>
  <c r="X142" i="21"/>
  <c r="F142" i="21"/>
  <c r="X141" i="21"/>
  <c r="F141" i="21"/>
  <c r="X140" i="21"/>
  <c r="F140" i="21"/>
  <c r="X139" i="21"/>
  <c r="F139" i="21"/>
  <c r="X138" i="21"/>
  <c r="F138" i="21"/>
  <c r="X137" i="21"/>
  <c r="F137" i="21"/>
  <c r="X136" i="21"/>
  <c r="F136" i="21"/>
  <c r="X135" i="21"/>
  <c r="F135" i="21"/>
  <c r="X134" i="21"/>
  <c r="F134" i="21"/>
  <c r="X133" i="21"/>
  <c r="F133" i="21"/>
  <c r="X132" i="21"/>
  <c r="F132" i="21"/>
  <c r="X131" i="21"/>
  <c r="F131" i="21"/>
  <c r="X130" i="21"/>
  <c r="F130" i="21"/>
  <c r="X129" i="21"/>
  <c r="F129" i="21"/>
  <c r="X128" i="21"/>
  <c r="F128" i="21"/>
  <c r="X127" i="21"/>
  <c r="F127" i="21"/>
  <c r="X126" i="21"/>
  <c r="F126" i="21"/>
  <c r="X125" i="21"/>
  <c r="F125" i="21"/>
  <c r="X124" i="21"/>
  <c r="F124" i="21"/>
  <c r="X123" i="21"/>
  <c r="F123" i="21"/>
  <c r="X122" i="21"/>
  <c r="F122" i="21"/>
  <c r="X121" i="21"/>
  <c r="F121" i="21"/>
  <c r="X120" i="21"/>
  <c r="F120" i="21"/>
  <c r="X119" i="21"/>
  <c r="F119" i="21"/>
  <c r="X118" i="21"/>
  <c r="F118" i="21"/>
  <c r="X117" i="21"/>
  <c r="F117" i="21"/>
  <c r="X116" i="21"/>
  <c r="F116" i="21"/>
  <c r="X115" i="21"/>
  <c r="F115" i="21"/>
  <c r="X114" i="21"/>
  <c r="F114" i="21"/>
  <c r="X113" i="21"/>
  <c r="F113" i="21"/>
  <c r="X112" i="21"/>
  <c r="F112" i="21"/>
  <c r="X111" i="21"/>
  <c r="F111" i="21"/>
  <c r="X110" i="21"/>
  <c r="F110" i="21"/>
  <c r="X109" i="21"/>
  <c r="F109" i="21"/>
  <c r="X108" i="21"/>
  <c r="F108" i="21"/>
  <c r="X107" i="21"/>
  <c r="F107" i="21"/>
  <c r="X106" i="21"/>
  <c r="F106" i="21"/>
  <c r="X105" i="21"/>
  <c r="F105" i="21"/>
  <c r="X104" i="21"/>
  <c r="F104" i="21"/>
  <c r="X103" i="21"/>
  <c r="F103" i="21"/>
  <c r="X102" i="21"/>
  <c r="F102" i="21"/>
  <c r="X101" i="21"/>
  <c r="F101" i="21"/>
  <c r="X100" i="21"/>
  <c r="F100" i="21"/>
  <c r="X99" i="21"/>
  <c r="F99" i="21"/>
  <c r="X98" i="21"/>
  <c r="F98" i="21"/>
  <c r="X97" i="21"/>
  <c r="F97" i="21"/>
  <c r="X96" i="21"/>
  <c r="F96" i="21"/>
  <c r="X95" i="21"/>
  <c r="F95" i="21"/>
  <c r="X94" i="21"/>
  <c r="F94" i="21"/>
  <c r="X93" i="21"/>
  <c r="F93" i="21"/>
  <c r="X92" i="21"/>
  <c r="F92" i="21"/>
  <c r="X91" i="21"/>
  <c r="F91" i="21"/>
  <c r="X90" i="21"/>
  <c r="F90" i="21"/>
  <c r="X89" i="21"/>
  <c r="F89" i="21"/>
  <c r="X88" i="21"/>
  <c r="F88" i="21"/>
  <c r="X87" i="21"/>
  <c r="F87" i="21"/>
  <c r="X86" i="21"/>
  <c r="F86" i="21"/>
  <c r="X85" i="21"/>
  <c r="F85" i="21"/>
  <c r="X84" i="21"/>
  <c r="F84" i="21"/>
  <c r="X83" i="21"/>
  <c r="F83" i="21"/>
  <c r="X82" i="21"/>
  <c r="F82" i="21"/>
  <c r="X81" i="21"/>
  <c r="F81" i="21"/>
  <c r="X80" i="21"/>
  <c r="F80" i="21"/>
  <c r="X79" i="21"/>
  <c r="F79" i="21"/>
  <c r="X78" i="21"/>
  <c r="F78" i="21"/>
  <c r="X77" i="21"/>
  <c r="F77" i="21"/>
  <c r="X76" i="21"/>
  <c r="F76" i="21"/>
  <c r="X75" i="21"/>
  <c r="F75" i="21"/>
  <c r="X74" i="21"/>
  <c r="F74" i="21"/>
  <c r="X73" i="21"/>
  <c r="F73" i="21"/>
  <c r="X72" i="21"/>
  <c r="F72" i="21"/>
  <c r="X71" i="21"/>
  <c r="F71" i="21"/>
  <c r="X70" i="21"/>
  <c r="F70" i="21"/>
  <c r="X69" i="21"/>
  <c r="F69" i="21"/>
  <c r="X68" i="21"/>
  <c r="F68" i="21"/>
  <c r="X67" i="21"/>
  <c r="F67" i="21"/>
  <c r="X66" i="21"/>
  <c r="F66" i="21"/>
  <c r="X65" i="21"/>
  <c r="F65" i="21"/>
  <c r="X64" i="21"/>
  <c r="F64" i="21"/>
  <c r="X63" i="21"/>
  <c r="F63" i="21"/>
  <c r="X62" i="21"/>
  <c r="F62" i="21"/>
  <c r="X61" i="21"/>
  <c r="F61" i="21"/>
  <c r="X60" i="21"/>
  <c r="F60" i="21"/>
  <c r="X59" i="21"/>
  <c r="F59" i="21"/>
  <c r="X58" i="21"/>
  <c r="F58" i="21"/>
  <c r="X57" i="21"/>
  <c r="F57" i="21"/>
  <c r="X56" i="21"/>
  <c r="F56" i="21"/>
  <c r="X55" i="21"/>
  <c r="F55" i="21"/>
  <c r="X54" i="21"/>
  <c r="F54" i="21"/>
  <c r="X53" i="21"/>
  <c r="F53" i="21"/>
  <c r="X52" i="21"/>
  <c r="F52" i="21"/>
  <c r="X51" i="21"/>
  <c r="F51" i="21"/>
  <c r="X50" i="21"/>
  <c r="F50" i="21"/>
  <c r="X49" i="21"/>
  <c r="F49" i="21"/>
  <c r="X48" i="21"/>
  <c r="F48" i="21"/>
  <c r="X47" i="21"/>
  <c r="F47" i="21"/>
  <c r="X46" i="21"/>
  <c r="F46" i="21"/>
  <c r="X45" i="21"/>
  <c r="F45" i="21"/>
  <c r="X44" i="21"/>
  <c r="F44" i="21"/>
  <c r="X43" i="21"/>
  <c r="F43" i="21"/>
  <c r="X42" i="21"/>
  <c r="F42" i="21"/>
  <c r="X41" i="21"/>
  <c r="F41" i="21"/>
  <c r="X40" i="21"/>
  <c r="F40" i="21"/>
  <c r="X39" i="21"/>
  <c r="F39" i="21"/>
  <c r="X38" i="21"/>
  <c r="F38" i="21"/>
  <c r="X37" i="21"/>
  <c r="F37" i="21"/>
  <c r="X36" i="21"/>
  <c r="F36" i="21"/>
  <c r="X35" i="21"/>
  <c r="F35" i="21"/>
  <c r="X34" i="21"/>
  <c r="F34" i="21"/>
  <c r="X33" i="21"/>
  <c r="F33" i="21"/>
  <c r="X32" i="21"/>
  <c r="F32" i="21"/>
  <c r="X31" i="21"/>
  <c r="F31" i="21"/>
  <c r="X30" i="21"/>
  <c r="F30" i="21"/>
  <c r="X29" i="21"/>
  <c r="F29" i="21"/>
  <c r="X28" i="21"/>
  <c r="F28" i="21"/>
  <c r="X27" i="21"/>
  <c r="F27" i="21"/>
  <c r="X26" i="21"/>
  <c r="F26" i="21"/>
  <c r="X25" i="21"/>
  <c r="F25" i="21"/>
  <c r="X24" i="21"/>
  <c r="F24" i="21"/>
  <c r="X23" i="21"/>
  <c r="F23" i="21"/>
  <c r="X22" i="21"/>
  <c r="F22" i="21"/>
  <c r="X21" i="21"/>
  <c r="F21" i="21"/>
  <c r="X20" i="21"/>
  <c r="F20" i="21"/>
  <c r="X19" i="21"/>
  <c r="F19" i="21"/>
  <c r="X18" i="21"/>
  <c r="F18" i="21"/>
  <c r="X17" i="21"/>
  <c r="F17" i="21"/>
  <c r="X16" i="21"/>
  <c r="F16" i="21"/>
  <c r="X15" i="21"/>
  <c r="F15" i="21"/>
  <c r="X14" i="21"/>
  <c r="F14" i="21"/>
  <c r="X13" i="21"/>
  <c r="F13" i="21"/>
  <c r="X12" i="21"/>
  <c r="F12" i="21"/>
  <c r="X11" i="21"/>
  <c r="F11" i="21"/>
  <c r="X10" i="21"/>
  <c r="F10" i="21"/>
  <c r="X9" i="21"/>
  <c r="F9" i="21"/>
  <c r="X8" i="21"/>
  <c r="F8" i="21"/>
  <c r="X7" i="21"/>
  <c r="F7" i="21"/>
  <c r="X6" i="21"/>
  <c r="F6" i="21"/>
  <c r="X5" i="21"/>
  <c r="F5" i="21"/>
  <c r="X268" i="20"/>
  <c r="F268" i="20"/>
  <c r="X267" i="20"/>
  <c r="F267" i="20"/>
  <c r="X266" i="20"/>
  <c r="F266" i="20"/>
  <c r="X265" i="20"/>
  <c r="F265" i="20"/>
  <c r="X264" i="20"/>
  <c r="F264" i="20"/>
  <c r="X263" i="20"/>
  <c r="F263" i="20"/>
  <c r="X262" i="20"/>
  <c r="F262" i="20"/>
  <c r="X261" i="20"/>
  <c r="F261" i="20"/>
  <c r="X260" i="20"/>
  <c r="F260" i="20"/>
  <c r="X259" i="20"/>
  <c r="F259" i="20"/>
  <c r="X258" i="20"/>
  <c r="F258" i="20"/>
  <c r="X257" i="20"/>
  <c r="F257" i="20"/>
  <c r="X256" i="20"/>
  <c r="F256" i="20"/>
  <c r="X255" i="20"/>
  <c r="F255" i="20"/>
  <c r="X254" i="20"/>
  <c r="F254" i="20"/>
  <c r="X253" i="20"/>
  <c r="F253" i="20"/>
  <c r="X252" i="20"/>
  <c r="F252" i="20"/>
  <c r="X251" i="20"/>
  <c r="F251" i="20"/>
  <c r="X250" i="20"/>
  <c r="F250" i="20"/>
  <c r="X249" i="20"/>
  <c r="F249" i="20"/>
  <c r="X248" i="20"/>
  <c r="F248" i="20"/>
  <c r="X247" i="20"/>
  <c r="F247" i="20"/>
  <c r="X246" i="20"/>
  <c r="F246" i="20"/>
  <c r="X245" i="20"/>
  <c r="F245" i="20"/>
  <c r="X244" i="20"/>
  <c r="F244" i="20"/>
  <c r="X243" i="20"/>
  <c r="F243" i="20"/>
  <c r="X242" i="20"/>
  <c r="F242" i="20"/>
  <c r="X241" i="20"/>
  <c r="F241" i="20"/>
  <c r="X240" i="20"/>
  <c r="F240" i="20"/>
  <c r="X239" i="20"/>
  <c r="F239" i="20"/>
  <c r="X238" i="20"/>
  <c r="F238" i="20"/>
  <c r="X237" i="20"/>
  <c r="F237" i="20"/>
  <c r="X236" i="20"/>
  <c r="F236" i="20"/>
  <c r="X235" i="20"/>
  <c r="F235" i="20"/>
  <c r="X234" i="20"/>
  <c r="F234" i="20"/>
  <c r="X233" i="20"/>
  <c r="F233" i="20"/>
  <c r="X232" i="20"/>
  <c r="F232" i="20"/>
  <c r="X231" i="20"/>
  <c r="F231" i="20"/>
  <c r="X230" i="20"/>
  <c r="F230" i="20"/>
  <c r="X229" i="20"/>
  <c r="F229" i="20"/>
  <c r="X228" i="20"/>
  <c r="F228" i="20"/>
  <c r="X227" i="20"/>
  <c r="F227" i="20"/>
  <c r="X226" i="20"/>
  <c r="F226" i="20"/>
  <c r="X225" i="20"/>
  <c r="F225" i="20"/>
  <c r="X224" i="20"/>
  <c r="F224" i="20"/>
  <c r="X223" i="20"/>
  <c r="F223" i="20"/>
  <c r="X222" i="20"/>
  <c r="F222" i="20"/>
  <c r="X221" i="20"/>
  <c r="F221" i="20"/>
  <c r="X220" i="20"/>
  <c r="F220" i="20"/>
  <c r="X219" i="20"/>
  <c r="F219" i="20"/>
  <c r="X218" i="20"/>
  <c r="F218" i="20"/>
  <c r="X217" i="20"/>
  <c r="F217" i="20"/>
  <c r="X216" i="20"/>
  <c r="F216" i="20"/>
  <c r="X215" i="20"/>
  <c r="F215" i="20"/>
  <c r="X214" i="20"/>
  <c r="F214" i="20"/>
  <c r="X213" i="20"/>
  <c r="F213" i="20"/>
  <c r="X212" i="20"/>
  <c r="F212" i="20"/>
  <c r="X211" i="20"/>
  <c r="F211" i="20"/>
  <c r="X210" i="20"/>
  <c r="F210" i="20"/>
  <c r="X209" i="20"/>
  <c r="F209" i="20"/>
  <c r="X208" i="20"/>
  <c r="F208" i="20"/>
  <c r="X207" i="20"/>
  <c r="F207" i="20"/>
  <c r="X206" i="20"/>
  <c r="F206" i="20"/>
  <c r="X205" i="20"/>
  <c r="F205" i="20"/>
  <c r="X204" i="20"/>
  <c r="F204" i="20"/>
  <c r="X203" i="20"/>
  <c r="F203" i="20"/>
  <c r="X202" i="20"/>
  <c r="F202" i="20"/>
  <c r="X201" i="20"/>
  <c r="F201" i="20"/>
  <c r="X200" i="20"/>
  <c r="F200" i="20"/>
  <c r="X199" i="20"/>
  <c r="F199" i="20"/>
  <c r="X198" i="20"/>
  <c r="F198" i="20"/>
  <c r="X197" i="20"/>
  <c r="F197" i="20"/>
  <c r="X196" i="20"/>
  <c r="F196" i="20"/>
  <c r="X195" i="20"/>
  <c r="F195" i="20"/>
  <c r="X194" i="20"/>
  <c r="F194" i="20"/>
  <c r="X193" i="20"/>
  <c r="F193" i="20"/>
  <c r="X192" i="20"/>
  <c r="F192" i="20"/>
  <c r="X191" i="20"/>
  <c r="F191" i="20"/>
  <c r="X190" i="20"/>
  <c r="F190" i="20"/>
  <c r="X189" i="20"/>
  <c r="F189" i="20"/>
  <c r="X188" i="20"/>
  <c r="F188" i="20"/>
  <c r="X187" i="20"/>
  <c r="F187" i="20"/>
  <c r="X186" i="20"/>
  <c r="F186" i="20"/>
  <c r="X185" i="20"/>
  <c r="F185" i="20"/>
  <c r="X184" i="20"/>
  <c r="F184" i="20"/>
  <c r="X183" i="20"/>
  <c r="F183" i="20"/>
  <c r="X182" i="20"/>
  <c r="F182" i="20"/>
  <c r="X181" i="20"/>
  <c r="F181" i="20"/>
  <c r="X180" i="20"/>
  <c r="F180" i="20"/>
  <c r="X179" i="20"/>
  <c r="F179" i="20"/>
  <c r="X178" i="20"/>
  <c r="F178" i="20"/>
  <c r="X177" i="20"/>
  <c r="F177" i="20"/>
  <c r="X176" i="20"/>
  <c r="F176" i="20"/>
  <c r="X175" i="20"/>
  <c r="F175" i="20"/>
  <c r="X174" i="20"/>
  <c r="F174" i="20"/>
  <c r="X173" i="20"/>
  <c r="F173" i="20"/>
  <c r="X172" i="20"/>
  <c r="F172" i="20"/>
  <c r="X171" i="20"/>
  <c r="F171" i="20"/>
  <c r="X170" i="20"/>
  <c r="F170" i="20"/>
  <c r="X169" i="20"/>
  <c r="F169" i="20"/>
  <c r="X168" i="20"/>
  <c r="F168" i="20"/>
  <c r="X167" i="20"/>
  <c r="F167" i="20"/>
  <c r="X166" i="20"/>
  <c r="F166" i="20"/>
  <c r="X165" i="20"/>
  <c r="F165" i="20"/>
  <c r="X164" i="20"/>
  <c r="F164" i="20"/>
  <c r="X163" i="20"/>
  <c r="F163" i="20"/>
  <c r="X162" i="20"/>
  <c r="F162" i="20"/>
  <c r="X161" i="20"/>
  <c r="F161" i="20"/>
  <c r="X160" i="20"/>
  <c r="F160" i="20"/>
  <c r="X159" i="20"/>
  <c r="F159" i="20"/>
  <c r="X158" i="20"/>
  <c r="F158" i="20"/>
  <c r="X157" i="20"/>
  <c r="F157" i="20"/>
  <c r="X156" i="20"/>
  <c r="F156" i="20"/>
  <c r="X155" i="20"/>
  <c r="F155" i="20"/>
  <c r="X154" i="20"/>
  <c r="F154" i="20"/>
  <c r="X153" i="20"/>
  <c r="F153" i="20"/>
  <c r="X152" i="20"/>
  <c r="F152" i="20"/>
  <c r="X151" i="20"/>
  <c r="F151" i="20"/>
  <c r="X150" i="20"/>
  <c r="F150" i="20"/>
  <c r="X149" i="20"/>
  <c r="F149" i="20"/>
  <c r="X148" i="20"/>
  <c r="F148" i="20"/>
  <c r="X147" i="20"/>
  <c r="F147" i="20"/>
  <c r="X146" i="20"/>
  <c r="F146" i="20"/>
  <c r="X145" i="20"/>
  <c r="F145" i="20"/>
  <c r="X144" i="20"/>
  <c r="F144" i="20"/>
  <c r="X143" i="20"/>
  <c r="F143" i="20"/>
  <c r="X142" i="20"/>
  <c r="F142" i="20"/>
  <c r="X141" i="20"/>
  <c r="F141" i="20"/>
  <c r="X140" i="20"/>
  <c r="F140" i="20"/>
  <c r="X139" i="20"/>
  <c r="F139" i="20"/>
  <c r="X138" i="20"/>
  <c r="F138" i="20"/>
  <c r="X137" i="20"/>
  <c r="F137" i="20"/>
  <c r="X136" i="20"/>
  <c r="F136" i="20"/>
  <c r="X135" i="20"/>
  <c r="F135" i="20"/>
  <c r="X134" i="20"/>
  <c r="F134" i="20"/>
  <c r="X133" i="20"/>
  <c r="F133" i="20"/>
  <c r="X132" i="20"/>
  <c r="F132" i="20"/>
  <c r="X131" i="20"/>
  <c r="F131" i="20"/>
  <c r="X130" i="20"/>
  <c r="F130" i="20"/>
  <c r="X129" i="20"/>
  <c r="F129" i="20"/>
  <c r="X128" i="20"/>
  <c r="F128" i="20"/>
  <c r="X127" i="20"/>
  <c r="F127" i="20"/>
  <c r="X126" i="20"/>
  <c r="F126" i="20"/>
  <c r="X125" i="20"/>
  <c r="F125" i="20"/>
  <c r="X124" i="20"/>
  <c r="F124" i="20"/>
  <c r="X123" i="20"/>
  <c r="F123" i="20"/>
  <c r="X122" i="20"/>
  <c r="F122" i="20"/>
  <c r="X121" i="20"/>
  <c r="F121" i="20"/>
  <c r="X120" i="20"/>
  <c r="F120" i="20"/>
  <c r="X119" i="20"/>
  <c r="F119" i="20"/>
  <c r="X118" i="20"/>
  <c r="F118" i="20"/>
  <c r="X117" i="20"/>
  <c r="F117" i="20"/>
  <c r="X116" i="20"/>
  <c r="F116" i="20"/>
  <c r="X115" i="20"/>
  <c r="F115" i="20"/>
  <c r="X114" i="20"/>
  <c r="F114" i="20"/>
  <c r="X113" i="20"/>
  <c r="F113" i="20"/>
  <c r="X112" i="20"/>
  <c r="F112" i="20"/>
  <c r="X111" i="20"/>
  <c r="F111" i="20"/>
  <c r="X110" i="20"/>
  <c r="F110" i="20"/>
  <c r="X109" i="20"/>
  <c r="F109" i="20"/>
  <c r="X108" i="20"/>
  <c r="F108" i="20"/>
  <c r="X107" i="20"/>
  <c r="F107" i="20"/>
  <c r="X106" i="20"/>
  <c r="F106" i="20"/>
  <c r="X105" i="20"/>
  <c r="F105" i="20"/>
  <c r="X104" i="20"/>
  <c r="F104" i="20"/>
  <c r="X103" i="20"/>
  <c r="F103" i="20"/>
  <c r="X102" i="20"/>
  <c r="F102" i="20"/>
  <c r="X101" i="20"/>
  <c r="F101" i="20"/>
  <c r="X100" i="20"/>
  <c r="F100" i="20"/>
  <c r="X99" i="20"/>
  <c r="F99" i="20"/>
  <c r="X98" i="20"/>
  <c r="F98" i="20"/>
  <c r="X97" i="20"/>
  <c r="F97" i="20"/>
  <c r="X96" i="20"/>
  <c r="F96" i="20"/>
  <c r="X95" i="20"/>
  <c r="F95" i="20"/>
  <c r="X94" i="20"/>
  <c r="F94" i="20"/>
  <c r="X93" i="20"/>
  <c r="F93" i="20"/>
  <c r="X92" i="20"/>
  <c r="F92" i="20"/>
  <c r="X91" i="20"/>
  <c r="F91" i="20"/>
  <c r="X90" i="20"/>
  <c r="F90" i="20"/>
  <c r="X89" i="20"/>
  <c r="F89" i="20"/>
  <c r="X88" i="20"/>
  <c r="F88" i="20"/>
  <c r="X87" i="20"/>
  <c r="F87" i="20"/>
  <c r="X86" i="20"/>
  <c r="F86" i="20"/>
  <c r="X85" i="20"/>
  <c r="F85" i="20"/>
  <c r="X84" i="20"/>
  <c r="F84" i="20"/>
  <c r="X83" i="20"/>
  <c r="F83" i="20"/>
  <c r="X82" i="20"/>
  <c r="F82" i="20"/>
  <c r="X81" i="20"/>
  <c r="F81" i="20"/>
  <c r="X80" i="20"/>
  <c r="F80" i="20"/>
  <c r="X79" i="20"/>
  <c r="F79" i="20"/>
  <c r="X78" i="20"/>
  <c r="F78" i="20"/>
  <c r="X77" i="20"/>
  <c r="F77" i="20"/>
  <c r="X76" i="20"/>
  <c r="F76" i="20"/>
  <c r="X75" i="20"/>
  <c r="F75" i="20"/>
  <c r="X74" i="20"/>
  <c r="F74" i="20"/>
  <c r="X73" i="20"/>
  <c r="F73" i="20"/>
  <c r="X72" i="20"/>
  <c r="F72" i="20"/>
  <c r="X71" i="20"/>
  <c r="F71" i="20"/>
  <c r="X70" i="20"/>
  <c r="F70" i="20"/>
  <c r="X69" i="20"/>
  <c r="F69" i="20"/>
  <c r="X68" i="20"/>
  <c r="F68" i="20"/>
  <c r="X67" i="20"/>
  <c r="F67" i="20"/>
  <c r="X66" i="20"/>
  <c r="F66" i="20"/>
  <c r="X65" i="20"/>
  <c r="F65" i="20"/>
  <c r="X64" i="20"/>
  <c r="F64" i="20"/>
  <c r="X63" i="20"/>
  <c r="F63" i="20"/>
  <c r="X62" i="20"/>
  <c r="F62" i="20"/>
  <c r="X61" i="20"/>
  <c r="F61" i="20"/>
  <c r="X60" i="20"/>
  <c r="F60" i="20"/>
  <c r="X59" i="20"/>
  <c r="F59" i="20"/>
  <c r="X58" i="20"/>
  <c r="F58" i="20"/>
  <c r="X57" i="20"/>
  <c r="F57" i="20"/>
  <c r="X56" i="20"/>
  <c r="F56" i="20"/>
  <c r="X55" i="20"/>
  <c r="F55" i="20"/>
  <c r="X54" i="20"/>
  <c r="F54" i="20"/>
  <c r="X53" i="20"/>
  <c r="F53" i="20"/>
  <c r="X52" i="20"/>
  <c r="F52" i="20"/>
  <c r="X51" i="20"/>
  <c r="F51" i="20"/>
  <c r="X50" i="20"/>
  <c r="F50" i="20"/>
  <c r="X49" i="20"/>
  <c r="F49" i="20"/>
  <c r="X48" i="20"/>
  <c r="F48" i="20"/>
  <c r="X47" i="20"/>
  <c r="F47" i="20"/>
  <c r="X46" i="20"/>
  <c r="F46" i="20"/>
  <c r="X45" i="20"/>
  <c r="F45" i="20"/>
  <c r="X44" i="20"/>
  <c r="F44" i="20"/>
  <c r="X43" i="20"/>
  <c r="F43" i="20"/>
  <c r="X42" i="20"/>
  <c r="F42" i="20"/>
  <c r="X41" i="20"/>
  <c r="F41" i="20"/>
  <c r="X40" i="20"/>
  <c r="F40" i="20"/>
  <c r="X39" i="20"/>
  <c r="F39" i="20"/>
  <c r="X38" i="20"/>
  <c r="F38" i="20"/>
  <c r="X37" i="20"/>
  <c r="F37" i="20"/>
  <c r="X36" i="20"/>
  <c r="F36" i="20"/>
  <c r="X35" i="20"/>
  <c r="F35" i="20"/>
  <c r="X34" i="20"/>
  <c r="F34" i="20"/>
  <c r="X33" i="20"/>
  <c r="F33" i="20"/>
  <c r="B33" i="20"/>
  <c r="B23" i="20" s="1"/>
  <c r="X32" i="20"/>
  <c r="F32" i="20"/>
  <c r="X31" i="20"/>
  <c r="F31" i="20"/>
  <c r="B31" i="20"/>
  <c r="B32" i="20" s="1"/>
  <c r="X30" i="20"/>
  <c r="F30" i="20"/>
  <c r="X29" i="20"/>
  <c r="F29" i="20"/>
  <c r="X28" i="20"/>
  <c r="F28" i="20"/>
  <c r="X27" i="20"/>
  <c r="F27" i="20"/>
  <c r="X26" i="20"/>
  <c r="F26" i="20"/>
  <c r="X25" i="20"/>
  <c r="F25" i="20"/>
  <c r="X24" i="20"/>
  <c r="F24" i="20"/>
  <c r="X23" i="20"/>
  <c r="F23" i="20"/>
  <c r="X22" i="20"/>
  <c r="F22" i="20"/>
  <c r="X21" i="20"/>
  <c r="F21" i="20"/>
  <c r="X20" i="20"/>
  <c r="F20" i="20"/>
  <c r="X19" i="20"/>
  <c r="F19" i="20"/>
  <c r="X18" i="20"/>
  <c r="F18" i="20"/>
  <c r="X17" i="20"/>
  <c r="F17" i="20"/>
  <c r="X16" i="20"/>
  <c r="F16" i="20"/>
  <c r="X15" i="20"/>
  <c r="F15" i="20"/>
  <c r="X14" i="20"/>
  <c r="F14" i="20"/>
  <c r="X13" i="20"/>
  <c r="F13" i="20"/>
  <c r="X12" i="20"/>
  <c r="F12" i="20"/>
  <c r="X11" i="20"/>
  <c r="F11" i="20"/>
  <c r="X10" i="20"/>
  <c r="F10" i="20"/>
  <c r="X9" i="20"/>
  <c r="F9" i="20"/>
  <c r="X8" i="20"/>
  <c r="F8" i="20"/>
  <c r="X7" i="20"/>
  <c r="F7" i="20"/>
  <c r="X6" i="20"/>
  <c r="F6" i="20"/>
  <c r="X5" i="20"/>
  <c r="F5" i="20"/>
  <c r="B33" i="19"/>
  <c r="X268" i="19"/>
  <c r="F268" i="19"/>
  <c r="X267" i="19"/>
  <c r="F267" i="19"/>
  <c r="X266" i="19"/>
  <c r="F266" i="19"/>
  <c r="X265" i="19"/>
  <c r="F265" i="19"/>
  <c r="X264" i="19"/>
  <c r="F264" i="19"/>
  <c r="X263" i="19"/>
  <c r="F263" i="19"/>
  <c r="X262" i="19"/>
  <c r="F262" i="19"/>
  <c r="X261" i="19"/>
  <c r="F261" i="19"/>
  <c r="X260" i="19"/>
  <c r="F260" i="19"/>
  <c r="X259" i="19"/>
  <c r="F259" i="19"/>
  <c r="X258" i="19"/>
  <c r="F258" i="19"/>
  <c r="X257" i="19"/>
  <c r="F257" i="19"/>
  <c r="X256" i="19"/>
  <c r="F256" i="19"/>
  <c r="X255" i="19"/>
  <c r="F255" i="19"/>
  <c r="X254" i="19"/>
  <c r="F254" i="19"/>
  <c r="X253" i="19"/>
  <c r="F253" i="19"/>
  <c r="X252" i="19"/>
  <c r="F252" i="19"/>
  <c r="X251" i="19"/>
  <c r="F251" i="19"/>
  <c r="X250" i="19"/>
  <c r="F250" i="19"/>
  <c r="X249" i="19"/>
  <c r="F249" i="19"/>
  <c r="X248" i="19"/>
  <c r="F248" i="19"/>
  <c r="X247" i="19"/>
  <c r="F247" i="19"/>
  <c r="X246" i="19"/>
  <c r="F246" i="19"/>
  <c r="X245" i="19"/>
  <c r="F245" i="19"/>
  <c r="X244" i="19"/>
  <c r="F244" i="19"/>
  <c r="X243" i="19"/>
  <c r="F243" i="19"/>
  <c r="X242" i="19"/>
  <c r="F242" i="19"/>
  <c r="X241" i="19"/>
  <c r="F241" i="19"/>
  <c r="X240" i="19"/>
  <c r="F240" i="19"/>
  <c r="X239" i="19"/>
  <c r="F239" i="19"/>
  <c r="X238" i="19"/>
  <c r="F238" i="19"/>
  <c r="X237" i="19"/>
  <c r="F237" i="19"/>
  <c r="X236" i="19"/>
  <c r="F236" i="19"/>
  <c r="X235" i="19"/>
  <c r="F235" i="19"/>
  <c r="X234" i="19"/>
  <c r="F234" i="19"/>
  <c r="X233" i="19"/>
  <c r="F233" i="19"/>
  <c r="X232" i="19"/>
  <c r="F232" i="19"/>
  <c r="X231" i="19"/>
  <c r="F231" i="19"/>
  <c r="X230" i="19"/>
  <c r="F230" i="19"/>
  <c r="X229" i="19"/>
  <c r="F229" i="19"/>
  <c r="X228" i="19"/>
  <c r="F228" i="19"/>
  <c r="X227" i="19"/>
  <c r="F227" i="19"/>
  <c r="X226" i="19"/>
  <c r="F226" i="19"/>
  <c r="X225" i="19"/>
  <c r="F225" i="19"/>
  <c r="X224" i="19"/>
  <c r="F224" i="19"/>
  <c r="X223" i="19"/>
  <c r="F223" i="19"/>
  <c r="X222" i="19"/>
  <c r="F222" i="19"/>
  <c r="X221" i="19"/>
  <c r="F221" i="19"/>
  <c r="X220" i="19"/>
  <c r="F220" i="19"/>
  <c r="X219" i="19"/>
  <c r="F219" i="19"/>
  <c r="X218" i="19"/>
  <c r="F218" i="19"/>
  <c r="X217" i="19"/>
  <c r="F217" i="19"/>
  <c r="X216" i="19"/>
  <c r="F216" i="19"/>
  <c r="X215" i="19"/>
  <c r="F215" i="19"/>
  <c r="X214" i="19"/>
  <c r="F214" i="19"/>
  <c r="X213" i="19"/>
  <c r="F213" i="19"/>
  <c r="X212" i="19"/>
  <c r="F212" i="19"/>
  <c r="X211" i="19"/>
  <c r="F211" i="19"/>
  <c r="X210" i="19"/>
  <c r="F210" i="19"/>
  <c r="X209" i="19"/>
  <c r="F209" i="19"/>
  <c r="X208" i="19"/>
  <c r="F208" i="19"/>
  <c r="X207" i="19"/>
  <c r="F207" i="19"/>
  <c r="X206" i="19"/>
  <c r="F206" i="19"/>
  <c r="X205" i="19"/>
  <c r="F205" i="19"/>
  <c r="X204" i="19"/>
  <c r="F204" i="19"/>
  <c r="X203" i="19"/>
  <c r="F203" i="19"/>
  <c r="X202" i="19"/>
  <c r="F202" i="19"/>
  <c r="X201" i="19"/>
  <c r="F201" i="19"/>
  <c r="X200" i="19"/>
  <c r="F200" i="19"/>
  <c r="X199" i="19"/>
  <c r="F199" i="19"/>
  <c r="X198" i="19"/>
  <c r="F198" i="19"/>
  <c r="X197" i="19"/>
  <c r="F197" i="19"/>
  <c r="X196" i="19"/>
  <c r="F196" i="19"/>
  <c r="X195" i="19"/>
  <c r="F195" i="19"/>
  <c r="X194" i="19"/>
  <c r="F194" i="19"/>
  <c r="X193" i="19"/>
  <c r="F193" i="19"/>
  <c r="X192" i="19"/>
  <c r="F192" i="19"/>
  <c r="X191" i="19"/>
  <c r="F191" i="19"/>
  <c r="X190" i="19"/>
  <c r="F190" i="19"/>
  <c r="X189" i="19"/>
  <c r="F189" i="19"/>
  <c r="X188" i="19"/>
  <c r="F188" i="19"/>
  <c r="X187" i="19"/>
  <c r="F187" i="19"/>
  <c r="X186" i="19"/>
  <c r="F186" i="19"/>
  <c r="X185" i="19"/>
  <c r="F185" i="19"/>
  <c r="X184" i="19"/>
  <c r="F184" i="19"/>
  <c r="X183" i="19"/>
  <c r="F183" i="19"/>
  <c r="X182" i="19"/>
  <c r="F182" i="19"/>
  <c r="X181" i="19"/>
  <c r="F181" i="19"/>
  <c r="X180" i="19"/>
  <c r="F180" i="19"/>
  <c r="X179" i="19"/>
  <c r="F179" i="19"/>
  <c r="X178" i="19"/>
  <c r="F178" i="19"/>
  <c r="X177" i="19"/>
  <c r="F177" i="19"/>
  <c r="X176" i="19"/>
  <c r="F176" i="19"/>
  <c r="X175" i="19"/>
  <c r="F175" i="19"/>
  <c r="X174" i="19"/>
  <c r="F174" i="19"/>
  <c r="X173" i="19"/>
  <c r="F173" i="19"/>
  <c r="X172" i="19"/>
  <c r="F172" i="19"/>
  <c r="X171" i="19"/>
  <c r="F171" i="19"/>
  <c r="X170" i="19"/>
  <c r="F170" i="19"/>
  <c r="X169" i="19"/>
  <c r="F169" i="19"/>
  <c r="X168" i="19"/>
  <c r="F168" i="19"/>
  <c r="X167" i="19"/>
  <c r="F167" i="19"/>
  <c r="X166" i="19"/>
  <c r="F166" i="19"/>
  <c r="X165" i="19"/>
  <c r="F165" i="19"/>
  <c r="X164" i="19"/>
  <c r="F164" i="19"/>
  <c r="X163" i="19"/>
  <c r="F163" i="19"/>
  <c r="X162" i="19"/>
  <c r="F162" i="19"/>
  <c r="X161" i="19"/>
  <c r="F161" i="19"/>
  <c r="X160" i="19"/>
  <c r="F160" i="19"/>
  <c r="X159" i="19"/>
  <c r="F159" i="19"/>
  <c r="X158" i="19"/>
  <c r="F158" i="19"/>
  <c r="X157" i="19"/>
  <c r="F157" i="19"/>
  <c r="X156" i="19"/>
  <c r="F156" i="19"/>
  <c r="X155" i="19"/>
  <c r="F155" i="19"/>
  <c r="X154" i="19"/>
  <c r="F154" i="19"/>
  <c r="X153" i="19"/>
  <c r="F153" i="19"/>
  <c r="X152" i="19"/>
  <c r="F152" i="19"/>
  <c r="X151" i="19"/>
  <c r="F151" i="19"/>
  <c r="X150" i="19"/>
  <c r="F150" i="19"/>
  <c r="X149" i="19"/>
  <c r="F149" i="19"/>
  <c r="X148" i="19"/>
  <c r="F148" i="19"/>
  <c r="X147" i="19"/>
  <c r="F147" i="19"/>
  <c r="X146" i="19"/>
  <c r="F146" i="19"/>
  <c r="X145" i="19"/>
  <c r="F145" i="19"/>
  <c r="X144" i="19"/>
  <c r="F144" i="19"/>
  <c r="X143" i="19"/>
  <c r="F143" i="19"/>
  <c r="X142" i="19"/>
  <c r="F142" i="19"/>
  <c r="X141" i="19"/>
  <c r="F141" i="19"/>
  <c r="X140" i="19"/>
  <c r="F140" i="19"/>
  <c r="X139" i="19"/>
  <c r="F139" i="19"/>
  <c r="X138" i="19"/>
  <c r="F138" i="19"/>
  <c r="X137" i="19"/>
  <c r="F137" i="19"/>
  <c r="X136" i="19"/>
  <c r="F136" i="19"/>
  <c r="X135" i="19"/>
  <c r="F135" i="19"/>
  <c r="X134" i="19"/>
  <c r="F134" i="19"/>
  <c r="X133" i="19"/>
  <c r="F133" i="19"/>
  <c r="X132" i="19"/>
  <c r="F132" i="19"/>
  <c r="X131" i="19"/>
  <c r="F131" i="19"/>
  <c r="X130" i="19"/>
  <c r="F130" i="19"/>
  <c r="X129" i="19"/>
  <c r="F129" i="19"/>
  <c r="X128" i="19"/>
  <c r="F128" i="19"/>
  <c r="X127" i="19"/>
  <c r="F127" i="19"/>
  <c r="X126" i="19"/>
  <c r="F126" i="19"/>
  <c r="X125" i="19"/>
  <c r="F125" i="19"/>
  <c r="X124" i="19"/>
  <c r="F124" i="19"/>
  <c r="X123" i="19"/>
  <c r="F123" i="19"/>
  <c r="X122" i="19"/>
  <c r="F122" i="19"/>
  <c r="X121" i="19"/>
  <c r="F121" i="19"/>
  <c r="X120" i="19"/>
  <c r="F120" i="19"/>
  <c r="X119" i="19"/>
  <c r="F119" i="19"/>
  <c r="X118" i="19"/>
  <c r="F118" i="19"/>
  <c r="X117" i="19"/>
  <c r="F117" i="19"/>
  <c r="X116" i="19"/>
  <c r="F116" i="19"/>
  <c r="X115" i="19"/>
  <c r="F115" i="19"/>
  <c r="X114" i="19"/>
  <c r="F114" i="19"/>
  <c r="X113" i="19"/>
  <c r="F113" i="19"/>
  <c r="X112" i="19"/>
  <c r="F112" i="19"/>
  <c r="X111" i="19"/>
  <c r="F111" i="19"/>
  <c r="X110" i="19"/>
  <c r="F110" i="19"/>
  <c r="X109" i="19"/>
  <c r="F109" i="19"/>
  <c r="X108" i="19"/>
  <c r="F108" i="19"/>
  <c r="X107" i="19"/>
  <c r="F107" i="19"/>
  <c r="X106" i="19"/>
  <c r="F106" i="19"/>
  <c r="X105" i="19"/>
  <c r="F105" i="19"/>
  <c r="X104" i="19"/>
  <c r="F104" i="19"/>
  <c r="X103" i="19"/>
  <c r="F103" i="19"/>
  <c r="X102" i="19"/>
  <c r="F102" i="19"/>
  <c r="X101" i="19"/>
  <c r="F101" i="19"/>
  <c r="X100" i="19"/>
  <c r="F100" i="19"/>
  <c r="X99" i="19"/>
  <c r="F99" i="19"/>
  <c r="X98" i="19"/>
  <c r="F98" i="19"/>
  <c r="X97" i="19"/>
  <c r="F97" i="19"/>
  <c r="X96" i="19"/>
  <c r="F96" i="19"/>
  <c r="X95" i="19"/>
  <c r="F95" i="19"/>
  <c r="X94" i="19"/>
  <c r="F94" i="19"/>
  <c r="X93" i="19"/>
  <c r="F93" i="19"/>
  <c r="X92" i="19"/>
  <c r="F92" i="19"/>
  <c r="X91" i="19"/>
  <c r="F91" i="19"/>
  <c r="X90" i="19"/>
  <c r="F90" i="19"/>
  <c r="X89" i="19"/>
  <c r="F89" i="19"/>
  <c r="X88" i="19"/>
  <c r="F88" i="19"/>
  <c r="X87" i="19"/>
  <c r="F87" i="19"/>
  <c r="X86" i="19"/>
  <c r="F86" i="19"/>
  <c r="X85" i="19"/>
  <c r="F85" i="19"/>
  <c r="X84" i="19"/>
  <c r="F84" i="19"/>
  <c r="X83" i="19"/>
  <c r="F83" i="19"/>
  <c r="X82" i="19"/>
  <c r="F82" i="19"/>
  <c r="X81" i="19"/>
  <c r="F81" i="19"/>
  <c r="X80" i="19"/>
  <c r="F80" i="19"/>
  <c r="X79" i="19"/>
  <c r="F79" i="19"/>
  <c r="X78" i="19"/>
  <c r="F78" i="19"/>
  <c r="X77" i="19"/>
  <c r="F77" i="19"/>
  <c r="X76" i="19"/>
  <c r="F76" i="19"/>
  <c r="X75" i="19"/>
  <c r="F75" i="19"/>
  <c r="X74" i="19"/>
  <c r="F74" i="19"/>
  <c r="X73" i="19"/>
  <c r="F73" i="19"/>
  <c r="X72" i="19"/>
  <c r="F72" i="19"/>
  <c r="X71" i="19"/>
  <c r="F71" i="19"/>
  <c r="X70" i="19"/>
  <c r="F70" i="19"/>
  <c r="X69" i="19"/>
  <c r="F69" i="19"/>
  <c r="X68" i="19"/>
  <c r="F68" i="19"/>
  <c r="X67" i="19"/>
  <c r="F67" i="19"/>
  <c r="X66" i="19"/>
  <c r="F66" i="19"/>
  <c r="X65" i="19"/>
  <c r="F65" i="19"/>
  <c r="X64" i="19"/>
  <c r="F64" i="19"/>
  <c r="X63" i="19"/>
  <c r="F63" i="19"/>
  <c r="X62" i="19"/>
  <c r="F62" i="19"/>
  <c r="X61" i="19"/>
  <c r="F61" i="19"/>
  <c r="X60" i="19"/>
  <c r="F60" i="19"/>
  <c r="X59" i="19"/>
  <c r="F59" i="19"/>
  <c r="X58" i="19"/>
  <c r="F58" i="19"/>
  <c r="X57" i="19"/>
  <c r="F57" i="19"/>
  <c r="X56" i="19"/>
  <c r="F56" i="19"/>
  <c r="X55" i="19"/>
  <c r="F55" i="19"/>
  <c r="X54" i="19"/>
  <c r="F54" i="19"/>
  <c r="X53" i="19"/>
  <c r="F53" i="19"/>
  <c r="X52" i="19"/>
  <c r="F52" i="19"/>
  <c r="X51" i="19"/>
  <c r="F51" i="19"/>
  <c r="X50" i="19"/>
  <c r="F50" i="19"/>
  <c r="X49" i="19"/>
  <c r="F49" i="19"/>
  <c r="X48" i="19"/>
  <c r="F48" i="19"/>
  <c r="X47" i="19"/>
  <c r="F47" i="19"/>
  <c r="X46" i="19"/>
  <c r="F46" i="19"/>
  <c r="X45" i="19"/>
  <c r="F45" i="19"/>
  <c r="X44" i="19"/>
  <c r="F44" i="19"/>
  <c r="X43" i="19"/>
  <c r="F43" i="19"/>
  <c r="X42" i="19"/>
  <c r="F42" i="19"/>
  <c r="X41" i="19"/>
  <c r="F41" i="19"/>
  <c r="X40" i="19"/>
  <c r="F40" i="19"/>
  <c r="X39" i="19"/>
  <c r="F39" i="19"/>
  <c r="X38" i="19"/>
  <c r="F38" i="19"/>
  <c r="X37" i="19"/>
  <c r="F37" i="19"/>
  <c r="X36" i="19"/>
  <c r="F36" i="19"/>
  <c r="X35" i="19"/>
  <c r="F35" i="19"/>
  <c r="X34" i="19"/>
  <c r="F34" i="19"/>
  <c r="X33" i="19"/>
  <c r="F33" i="19"/>
  <c r="X32" i="19"/>
  <c r="F32" i="19"/>
  <c r="X31" i="19"/>
  <c r="F31" i="19"/>
  <c r="B31" i="19"/>
  <c r="B32" i="19" s="1"/>
  <c r="X30" i="19"/>
  <c r="F30" i="19"/>
  <c r="X29" i="19"/>
  <c r="F29" i="19"/>
  <c r="X28" i="19"/>
  <c r="F28" i="19"/>
  <c r="X27" i="19"/>
  <c r="F27" i="19"/>
  <c r="X26" i="19"/>
  <c r="F26" i="19"/>
  <c r="X25" i="19"/>
  <c r="F25" i="19"/>
  <c r="X24" i="19"/>
  <c r="F24" i="19"/>
  <c r="X23" i="19"/>
  <c r="F23" i="19"/>
  <c r="X22" i="19"/>
  <c r="F22" i="19"/>
  <c r="X21" i="19"/>
  <c r="F21" i="19"/>
  <c r="X20" i="19"/>
  <c r="F20" i="19"/>
  <c r="X19" i="19"/>
  <c r="F19" i="19"/>
  <c r="X18" i="19"/>
  <c r="F18" i="19"/>
  <c r="X17" i="19"/>
  <c r="F17" i="19"/>
  <c r="X16" i="19"/>
  <c r="F16" i="19"/>
  <c r="X15" i="19"/>
  <c r="F15" i="19"/>
  <c r="X14" i="19"/>
  <c r="F14" i="19"/>
  <c r="X13" i="19"/>
  <c r="F13" i="19"/>
  <c r="X12" i="19"/>
  <c r="F12" i="19"/>
  <c r="X11" i="19"/>
  <c r="F11" i="19"/>
  <c r="X10" i="19"/>
  <c r="F10" i="19"/>
  <c r="X9" i="19"/>
  <c r="F9" i="19"/>
  <c r="X8" i="19"/>
  <c r="F8" i="19"/>
  <c r="X7" i="19"/>
  <c r="F7" i="19"/>
  <c r="X6" i="19"/>
  <c r="F6" i="19"/>
  <c r="X5" i="19"/>
  <c r="F5" i="19"/>
  <c r="B33" i="18"/>
  <c r="X268" i="18"/>
  <c r="F268" i="18"/>
  <c r="X267" i="18"/>
  <c r="F267" i="18"/>
  <c r="X266" i="18"/>
  <c r="F266" i="18"/>
  <c r="X265" i="18"/>
  <c r="F265" i="18"/>
  <c r="X264" i="18"/>
  <c r="F264" i="18"/>
  <c r="X263" i="18"/>
  <c r="F263" i="18"/>
  <c r="X262" i="18"/>
  <c r="F262" i="18"/>
  <c r="X261" i="18"/>
  <c r="F261" i="18"/>
  <c r="X260" i="18"/>
  <c r="F260" i="18"/>
  <c r="X259" i="18"/>
  <c r="F259" i="18"/>
  <c r="X258" i="18"/>
  <c r="F258" i="18"/>
  <c r="X257" i="18"/>
  <c r="F257" i="18"/>
  <c r="X256" i="18"/>
  <c r="F256" i="18"/>
  <c r="X255" i="18"/>
  <c r="F255" i="18"/>
  <c r="X254" i="18"/>
  <c r="F254" i="18"/>
  <c r="X253" i="18"/>
  <c r="F253" i="18"/>
  <c r="X252" i="18"/>
  <c r="F252" i="18"/>
  <c r="X251" i="18"/>
  <c r="F251" i="18"/>
  <c r="X250" i="18"/>
  <c r="F250" i="18"/>
  <c r="X249" i="18"/>
  <c r="F249" i="18"/>
  <c r="X248" i="18"/>
  <c r="F248" i="18"/>
  <c r="X247" i="18"/>
  <c r="F247" i="18"/>
  <c r="X246" i="18"/>
  <c r="F246" i="18"/>
  <c r="X245" i="18"/>
  <c r="F245" i="18"/>
  <c r="X244" i="18"/>
  <c r="F244" i="18"/>
  <c r="X243" i="18"/>
  <c r="F243" i="18"/>
  <c r="X242" i="18"/>
  <c r="F242" i="18"/>
  <c r="X241" i="18"/>
  <c r="F241" i="18"/>
  <c r="X240" i="18"/>
  <c r="F240" i="18"/>
  <c r="X239" i="18"/>
  <c r="F239" i="18"/>
  <c r="X238" i="18"/>
  <c r="F238" i="18"/>
  <c r="X237" i="18"/>
  <c r="F237" i="18"/>
  <c r="X236" i="18"/>
  <c r="F236" i="18"/>
  <c r="X235" i="18"/>
  <c r="F235" i="18"/>
  <c r="X234" i="18"/>
  <c r="F234" i="18"/>
  <c r="X233" i="18"/>
  <c r="F233" i="18"/>
  <c r="X232" i="18"/>
  <c r="F232" i="18"/>
  <c r="X231" i="18"/>
  <c r="F231" i="18"/>
  <c r="X230" i="18"/>
  <c r="F230" i="18"/>
  <c r="X229" i="18"/>
  <c r="F229" i="18"/>
  <c r="X228" i="18"/>
  <c r="F228" i="18"/>
  <c r="X227" i="18"/>
  <c r="F227" i="18"/>
  <c r="X226" i="18"/>
  <c r="F226" i="18"/>
  <c r="X225" i="18"/>
  <c r="F225" i="18"/>
  <c r="X224" i="18"/>
  <c r="F224" i="18"/>
  <c r="X223" i="18"/>
  <c r="F223" i="18"/>
  <c r="X222" i="18"/>
  <c r="F222" i="18"/>
  <c r="X221" i="18"/>
  <c r="F221" i="18"/>
  <c r="X220" i="18"/>
  <c r="F220" i="18"/>
  <c r="X219" i="18"/>
  <c r="F219" i="18"/>
  <c r="X218" i="18"/>
  <c r="F218" i="18"/>
  <c r="X217" i="18"/>
  <c r="F217" i="18"/>
  <c r="X216" i="18"/>
  <c r="F216" i="18"/>
  <c r="X215" i="18"/>
  <c r="F215" i="18"/>
  <c r="X214" i="18"/>
  <c r="F214" i="18"/>
  <c r="X213" i="18"/>
  <c r="F213" i="18"/>
  <c r="X212" i="18"/>
  <c r="F212" i="18"/>
  <c r="X211" i="18"/>
  <c r="F211" i="18"/>
  <c r="X210" i="18"/>
  <c r="F210" i="18"/>
  <c r="X209" i="18"/>
  <c r="F209" i="18"/>
  <c r="X208" i="18"/>
  <c r="F208" i="18"/>
  <c r="X207" i="18"/>
  <c r="F207" i="18"/>
  <c r="X206" i="18"/>
  <c r="F206" i="18"/>
  <c r="X205" i="18"/>
  <c r="F205" i="18"/>
  <c r="X204" i="18"/>
  <c r="F204" i="18"/>
  <c r="X203" i="18"/>
  <c r="F203" i="18"/>
  <c r="X202" i="18"/>
  <c r="F202" i="18"/>
  <c r="X201" i="18"/>
  <c r="F201" i="18"/>
  <c r="X200" i="18"/>
  <c r="F200" i="18"/>
  <c r="X199" i="18"/>
  <c r="F199" i="18"/>
  <c r="X198" i="18"/>
  <c r="F198" i="18"/>
  <c r="X197" i="18"/>
  <c r="F197" i="18"/>
  <c r="X196" i="18"/>
  <c r="F196" i="18"/>
  <c r="X195" i="18"/>
  <c r="F195" i="18"/>
  <c r="X194" i="18"/>
  <c r="F194" i="18"/>
  <c r="X193" i="18"/>
  <c r="F193" i="18"/>
  <c r="X192" i="18"/>
  <c r="F192" i="18"/>
  <c r="X191" i="18"/>
  <c r="F191" i="18"/>
  <c r="X190" i="18"/>
  <c r="F190" i="18"/>
  <c r="X189" i="18"/>
  <c r="F189" i="18"/>
  <c r="X188" i="18"/>
  <c r="F188" i="18"/>
  <c r="X187" i="18"/>
  <c r="F187" i="18"/>
  <c r="X186" i="18"/>
  <c r="F186" i="18"/>
  <c r="X185" i="18"/>
  <c r="F185" i="18"/>
  <c r="X184" i="18"/>
  <c r="F184" i="18"/>
  <c r="X183" i="18"/>
  <c r="F183" i="18"/>
  <c r="X182" i="18"/>
  <c r="F182" i="18"/>
  <c r="X181" i="18"/>
  <c r="F181" i="18"/>
  <c r="X180" i="18"/>
  <c r="F180" i="18"/>
  <c r="X179" i="18"/>
  <c r="F179" i="18"/>
  <c r="X178" i="18"/>
  <c r="F178" i="18"/>
  <c r="X177" i="18"/>
  <c r="F177" i="18"/>
  <c r="X176" i="18"/>
  <c r="F176" i="18"/>
  <c r="X175" i="18"/>
  <c r="F175" i="18"/>
  <c r="X174" i="18"/>
  <c r="F174" i="18"/>
  <c r="X173" i="18"/>
  <c r="F173" i="18"/>
  <c r="X172" i="18"/>
  <c r="F172" i="18"/>
  <c r="X171" i="18"/>
  <c r="F171" i="18"/>
  <c r="X170" i="18"/>
  <c r="F170" i="18"/>
  <c r="X169" i="18"/>
  <c r="F169" i="18"/>
  <c r="X168" i="18"/>
  <c r="F168" i="18"/>
  <c r="X167" i="18"/>
  <c r="F167" i="18"/>
  <c r="X166" i="18"/>
  <c r="F166" i="18"/>
  <c r="X165" i="18"/>
  <c r="F165" i="18"/>
  <c r="X164" i="18"/>
  <c r="F164" i="18"/>
  <c r="X163" i="18"/>
  <c r="F163" i="18"/>
  <c r="X162" i="18"/>
  <c r="F162" i="18"/>
  <c r="X161" i="18"/>
  <c r="F161" i="18"/>
  <c r="X160" i="18"/>
  <c r="F160" i="18"/>
  <c r="X159" i="18"/>
  <c r="F159" i="18"/>
  <c r="X158" i="18"/>
  <c r="F158" i="18"/>
  <c r="X157" i="18"/>
  <c r="F157" i="18"/>
  <c r="X156" i="18"/>
  <c r="F156" i="18"/>
  <c r="X155" i="18"/>
  <c r="F155" i="18"/>
  <c r="X154" i="18"/>
  <c r="F154" i="18"/>
  <c r="X153" i="18"/>
  <c r="F153" i="18"/>
  <c r="X152" i="18"/>
  <c r="F152" i="18"/>
  <c r="X151" i="18"/>
  <c r="F151" i="18"/>
  <c r="X150" i="18"/>
  <c r="F150" i="18"/>
  <c r="X149" i="18"/>
  <c r="F149" i="18"/>
  <c r="X148" i="18"/>
  <c r="F148" i="18"/>
  <c r="X147" i="18"/>
  <c r="F147" i="18"/>
  <c r="X146" i="18"/>
  <c r="F146" i="18"/>
  <c r="X145" i="18"/>
  <c r="F145" i="18"/>
  <c r="X144" i="18"/>
  <c r="F144" i="18"/>
  <c r="X143" i="18"/>
  <c r="F143" i="18"/>
  <c r="X142" i="18"/>
  <c r="F142" i="18"/>
  <c r="X141" i="18"/>
  <c r="F141" i="18"/>
  <c r="X140" i="18"/>
  <c r="F140" i="18"/>
  <c r="X139" i="18"/>
  <c r="F139" i="18"/>
  <c r="X138" i="18"/>
  <c r="F138" i="18"/>
  <c r="X137" i="18"/>
  <c r="F137" i="18"/>
  <c r="X136" i="18"/>
  <c r="F136" i="18"/>
  <c r="X135" i="18"/>
  <c r="F135" i="18"/>
  <c r="X134" i="18"/>
  <c r="F134" i="18"/>
  <c r="X133" i="18"/>
  <c r="F133" i="18"/>
  <c r="X132" i="18"/>
  <c r="F132" i="18"/>
  <c r="X131" i="18"/>
  <c r="F131" i="18"/>
  <c r="X130" i="18"/>
  <c r="F130" i="18"/>
  <c r="X129" i="18"/>
  <c r="F129" i="18"/>
  <c r="X128" i="18"/>
  <c r="F128" i="18"/>
  <c r="X127" i="18"/>
  <c r="F127" i="18"/>
  <c r="X126" i="18"/>
  <c r="F126" i="18"/>
  <c r="X125" i="18"/>
  <c r="F125" i="18"/>
  <c r="X124" i="18"/>
  <c r="F124" i="18"/>
  <c r="X123" i="18"/>
  <c r="F123" i="18"/>
  <c r="X122" i="18"/>
  <c r="F122" i="18"/>
  <c r="X121" i="18"/>
  <c r="F121" i="18"/>
  <c r="X120" i="18"/>
  <c r="F120" i="18"/>
  <c r="X119" i="18"/>
  <c r="F119" i="18"/>
  <c r="X118" i="18"/>
  <c r="F118" i="18"/>
  <c r="X117" i="18"/>
  <c r="F117" i="18"/>
  <c r="X116" i="18"/>
  <c r="F116" i="18"/>
  <c r="X115" i="18"/>
  <c r="F115" i="18"/>
  <c r="X114" i="18"/>
  <c r="F114" i="18"/>
  <c r="X113" i="18"/>
  <c r="F113" i="18"/>
  <c r="X112" i="18"/>
  <c r="F112" i="18"/>
  <c r="X111" i="18"/>
  <c r="F111" i="18"/>
  <c r="X110" i="18"/>
  <c r="F110" i="18"/>
  <c r="X109" i="18"/>
  <c r="F109" i="18"/>
  <c r="X108" i="18"/>
  <c r="F108" i="18"/>
  <c r="X107" i="18"/>
  <c r="F107" i="18"/>
  <c r="X106" i="18"/>
  <c r="F106" i="18"/>
  <c r="X105" i="18"/>
  <c r="F105" i="18"/>
  <c r="X104" i="18"/>
  <c r="F104" i="18"/>
  <c r="X103" i="18"/>
  <c r="F103" i="18"/>
  <c r="X102" i="18"/>
  <c r="F102" i="18"/>
  <c r="X101" i="18"/>
  <c r="F101" i="18"/>
  <c r="X100" i="18"/>
  <c r="F100" i="18"/>
  <c r="X99" i="18"/>
  <c r="F99" i="18"/>
  <c r="X98" i="18"/>
  <c r="F98" i="18"/>
  <c r="X97" i="18"/>
  <c r="F97" i="18"/>
  <c r="X96" i="18"/>
  <c r="F96" i="18"/>
  <c r="X95" i="18"/>
  <c r="F95" i="18"/>
  <c r="X94" i="18"/>
  <c r="F94" i="18"/>
  <c r="X93" i="18"/>
  <c r="F93" i="18"/>
  <c r="X92" i="18"/>
  <c r="F92" i="18"/>
  <c r="X91" i="18"/>
  <c r="F91" i="18"/>
  <c r="X90" i="18"/>
  <c r="F90" i="18"/>
  <c r="X89" i="18"/>
  <c r="F89" i="18"/>
  <c r="X88" i="18"/>
  <c r="F88" i="18"/>
  <c r="X87" i="18"/>
  <c r="F87" i="18"/>
  <c r="X86" i="18"/>
  <c r="F86" i="18"/>
  <c r="X85" i="18"/>
  <c r="F85" i="18"/>
  <c r="X84" i="18"/>
  <c r="F84" i="18"/>
  <c r="X83" i="18"/>
  <c r="F83" i="18"/>
  <c r="X82" i="18"/>
  <c r="F82" i="18"/>
  <c r="X81" i="18"/>
  <c r="F81" i="18"/>
  <c r="X80" i="18"/>
  <c r="F80" i="18"/>
  <c r="X79" i="18"/>
  <c r="F79" i="18"/>
  <c r="X78" i="18"/>
  <c r="F78" i="18"/>
  <c r="X77" i="18"/>
  <c r="F77" i="18"/>
  <c r="X76" i="18"/>
  <c r="F76" i="18"/>
  <c r="X75" i="18"/>
  <c r="F75" i="18"/>
  <c r="X74" i="18"/>
  <c r="F74" i="18"/>
  <c r="X73" i="18"/>
  <c r="F73" i="18"/>
  <c r="X72" i="18"/>
  <c r="F72" i="18"/>
  <c r="X71" i="18"/>
  <c r="F71" i="18"/>
  <c r="X70" i="18"/>
  <c r="F70" i="18"/>
  <c r="X69" i="18"/>
  <c r="F69" i="18"/>
  <c r="X68" i="18"/>
  <c r="F68" i="18"/>
  <c r="X67" i="18"/>
  <c r="F67" i="18"/>
  <c r="X66" i="18"/>
  <c r="F66" i="18"/>
  <c r="X65" i="18"/>
  <c r="F65" i="18"/>
  <c r="X64" i="18"/>
  <c r="F64" i="18"/>
  <c r="X63" i="18"/>
  <c r="F63" i="18"/>
  <c r="X62" i="18"/>
  <c r="F62" i="18"/>
  <c r="X61" i="18"/>
  <c r="F61" i="18"/>
  <c r="X60" i="18"/>
  <c r="F60" i="18"/>
  <c r="X59" i="18"/>
  <c r="F59" i="18"/>
  <c r="X58" i="18"/>
  <c r="F58" i="18"/>
  <c r="X57" i="18"/>
  <c r="F57" i="18"/>
  <c r="X56" i="18"/>
  <c r="F56" i="18"/>
  <c r="X55" i="18"/>
  <c r="F55" i="18"/>
  <c r="X54" i="18"/>
  <c r="F54" i="18"/>
  <c r="X53" i="18"/>
  <c r="F53" i="18"/>
  <c r="X52" i="18"/>
  <c r="F52" i="18"/>
  <c r="X51" i="18"/>
  <c r="F51" i="18"/>
  <c r="X50" i="18"/>
  <c r="F50" i="18"/>
  <c r="X49" i="18"/>
  <c r="F49" i="18"/>
  <c r="X48" i="18"/>
  <c r="F48" i="18"/>
  <c r="X47" i="18"/>
  <c r="F47" i="18"/>
  <c r="X46" i="18"/>
  <c r="F46" i="18"/>
  <c r="X45" i="18"/>
  <c r="F45" i="18"/>
  <c r="X44" i="18"/>
  <c r="F44" i="18"/>
  <c r="X43" i="18"/>
  <c r="F43" i="18"/>
  <c r="X42" i="18"/>
  <c r="F42" i="18"/>
  <c r="X41" i="18"/>
  <c r="F41" i="18"/>
  <c r="X40" i="18"/>
  <c r="F40" i="18"/>
  <c r="X39" i="18"/>
  <c r="F39" i="18"/>
  <c r="X38" i="18"/>
  <c r="F38" i="18"/>
  <c r="X37" i="18"/>
  <c r="F37" i="18"/>
  <c r="X36" i="18"/>
  <c r="F36" i="18"/>
  <c r="X35" i="18"/>
  <c r="F35" i="18"/>
  <c r="X34" i="18"/>
  <c r="F34" i="18"/>
  <c r="X33" i="18"/>
  <c r="F33" i="18"/>
  <c r="X32" i="18"/>
  <c r="F32" i="18"/>
  <c r="X31" i="18"/>
  <c r="F31" i="18"/>
  <c r="X30" i="18"/>
  <c r="F30" i="18"/>
  <c r="B31" i="18"/>
  <c r="B23" i="18" s="1"/>
  <c r="X29" i="18"/>
  <c r="F29" i="18"/>
  <c r="X28" i="18"/>
  <c r="F28" i="18"/>
  <c r="X27" i="18"/>
  <c r="F27" i="18"/>
  <c r="X26" i="18"/>
  <c r="F26" i="18"/>
  <c r="X25" i="18"/>
  <c r="F25" i="18"/>
  <c r="X24" i="18"/>
  <c r="F24" i="18"/>
  <c r="X23" i="18"/>
  <c r="F23" i="18"/>
  <c r="X22" i="18"/>
  <c r="F22" i="18"/>
  <c r="X21" i="18"/>
  <c r="F21" i="18"/>
  <c r="X20" i="18"/>
  <c r="F20" i="18"/>
  <c r="X19" i="18"/>
  <c r="F19" i="18"/>
  <c r="X18" i="18"/>
  <c r="F18" i="18"/>
  <c r="X17" i="18"/>
  <c r="F17" i="18"/>
  <c r="X16" i="18"/>
  <c r="F16" i="18"/>
  <c r="X15" i="18"/>
  <c r="F15" i="18"/>
  <c r="X14" i="18"/>
  <c r="F14" i="18"/>
  <c r="X13" i="18"/>
  <c r="F13" i="18"/>
  <c r="X12" i="18"/>
  <c r="F12" i="18"/>
  <c r="X11" i="18"/>
  <c r="F11" i="18"/>
  <c r="X10" i="18"/>
  <c r="F10" i="18"/>
  <c r="X9" i="18"/>
  <c r="F9" i="18"/>
  <c r="X8" i="18"/>
  <c r="F8" i="18"/>
  <c r="X7" i="18"/>
  <c r="F7" i="18"/>
  <c r="X6" i="18"/>
  <c r="F6" i="18"/>
  <c r="X5" i="18"/>
  <c r="F5" i="18"/>
  <c r="B30" i="17"/>
  <c r="B21" i="17" s="1"/>
  <c r="X268" i="17"/>
  <c r="F268" i="17"/>
  <c r="X267" i="17"/>
  <c r="F267" i="17"/>
  <c r="X266" i="17"/>
  <c r="F266" i="17"/>
  <c r="X265" i="17"/>
  <c r="F265" i="17"/>
  <c r="X264" i="17"/>
  <c r="F264" i="17"/>
  <c r="X263" i="17"/>
  <c r="F263" i="17"/>
  <c r="X262" i="17"/>
  <c r="F262" i="17"/>
  <c r="X261" i="17"/>
  <c r="F261" i="17"/>
  <c r="X260" i="17"/>
  <c r="F260" i="17"/>
  <c r="X259" i="17"/>
  <c r="F259" i="17"/>
  <c r="X258" i="17"/>
  <c r="F258" i="17"/>
  <c r="X257" i="17"/>
  <c r="F257" i="17"/>
  <c r="X256" i="17"/>
  <c r="F256" i="17"/>
  <c r="X255" i="17"/>
  <c r="F255" i="17"/>
  <c r="X254" i="17"/>
  <c r="F254" i="17"/>
  <c r="X253" i="17"/>
  <c r="F253" i="17"/>
  <c r="X252" i="17"/>
  <c r="F252" i="17"/>
  <c r="X251" i="17"/>
  <c r="F251" i="17"/>
  <c r="X250" i="17"/>
  <c r="F250" i="17"/>
  <c r="X249" i="17"/>
  <c r="F249" i="17"/>
  <c r="X248" i="17"/>
  <c r="F248" i="17"/>
  <c r="X247" i="17"/>
  <c r="F247" i="17"/>
  <c r="X246" i="17"/>
  <c r="F246" i="17"/>
  <c r="X245" i="17"/>
  <c r="F245" i="17"/>
  <c r="X244" i="17"/>
  <c r="F244" i="17"/>
  <c r="X243" i="17"/>
  <c r="F243" i="17"/>
  <c r="X242" i="17"/>
  <c r="F242" i="17"/>
  <c r="X241" i="17"/>
  <c r="F241" i="17"/>
  <c r="X240" i="17"/>
  <c r="F240" i="17"/>
  <c r="X239" i="17"/>
  <c r="F239" i="17"/>
  <c r="X238" i="17"/>
  <c r="F238" i="17"/>
  <c r="X237" i="17"/>
  <c r="F237" i="17"/>
  <c r="X236" i="17"/>
  <c r="F236" i="17"/>
  <c r="X235" i="17"/>
  <c r="F235" i="17"/>
  <c r="X234" i="17"/>
  <c r="F234" i="17"/>
  <c r="X233" i="17"/>
  <c r="F233" i="17"/>
  <c r="X232" i="17"/>
  <c r="F232" i="17"/>
  <c r="X231" i="17"/>
  <c r="F231" i="17"/>
  <c r="X230" i="17"/>
  <c r="F230" i="17"/>
  <c r="X229" i="17"/>
  <c r="F229" i="17"/>
  <c r="X228" i="17"/>
  <c r="F228" i="17"/>
  <c r="X227" i="17"/>
  <c r="F227" i="17"/>
  <c r="X226" i="17"/>
  <c r="F226" i="17"/>
  <c r="X225" i="17"/>
  <c r="F225" i="17"/>
  <c r="X224" i="17"/>
  <c r="F224" i="17"/>
  <c r="X223" i="17"/>
  <c r="F223" i="17"/>
  <c r="X222" i="17"/>
  <c r="F222" i="17"/>
  <c r="X221" i="17"/>
  <c r="F221" i="17"/>
  <c r="X220" i="17"/>
  <c r="F220" i="17"/>
  <c r="X219" i="17"/>
  <c r="F219" i="17"/>
  <c r="X218" i="17"/>
  <c r="F218" i="17"/>
  <c r="X217" i="17"/>
  <c r="F217" i="17"/>
  <c r="X216" i="17"/>
  <c r="F216" i="17"/>
  <c r="X215" i="17"/>
  <c r="F215" i="17"/>
  <c r="X214" i="17"/>
  <c r="F214" i="17"/>
  <c r="X213" i="17"/>
  <c r="F213" i="17"/>
  <c r="X212" i="17"/>
  <c r="F212" i="17"/>
  <c r="X211" i="17"/>
  <c r="F211" i="17"/>
  <c r="X210" i="17"/>
  <c r="F210" i="17"/>
  <c r="X209" i="17"/>
  <c r="F209" i="17"/>
  <c r="X208" i="17"/>
  <c r="F208" i="17"/>
  <c r="X207" i="17"/>
  <c r="F207" i="17"/>
  <c r="X206" i="17"/>
  <c r="F206" i="17"/>
  <c r="X205" i="17"/>
  <c r="F205" i="17"/>
  <c r="X204" i="17"/>
  <c r="F204" i="17"/>
  <c r="X203" i="17"/>
  <c r="F203" i="17"/>
  <c r="X202" i="17"/>
  <c r="F202" i="17"/>
  <c r="X201" i="17"/>
  <c r="F201" i="17"/>
  <c r="X200" i="17"/>
  <c r="F200" i="17"/>
  <c r="X199" i="17"/>
  <c r="F199" i="17"/>
  <c r="X198" i="17"/>
  <c r="F198" i="17"/>
  <c r="X197" i="17"/>
  <c r="F197" i="17"/>
  <c r="X196" i="17"/>
  <c r="F196" i="17"/>
  <c r="X195" i="17"/>
  <c r="F195" i="17"/>
  <c r="X194" i="17"/>
  <c r="F194" i="17"/>
  <c r="X193" i="17"/>
  <c r="F193" i="17"/>
  <c r="X192" i="17"/>
  <c r="F192" i="17"/>
  <c r="X191" i="17"/>
  <c r="F191" i="17"/>
  <c r="X190" i="17"/>
  <c r="F190" i="17"/>
  <c r="X189" i="17"/>
  <c r="F189" i="17"/>
  <c r="X188" i="17"/>
  <c r="F188" i="17"/>
  <c r="X187" i="17"/>
  <c r="F187" i="17"/>
  <c r="X186" i="17"/>
  <c r="F186" i="17"/>
  <c r="X185" i="17"/>
  <c r="F185" i="17"/>
  <c r="X184" i="17"/>
  <c r="F184" i="17"/>
  <c r="X183" i="17"/>
  <c r="F183" i="17"/>
  <c r="X182" i="17"/>
  <c r="F182" i="17"/>
  <c r="X181" i="17"/>
  <c r="F181" i="17"/>
  <c r="X180" i="17"/>
  <c r="F180" i="17"/>
  <c r="X179" i="17"/>
  <c r="F179" i="17"/>
  <c r="X178" i="17"/>
  <c r="F178" i="17"/>
  <c r="X177" i="17"/>
  <c r="F177" i="17"/>
  <c r="X176" i="17"/>
  <c r="F176" i="17"/>
  <c r="X175" i="17"/>
  <c r="F175" i="17"/>
  <c r="X174" i="17"/>
  <c r="F174" i="17"/>
  <c r="X173" i="17"/>
  <c r="F173" i="17"/>
  <c r="X172" i="17"/>
  <c r="F172" i="17"/>
  <c r="X171" i="17"/>
  <c r="F171" i="17"/>
  <c r="X170" i="17"/>
  <c r="F170" i="17"/>
  <c r="X169" i="17"/>
  <c r="F169" i="17"/>
  <c r="X168" i="17"/>
  <c r="F168" i="17"/>
  <c r="X167" i="17"/>
  <c r="F167" i="17"/>
  <c r="X166" i="17"/>
  <c r="F166" i="17"/>
  <c r="X165" i="17"/>
  <c r="F165" i="17"/>
  <c r="X164" i="17"/>
  <c r="F164" i="17"/>
  <c r="X163" i="17"/>
  <c r="F163" i="17"/>
  <c r="X162" i="17"/>
  <c r="F162" i="17"/>
  <c r="X161" i="17"/>
  <c r="F161" i="17"/>
  <c r="X160" i="17"/>
  <c r="F160" i="17"/>
  <c r="X159" i="17"/>
  <c r="F159" i="17"/>
  <c r="X158" i="17"/>
  <c r="F158" i="17"/>
  <c r="X157" i="17"/>
  <c r="F157" i="17"/>
  <c r="X156" i="17"/>
  <c r="F156" i="17"/>
  <c r="X155" i="17"/>
  <c r="F155" i="17"/>
  <c r="X154" i="17"/>
  <c r="F154" i="17"/>
  <c r="X153" i="17"/>
  <c r="F153" i="17"/>
  <c r="X152" i="17"/>
  <c r="F152" i="17"/>
  <c r="X151" i="17"/>
  <c r="F151" i="17"/>
  <c r="X150" i="17"/>
  <c r="F150" i="17"/>
  <c r="X149" i="17"/>
  <c r="F149" i="17"/>
  <c r="X148" i="17"/>
  <c r="F148" i="17"/>
  <c r="X147" i="17"/>
  <c r="F147" i="17"/>
  <c r="X146" i="17"/>
  <c r="F146" i="17"/>
  <c r="X145" i="17"/>
  <c r="F145" i="17"/>
  <c r="X144" i="17"/>
  <c r="F144" i="17"/>
  <c r="X143" i="17"/>
  <c r="F143" i="17"/>
  <c r="X142" i="17"/>
  <c r="F142" i="17"/>
  <c r="X141" i="17"/>
  <c r="F141" i="17"/>
  <c r="X140" i="17"/>
  <c r="F140" i="17"/>
  <c r="X139" i="17"/>
  <c r="F139" i="17"/>
  <c r="X138" i="17"/>
  <c r="F138" i="17"/>
  <c r="X137" i="17"/>
  <c r="F137" i="17"/>
  <c r="X136" i="17"/>
  <c r="F136" i="17"/>
  <c r="X135" i="17"/>
  <c r="F135" i="17"/>
  <c r="X134" i="17"/>
  <c r="F134" i="17"/>
  <c r="X133" i="17"/>
  <c r="F133" i="17"/>
  <c r="X132" i="17"/>
  <c r="F132" i="17"/>
  <c r="X131" i="17"/>
  <c r="F131" i="17"/>
  <c r="X130" i="17"/>
  <c r="F130" i="17"/>
  <c r="X129" i="17"/>
  <c r="F129" i="17"/>
  <c r="X128" i="17"/>
  <c r="F128" i="17"/>
  <c r="X127" i="17"/>
  <c r="F127" i="17"/>
  <c r="X126" i="17"/>
  <c r="F126" i="17"/>
  <c r="X125" i="17"/>
  <c r="F125" i="17"/>
  <c r="X124" i="17"/>
  <c r="F124" i="17"/>
  <c r="X123" i="17"/>
  <c r="F123" i="17"/>
  <c r="X122" i="17"/>
  <c r="F122" i="17"/>
  <c r="X121" i="17"/>
  <c r="F121" i="17"/>
  <c r="X120" i="17"/>
  <c r="F120" i="17"/>
  <c r="X119" i="17"/>
  <c r="F119" i="17"/>
  <c r="X118" i="17"/>
  <c r="F118" i="17"/>
  <c r="X117" i="17"/>
  <c r="F117" i="17"/>
  <c r="X116" i="17"/>
  <c r="F116" i="17"/>
  <c r="X115" i="17"/>
  <c r="F115" i="17"/>
  <c r="X114" i="17"/>
  <c r="F114" i="17"/>
  <c r="X113" i="17"/>
  <c r="F113" i="17"/>
  <c r="X112" i="17"/>
  <c r="F112" i="17"/>
  <c r="X111" i="17"/>
  <c r="F111" i="17"/>
  <c r="X110" i="17"/>
  <c r="F110" i="17"/>
  <c r="X109" i="17"/>
  <c r="F109" i="17"/>
  <c r="X108" i="17"/>
  <c r="F108" i="17"/>
  <c r="X107" i="17"/>
  <c r="F107" i="17"/>
  <c r="X106" i="17"/>
  <c r="F106" i="17"/>
  <c r="X105" i="17"/>
  <c r="F105" i="17"/>
  <c r="X104" i="17"/>
  <c r="F104" i="17"/>
  <c r="X103" i="17"/>
  <c r="F103" i="17"/>
  <c r="X102" i="17"/>
  <c r="F102" i="17"/>
  <c r="X101" i="17"/>
  <c r="F101" i="17"/>
  <c r="X100" i="17"/>
  <c r="F100" i="17"/>
  <c r="X99" i="17"/>
  <c r="F99" i="17"/>
  <c r="X98" i="17"/>
  <c r="F98" i="17"/>
  <c r="X97" i="17"/>
  <c r="F97" i="17"/>
  <c r="X96" i="17"/>
  <c r="F96" i="17"/>
  <c r="X95" i="17"/>
  <c r="F95" i="17"/>
  <c r="X94" i="17"/>
  <c r="F94" i="17"/>
  <c r="X93" i="17"/>
  <c r="F93" i="17"/>
  <c r="X92" i="17"/>
  <c r="F92" i="17"/>
  <c r="X91" i="17"/>
  <c r="F91" i="17"/>
  <c r="X90" i="17"/>
  <c r="F90" i="17"/>
  <c r="X89" i="17"/>
  <c r="F89" i="17"/>
  <c r="X88" i="17"/>
  <c r="F88" i="17"/>
  <c r="X87" i="17"/>
  <c r="F87" i="17"/>
  <c r="X86" i="17"/>
  <c r="F86" i="17"/>
  <c r="X85" i="17"/>
  <c r="F85" i="17"/>
  <c r="X84" i="17"/>
  <c r="F84" i="17"/>
  <c r="X83" i="17"/>
  <c r="F83" i="17"/>
  <c r="X82" i="17"/>
  <c r="F82" i="17"/>
  <c r="X81" i="17"/>
  <c r="F81" i="17"/>
  <c r="X80" i="17"/>
  <c r="F80" i="17"/>
  <c r="X79" i="17"/>
  <c r="F79" i="17"/>
  <c r="X78" i="17"/>
  <c r="F78" i="17"/>
  <c r="X77" i="17"/>
  <c r="F77" i="17"/>
  <c r="X76" i="17"/>
  <c r="F76" i="17"/>
  <c r="X75" i="17"/>
  <c r="F75" i="17"/>
  <c r="X74" i="17"/>
  <c r="F74" i="17"/>
  <c r="X73" i="17"/>
  <c r="F73" i="17"/>
  <c r="X72" i="17"/>
  <c r="F72" i="17"/>
  <c r="X71" i="17"/>
  <c r="F71" i="17"/>
  <c r="X70" i="17"/>
  <c r="F70" i="17"/>
  <c r="X69" i="17"/>
  <c r="F69" i="17"/>
  <c r="X68" i="17"/>
  <c r="F68" i="17"/>
  <c r="X67" i="17"/>
  <c r="F67" i="17"/>
  <c r="X66" i="17"/>
  <c r="F66" i="17"/>
  <c r="X65" i="17"/>
  <c r="F65" i="17"/>
  <c r="X64" i="17"/>
  <c r="F64" i="17"/>
  <c r="X63" i="17"/>
  <c r="F63" i="17"/>
  <c r="X62" i="17"/>
  <c r="F62" i="17"/>
  <c r="X61" i="17"/>
  <c r="F61" i="17"/>
  <c r="X60" i="17"/>
  <c r="F60" i="17"/>
  <c r="X59" i="17"/>
  <c r="F59" i="17"/>
  <c r="X58" i="17"/>
  <c r="F58" i="17"/>
  <c r="X57" i="17"/>
  <c r="F57" i="17"/>
  <c r="X56" i="17"/>
  <c r="F56" i="17"/>
  <c r="X55" i="17"/>
  <c r="F55" i="17"/>
  <c r="X54" i="17"/>
  <c r="F54" i="17"/>
  <c r="X53" i="17"/>
  <c r="F53" i="17"/>
  <c r="X52" i="17"/>
  <c r="F52" i="17"/>
  <c r="X51" i="17"/>
  <c r="F51" i="17"/>
  <c r="X50" i="17"/>
  <c r="F50" i="17"/>
  <c r="X49" i="17"/>
  <c r="F49" i="17"/>
  <c r="X48" i="17"/>
  <c r="F48" i="17"/>
  <c r="X47" i="17"/>
  <c r="F47" i="17"/>
  <c r="X46" i="17"/>
  <c r="F46" i="17"/>
  <c r="X45" i="17"/>
  <c r="F45" i="17"/>
  <c r="X44" i="17"/>
  <c r="F44" i="17"/>
  <c r="X43" i="17"/>
  <c r="F43" i="17"/>
  <c r="X42" i="17"/>
  <c r="F42" i="17"/>
  <c r="X41" i="17"/>
  <c r="F41" i="17"/>
  <c r="X40" i="17"/>
  <c r="F40" i="17"/>
  <c r="X39" i="17"/>
  <c r="F39" i="17"/>
  <c r="X38" i="17"/>
  <c r="F38" i="17"/>
  <c r="X37" i="17"/>
  <c r="F37" i="17"/>
  <c r="X36" i="17"/>
  <c r="F36" i="17"/>
  <c r="X35" i="17"/>
  <c r="F35" i="17"/>
  <c r="X34" i="17"/>
  <c r="F34" i="17"/>
  <c r="X33" i="17"/>
  <c r="F33" i="17"/>
  <c r="X32" i="17"/>
  <c r="F32" i="17"/>
  <c r="X31" i="17"/>
  <c r="F31" i="17"/>
  <c r="X30" i="17"/>
  <c r="F30" i="17"/>
  <c r="B29" i="17"/>
  <c r="X29" i="17"/>
  <c r="F29" i="17"/>
  <c r="X28" i="17"/>
  <c r="F28" i="17"/>
  <c r="X27" i="17"/>
  <c r="F27" i="17"/>
  <c r="X26" i="17"/>
  <c r="F26" i="17"/>
  <c r="X25" i="17"/>
  <c r="F25" i="17"/>
  <c r="X24" i="17"/>
  <c r="F24" i="17"/>
  <c r="X23" i="17"/>
  <c r="F23" i="17"/>
  <c r="X22" i="17"/>
  <c r="F22" i="17"/>
  <c r="X21" i="17"/>
  <c r="F21" i="17"/>
  <c r="X20" i="17"/>
  <c r="F20" i="17"/>
  <c r="X19" i="17"/>
  <c r="F19" i="17"/>
  <c r="X18" i="17"/>
  <c r="F18" i="17"/>
  <c r="X17" i="17"/>
  <c r="F17" i="17"/>
  <c r="X16" i="17"/>
  <c r="F16" i="17"/>
  <c r="X15" i="17"/>
  <c r="F15" i="17"/>
  <c r="X14" i="17"/>
  <c r="F14" i="17"/>
  <c r="X13" i="17"/>
  <c r="F13" i="17"/>
  <c r="X12" i="17"/>
  <c r="F12" i="17"/>
  <c r="X11" i="17"/>
  <c r="F11" i="17"/>
  <c r="X10" i="17"/>
  <c r="F10" i="17"/>
  <c r="X9" i="17"/>
  <c r="F9" i="17"/>
  <c r="X8" i="17"/>
  <c r="F8" i="17"/>
  <c r="X7" i="17"/>
  <c r="F7" i="17"/>
  <c r="X6" i="17"/>
  <c r="F6" i="17"/>
  <c r="X5" i="17"/>
  <c r="F5" i="17"/>
  <c r="X268" i="16"/>
  <c r="F268" i="16"/>
  <c r="X267" i="16"/>
  <c r="F267" i="16"/>
  <c r="X266" i="16"/>
  <c r="F266" i="16"/>
  <c r="X265" i="16"/>
  <c r="F265" i="16"/>
  <c r="X264" i="16"/>
  <c r="F264" i="16"/>
  <c r="X263" i="16"/>
  <c r="F263" i="16"/>
  <c r="X262" i="16"/>
  <c r="F262" i="16"/>
  <c r="X261" i="16"/>
  <c r="F261" i="16"/>
  <c r="X260" i="16"/>
  <c r="F260" i="16"/>
  <c r="X259" i="16"/>
  <c r="F259" i="16"/>
  <c r="X258" i="16"/>
  <c r="F258" i="16"/>
  <c r="X257" i="16"/>
  <c r="F257" i="16"/>
  <c r="X256" i="16"/>
  <c r="F256" i="16"/>
  <c r="X255" i="16"/>
  <c r="F255" i="16"/>
  <c r="X254" i="16"/>
  <c r="F254" i="16"/>
  <c r="X253" i="16"/>
  <c r="F253" i="16"/>
  <c r="X252" i="16"/>
  <c r="F252" i="16"/>
  <c r="X251" i="16"/>
  <c r="F251" i="16"/>
  <c r="X250" i="16"/>
  <c r="F250" i="16"/>
  <c r="X249" i="16"/>
  <c r="F249" i="16"/>
  <c r="X248" i="16"/>
  <c r="F248" i="16"/>
  <c r="X247" i="16"/>
  <c r="F247" i="16"/>
  <c r="X246" i="16"/>
  <c r="F246" i="16"/>
  <c r="X245" i="16"/>
  <c r="F245" i="16"/>
  <c r="X244" i="16"/>
  <c r="F244" i="16"/>
  <c r="X243" i="16"/>
  <c r="F243" i="16"/>
  <c r="X242" i="16"/>
  <c r="F242" i="16"/>
  <c r="X241" i="16"/>
  <c r="F241" i="16"/>
  <c r="X240" i="16"/>
  <c r="F240" i="16"/>
  <c r="X239" i="16"/>
  <c r="F239" i="16"/>
  <c r="X238" i="16"/>
  <c r="F238" i="16"/>
  <c r="X237" i="16"/>
  <c r="F237" i="16"/>
  <c r="X236" i="16"/>
  <c r="F236" i="16"/>
  <c r="X235" i="16"/>
  <c r="F235" i="16"/>
  <c r="X234" i="16"/>
  <c r="F234" i="16"/>
  <c r="X233" i="16"/>
  <c r="F233" i="16"/>
  <c r="X232" i="16"/>
  <c r="F232" i="16"/>
  <c r="X231" i="16"/>
  <c r="F231" i="16"/>
  <c r="X230" i="16"/>
  <c r="F230" i="16"/>
  <c r="X229" i="16"/>
  <c r="F229" i="16"/>
  <c r="X228" i="16"/>
  <c r="F228" i="16"/>
  <c r="X227" i="16"/>
  <c r="F227" i="16"/>
  <c r="X226" i="16"/>
  <c r="F226" i="16"/>
  <c r="X225" i="16"/>
  <c r="F225" i="16"/>
  <c r="X224" i="16"/>
  <c r="F224" i="16"/>
  <c r="X223" i="16"/>
  <c r="F223" i="16"/>
  <c r="X222" i="16"/>
  <c r="F222" i="16"/>
  <c r="X221" i="16"/>
  <c r="F221" i="16"/>
  <c r="X220" i="16"/>
  <c r="F220" i="16"/>
  <c r="X219" i="16"/>
  <c r="F219" i="16"/>
  <c r="X218" i="16"/>
  <c r="F218" i="16"/>
  <c r="X217" i="16"/>
  <c r="F217" i="16"/>
  <c r="X216" i="16"/>
  <c r="F216" i="16"/>
  <c r="X215" i="16"/>
  <c r="F215" i="16"/>
  <c r="X214" i="16"/>
  <c r="F214" i="16"/>
  <c r="X213" i="16"/>
  <c r="F213" i="16"/>
  <c r="X212" i="16"/>
  <c r="F212" i="16"/>
  <c r="X211" i="16"/>
  <c r="F211" i="16"/>
  <c r="X210" i="16"/>
  <c r="F210" i="16"/>
  <c r="X209" i="16"/>
  <c r="F209" i="16"/>
  <c r="X208" i="16"/>
  <c r="F208" i="16"/>
  <c r="X207" i="16"/>
  <c r="F207" i="16"/>
  <c r="X206" i="16"/>
  <c r="F206" i="16"/>
  <c r="X205" i="16"/>
  <c r="F205" i="16"/>
  <c r="X204" i="16"/>
  <c r="F204" i="16"/>
  <c r="X203" i="16"/>
  <c r="F203" i="16"/>
  <c r="X202" i="16"/>
  <c r="F202" i="16"/>
  <c r="X201" i="16"/>
  <c r="F201" i="16"/>
  <c r="X200" i="16"/>
  <c r="F200" i="16"/>
  <c r="X199" i="16"/>
  <c r="F199" i="16"/>
  <c r="X198" i="16"/>
  <c r="F198" i="16"/>
  <c r="X197" i="16"/>
  <c r="F197" i="16"/>
  <c r="X196" i="16"/>
  <c r="F196" i="16"/>
  <c r="X195" i="16"/>
  <c r="F195" i="16"/>
  <c r="X194" i="16"/>
  <c r="F194" i="16"/>
  <c r="X193" i="16"/>
  <c r="F193" i="16"/>
  <c r="X192" i="16"/>
  <c r="F192" i="16"/>
  <c r="X191" i="16"/>
  <c r="F191" i="16"/>
  <c r="X190" i="16"/>
  <c r="F190" i="16"/>
  <c r="X189" i="16"/>
  <c r="F189" i="16"/>
  <c r="X188" i="16"/>
  <c r="F188" i="16"/>
  <c r="X187" i="16"/>
  <c r="F187" i="16"/>
  <c r="X186" i="16"/>
  <c r="F186" i="16"/>
  <c r="X185" i="16"/>
  <c r="F185" i="16"/>
  <c r="X184" i="16"/>
  <c r="F184" i="16"/>
  <c r="X183" i="16"/>
  <c r="F183" i="16"/>
  <c r="X182" i="16"/>
  <c r="F182" i="16"/>
  <c r="X181" i="16"/>
  <c r="F181" i="16"/>
  <c r="X180" i="16"/>
  <c r="F180" i="16"/>
  <c r="X179" i="16"/>
  <c r="F179" i="16"/>
  <c r="X178" i="16"/>
  <c r="F178" i="16"/>
  <c r="X177" i="16"/>
  <c r="F177" i="16"/>
  <c r="X176" i="16"/>
  <c r="F176" i="16"/>
  <c r="X175" i="16"/>
  <c r="F175" i="16"/>
  <c r="X174" i="16"/>
  <c r="F174" i="16"/>
  <c r="X173" i="16"/>
  <c r="F173" i="16"/>
  <c r="X172" i="16"/>
  <c r="F172" i="16"/>
  <c r="X171" i="16"/>
  <c r="F171" i="16"/>
  <c r="X170" i="16"/>
  <c r="F170" i="16"/>
  <c r="X169" i="16"/>
  <c r="F169" i="16"/>
  <c r="X168" i="16"/>
  <c r="F168" i="16"/>
  <c r="X167" i="16"/>
  <c r="F167" i="16"/>
  <c r="X166" i="16"/>
  <c r="F166" i="16"/>
  <c r="X165" i="16"/>
  <c r="F165" i="16"/>
  <c r="X164" i="16"/>
  <c r="F164" i="16"/>
  <c r="X163" i="16"/>
  <c r="F163" i="16"/>
  <c r="X162" i="16"/>
  <c r="F162" i="16"/>
  <c r="X161" i="16"/>
  <c r="F161" i="16"/>
  <c r="X160" i="16"/>
  <c r="F160" i="16"/>
  <c r="X159" i="16"/>
  <c r="F159" i="16"/>
  <c r="X158" i="16"/>
  <c r="F158" i="16"/>
  <c r="X157" i="16"/>
  <c r="F157" i="16"/>
  <c r="X156" i="16"/>
  <c r="F156" i="16"/>
  <c r="X155" i="16"/>
  <c r="F155" i="16"/>
  <c r="X154" i="16"/>
  <c r="F154" i="16"/>
  <c r="X153" i="16"/>
  <c r="F153" i="16"/>
  <c r="X152" i="16"/>
  <c r="F152" i="16"/>
  <c r="X151" i="16"/>
  <c r="F151" i="16"/>
  <c r="X150" i="16"/>
  <c r="F150" i="16"/>
  <c r="X149" i="16"/>
  <c r="F149" i="16"/>
  <c r="X148" i="16"/>
  <c r="F148" i="16"/>
  <c r="X147" i="16"/>
  <c r="F147" i="16"/>
  <c r="X146" i="16"/>
  <c r="F146" i="16"/>
  <c r="X145" i="16"/>
  <c r="F145" i="16"/>
  <c r="X144" i="16"/>
  <c r="F144" i="16"/>
  <c r="X143" i="16"/>
  <c r="F143" i="16"/>
  <c r="X142" i="16"/>
  <c r="F142" i="16"/>
  <c r="X141" i="16"/>
  <c r="F141" i="16"/>
  <c r="X140" i="16"/>
  <c r="F140" i="16"/>
  <c r="X139" i="16"/>
  <c r="F139" i="16"/>
  <c r="X138" i="16"/>
  <c r="F138" i="16"/>
  <c r="X137" i="16"/>
  <c r="F137" i="16"/>
  <c r="X136" i="16"/>
  <c r="F136" i="16"/>
  <c r="X135" i="16"/>
  <c r="F135" i="16"/>
  <c r="X134" i="16"/>
  <c r="F134" i="16"/>
  <c r="X133" i="16"/>
  <c r="F133" i="16"/>
  <c r="X132" i="16"/>
  <c r="F132" i="16"/>
  <c r="X131" i="16"/>
  <c r="F131" i="16"/>
  <c r="X130" i="16"/>
  <c r="F130" i="16"/>
  <c r="X129" i="16"/>
  <c r="F129" i="16"/>
  <c r="X128" i="16"/>
  <c r="F128" i="16"/>
  <c r="X127" i="16"/>
  <c r="F127" i="16"/>
  <c r="X126" i="16"/>
  <c r="F126" i="16"/>
  <c r="X125" i="16"/>
  <c r="F125" i="16"/>
  <c r="X124" i="16"/>
  <c r="F124" i="16"/>
  <c r="X123" i="16"/>
  <c r="F123" i="16"/>
  <c r="X122" i="16"/>
  <c r="F122" i="16"/>
  <c r="X121" i="16"/>
  <c r="F121" i="16"/>
  <c r="X120" i="16"/>
  <c r="F120" i="16"/>
  <c r="X119" i="16"/>
  <c r="F119" i="16"/>
  <c r="X118" i="16"/>
  <c r="F118" i="16"/>
  <c r="X117" i="16"/>
  <c r="F117" i="16"/>
  <c r="X116" i="16"/>
  <c r="F116" i="16"/>
  <c r="X115" i="16"/>
  <c r="F115" i="16"/>
  <c r="X114" i="16"/>
  <c r="F114" i="16"/>
  <c r="X113" i="16"/>
  <c r="F113" i="16"/>
  <c r="X112" i="16"/>
  <c r="F112" i="16"/>
  <c r="X111" i="16"/>
  <c r="F111" i="16"/>
  <c r="X110" i="16"/>
  <c r="F110" i="16"/>
  <c r="X109" i="16"/>
  <c r="F109" i="16"/>
  <c r="X108" i="16"/>
  <c r="F108" i="16"/>
  <c r="X107" i="16"/>
  <c r="F107" i="16"/>
  <c r="X106" i="16"/>
  <c r="F106" i="16"/>
  <c r="X105" i="16"/>
  <c r="F105" i="16"/>
  <c r="X104" i="16"/>
  <c r="F104" i="16"/>
  <c r="X103" i="16"/>
  <c r="F103" i="16"/>
  <c r="X102" i="16"/>
  <c r="F102" i="16"/>
  <c r="X101" i="16"/>
  <c r="F101" i="16"/>
  <c r="X100" i="16"/>
  <c r="F100" i="16"/>
  <c r="X99" i="16"/>
  <c r="F99" i="16"/>
  <c r="X98" i="16"/>
  <c r="F98" i="16"/>
  <c r="X97" i="16"/>
  <c r="F97" i="16"/>
  <c r="X96" i="16"/>
  <c r="F96" i="16"/>
  <c r="X95" i="16"/>
  <c r="F95" i="16"/>
  <c r="X94" i="16"/>
  <c r="F94" i="16"/>
  <c r="X93" i="16"/>
  <c r="F93" i="16"/>
  <c r="X92" i="16"/>
  <c r="F92" i="16"/>
  <c r="X91" i="16"/>
  <c r="F91" i="16"/>
  <c r="X90" i="16"/>
  <c r="F90" i="16"/>
  <c r="X89" i="16"/>
  <c r="F89" i="16"/>
  <c r="X88" i="16"/>
  <c r="F88" i="16"/>
  <c r="X87" i="16"/>
  <c r="F87" i="16"/>
  <c r="X86" i="16"/>
  <c r="F86" i="16"/>
  <c r="X85" i="16"/>
  <c r="F85" i="16"/>
  <c r="X84" i="16"/>
  <c r="F84" i="16"/>
  <c r="X83" i="16"/>
  <c r="F83" i="16"/>
  <c r="X82" i="16"/>
  <c r="F82" i="16"/>
  <c r="X81" i="16"/>
  <c r="F81" i="16"/>
  <c r="X80" i="16"/>
  <c r="F80" i="16"/>
  <c r="X79" i="16"/>
  <c r="F79" i="16"/>
  <c r="X78" i="16"/>
  <c r="F78" i="16"/>
  <c r="X77" i="16"/>
  <c r="F77" i="16"/>
  <c r="X76" i="16"/>
  <c r="F76" i="16"/>
  <c r="X75" i="16"/>
  <c r="F75" i="16"/>
  <c r="X74" i="16"/>
  <c r="F74" i="16"/>
  <c r="X73" i="16"/>
  <c r="F73" i="16"/>
  <c r="X72" i="16"/>
  <c r="F72" i="16"/>
  <c r="X71" i="16"/>
  <c r="F71" i="16"/>
  <c r="X70" i="16"/>
  <c r="F70" i="16"/>
  <c r="X69" i="16"/>
  <c r="F69" i="16"/>
  <c r="X68" i="16"/>
  <c r="F68" i="16"/>
  <c r="X67" i="16"/>
  <c r="F67" i="16"/>
  <c r="X66" i="16"/>
  <c r="F66" i="16"/>
  <c r="X65" i="16"/>
  <c r="F65" i="16"/>
  <c r="X64" i="16"/>
  <c r="F64" i="16"/>
  <c r="X63" i="16"/>
  <c r="F63" i="16"/>
  <c r="X62" i="16"/>
  <c r="F62" i="16"/>
  <c r="X61" i="16"/>
  <c r="F61" i="16"/>
  <c r="X60" i="16"/>
  <c r="F60" i="16"/>
  <c r="X59" i="16"/>
  <c r="F59" i="16"/>
  <c r="X58" i="16"/>
  <c r="F58" i="16"/>
  <c r="X57" i="16"/>
  <c r="F57" i="16"/>
  <c r="X56" i="16"/>
  <c r="F56" i="16"/>
  <c r="X55" i="16"/>
  <c r="F55" i="16"/>
  <c r="X54" i="16"/>
  <c r="F54" i="16"/>
  <c r="X53" i="16"/>
  <c r="F53" i="16"/>
  <c r="X52" i="16"/>
  <c r="F52" i="16"/>
  <c r="X51" i="16"/>
  <c r="F51" i="16"/>
  <c r="X50" i="16"/>
  <c r="F50" i="16"/>
  <c r="X49" i="16"/>
  <c r="F49" i="16"/>
  <c r="X48" i="16"/>
  <c r="F48" i="16"/>
  <c r="X47" i="16"/>
  <c r="F47" i="16"/>
  <c r="X46" i="16"/>
  <c r="F46" i="16"/>
  <c r="X45" i="16"/>
  <c r="F45" i="16"/>
  <c r="X44" i="16"/>
  <c r="F44" i="16"/>
  <c r="X43" i="16"/>
  <c r="F43" i="16"/>
  <c r="X42" i="16"/>
  <c r="F42" i="16"/>
  <c r="X41" i="16"/>
  <c r="F41" i="16"/>
  <c r="X40" i="16"/>
  <c r="F40" i="16"/>
  <c r="X39" i="16"/>
  <c r="F39" i="16"/>
  <c r="X38" i="16"/>
  <c r="F38" i="16"/>
  <c r="X37" i="16"/>
  <c r="F37" i="16"/>
  <c r="X36" i="16"/>
  <c r="F36" i="16"/>
  <c r="X35" i="16"/>
  <c r="F35" i="16"/>
  <c r="X34" i="16"/>
  <c r="F34" i="16"/>
  <c r="X33" i="16"/>
  <c r="F33" i="16"/>
  <c r="X32" i="16"/>
  <c r="F32" i="16"/>
  <c r="X31" i="16"/>
  <c r="F31" i="16"/>
  <c r="X30" i="16"/>
  <c r="F30" i="16"/>
  <c r="B30" i="16"/>
  <c r="B22" i="16" s="1"/>
  <c r="X29" i="16"/>
  <c r="F29" i="16"/>
  <c r="X28" i="16"/>
  <c r="F28" i="16"/>
  <c r="X27" i="16"/>
  <c r="F27" i="16"/>
  <c r="X26" i="16"/>
  <c r="F26" i="16"/>
  <c r="X25" i="16"/>
  <c r="F25" i="16"/>
  <c r="X24" i="16"/>
  <c r="F24" i="16"/>
  <c r="X23" i="16"/>
  <c r="F23" i="16"/>
  <c r="X22" i="16"/>
  <c r="F22" i="16"/>
  <c r="X21" i="16"/>
  <c r="F21" i="16"/>
  <c r="X20" i="16"/>
  <c r="F20" i="16"/>
  <c r="X19" i="16"/>
  <c r="F19" i="16"/>
  <c r="X18" i="16"/>
  <c r="F18" i="16"/>
  <c r="X17" i="16"/>
  <c r="F17" i="16"/>
  <c r="X16" i="16"/>
  <c r="F16" i="16"/>
  <c r="X15" i="16"/>
  <c r="F15" i="16"/>
  <c r="X14" i="16"/>
  <c r="F14" i="16"/>
  <c r="X13" i="16"/>
  <c r="F13" i="16"/>
  <c r="X12" i="16"/>
  <c r="F12" i="16"/>
  <c r="X11" i="16"/>
  <c r="F11" i="16"/>
  <c r="X10" i="16"/>
  <c r="F10" i="16"/>
  <c r="X9" i="16"/>
  <c r="F9" i="16"/>
  <c r="X8" i="16"/>
  <c r="F8" i="16"/>
  <c r="X7" i="16"/>
  <c r="F7" i="16"/>
  <c r="X6" i="16"/>
  <c r="F6" i="16"/>
  <c r="X5" i="16"/>
  <c r="F5" i="16"/>
  <c r="X268" i="3"/>
  <c r="X267" i="3"/>
  <c r="X266" i="3"/>
  <c r="X265" i="3"/>
  <c r="X264" i="3"/>
  <c r="X263" i="3"/>
  <c r="X262" i="3"/>
  <c r="X261" i="3"/>
  <c r="X260" i="3"/>
  <c r="X259" i="3"/>
  <c r="X258" i="3"/>
  <c r="X257" i="3"/>
  <c r="X256" i="3"/>
  <c r="X255" i="3"/>
  <c r="X254" i="3"/>
  <c r="X253" i="3"/>
  <c r="X252" i="3"/>
  <c r="X251" i="3"/>
  <c r="X250" i="3"/>
  <c r="X249" i="3"/>
  <c r="X248" i="3"/>
  <c r="X247" i="3"/>
  <c r="X246" i="3"/>
  <c r="X245" i="3"/>
  <c r="X244" i="3"/>
  <c r="X243" i="3"/>
  <c r="X242" i="3"/>
  <c r="X241" i="3"/>
  <c r="X240" i="3"/>
  <c r="X239" i="3"/>
  <c r="X238" i="3"/>
  <c r="X237" i="3"/>
  <c r="X236" i="3"/>
  <c r="X235" i="3"/>
  <c r="X234" i="3"/>
  <c r="X233" i="3"/>
  <c r="X232" i="3"/>
  <c r="X231" i="3"/>
  <c r="X230" i="3"/>
  <c r="X229" i="3"/>
  <c r="X228" i="3"/>
  <c r="X227" i="3"/>
  <c r="X226" i="3"/>
  <c r="X225" i="3"/>
  <c r="X224" i="3"/>
  <c r="X223" i="3"/>
  <c r="X222" i="3"/>
  <c r="X221" i="3"/>
  <c r="X220" i="3"/>
  <c r="X219" i="3"/>
  <c r="X218" i="3"/>
  <c r="X217" i="3"/>
  <c r="X216" i="3"/>
  <c r="X215" i="3"/>
  <c r="X214" i="3"/>
  <c r="X213" i="3"/>
  <c r="X212" i="3"/>
  <c r="X211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268" i="10"/>
  <c r="X267" i="10"/>
  <c r="X266" i="10"/>
  <c r="X265" i="10"/>
  <c r="X264" i="10"/>
  <c r="X263" i="10"/>
  <c r="X262" i="10"/>
  <c r="X261" i="10"/>
  <c r="X260" i="10"/>
  <c r="X259" i="10"/>
  <c r="X258" i="10"/>
  <c r="X257" i="10"/>
  <c r="X256" i="10"/>
  <c r="X255" i="10"/>
  <c r="X254" i="10"/>
  <c r="X253" i="10"/>
  <c r="X252" i="10"/>
  <c r="X251" i="10"/>
  <c r="X250" i="10"/>
  <c r="X249" i="10"/>
  <c r="X248" i="10"/>
  <c r="X247" i="10"/>
  <c r="X246" i="10"/>
  <c r="X245" i="10"/>
  <c r="X244" i="10"/>
  <c r="X243" i="10"/>
  <c r="X242" i="10"/>
  <c r="X241" i="10"/>
  <c r="X240" i="10"/>
  <c r="X239" i="10"/>
  <c r="X238" i="10"/>
  <c r="X237" i="10"/>
  <c r="X236" i="10"/>
  <c r="X235" i="10"/>
  <c r="X234" i="10"/>
  <c r="X233" i="10"/>
  <c r="X232" i="10"/>
  <c r="X231" i="10"/>
  <c r="X230" i="10"/>
  <c r="X229" i="10"/>
  <c r="X228" i="10"/>
  <c r="X227" i="10"/>
  <c r="X226" i="10"/>
  <c r="X225" i="10"/>
  <c r="X224" i="10"/>
  <c r="X223" i="10"/>
  <c r="X222" i="10"/>
  <c r="X221" i="10"/>
  <c r="X220" i="10"/>
  <c r="X219" i="10"/>
  <c r="X218" i="10"/>
  <c r="X217" i="10"/>
  <c r="X216" i="10"/>
  <c r="X215" i="10"/>
  <c r="X214" i="10"/>
  <c r="X213" i="10"/>
  <c r="X212" i="10"/>
  <c r="X211" i="10"/>
  <c r="X210" i="10"/>
  <c r="X209" i="10"/>
  <c r="X208" i="10"/>
  <c r="X207" i="10"/>
  <c r="X206" i="10"/>
  <c r="X205" i="10"/>
  <c r="X204" i="10"/>
  <c r="X203" i="10"/>
  <c r="X202" i="10"/>
  <c r="X201" i="10"/>
  <c r="X200" i="10"/>
  <c r="X199" i="10"/>
  <c r="X198" i="10"/>
  <c r="X197" i="10"/>
  <c r="X196" i="10"/>
  <c r="X195" i="10"/>
  <c r="X194" i="10"/>
  <c r="X193" i="10"/>
  <c r="X192" i="10"/>
  <c r="X191" i="10"/>
  <c r="X190" i="10"/>
  <c r="X189" i="10"/>
  <c r="X188" i="10"/>
  <c r="X187" i="10"/>
  <c r="X186" i="10"/>
  <c r="X185" i="10"/>
  <c r="X184" i="10"/>
  <c r="X183" i="10"/>
  <c r="X182" i="10"/>
  <c r="X181" i="10"/>
  <c r="X180" i="10"/>
  <c r="X179" i="10"/>
  <c r="X178" i="10"/>
  <c r="X177" i="10"/>
  <c r="X176" i="10"/>
  <c r="X175" i="10"/>
  <c r="X174" i="10"/>
  <c r="X173" i="10"/>
  <c r="X172" i="10"/>
  <c r="X171" i="10"/>
  <c r="X170" i="10"/>
  <c r="X169" i="10"/>
  <c r="X168" i="10"/>
  <c r="X167" i="10"/>
  <c r="X166" i="10"/>
  <c r="X165" i="10"/>
  <c r="X164" i="10"/>
  <c r="X163" i="10"/>
  <c r="X162" i="10"/>
  <c r="X161" i="10"/>
  <c r="X160" i="10"/>
  <c r="X159" i="10"/>
  <c r="X158" i="10"/>
  <c r="X157" i="10"/>
  <c r="X156" i="10"/>
  <c r="X155" i="10"/>
  <c r="X154" i="10"/>
  <c r="X153" i="10"/>
  <c r="X152" i="10"/>
  <c r="X151" i="10"/>
  <c r="X150" i="10"/>
  <c r="X149" i="10"/>
  <c r="X148" i="10"/>
  <c r="X147" i="10"/>
  <c r="X146" i="10"/>
  <c r="X145" i="10"/>
  <c r="X144" i="10"/>
  <c r="X143" i="10"/>
  <c r="X142" i="10"/>
  <c r="X141" i="10"/>
  <c r="X140" i="10"/>
  <c r="X139" i="10"/>
  <c r="X138" i="10"/>
  <c r="X137" i="10"/>
  <c r="X136" i="10"/>
  <c r="X135" i="10"/>
  <c r="X134" i="10"/>
  <c r="X133" i="10"/>
  <c r="X132" i="10"/>
  <c r="X131" i="10"/>
  <c r="X130" i="10"/>
  <c r="X129" i="10"/>
  <c r="X128" i="10"/>
  <c r="X127" i="10"/>
  <c r="X126" i="10"/>
  <c r="X125" i="10"/>
  <c r="X124" i="10"/>
  <c r="X123" i="10"/>
  <c r="X122" i="10"/>
  <c r="X121" i="10"/>
  <c r="X120" i="10"/>
  <c r="X119" i="10"/>
  <c r="X118" i="10"/>
  <c r="X117" i="10"/>
  <c r="X116" i="10"/>
  <c r="X115" i="10"/>
  <c r="X114" i="10"/>
  <c r="X113" i="10"/>
  <c r="X112" i="10"/>
  <c r="X111" i="10"/>
  <c r="X110" i="10"/>
  <c r="X109" i="10"/>
  <c r="X108" i="10"/>
  <c r="X107" i="10"/>
  <c r="X106" i="10"/>
  <c r="X105" i="10"/>
  <c r="X104" i="10"/>
  <c r="X103" i="10"/>
  <c r="X102" i="10"/>
  <c r="X101" i="10"/>
  <c r="X100" i="10"/>
  <c r="X99" i="10"/>
  <c r="X98" i="10"/>
  <c r="X97" i="10"/>
  <c r="X96" i="10"/>
  <c r="X95" i="10"/>
  <c r="X94" i="10"/>
  <c r="X93" i="10"/>
  <c r="X92" i="10"/>
  <c r="X91" i="10"/>
  <c r="X90" i="10"/>
  <c r="X89" i="10"/>
  <c r="X88" i="10"/>
  <c r="X87" i="10"/>
  <c r="X86" i="10"/>
  <c r="X85" i="10"/>
  <c r="X84" i="10"/>
  <c r="X83" i="10"/>
  <c r="X82" i="10"/>
  <c r="X81" i="10"/>
  <c r="X80" i="10"/>
  <c r="X79" i="10"/>
  <c r="X78" i="10"/>
  <c r="X77" i="10"/>
  <c r="X76" i="10"/>
  <c r="X75" i="10"/>
  <c r="X74" i="10"/>
  <c r="X73" i="10"/>
  <c r="X72" i="10"/>
  <c r="X71" i="10"/>
  <c r="X70" i="10"/>
  <c r="X69" i="10"/>
  <c r="X68" i="10"/>
  <c r="X67" i="10"/>
  <c r="X66" i="10"/>
  <c r="X65" i="10"/>
  <c r="X64" i="10"/>
  <c r="X63" i="10"/>
  <c r="X62" i="10"/>
  <c r="X61" i="10"/>
  <c r="X60" i="10"/>
  <c r="X59" i="10"/>
  <c r="X58" i="10"/>
  <c r="X57" i="10"/>
  <c r="X56" i="10"/>
  <c r="X55" i="10"/>
  <c r="X54" i="10"/>
  <c r="X53" i="10"/>
  <c r="X52" i="10"/>
  <c r="X51" i="10"/>
  <c r="X50" i="10"/>
  <c r="X49" i="10"/>
  <c r="X48" i="10"/>
  <c r="X47" i="10"/>
  <c r="X46" i="10"/>
  <c r="X45" i="10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268" i="4"/>
  <c r="X267" i="4"/>
  <c r="X266" i="4"/>
  <c r="X265" i="4"/>
  <c r="X264" i="4"/>
  <c r="X263" i="4"/>
  <c r="X262" i="4"/>
  <c r="X261" i="4"/>
  <c r="X260" i="4"/>
  <c r="X259" i="4"/>
  <c r="X258" i="4"/>
  <c r="X257" i="4"/>
  <c r="X256" i="4"/>
  <c r="X255" i="4"/>
  <c r="X254" i="4"/>
  <c r="X253" i="4"/>
  <c r="X252" i="4"/>
  <c r="X251" i="4"/>
  <c r="X250" i="4"/>
  <c r="X249" i="4"/>
  <c r="X248" i="4"/>
  <c r="X247" i="4"/>
  <c r="X246" i="4"/>
  <c r="X245" i="4"/>
  <c r="X244" i="4"/>
  <c r="X243" i="4"/>
  <c r="X242" i="4"/>
  <c r="X241" i="4"/>
  <c r="X240" i="4"/>
  <c r="X239" i="4"/>
  <c r="X238" i="4"/>
  <c r="X237" i="4"/>
  <c r="X236" i="4"/>
  <c r="X235" i="4"/>
  <c r="X234" i="4"/>
  <c r="X233" i="4"/>
  <c r="X232" i="4"/>
  <c r="X231" i="4"/>
  <c r="X230" i="4"/>
  <c r="X229" i="4"/>
  <c r="X228" i="4"/>
  <c r="X227" i="4"/>
  <c r="X226" i="4"/>
  <c r="X225" i="4"/>
  <c r="X224" i="4"/>
  <c r="X223" i="4"/>
  <c r="X222" i="4"/>
  <c r="X221" i="4"/>
  <c r="X220" i="4"/>
  <c r="X219" i="4"/>
  <c r="X218" i="4"/>
  <c r="X217" i="4"/>
  <c r="X216" i="4"/>
  <c r="X215" i="4"/>
  <c r="X214" i="4"/>
  <c r="X213" i="4"/>
  <c r="X212" i="4"/>
  <c r="X211" i="4"/>
  <c r="X210" i="4"/>
  <c r="X209" i="4"/>
  <c r="X208" i="4"/>
  <c r="X207" i="4"/>
  <c r="X206" i="4"/>
  <c r="X205" i="4"/>
  <c r="X204" i="4"/>
  <c r="X203" i="4"/>
  <c r="X202" i="4"/>
  <c r="X201" i="4"/>
  <c r="X200" i="4"/>
  <c r="X199" i="4"/>
  <c r="X198" i="4"/>
  <c r="X197" i="4"/>
  <c r="X196" i="4"/>
  <c r="X195" i="4"/>
  <c r="X194" i="4"/>
  <c r="X193" i="4"/>
  <c r="X192" i="4"/>
  <c r="X191" i="4"/>
  <c r="X190" i="4"/>
  <c r="X189" i="4"/>
  <c r="X188" i="4"/>
  <c r="X187" i="4"/>
  <c r="X186" i="4"/>
  <c r="X185" i="4"/>
  <c r="X184" i="4"/>
  <c r="X183" i="4"/>
  <c r="X182" i="4"/>
  <c r="X181" i="4"/>
  <c r="X180" i="4"/>
  <c r="X179" i="4"/>
  <c r="X178" i="4"/>
  <c r="X177" i="4"/>
  <c r="X176" i="4"/>
  <c r="X175" i="4"/>
  <c r="X174" i="4"/>
  <c r="X173" i="4"/>
  <c r="X172" i="4"/>
  <c r="X171" i="4"/>
  <c r="X170" i="4"/>
  <c r="X169" i="4"/>
  <c r="X168" i="4"/>
  <c r="X167" i="4"/>
  <c r="X166" i="4"/>
  <c r="X165" i="4"/>
  <c r="X164" i="4"/>
  <c r="X163" i="4"/>
  <c r="X162" i="4"/>
  <c r="X161" i="4"/>
  <c r="X160" i="4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268" i="11"/>
  <c r="X267" i="11"/>
  <c r="X266" i="11"/>
  <c r="X265" i="11"/>
  <c r="X264" i="11"/>
  <c r="X263" i="11"/>
  <c r="X262" i="11"/>
  <c r="X261" i="11"/>
  <c r="X260" i="11"/>
  <c r="X259" i="11"/>
  <c r="X258" i="11"/>
  <c r="X257" i="11"/>
  <c r="X256" i="11"/>
  <c r="X255" i="11"/>
  <c r="X254" i="11"/>
  <c r="X253" i="11"/>
  <c r="X252" i="11"/>
  <c r="X251" i="11"/>
  <c r="X250" i="11"/>
  <c r="X249" i="11"/>
  <c r="X248" i="11"/>
  <c r="X247" i="11"/>
  <c r="X246" i="11"/>
  <c r="X245" i="11"/>
  <c r="X244" i="11"/>
  <c r="X243" i="11"/>
  <c r="X242" i="11"/>
  <c r="X241" i="11"/>
  <c r="X240" i="11"/>
  <c r="X239" i="11"/>
  <c r="X238" i="11"/>
  <c r="X237" i="11"/>
  <c r="X236" i="11"/>
  <c r="X235" i="11"/>
  <c r="X234" i="11"/>
  <c r="X233" i="11"/>
  <c r="X232" i="11"/>
  <c r="X231" i="11"/>
  <c r="X230" i="11"/>
  <c r="X229" i="11"/>
  <c r="X228" i="11"/>
  <c r="X227" i="11"/>
  <c r="X226" i="11"/>
  <c r="X225" i="11"/>
  <c r="X224" i="11"/>
  <c r="X223" i="11"/>
  <c r="X222" i="11"/>
  <c r="X221" i="11"/>
  <c r="X220" i="11"/>
  <c r="X219" i="11"/>
  <c r="X218" i="11"/>
  <c r="X217" i="11"/>
  <c r="X216" i="11"/>
  <c r="X215" i="11"/>
  <c r="X214" i="11"/>
  <c r="X213" i="11"/>
  <c r="X212" i="11"/>
  <c r="X211" i="11"/>
  <c r="X210" i="11"/>
  <c r="X209" i="11"/>
  <c r="X208" i="11"/>
  <c r="X207" i="11"/>
  <c r="X206" i="11"/>
  <c r="X205" i="11"/>
  <c r="X204" i="11"/>
  <c r="X203" i="11"/>
  <c r="X202" i="11"/>
  <c r="X201" i="11"/>
  <c r="X200" i="11"/>
  <c r="X199" i="11"/>
  <c r="X198" i="11"/>
  <c r="X197" i="11"/>
  <c r="X196" i="11"/>
  <c r="X195" i="11"/>
  <c r="X194" i="11"/>
  <c r="X193" i="11"/>
  <c r="X192" i="11"/>
  <c r="X191" i="11"/>
  <c r="X190" i="11"/>
  <c r="X189" i="11"/>
  <c r="X188" i="11"/>
  <c r="X187" i="11"/>
  <c r="X186" i="11"/>
  <c r="X185" i="11"/>
  <c r="X184" i="11"/>
  <c r="X183" i="11"/>
  <c r="X182" i="11"/>
  <c r="X181" i="11"/>
  <c r="X180" i="11"/>
  <c r="X179" i="11"/>
  <c r="X178" i="11"/>
  <c r="X177" i="11"/>
  <c r="X176" i="11"/>
  <c r="X175" i="11"/>
  <c r="X174" i="11"/>
  <c r="X173" i="11"/>
  <c r="X172" i="11"/>
  <c r="X171" i="11"/>
  <c r="X170" i="11"/>
  <c r="X169" i="11"/>
  <c r="X168" i="11"/>
  <c r="X167" i="11"/>
  <c r="X166" i="11"/>
  <c r="X165" i="11"/>
  <c r="X164" i="11"/>
  <c r="X163" i="11"/>
  <c r="X162" i="11"/>
  <c r="X161" i="11"/>
  <c r="X160" i="11"/>
  <c r="X159" i="11"/>
  <c r="X158" i="11"/>
  <c r="X157" i="11"/>
  <c r="X156" i="11"/>
  <c r="X155" i="11"/>
  <c r="X154" i="11"/>
  <c r="X153" i="11"/>
  <c r="X152" i="11"/>
  <c r="X151" i="11"/>
  <c r="X150" i="11"/>
  <c r="X149" i="11"/>
  <c r="X148" i="11"/>
  <c r="X147" i="11"/>
  <c r="X146" i="11"/>
  <c r="X145" i="11"/>
  <c r="X144" i="11"/>
  <c r="X143" i="11"/>
  <c r="X142" i="11"/>
  <c r="X141" i="11"/>
  <c r="X140" i="11"/>
  <c r="X139" i="11"/>
  <c r="X138" i="11"/>
  <c r="X137" i="11"/>
  <c r="X136" i="11"/>
  <c r="X135" i="11"/>
  <c r="X134" i="11"/>
  <c r="X133" i="11"/>
  <c r="X132" i="11"/>
  <c r="X131" i="11"/>
  <c r="X130" i="11"/>
  <c r="X129" i="11"/>
  <c r="X128" i="11"/>
  <c r="X127" i="11"/>
  <c r="X126" i="11"/>
  <c r="X125" i="11"/>
  <c r="X124" i="11"/>
  <c r="X123" i="11"/>
  <c r="X122" i="11"/>
  <c r="X121" i="11"/>
  <c r="X120" i="11"/>
  <c r="X119" i="11"/>
  <c r="X118" i="11"/>
  <c r="X117" i="11"/>
  <c r="X116" i="11"/>
  <c r="X115" i="11"/>
  <c r="X114" i="11"/>
  <c r="X113" i="11"/>
  <c r="X112" i="11"/>
  <c r="X111" i="11"/>
  <c r="X110" i="11"/>
  <c r="X109" i="11"/>
  <c r="X108" i="11"/>
  <c r="X107" i="11"/>
  <c r="X106" i="11"/>
  <c r="X105" i="11"/>
  <c r="X104" i="11"/>
  <c r="X103" i="11"/>
  <c r="X102" i="11"/>
  <c r="X101" i="11"/>
  <c r="X100" i="11"/>
  <c r="X99" i="11"/>
  <c r="X98" i="11"/>
  <c r="X97" i="11"/>
  <c r="X96" i="11"/>
  <c r="X95" i="11"/>
  <c r="X94" i="11"/>
  <c r="X93" i="11"/>
  <c r="X92" i="11"/>
  <c r="X91" i="11"/>
  <c r="X90" i="11"/>
  <c r="X89" i="11"/>
  <c r="X88" i="11"/>
  <c r="X87" i="11"/>
  <c r="X86" i="11"/>
  <c r="X85" i="11"/>
  <c r="X84" i="11"/>
  <c r="X83" i="11"/>
  <c r="X82" i="11"/>
  <c r="X81" i="11"/>
  <c r="X80" i="11"/>
  <c r="X79" i="11"/>
  <c r="X78" i="11"/>
  <c r="X77" i="11"/>
  <c r="X76" i="11"/>
  <c r="X75" i="11"/>
  <c r="X74" i="11"/>
  <c r="X73" i="11"/>
  <c r="X72" i="11"/>
  <c r="X71" i="11"/>
  <c r="X70" i="11"/>
  <c r="X69" i="11"/>
  <c r="X68" i="11"/>
  <c r="X67" i="11"/>
  <c r="X66" i="11"/>
  <c r="X65" i="11"/>
  <c r="X64" i="11"/>
  <c r="X63" i="11"/>
  <c r="X62" i="11"/>
  <c r="X61" i="11"/>
  <c r="X60" i="11"/>
  <c r="X59" i="11"/>
  <c r="X58" i="11"/>
  <c r="X57" i="11"/>
  <c r="X56" i="11"/>
  <c r="X55" i="11"/>
  <c r="X54" i="11"/>
  <c r="X53" i="11"/>
  <c r="X52" i="11"/>
  <c r="X51" i="11"/>
  <c r="X50" i="11"/>
  <c r="X49" i="11"/>
  <c r="X48" i="11"/>
  <c r="X47" i="11"/>
  <c r="X46" i="11"/>
  <c r="X45" i="11"/>
  <c r="X44" i="11"/>
  <c r="X43" i="11"/>
  <c r="X42" i="11"/>
  <c r="X41" i="11"/>
  <c r="X40" i="11"/>
  <c r="X39" i="11"/>
  <c r="X38" i="11"/>
  <c r="X37" i="11"/>
  <c r="X36" i="11"/>
  <c r="X35" i="11"/>
  <c r="X34" i="11"/>
  <c r="X33" i="11"/>
  <c r="X32" i="11"/>
  <c r="X31" i="11"/>
  <c r="X30" i="11"/>
  <c r="X29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/>
  <c r="X7" i="11"/>
  <c r="X6" i="11"/>
  <c r="X5" i="11"/>
  <c r="X268" i="7"/>
  <c r="X267" i="7"/>
  <c r="X266" i="7"/>
  <c r="X265" i="7"/>
  <c r="X264" i="7"/>
  <c r="X263" i="7"/>
  <c r="X262" i="7"/>
  <c r="X261" i="7"/>
  <c r="X260" i="7"/>
  <c r="X259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2" i="7"/>
  <c r="X241" i="7"/>
  <c r="X240" i="7"/>
  <c r="X239" i="7"/>
  <c r="X238" i="7"/>
  <c r="X237" i="7"/>
  <c r="X236" i="7"/>
  <c r="X235" i="7"/>
  <c r="X234" i="7"/>
  <c r="X233" i="7"/>
  <c r="X232" i="7"/>
  <c r="X231" i="7"/>
  <c r="X230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4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268" i="8"/>
  <c r="X267" i="8"/>
  <c r="X266" i="8"/>
  <c r="X265" i="8"/>
  <c r="X264" i="8"/>
  <c r="X263" i="8"/>
  <c r="X262" i="8"/>
  <c r="X261" i="8"/>
  <c r="X260" i="8"/>
  <c r="X259" i="8"/>
  <c r="X258" i="8"/>
  <c r="X257" i="8"/>
  <c r="X256" i="8"/>
  <c r="X255" i="8"/>
  <c r="X254" i="8"/>
  <c r="X253" i="8"/>
  <c r="X252" i="8"/>
  <c r="X251" i="8"/>
  <c r="X250" i="8"/>
  <c r="X249" i="8"/>
  <c r="X248" i="8"/>
  <c r="X247" i="8"/>
  <c r="X246" i="8"/>
  <c r="X245" i="8"/>
  <c r="X244" i="8"/>
  <c r="X243" i="8"/>
  <c r="X242" i="8"/>
  <c r="X241" i="8"/>
  <c r="X240" i="8"/>
  <c r="X239" i="8"/>
  <c r="X238" i="8"/>
  <c r="X237" i="8"/>
  <c r="X236" i="8"/>
  <c r="X235" i="8"/>
  <c r="X234" i="8"/>
  <c r="X233" i="8"/>
  <c r="X232" i="8"/>
  <c r="X231" i="8"/>
  <c r="X230" i="8"/>
  <c r="X229" i="8"/>
  <c r="X228" i="8"/>
  <c r="X227" i="8"/>
  <c r="X226" i="8"/>
  <c r="X225" i="8"/>
  <c r="X224" i="8"/>
  <c r="X223" i="8"/>
  <c r="X222" i="8"/>
  <c r="X221" i="8"/>
  <c r="X220" i="8"/>
  <c r="X219" i="8"/>
  <c r="X218" i="8"/>
  <c r="X217" i="8"/>
  <c r="X216" i="8"/>
  <c r="X215" i="8"/>
  <c r="X214" i="8"/>
  <c r="X213" i="8"/>
  <c r="X212" i="8"/>
  <c r="X211" i="8"/>
  <c r="X210" i="8"/>
  <c r="X209" i="8"/>
  <c r="X208" i="8"/>
  <c r="X207" i="8"/>
  <c r="X206" i="8"/>
  <c r="X205" i="8"/>
  <c r="X204" i="8"/>
  <c r="X203" i="8"/>
  <c r="X202" i="8"/>
  <c r="X201" i="8"/>
  <c r="X200" i="8"/>
  <c r="X199" i="8"/>
  <c r="X198" i="8"/>
  <c r="X197" i="8"/>
  <c r="X196" i="8"/>
  <c r="X195" i="8"/>
  <c r="X194" i="8"/>
  <c r="X193" i="8"/>
  <c r="X192" i="8"/>
  <c r="X191" i="8"/>
  <c r="X190" i="8"/>
  <c r="X189" i="8"/>
  <c r="X188" i="8"/>
  <c r="X187" i="8"/>
  <c r="X186" i="8"/>
  <c r="X185" i="8"/>
  <c r="X184" i="8"/>
  <c r="X183" i="8"/>
  <c r="X182" i="8"/>
  <c r="X181" i="8"/>
  <c r="X180" i="8"/>
  <c r="X179" i="8"/>
  <c r="X178" i="8"/>
  <c r="X177" i="8"/>
  <c r="X176" i="8"/>
  <c r="X175" i="8"/>
  <c r="X174" i="8"/>
  <c r="X173" i="8"/>
  <c r="X172" i="8"/>
  <c r="X171" i="8"/>
  <c r="X170" i="8"/>
  <c r="X169" i="8"/>
  <c r="X168" i="8"/>
  <c r="X167" i="8"/>
  <c r="X166" i="8"/>
  <c r="X165" i="8"/>
  <c r="X164" i="8"/>
  <c r="X163" i="8"/>
  <c r="X162" i="8"/>
  <c r="X161" i="8"/>
  <c r="X160" i="8"/>
  <c r="X159" i="8"/>
  <c r="X158" i="8"/>
  <c r="X157" i="8"/>
  <c r="X156" i="8"/>
  <c r="X155" i="8"/>
  <c r="X154" i="8"/>
  <c r="X153" i="8"/>
  <c r="X152" i="8"/>
  <c r="X151" i="8"/>
  <c r="X150" i="8"/>
  <c r="X149" i="8"/>
  <c r="X148" i="8"/>
  <c r="X147" i="8"/>
  <c r="X146" i="8"/>
  <c r="X145" i="8"/>
  <c r="X144" i="8"/>
  <c r="X143" i="8"/>
  <c r="X142" i="8"/>
  <c r="X141" i="8"/>
  <c r="X140" i="8"/>
  <c r="X139" i="8"/>
  <c r="X138" i="8"/>
  <c r="X137" i="8"/>
  <c r="X136" i="8"/>
  <c r="X135" i="8"/>
  <c r="X134" i="8"/>
  <c r="X133" i="8"/>
  <c r="X132" i="8"/>
  <c r="X131" i="8"/>
  <c r="X130" i="8"/>
  <c r="X129" i="8"/>
  <c r="X128" i="8"/>
  <c r="X127" i="8"/>
  <c r="X126" i="8"/>
  <c r="X125" i="8"/>
  <c r="X124" i="8"/>
  <c r="X123" i="8"/>
  <c r="X122" i="8"/>
  <c r="X121" i="8"/>
  <c r="X120" i="8"/>
  <c r="X119" i="8"/>
  <c r="X118" i="8"/>
  <c r="X117" i="8"/>
  <c r="X116" i="8"/>
  <c r="X115" i="8"/>
  <c r="X114" i="8"/>
  <c r="X113" i="8"/>
  <c r="X112" i="8"/>
  <c r="X111" i="8"/>
  <c r="X110" i="8"/>
  <c r="X109" i="8"/>
  <c r="X108" i="8"/>
  <c r="X107" i="8"/>
  <c r="X106" i="8"/>
  <c r="X105" i="8"/>
  <c r="X104" i="8"/>
  <c r="X103" i="8"/>
  <c r="X102" i="8"/>
  <c r="X101" i="8"/>
  <c r="X100" i="8"/>
  <c r="X99" i="8"/>
  <c r="X98" i="8"/>
  <c r="X97" i="8"/>
  <c r="X96" i="8"/>
  <c r="X95" i="8"/>
  <c r="X94" i="8"/>
  <c r="X93" i="8"/>
  <c r="X92" i="8"/>
  <c r="X91" i="8"/>
  <c r="X90" i="8"/>
  <c r="X89" i="8"/>
  <c r="X88" i="8"/>
  <c r="X87" i="8"/>
  <c r="X86" i="8"/>
  <c r="X85" i="8"/>
  <c r="X84" i="8"/>
  <c r="X83" i="8"/>
  <c r="X82" i="8"/>
  <c r="X81" i="8"/>
  <c r="X80" i="8"/>
  <c r="X79" i="8"/>
  <c r="X78" i="8"/>
  <c r="X77" i="8"/>
  <c r="X76" i="8"/>
  <c r="X75" i="8"/>
  <c r="X74" i="8"/>
  <c r="X73" i="8"/>
  <c r="X72" i="8"/>
  <c r="X71" i="8"/>
  <c r="X70" i="8"/>
  <c r="X69" i="8"/>
  <c r="X68" i="8"/>
  <c r="X67" i="8"/>
  <c r="X66" i="8"/>
  <c r="X65" i="8"/>
  <c r="X64" i="8"/>
  <c r="X63" i="8"/>
  <c r="X62" i="8"/>
  <c r="X61" i="8"/>
  <c r="X60" i="8"/>
  <c r="X59" i="8"/>
  <c r="X58" i="8"/>
  <c r="X57" i="8"/>
  <c r="X56" i="8"/>
  <c r="X55" i="8"/>
  <c r="X54" i="8"/>
  <c r="X53" i="8"/>
  <c r="X52" i="8"/>
  <c r="X51" i="8"/>
  <c r="X50" i="8"/>
  <c r="X49" i="8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268" i="12"/>
  <c r="X267" i="12"/>
  <c r="X266" i="12"/>
  <c r="X265" i="12"/>
  <c r="X264" i="12"/>
  <c r="X263" i="12"/>
  <c r="X262" i="12"/>
  <c r="X261" i="12"/>
  <c r="X260" i="12"/>
  <c r="X259" i="12"/>
  <c r="X258" i="12"/>
  <c r="X257" i="12"/>
  <c r="X256" i="12"/>
  <c r="X255" i="12"/>
  <c r="X254" i="12"/>
  <c r="X253" i="12"/>
  <c r="X252" i="12"/>
  <c r="X251" i="12"/>
  <c r="X250" i="12"/>
  <c r="X249" i="12"/>
  <c r="X248" i="12"/>
  <c r="X247" i="12"/>
  <c r="X246" i="12"/>
  <c r="X245" i="12"/>
  <c r="X244" i="12"/>
  <c r="X243" i="12"/>
  <c r="X242" i="12"/>
  <c r="X241" i="12"/>
  <c r="X240" i="12"/>
  <c r="X239" i="12"/>
  <c r="X238" i="12"/>
  <c r="X237" i="12"/>
  <c r="X236" i="12"/>
  <c r="X235" i="12"/>
  <c r="X234" i="12"/>
  <c r="X233" i="12"/>
  <c r="X232" i="12"/>
  <c r="X231" i="12"/>
  <c r="X230" i="12"/>
  <c r="X229" i="12"/>
  <c r="X228" i="12"/>
  <c r="X227" i="12"/>
  <c r="X226" i="12"/>
  <c r="X225" i="12"/>
  <c r="X224" i="12"/>
  <c r="X223" i="12"/>
  <c r="X222" i="12"/>
  <c r="X221" i="12"/>
  <c r="X220" i="12"/>
  <c r="X219" i="12"/>
  <c r="X218" i="12"/>
  <c r="X217" i="12"/>
  <c r="X216" i="12"/>
  <c r="X215" i="12"/>
  <c r="X214" i="12"/>
  <c r="X213" i="12"/>
  <c r="X212" i="12"/>
  <c r="X211" i="12"/>
  <c r="X210" i="12"/>
  <c r="X209" i="12"/>
  <c r="X208" i="12"/>
  <c r="X207" i="12"/>
  <c r="X206" i="12"/>
  <c r="X205" i="12"/>
  <c r="X204" i="12"/>
  <c r="X203" i="12"/>
  <c r="X202" i="12"/>
  <c r="X201" i="12"/>
  <c r="X200" i="12"/>
  <c r="X199" i="12"/>
  <c r="X198" i="12"/>
  <c r="X197" i="12"/>
  <c r="X196" i="12"/>
  <c r="X195" i="12"/>
  <c r="X194" i="12"/>
  <c r="X193" i="12"/>
  <c r="X192" i="12"/>
  <c r="X191" i="12"/>
  <c r="X190" i="12"/>
  <c r="X189" i="12"/>
  <c r="X188" i="12"/>
  <c r="X187" i="12"/>
  <c r="X186" i="12"/>
  <c r="X185" i="12"/>
  <c r="X184" i="12"/>
  <c r="X183" i="12"/>
  <c r="X182" i="12"/>
  <c r="X181" i="12"/>
  <c r="X180" i="12"/>
  <c r="X179" i="12"/>
  <c r="X178" i="12"/>
  <c r="X177" i="12"/>
  <c r="X176" i="12"/>
  <c r="X175" i="12"/>
  <c r="X174" i="12"/>
  <c r="X173" i="12"/>
  <c r="X172" i="12"/>
  <c r="X171" i="12"/>
  <c r="X170" i="12"/>
  <c r="X169" i="12"/>
  <c r="X168" i="12"/>
  <c r="X167" i="12"/>
  <c r="X166" i="12"/>
  <c r="X165" i="12"/>
  <c r="X164" i="12"/>
  <c r="X163" i="12"/>
  <c r="X162" i="12"/>
  <c r="X161" i="12"/>
  <c r="X160" i="12"/>
  <c r="X159" i="12"/>
  <c r="X158" i="12"/>
  <c r="X157" i="12"/>
  <c r="X156" i="12"/>
  <c r="X155" i="12"/>
  <c r="X154" i="12"/>
  <c r="X153" i="12"/>
  <c r="X152" i="12"/>
  <c r="X151" i="12"/>
  <c r="X150" i="12"/>
  <c r="X149" i="12"/>
  <c r="X148" i="12"/>
  <c r="X147" i="12"/>
  <c r="X146" i="12"/>
  <c r="X145" i="12"/>
  <c r="X144" i="12"/>
  <c r="X143" i="12"/>
  <c r="X142" i="12"/>
  <c r="X141" i="12"/>
  <c r="X140" i="12"/>
  <c r="X139" i="12"/>
  <c r="X138" i="12"/>
  <c r="X137" i="12"/>
  <c r="X136" i="12"/>
  <c r="X135" i="12"/>
  <c r="X134" i="12"/>
  <c r="X133" i="12"/>
  <c r="X132" i="12"/>
  <c r="X131" i="12"/>
  <c r="X130" i="12"/>
  <c r="X129" i="12"/>
  <c r="X128" i="12"/>
  <c r="X127" i="12"/>
  <c r="X126" i="12"/>
  <c r="X125" i="12"/>
  <c r="X124" i="12"/>
  <c r="X123" i="12"/>
  <c r="X122" i="12"/>
  <c r="X121" i="12"/>
  <c r="X120" i="12"/>
  <c r="X119" i="12"/>
  <c r="X118" i="12"/>
  <c r="X117" i="12"/>
  <c r="X116" i="12"/>
  <c r="X115" i="12"/>
  <c r="X114" i="12"/>
  <c r="X113" i="12"/>
  <c r="X112" i="12"/>
  <c r="X111" i="12"/>
  <c r="X110" i="12"/>
  <c r="X109" i="12"/>
  <c r="X108" i="12"/>
  <c r="X107" i="12"/>
  <c r="X106" i="12"/>
  <c r="X105" i="12"/>
  <c r="X104" i="12"/>
  <c r="X103" i="12"/>
  <c r="X102" i="12"/>
  <c r="X101" i="12"/>
  <c r="X100" i="12"/>
  <c r="X99" i="12"/>
  <c r="X98" i="12"/>
  <c r="X97" i="12"/>
  <c r="X96" i="12"/>
  <c r="X95" i="12"/>
  <c r="X94" i="12"/>
  <c r="X93" i="12"/>
  <c r="X92" i="12"/>
  <c r="X91" i="12"/>
  <c r="X90" i="12"/>
  <c r="X89" i="12"/>
  <c r="X88" i="12"/>
  <c r="X87" i="12"/>
  <c r="X86" i="12"/>
  <c r="X85" i="12"/>
  <c r="X84" i="12"/>
  <c r="X83" i="12"/>
  <c r="X82" i="12"/>
  <c r="X81" i="12"/>
  <c r="X80" i="12"/>
  <c r="X79" i="12"/>
  <c r="X78" i="12"/>
  <c r="X77" i="12"/>
  <c r="X76" i="12"/>
  <c r="X75" i="12"/>
  <c r="X74" i="12"/>
  <c r="X73" i="12"/>
  <c r="X72" i="12"/>
  <c r="X71" i="12"/>
  <c r="X70" i="12"/>
  <c r="X69" i="12"/>
  <c r="X68" i="12"/>
  <c r="X67" i="12"/>
  <c r="X66" i="12"/>
  <c r="X65" i="12"/>
  <c r="X64" i="12"/>
  <c r="X63" i="12"/>
  <c r="X62" i="12"/>
  <c r="X61" i="12"/>
  <c r="X60" i="12"/>
  <c r="X59" i="12"/>
  <c r="X58" i="12"/>
  <c r="X57" i="12"/>
  <c r="X56" i="12"/>
  <c r="X55" i="12"/>
  <c r="X54" i="12"/>
  <c r="X53" i="12"/>
  <c r="X52" i="12"/>
  <c r="X51" i="12"/>
  <c r="X50" i="12"/>
  <c r="X49" i="12"/>
  <c r="X48" i="12"/>
  <c r="X47" i="12"/>
  <c r="X46" i="12"/>
  <c r="X45" i="12"/>
  <c r="X44" i="12"/>
  <c r="X43" i="12"/>
  <c r="X42" i="12"/>
  <c r="X41" i="12"/>
  <c r="X40" i="12"/>
  <c r="X39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268" i="13"/>
  <c r="X267" i="13"/>
  <c r="X266" i="13"/>
  <c r="X265" i="13"/>
  <c r="X264" i="13"/>
  <c r="X263" i="13"/>
  <c r="X262" i="13"/>
  <c r="X261" i="13"/>
  <c r="X260" i="13"/>
  <c r="X259" i="13"/>
  <c r="X258" i="13"/>
  <c r="X257" i="13"/>
  <c r="X256" i="13"/>
  <c r="X255" i="13"/>
  <c r="X254" i="13"/>
  <c r="X253" i="13"/>
  <c r="X252" i="13"/>
  <c r="X251" i="13"/>
  <c r="X250" i="13"/>
  <c r="X249" i="13"/>
  <c r="X248" i="13"/>
  <c r="X247" i="13"/>
  <c r="X246" i="13"/>
  <c r="X245" i="13"/>
  <c r="X244" i="13"/>
  <c r="X243" i="13"/>
  <c r="X242" i="13"/>
  <c r="X241" i="13"/>
  <c r="X240" i="13"/>
  <c r="X239" i="13"/>
  <c r="X238" i="13"/>
  <c r="X237" i="13"/>
  <c r="X236" i="13"/>
  <c r="X235" i="13"/>
  <c r="X234" i="13"/>
  <c r="X233" i="13"/>
  <c r="X232" i="13"/>
  <c r="X231" i="13"/>
  <c r="X230" i="13"/>
  <c r="X229" i="13"/>
  <c r="X228" i="13"/>
  <c r="X227" i="13"/>
  <c r="X226" i="13"/>
  <c r="X225" i="13"/>
  <c r="X224" i="13"/>
  <c r="X223" i="13"/>
  <c r="X222" i="13"/>
  <c r="X221" i="13"/>
  <c r="X220" i="13"/>
  <c r="X219" i="13"/>
  <c r="X218" i="13"/>
  <c r="X217" i="13"/>
  <c r="X216" i="13"/>
  <c r="X215" i="13"/>
  <c r="X214" i="13"/>
  <c r="X213" i="13"/>
  <c r="X212" i="13"/>
  <c r="X211" i="13"/>
  <c r="X210" i="13"/>
  <c r="X209" i="13"/>
  <c r="X208" i="13"/>
  <c r="X207" i="13"/>
  <c r="X206" i="13"/>
  <c r="X205" i="13"/>
  <c r="X204" i="13"/>
  <c r="X203" i="13"/>
  <c r="X202" i="13"/>
  <c r="X201" i="13"/>
  <c r="X200" i="13"/>
  <c r="X199" i="13"/>
  <c r="X198" i="13"/>
  <c r="X197" i="13"/>
  <c r="X196" i="13"/>
  <c r="X195" i="13"/>
  <c r="X194" i="13"/>
  <c r="X193" i="13"/>
  <c r="X192" i="13"/>
  <c r="X191" i="13"/>
  <c r="X190" i="13"/>
  <c r="X189" i="13"/>
  <c r="X188" i="13"/>
  <c r="X187" i="13"/>
  <c r="X186" i="13"/>
  <c r="X185" i="13"/>
  <c r="X184" i="13"/>
  <c r="X183" i="13"/>
  <c r="X182" i="13"/>
  <c r="X181" i="13"/>
  <c r="X180" i="13"/>
  <c r="X179" i="13"/>
  <c r="X178" i="13"/>
  <c r="X177" i="13"/>
  <c r="X176" i="13"/>
  <c r="X175" i="13"/>
  <c r="X174" i="13"/>
  <c r="X173" i="13"/>
  <c r="X172" i="13"/>
  <c r="X171" i="13"/>
  <c r="X170" i="13"/>
  <c r="X169" i="13"/>
  <c r="X168" i="13"/>
  <c r="X167" i="13"/>
  <c r="X166" i="13"/>
  <c r="X165" i="13"/>
  <c r="X164" i="13"/>
  <c r="X163" i="13"/>
  <c r="X162" i="13"/>
  <c r="X161" i="13"/>
  <c r="X160" i="13"/>
  <c r="X159" i="13"/>
  <c r="X158" i="13"/>
  <c r="X157" i="13"/>
  <c r="X156" i="13"/>
  <c r="X155" i="13"/>
  <c r="X154" i="13"/>
  <c r="X153" i="13"/>
  <c r="X152" i="13"/>
  <c r="X151" i="13"/>
  <c r="X150" i="13"/>
  <c r="X149" i="13"/>
  <c r="X148" i="13"/>
  <c r="X147" i="13"/>
  <c r="X146" i="13"/>
  <c r="X145" i="13"/>
  <c r="X144" i="13"/>
  <c r="X143" i="13"/>
  <c r="X142" i="13"/>
  <c r="X141" i="13"/>
  <c r="X140" i="13"/>
  <c r="X139" i="13"/>
  <c r="X138" i="13"/>
  <c r="X137" i="13"/>
  <c r="X136" i="13"/>
  <c r="X135" i="13"/>
  <c r="X134" i="13"/>
  <c r="X133" i="13"/>
  <c r="X132" i="13"/>
  <c r="X131" i="13"/>
  <c r="X130" i="13"/>
  <c r="X129" i="13"/>
  <c r="X128" i="13"/>
  <c r="X127" i="13"/>
  <c r="X126" i="13"/>
  <c r="X125" i="13"/>
  <c r="X124" i="13"/>
  <c r="X123" i="13"/>
  <c r="X122" i="13"/>
  <c r="X121" i="13"/>
  <c r="X120" i="13"/>
  <c r="X119" i="13"/>
  <c r="X118" i="13"/>
  <c r="X117" i="13"/>
  <c r="X116" i="13"/>
  <c r="X115" i="13"/>
  <c r="X114" i="13"/>
  <c r="X113" i="13"/>
  <c r="X112" i="13"/>
  <c r="X111" i="13"/>
  <c r="X110" i="13"/>
  <c r="X109" i="13"/>
  <c r="X108" i="13"/>
  <c r="X107" i="13"/>
  <c r="X106" i="13"/>
  <c r="X105" i="13"/>
  <c r="X104" i="13"/>
  <c r="X103" i="13"/>
  <c r="X102" i="13"/>
  <c r="X101" i="13"/>
  <c r="X100" i="13"/>
  <c r="X99" i="13"/>
  <c r="X98" i="13"/>
  <c r="X97" i="13"/>
  <c r="X96" i="13"/>
  <c r="X95" i="13"/>
  <c r="X94" i="13"/>
  <c r="X93" i="13"/>
  <c r="X92" i="13"/>
  <c r="X91" i="13"/>
  <c r="X90" i="13"/>
  <c r="X89" i="13"/>
  <c r="X88" i="13"/>
  <c r="X87" i="13"/>
  <c r="X86" i="13"/>
  <c r="X85" i="13"/>
  <c r="X84" i="13"/>
  <c r="X83" i="13"/>
  <c r="X82" i="13"/>
  <c r="X81" i="13"/>
  <c r="X80" i="13"/>
  <c r="X79" i="13"/>
  <c r="X78" i="13"/>
  <c r="X77" i="13"/>
  <c r="X76" i="13"/>
  <c r="X75" i="13"/>
  <c r="X74" i="13"/>
  <c r="X73" i="13"/>
  <c r="X72" i="13"/>
  <c r="X71" i="13"/>
  <c r="X70" i="13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2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8" i="14"/>
  <c r="X209" i="14"/>
  <c r="X210" i="14"/>
  <c r="X211" i="14"/>
  <c r="X212" i="14"/>
  <c r="X213" i="14"/>
  <c r="X214" i="14"/>
  <c r="X215" i="14"/>
  <c r="X216" i="14"/>
  <c r="X217" i="14"/>
  <c r="X218" i="14"/>
  <c r="X219" i="14"/>
  <c r="X220" i="14"/>
  <c r="X221" i="14"/>
  <c r="X222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3" i="14"/>
  <c r="X244" i="14"/>
  <c r="X245" i="14"/>
  <c r="X246" i="14"/>
  <c r="X247" i="14"/>
  <c r="X248" i="14"/>
  <c r="X249" i="14"/>
  <c r="X250" i="14"/>
  <c r="X251" i="14"/>
  <c r="X252" i="14"/>
  <c r="X253" i="14"/>
  <c r="X254" i="14"/>
  <c r="X255" i="14"/>
  <c r="X256" i="14"/>
  <c r="X257" i="14"/>
  <c r="X258" i="14"/>
  <c r="X259" i="14"/>
  <c r="X260" i="14"/>
  <c r="X261" i="14"/>
  <c r="X262" i="14"/>
  <c r="X263" i="14"/>
  <c r="X264" i="14"/>
  <c r="X265" i="14"/>
  <c r="X266" i="14"/>
  <c r="X267" i="14"/>
  <c r="X268" i="14"/>
  <c r="X5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B30" i="14"/>
  <c r="B31" i="14" s="1"/>
  <c r="B21" i="14" s="1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268" i="13"/>
  <c r="F267" i="13"/>
  <c r="F266" i="13"/>
  <c r="F265" i="13"/>
  <c r="F264" i="13"/>
  <c r="F263" i="13"/>
  <c r="F262" i="13"/>
  <c r="F261" i="13"/>
  <c r="F260" i="13"/>
  <c r="F259" i="13"/>
  <c r="F258" i="13"/>
  <c r="F257" i="13"/>
  <c r="F256" i="13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B30" i="13"/>
  <c r="B31" i="13" s="1"/>
  <c r="B21" i="13" s="1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B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B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B29" i="10"/>
  <c r="B30" i="10" s="1"/>
  <c r="B25" i="10" s="1"/>
  <c r="F28" i="10"/>
  <c r="F27" i="10"/>
  <c r="F26" i="10"/>
  <c r="F25" i="10"/>
  <c r="F24" i="10"/>
  <c r="F23" i="10"/>
  <c r="F22" i="10"/>
  <c r="F21" i="10"/>
  <c r="F20" i="10"/>
  <c r="F19" i="10"/>
  <c r="F18" i="10"/>
  <c r="F17" i="10"/>
  <c r="B17" i="10"/>
  <c r="F16" i="10"/>
  <c r="F15" i="10"/>
  <c r="F14" i="10"/>
  <c r="F13" i="10"/>
  <c r="B13" i="10"/>
  <c r="F12" i="10"/>
  <c r="F11" i="10"/>
  <c r="F10" i="10"/>
  <c r="F9" i="10"/>
  <c r="F8" i="10"/>
  <c r="F7" i="10"/>
  <c r="F6" i="10"/>
  <c r="F5" i="10"/>
  <c r="B31" i="8"/>
  <c r="B33" i="8" s="1"/>
  <c r="B30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B18" i="8"/>
  <c r="F17" i="8"/>
  <c r="F16" i="8"/>
  <c r="F15" i="8"/>
  <c r="F14" i="8"/>
  <c r="B14" i="8"/>
  <c r="F13" i="8"/>
  <c r="F12" i="8"/>
  <c r="F11" i="8"/>
  <c r="F10" i="8"/>
  <c r="F9" i="8"/>
  <c r="F8" i="8"/>
  <c r="F7" i="8"/>
  <c r="F6" i="8"/>
  <c r="F5" i="8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B30" i="4"/>
  <c r="B31" i="4" s="1"/>
  <c r="B23" i="4" s="1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B17" i="3"/>
  <c r="B13" i="3"/>
  <c r="B29" i="3"/>
  <c r="B30" i="3" s="1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B32" i="8" l="1"/>
  <c r="B26" i="7"/>
  <c r="B17" i="7" s="1"/>
  <c r="B14" i="7"/>
  <c r="B18" i="7"/>
  <c r="B41" i="21"/>
  <c r="B24" i="21" s="1"/>
  <c r="B27" i="20"/>
  <c r="B27" i="19"/>
  <c r="B34" i="19"/>
  <c r="B26" i="19" s="1"/>
  <c r="B28" i="19"/>
  <c r="B34" i="20"/>
  <c r="B24" i="20" s="1"/>
  <c r="B23" i="19"/>
  <c r="B27" i="18"/>
  <c r="B32" i="18"/>
  <c r="B24" i="17"/>
  <c r="B31" i="16"/>
  <c r="B26" i="16"/>
  <c r="B22" i="14"/>
  <c r="B13" i="14" s="1"/>
  <c r="B26" i="14"/>
  <c r="B17" i="14" s="1"/>
  <c r="B18" i="14"/>
  <c r="B16" i="14"/>
  <c r="B23" i="14"/>
  <c r="B14" i="14" s="1"/>
  <c r="B25" i="13"/>
  <c r="B27" i="13"/>
  <c r="B18" i="13" s="1"/>
  <c r="B31" i="12"/>
  <c r="B23" i="12" s="1"/>
  <c r="B22" i="12"/>
  <c r="B27" i="12"/>
  <c r="B25" i="12"/>
  <c r="B23" i="13"/>
  <c r="B17" i="13"/>
  <c r="B22" i="13"/>
  <c r="B26" i="11"/>
  <c r="B31" i="11"/>
  <c r="B23" i="11" s="1"/>
  <c r="B25" i="11"/>
  <c r="B27" i="11"/>
  <c r="B16" i="10"/>
  <c r="J242" i="10" s="1"/>
  <c r="B24" i="10"/>
  <c r="B15" i="10" s="1"/>
  <c r="B21" i="10"/>
  <c r="B12" i="10" s="1"/>
  <c r="H16" i="10" s="1"/>
  <c r="B22" i="11"/>
  <c r="G264" i="10"/>
  <c r="H225" i="10"/>
  <c r="G202" i="10"/>
  <c r="G186" i="10"/>
  <c r="H217" i="10"/>
  <c r="H182" i="10"/>
  <c r="H165" i="10"/>
  <c r="G218" i="10"/>
  <c r="H228" i="10"/>
  <c r="G162" i="10"/>
  <c r="G108" i="10"/>
  <c r="H183" i="10"/>
  <c r="H144" i="10"/>
  <c r="H75" i="10"/>
  <c r="H101" i="10"/>
  <c r="G85" i="10"/>
  <c r="H103" i="10"/>
  <c r="G58" i="10"/>
  <c r="G42" i="10"/>
  <c r="H13" i="10"/>
  <c r="G8" i="10"/>
  <c r="H42" i="10"/>
  <c r="B16" i="7"/>
  <c r="Z5" i="7" s="1"/>
  <c r="B13" i="7"/>
  <c r="B25" i="4"/>
  <c r="B26" i="4"/>
  <c r="B27" i="4"/>
  <c r="B21" i="4"/>
  <c r="B22" i="4"/>
  <c r="B25" i="3"/>
  <c r="B16" i="3" s="1"/>
  <c r="B21" i="3"/>
  <c r="B12" i="3" s="1"/>
  <c r="B24" i="3"/>
  <c r="B15" i="3" s="1"/>
  <c r="Z5" i="3" s="1"/>
  <c r="B34" i="8" l="1"/>
  <c r="B22" i="8"/>
  <c r="B13" i="8" s="1"/>
  <c r="B24" i="19"/>
  <c r="B25" i="21"/>
  <c r="B16" i="21" s="1"/>
  <c r="B27" i="21"/>
  <c r="B28" i="21"/>
  <c r="B19" i="21" s="1"/>
  <c r="B29" i="21"/>
  <c r="B20" i="21" s="1"/>
  <c r="B15" i="21"/>
  <c r="B28" i="20"/>
  <c r="H30" i="10"/>
  <c r="G45" i="10"/>
  <c r="G96" i="10"/>
  <c r="H91" i="10"/>
  <c r="G124" i="10"/>
  <c r="H220" i="10"/>
  <c r="H224" i="10"/>
  <c r="G227" i="10"/>
  <c r="B22" i="19"/>
  <c r="B18" i="19" s="1"/>
  <c r="G30" i="10"/>
  <c r="G61" i="10"/>
  <c r="G125" i="10"/>
  <c r="H149" i="10"/>
  <c r="G140" i="10"/>
  <c r="H196" i="10"/>
  <c r="G211" i="10"/>
  <c r="G243" i="10"/>
  <c r="H36" i="10"/>
  <c r="H39" i="10"/>
  <c r="H78" i="10"/>
  <c r="H121" i="10"/>
  <c r="H114" i="10"/>
  <c r="G155" i="10"/>
  <c r="H247" i="10"/>
  <c r="G259" i="10"/>
  <c r="H6" i="10"/>
  <c r="H55" i="10"/>
  <c r="H94" i="10"/>
  <c r="H137" i="10"/>
  <c r="H130" i="10"/>
  <c r="G171" i="10"/>
  <c r="G217" i="10"/>
  <c r="G224" i="10"/>
  <c r="B26" i="20"/>
  <c r="H58" i="10"/>
  <c r="H71" i="10"/>
  <c r="G139" i="10"/>
  <c r="H209" i="10"/>
  <c r="H148" i="10"/>
  <c r="H256" i="10"/>
  <c r="H260" i="10"/>
  <c r="G244" i="10"/>
  <c r="B14" i="19"/>
  <c r="B22" i="20"/>
  <c r="B18" i="20" s="1"/>
  <c r="H23" i="10"/>
  <c r="G23" i="10"/>
  <c r="H28" i="10"/>
  <c r="G25" i="10"/>
  <c r="H56" i="10"/>
  <c r="H40" i="10"/>
  <c r="G27" i="10"/>
  <c r="G77" i="10"/>
  <c r="G47" i="10"/>
  <c r="G63" i="10"/>
  <c r="H41" i="10"/>
  <c r="H57" i="10"/>
  <c r="G79" i="10"/>
  <c r="G44" i="10"/>
  <c r="G60" i="10"/>
  <c r="G82" i="10"/>
  <c r="G98" i="10"/>
  <c r="G129" i="10"/>
  <c r="H80" i="10"/>
  <c r="H96" i="10"/>
  <c r="G146" i="10"/>
  <c r="G87" i="10"/>
  <c r="G111" i="10"/>
  <c r="H77" i="10"/>
  <c r="H93" i="10"/>
  <c r="H158" i="10"/>
  <c r="H123" i="10"/>
  <c r="H139" i="10"/>
  <c r="G144" i="10"/>
  <c r="H147" i="10"/>
  <c r="H191" i="10"/>
  <c r="G110" i="10"/>
  <c r="G126" i="10"/>
  <c r="G142" i="10"/>
  <c r="H116" i="10"/>
  <c r="H132" i="10"/>
  <c r="G152" i="10"/>
  <c r="G166" i="10"/>
  <c r="H185" i="10"/>
  <c r="G220" i="10"/>
  <c r="H240" i="10"/>
  <c r="H203" i="10"/>
  <c r="G157" i="10"/>
  <c r="G173" i="10"/>
  <c r="H151" i="10"/>
  <c r="H167" i="10"/>
  <c r="H189" i="10"/>
  <c r="H219" i="10"/>
  <c r="H213" i="10"/>
  <c r="H214" i="10"/>
  <c r="H250" i="10"/>
  <c r="H226" i="10"/>
  <c r="H249" i="10"/>
  <c r="G188" i="10"/>
  <c r="G204" i="10"/>
  <c r="H229" i="10"/>
  <c r="G229" i="10"/>
  <c r="G245" i="10"/>
  <c r="G261" i="10"/>
  <c r="G226" i="10"/>
  <c r="G246" i="10"/>
  <c r="H262" i="10"/>
  <c r="H18" i="10"/>
  <c r="H21" i="10"/>
  <c r="G21" i="10"/>
  <c r="H26" i="10"/>
  <c r="H70" i="10"/>
  <c r="H54" i="10"/>
  <c r="G36" i="10"/>
  <c r="H35" i="10"/>
  <c r="H104" i="10"/>
  <c r="G49" i="10"/>
  <c r="G65" i="10"/>
  <c r="H43" i="10"/>
  <c r="H59" i="10"/>
  <c r="G105" i="10"/>
  <c r="G46" i="10"/>
  <c r="G62" i="10"/>
  <c r="G84" i="10"/>
  <c r="G100" i="10"/>
  <c r="G143" i="10"/>
  <c r="H82" i="10"/>
  <c r="H98" i="10"/>
  <c r="G101" i="10"/>
  <c r="G89" i="10"/>
  <c r="G115" i="10"/>
  <c r="H79" i="10"/>
  <c r="H95" i="10"/>
  <c r="H109" i="10"/>
  <c r="H125" i="10"/>
  <c r="H141" i="10"/>
  <c r="G147" i="10"/>
  <c r="H156" i="10"/>
  <c r="H199" i="10"/>
  <c r="G112" i="10"/>
  <c r="G128" i="10"/>
  <c r="G148" i="10"/>
  <c r="H118" i="10"/>
  <c r="H134" i="10"/>
  <c r="H154" i="10"/>
  <c r="G170" i="10"/>
  <c r="H186" i="10"/>
  <c r="H236" i="10"/>
  <c r="H251" i="10"/>
  <c r="H204" i="10"/>
  <c r="G159" i="10"/>
  <c r="G175" i="10"/>
  <c r="H153" i="10"/>
  <c r="H169" i="10"/>
  <c r="H190" i="10"/>
  <c r="G221" i="10"/>
  <c r="G214" i="10"/>
  <c r="G215" i="10"/>
  <c r="H258" i="10"/>
  <c r="H230" i="10"/>
  <c r="H257" i="10"/>
  <c r="G190" i="10"/>
  <c r="G206" i="10"/>
  <c r="H233" i="10"/>
  <c r="G231" i="10"/>
  <c r="G247" i="10"/>
  <c r="G263" i="10"/>
  <c r="G228" i="10"/>
  <c r="G248" i="10"/>
  <c r="H264" i="10"/>
  <c r="G13" i="10"/>
  <c r="H14" i="10"/>
  <c r="H19" i="10"/>
  <c r="G19" i="10"/>
  <c r="H68" i="10"/>
  <c r="H52" i="10"/>
  <c r="G28" i="10"/>
  <c r="H33" i="10"/>
  <c r="H162" i="10"/>
  <c r="G51" i="10"/>
  <c r="G67" i="10"/>
  <c r="H45" i="10"/>
  <c r="H61" i="10"/>
  <c r="G72" i="10"/>
  <c r="G48" i="10"/>
  <c r="G64" i="10"/>
  <c r="G86" i="10"/>
  <c r="H105" i="10"/>
  <c r="H150" i="10"/>
  <c r="H84" i="10"/>
  <c r="H100" i="10"/>
  <c r="G131" i="10"/>
  <c r="G91" i="10"/>
  <c r="G119" i="10"/>
  <c r="H81" i="10"/>
  <c r="H97" i="10"/>
  <c r="H111" i="10"/>
  <c r="H127" i="10"/>
  <c r="H143" i="10"/>
  <c r="G156" i="10"/>
  <c r="H160" i="10"/>
  <c r="H207" i="10"/>
  <c r="G114" i="10"/>
  <c r="G130" i="10"/>
  <c r="G154" i="10"/>
  <c r="H120" i="10"/>
  <c r="H136" i="10"/>
  <c r="G179" i="10"/>
  <c r="H179" i="10"/>
  <c r="H193" i="10"/>
  <c r="G177" i="10"/>
  <c r="H259" i="10"/>
  <c r="G223" i="10"/>
  <c r="G161" i="10"/>
  <c r="G181" i="10"/>
  <c r="H155" i="10"/>
  <c r="H171" i="10"/>
  <c r="H197" i="10"/>
  <c r="G183" i="10"/>
  <c r="H221" i="10"/>
  <c r="H227" i="10"/>
  <c r="H211" i="10"/>
  <c r="H234" i="10"/>
  <c r="G176" i="10"/>
  <c r="G192" i="10"/>
  <c r="G208" i="10"/>
  <c r="H237" i="10"/>
  <c r="G233" i="10"/>
  <c r="G249" i="10"/>
  <c r="G265" i="10"/>
  <c r="G230" i="10"/>
  <c r="G254" i="10"/>
  <c r="H266" i="10"/>
  <c r="G5" i="10"/>
  <c r="H20" i="10"/>
  <c r="G16" i="10"/>
  <c r="H17" i="10"/>
  <c r="G17" i="10"/>
  <c r="H66" i="10"/>
  <c r="H50" i="10"/>
  <c r="G26" i="10"/>
  <c r="H31" i="10"/>
  <c r="G37" i="10"/>
  <c r="G53" i="10"/>
  <c r="G69" i="10"/>
  <c r="H47" i="10"/>
  <c r="H63" i="10"/>
  <c r="G80" i="10"/>
  <c r="G50" i="10"/>
  <c r="G66" i="10"/>
  <c r="G88" i="10"/>
  <c r="G109" i="10"/>
  <c r="H170" i="10"/>
  <c r="H86" i="10"/>
  <c r="H106" i="10"/>
  <c r="G137" i="10"/>
  <c r="G93" i="10"/>
  <c r="G123" i="10"/>
  <c r="H83" i="10"/>
  <c r="H99" i="10"/>
  <c r="H113" i="10"/>
  <c r="H129" i="10"/>
  <c r="G172" i="10"/>
  <c r="G160" i="10"/>
  <c r="H164" i="10"/>
  <c r="H232" i="10"/>
  <c r="G116" i="10"/>
  <c r="G132" i="10"/>
  <c r="H174" i="10"/>
  <c r="H122" i="10"/>
  <c r="H138" i="10"/>
  <c r="H145" i="10"/>
  <c r="H184" i="10"/>
  <c r="H194" i="10"/>
  <c r="H180" i="10"/>
  <c r="H177" i="10"/>
  <c r="H244" i="10"/>
  <c r="G163" i="10"/>
  <c r="G189" i="10"/>
  <c r="H157" i="10"/>
  <c r="H173" i="10"/>
  <c r="H198" i="10"/>
  <c r="G191" i="10"/>
  <c r="H222" i="10"/>
  <c r="H231" i="10"/>
  <c r="H215" i="10"/>
  <c r="H238" i="10"/>
  <c r="G178" i="10"/>
  <c r="G194" i="10"/>
  <c r="G210" i="10"/>
  <c r="H241" i="10"/>
  <c r="G235" i="10"/>
  <c r="G251" i="10"/>
  <c r="G267" i="10"/>
  <c r="G232" i="10"/>
  <c r="G256" i="10"/>
  <c r="H268" i="10"/>
  <c r="H27" i="10"/>
  <c r="H166" i="10"/>
  <c r="G14" i="10"/>
  <c r="G12" i="10"/>
  <c r="H64" i="10"/>
  <c r="H48" i="10"/>
  <c r="H24" i="10"/>
  <c r="G24" i="10"/>
  <c r="G39" i="10"/>
  <c r="G55" i="10"/>
  <c r="G71" i="10"/>
  <c r="H49" i="10"/>
  <c r="H65" i="10"/>
  <c r="G73" i="10"/>
  <c r="G52" i="10"/>
  <c r="G68" i="10"/>
  <c r="G90" i="10"/>
  <c r="G113" i="10"/>
  <c r="H72" i="10"/>
  <c r="H88" i="10"/>
  <c r="G107" i="10"/>
  <c r="H146" i="10"/>
  <c r="G95" i="10"/>
  <c r="G127" i="10"/>
  <c r="H85" i="10"/>
  <c r="H102" i="10"/>
  <c r="H115" i="10"/>
  <c r="H131" i="10"/>
  <c r="G185" i="10"/>
  <c r="G164" i="10"/>
  <c r="H168" i="10"/>
  <c r="G102" i="10"/>
  <c r="G118" i="10"/>
  <c r="G134" i="10"/>
  <c r="H108" i="10"/>
  <c r="H124" i="10"/>
  <c r="H140" i="10"/>
  <c r="G150" i="10"/>
  <c r="H192" i="10"/>
  <c r="H201" i="10"/>
  <c r="G187" i="10"/>
  <c r="H187" i="10"/>
  <c r="G149" i="10"/>
  <c r="G165" i="10"/>
  <c r="G197" i="10"/>
  <c r="H159" i="10"/>
  <c r="H175" i="10"/>
  <c r="H205" i="10"/>
  <c r="G199" i="10"/>
  <c r="H223" i="10"/>
  <c r="H235" i="10"/>
  <c r="G216" i="10"/>
  <c r="H242" i="10"/>
  <c r="G180" i="10"/>
  <c r="G196" i="10"/>
  <c r="G212" i="10"/>
  <c r="H245" i="10"/>
  <c r="G237" i="10"/>
  <c r="G253" i="10"/>
  <c r="H261" i="10"/>
  <c r="G238" i="10"/>
  <c r="G258" i="10"/>
  <c r="G35" i="10"/>
  <c r="H9" i="10"/>
  <c r="H34" i="10"/>
  <c r="G34" i="10"/>
  <c r="H12" i="10"/>
  <c r="H10" i="10"/>
  <c r="H62" i="10"/>
  <c r="H46" i="10"/>
  <c r="H15" i="10"/>
  <c r="H22" i="10"/>
  <c r="G41" i="10"/>
  <c r="G57" i="10"/>
  <c r="G78" i="10"/>
  <c r="H51" i="10"/>
  <c r="H67" i="10"/>
  <c r="G38" i="10"/>
  <c r="G54" i="10"/>
  <c r="G70" i="10"/>
  <c r="G92" i="10"/>
  <c r="G117" i="10"/>
  <c r="H74" i="10"/>
  <c r="H90" i="10"/>
  <c r="G141" i="10"/>
  <c r="G81" i="10"/>
  <c r="G97" i="10"/>
  <c r="G135" i="10"/>
  <c r="H87" i="10"/>
  <c r="G103" i="10"/>
  <c r="H117" i="10"/>
  <c r="H133" i="10"/>
  <c r="G193" i="10"/>
  <c r="G168" i="10"/>
  <c r="G174" i="10"/>
  <c r="G104" i="10"/>
  <c r="G120" i="10"/>
  <c r="G136" i="10"/>
  <c r="H110" i="10"/>
  <c r="H126" i="10"/>
  <c r="H142" i="10"/>
  <c r="H152" i="10"/>
  <c r="H200" i="10"/>
  <c r="H202" i="10"/>
  <c r="G195" i="10"/>
  <c r="H188" i="10"/>
  <c r="G151" i="10"/>
  <c r="G167" i="10"/>
  <c r="G205" i="10"/>
  <c r="H161" i="10"/>
  <c r="H178" i="10"/>
  <c r="H206" i="10"/>
  <c r="G207" i="10"/>
  <c r="H253" i="10"/>
  <c r="H239" i="10"/>
  <c r="H255" i="10"/>
  <c r="H246" i="10"/>
  <c r="G182" i="10"/>
  <c r="G198" i="10"/>
  <c r="H218" i="10"/>
  <c r="H254" i="10"/>
  <c r="G239" i="10"/>
  <c r="G255" i="10"/>
  <c r="H263" i="10"/>
  <c r="G240" i="10"/>
  <c r="G260" i="10"/>
  <c r="G33" i="10"/>
  <c r="H7" i="10"/>
  <c r="H32" i="10"/>
  <c r="G32" i="10"/>
  <c r="G75" i="10"/>
  <c r="H8" i="10"/>
  <c r="H60" i="10"/>
  <c r="H44" i="10"/>
  <c r="G10" i="10"/>
  <c r="G15" i="10"/>
  <c r="G43" i="10"/>
  <c r="G59" i="10"/>
  <c r="H37" i="10"/>
  <c r="H53" i="10"/>
  <c r="H69" i="10"/>
  <c r="G40" i="10"/>
  <c r="G56" i="10"/>
  <c r="G74" i="10"/>
  <c r="G94" i="10"/>
  <c r="M94" i="10" s="1"/>
  <c r="N94" i="10" s="1"/>
  <c r="G121" i="10"/>
  <c r="H76" i="10"/>
  <c r="H92" i="10"/>
  <c r="H107" i="10"/>
  <c r="G83" i="10"/>
  <c r="G99" i="10"/>
  <c r="H73" i="10"/>
  <c r="H89" i="10"/>
  <c r="G133" i="10"/>
  <c r="H119" i="10"/>
  <c r="H135" i="10"/>
  <c r="G201" i="10"/>
  <c r="H172" i="10"/>
  <c r="H176" i="10"/>
  <c r="G106" i="10"/>
  <c r="G122" i="10"/>
  <c r="G138" i="10"/>
  <c r="H112" i="10"/>
  <c r="H128" i="10"/>
  <c r="G145" i="10"/>
  <c r="G158" i="10"/>
  <c r="H208" i="10"/>
  <c r="H212" i="10"/>
  <c r="G203" i="10"/>
  <c r="H195" i="10"/>
  <c r="G153" i="10"/>
  <c r="G169" i="10"/>
  <c r="H248" i="10"/>
  <c r="H163" i="10"/>
  <c r="H181" i="10"/>
  <c r="G213" i="10"/>
  <c r="H210" i="10"/>
  <c r="G209" i="10"/>
  <c r="H243" i="10"/>
  <c r="H216" i="10"/>
  <c r="H252" i="10"/>
  <c r="G184" i="10"/>
  <c r="G200" i="10"/>
  <c r="G219" i="10"/>
  <c r="G225" i="10"/>
  <c r="G241" i="10"/>
  <c r="G257" i="10"/>
  <c r="G222" i="10"/>
  <c r="G242" i="10"/>
  <c r="G262" i="10"/>
  <c r="G22" i="10"/>
  <c r="B24" i="18"/>
  <c r="B22" i="18"/>
  <c r="B28" i="18"/>
  <c r="B26" i="18"/>
  <c r="J61" i="10"/>
  <c r="B15" i="19"/>
  <c r="G263" i="19" s="1"/>
  <c r="J136" i="10"/>
  <c r="B19" i="19"/>
  <c r="J131" i="19" s="1"/>
  <c r="J233" i="10"/>
  <c r="B17" i="19"/>
  <c r="H11" i="10"/>
  <c r="B14" i="18"/>
  <c r="J241" i="10"/>
  <c r="G18" i="10"/>
  <c r="I97" i="10"/>
  <c r="B27" i="16"/>
  <c r="B25" i="16"/>
  <c r="J7" i="10"/>
  <c r="B15" i="17"/>
  <c r="B17" i="17"/>
  <c r="B12" i="17"/>
  <c r="J12" i="10"/>
  <c r="J105" i="10"/>
  <c r="I161" i="10"/>
  <c r="J28" i="10"/>
  <c r="I127" i="10"/>
  <c r="J240" i="10"/>
  <c r="J48" i="10"/>
  <c r="J165" i="10"/>
  <c r="J262" i="10"/>
  <c r="J64" i="10"/>
  <c r="J146" i="10"/>
  <c r="J90" i="10"/>
  <c r="J141" i="10"/>
  <c r="J45" i="10"/>
  <c r="J185" i="10"/>
  <c r="B21" i="16"/>
  <c r="B17" i="16" s="1"/>
  <c r="B23" i="16"/>
  <c r="G29" i="10"/>
  <c r="Z6" i="7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Z84" i="7" s="1"/>
  <c r="Z85" i="7" s="1"/>
  <c r="Z86" i="7" s="1"/>
  <c r="Z87" i="7" s="1"/>
  <c r="Z88" i="7" s="1"/>
  <c r="Z89" i="7" s="1"/>
  <c r="Z90" i="7" s="1"/>
  <c r="Z91" i="7" s="1"/>
  <c r="Z92" i="7" s="1"/>
  <c r="Z93" i="7" s="1"/>
  <c r="Z94" i="7" s="1"/>
  <c r="Z95" i="7" s="1"/>
  <c r="Z96" i="7" s="1"/>
  <c r="Z97" i="7" s="1"/>
  <c r="Z98" i="7" s="1"/>
  <c r="Z99" i="7" s="1"/>
  <c r="Z100" i="7" s="1"/>
  <c r="Z101" i="7" s="1"/>
  <c r="Z102" i="7" s="1"/>
  <c r="Z103" i="7" s="1"/>
  <c r="Z104" i="7" s="1"/>
  <c r="Z105" i="7" s="1"/>
  <c r="Z106" i="7" s="1"/>
  <c r="Z107" i="7" s="1"/>
  <c r="Z108" i="7" s="1"/>
  <c r="Z109" i="7" s="1"/>
  <c r="Z110" i="7" s="1"/>
  <c r="Z111" i="7" s="1"/>
  <c r="Z112" i="7" s="1"/>
  <c r="Z113" i="7" s="1"/>
  <c r="Z114" i="7" s="1"/>
  <c r="Z115" i="7" s="1"/>
  <c r="Z116" i="7" s="1"/>
  <c r="Z117" i="7" s="1"/>
  <c r="Z118" i="7" s="1"/>
  <c r="Z119" i="7" s="1"/>
  <c r="Z120" i="7" s="1"/>
  <c r="Z121" i="7" s="1"/>
  <c r="Z122" i="7" s="1"/>
  <c r="Z123" i="7" s="1"/>
  <c r="Z124" i="7" s="1"/>
  <c r="Z125" i="7" s="1"/>
  <c r="Z126" i="7" s="1"/>
  <c r="Z127" i="7" s="1"/>
  <c r="Z128" i="7" s="1"/>
  <c r="Z129" i="7" s="1"/>
  <c r="Z130" i="7" s="1"/>
  <c r="Z131" i="7" s="1"/>
  <c r="Z132" i="7" s="1"/>
  <c r="Z133" i="7" s="1"/>
  <c r="Z134" i="7" s="1"/>
  <c r="Z135" i="7" s="1"/>
  <c r="Z136" i="7" s="1"/>
  <c r="Z137" i="7" s="1"/>
  <c r="Z138" i="7" s="1"/>
  <c r="Z139" i="7" s="1"/>
  <c r="Z140" i="7" s="1"/>
  <c r="Z141" i="7" s="1"/>
  <c r="Z142" i="7" s="1"/>
  <c r="Z143" i="7" s="1"/>
  <c r="Z144" i="7" s="1"/>
  <c r="Z145" i="7" s="1"/>
  <c r="Z146" i="7" s="1"/>
  <c r="Z147" i="7" s="1"/>
  <c r="Z148" i="7" s="1"/>
  <c r="Z149" i="7" s="1"/>
  <c r="Z150" i="7" s="1"/>
  <c r="Z151" i="7" s="1"/>
  <c r="Z152" i="7" s="1"/>
  <c r="Z153" i="7" s="1"/>
  <c r="Z154" i="7" s="1"/>
  <c r="Z155" i="7" s="1"/>
  <c r="Z156" i="7" s="1"/>
  <c r="Z157" i="7" s="1"/>
  <c r="Z158" i="7" s="1"/>
  <c r="Z159" i="7" s="1"/>
  <c r="Z160" i="7" s="1"/>
  <c r="Z161" i="7" s="1"/>
  <c r="Z162" i="7" s="1"/>
  <c r="Z163" i="7" s="1"/>
  <c r="Z164" i="7" s="1"/>
  <c r="Z165" i="7" s="1"/>
  <c r="Z166" i="7" s="1"/>
  <c r="Z167" i="7" s="1"/>
  <c r="Z168" i="7" s="1"/>
  <c r="Z169" i="7" s="1"/>
  <c r="Z170" i="7" s="1"/>
  <c r="Z171" i="7" s="1"/>
  <c r="Z172" i="7" s="1"/>
  <c r="Z173" i="7" s="1"/>
  <c r="Z174" i="7" s="1"/>
  <c r="Z175" i="7" s="1"/>
  <c r="Z176" i="7" s="1"/>
  <c r="Z177" i="7" s="1"/>
  <c r="Z178" i="7" s="1"/>
  <c r="Z179" i="7" s="1"/>
  <c r="Z180" i="7" s="1"/>
  <c r="Z181" i="7" s="1"/>
  <c r="Z182" i="7" s="1"/>
  <c r="Z183" i="7" s="1"/>
  <c r="Z184" i="7" s="1"/>
  <c r="Z185" i="7" s="1"/>
  <c r="Z186" i="7" s="1"/>
  <c r="Z187" i="7" s="1"/>
  <c r="Z188" i="7" s="1"/>
  <c r="Z189" i="7" s="1"/>
  <c r="Z190" i="7" s="1"/>
  <c r="Z191" i="7" s="1"/>
  <c r="Z192" i="7" s="1"/>
  <c r="Z193" i="7" s="1"/>
  <c r="Z194" i="7" s="1"/>
  <c r="Z195" i="7" s="1"/>
  <c r="Z196" i="7" s="1"/>
  <c r="Z197" i="7" s="1"/>
  <c r="Z198" i="7" s="1"/>
  <c r="Z199" i="7" s="1"/>
  <c r="Z200" i="7" s="1"/>
  <c r="Z201" i="7" s="1"/>
  <c r="Z202" i="7" s="1"/>
  <c r="Z203" i="7" s="1"/>
  <c r="Z204" i="7" s="1"/>
  <c r="Z205" i="7" s="1"/>
  <c r="Z206" i="7" s="1"/>
  <c r="Z207" i="7" s="1"/>
  <c r="Z208" i="7" s="1"/>
  <c r="Z209" i="7" s="1"/>
  <c r="Z210" i="7" s="1"/>
  <c r="Z211" i="7" s="1"/>
  <c r="Z212" i="7" s="1"/>
  <c r="Z213" i="7" s="1"/>
  <c r="Z214" i="7" s="1"/>
  <c r="Z215" i="7" s="1"/>
  <c r="Z216" i="7" s="1"/>
  <c r="Z217" i="7" s="1"/>
  <c r="Z218" i="7" s="1"/>
  <c r="Z219" i="7" s="1"/>
  <c r="Z220" i="7" s="1"/>
  <c r="Z221" i="7" s="1"/>
  <c r="Z222" i="7" s="1"/>
  <c r="Z223" i="7" s="1"/>
  <c r="Z224" i="7" s="1"/>
  <c r="Z225" i="7" s="1"/>
  <c r="Z226" i="7" s="1"/>
  <c r="Z227" i="7" s="1"/>
  <c r="Z228" i="7" s="1"/>
  <c r="Z229" i="7" s="1"/>
  <c r="Z230" i="7" s="1"/>
  <c r="Z231" i="7" s="1"/>
  <c r="Z232" i="7" s="1"/>
  <c r="Z233" i="7" s="1"/>
  <c r="Z234" i="7" s="1"/>
  <c r="Z235" i="7" s="1"/>
  <c r="Z236" i="7" s="1"/>
  <c r="Z237" i="7" s="1"/>
  <c r="Z238" i="7" s="1"/>
  <c r="Z239" i="7" s="1"/>
  <c r="Z240" i="7" s="1"/>
  <c r="Z241" i="7" s="1"/>
  <c r="Z242" i="7" s="1"/>
  <c r="Z243" i="7" s="1"/>
  <c r="Z244" i="7" s="1"/>
  <c r="Z245" i="7" s="1"/>
  <c r="Z246" i="7" s="1"/>
  <c r="Z247" i="7" s="1"/>
  <c r="Z248" i="7" s="1"/>
  <c r="Z249" i="7" s="1"/>
  <c r="Z250" i="7" s="1"/>
  <c r="Z251" i="7" s="1"/>
  <c r="Z252" i="7" s="1"/>
  <c r="Z253" i="7" s="1"/>
  <c r="Z254" i="7" s="1"/>
  <c r="Z255" i="7" s="1"/>
  <c r="Z256" i="7" s="1"/>
  <c r="Z257" i="7" s="1"/>
  <c r="Z258" i="7" s="1"/>
  <c r="Z259" i="7" s="1"/>
  <c r="Z260" i="7" s="1"/>
  <c r="Z261" i="7" s="1"/>
  <c r="Z262" i="7" s="1"/>
  <c r="Z263" i="7" s="1"/>
  <c r="Z264" i="7" s="1"/>
  <c r="Z265" i="7" s="1"/>
  <c r="Z266" i="7" s="1"/>
  <c r="Z267" i="7" s="1"/>
  <c r="Z268" i="7" s="1"/>
  <c r="G6" i="10"/>
  <c r="I236" i="10"/>
  <c r="Z5" i="10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Z84" i="10" s="1"/>
  <c r="Z85" i="10" s="1"/>
  <c r="Z86" i="10" s="1"/>
  <c r="Z87" i="10" s="1"/>
  <c r="Z88" i="10" s="1"/>
  <c r="Z89" i="10" s="1"/>
  <c r="Z90" i="10" s="1"/>
  <c r="Z91" i="10" s="1"/>
  <c r="Z92" i="10" s="1"/>
  <c r="Z93" i="10" s="1"/>
  <c r="Z94" i="10" s="1"/>
  <c r="Z95" i="10" s="1"/>
  <c r="Z96" i="10" s="1"/>
  <c r="Z97" i="10" s="1"/>
  <c r="Z98" i="10" s="1"/>
  <c r="Z99" i="10" s="1"/>
  <c r="Z100" i="10" s="1"/>
  <c r="Z101" i="10" s="1"/>
  <c r="Z102" i="10" s="1"/>
  <c r="Z103" i="10" s="1"/>
  <c r="Z104" i="10" s="1"/>
  <c r="Z105" i="10" s="1"/>
  <c r="Z106" i="10" s="1"/>
  <c r="Z107" i="10" s="1"/>
  <c r="Z108" i="10" s="1"/>
  <c r="Z109" i="10" s="1"/>
  <c r="Z110" i="10" s="1"/>
  <c r="Z111" i="10" s="1"/>
  <c r="Z112" i="10" s="1"/>
  <c r="Z113" i="10" s="1"/>
  <c r="Z114" i="10" s="1"/>
  <c r="Z115" i="10" s="1"/>
  <c r="Z116" i="10" s="1"/>
  <c r="Z117" i="10" s="1"/>
  <c r="Z118" i="10" s="1"/>
  <c r="Z119" i="10" s="1"/>
  <c r="Z120" i="10" s="1"/>
  <c r="Z121" i="10" s="1"/>
  <c r="Z122" i="10" s="1"/>
  <c r="Z123" i="10" s="1"/>
  <c r="Z124" i="10" s="1"/>
  <c r="Z125" i="10" s="1"/>
  <c r="Z126" i="10" s="1"/>
  <c r="Z127" i="10" s="1"/>
  <c r="Z128" i="10" s="1"/>
  <c r="Z129" i="10" s="1"/>
  <c r="Z130" i="10" s="1"/>
  <c r="Z131" i="10" s="1"/>
  <c r="Z132" i="10" s="1"/>
  <c r="Z133" i="10" s="1"/>
  <c r="Z134" i="10" s="1"/>
  <c r="Z135" i="10" s="1"/>
  <c r="Z136" i="10" s="1"/>
  <c r="Z137" i="10" s="1"/>
  <c r="Z138" i="10" s="1"/>
  <c r="Z139" i="10" s="1"/>
  <c r="Z140" i="10" s="1"/>
  <c r="Z141" i="10" s="1"/>
  <c r="Z142" i="10" s="1"/>
  <c r="Z143" i="10" s="1"/>
  <c r="Z144" i="10" s="1"/>
  <c r="Z145" i="10" s="1"/>
  <c r="Z146" i="10" s="1"/>
  <c r="Z147" i="10" s="1"/>
  <c r="Z148" i="10" s="1"/>
  <c r="Z149" i="10" s="1"/>
  <c r="Z150" i="10" s="1"/>
  <c r="Z151" i="10" s="1"/>
  <c r="Z152" i="10" s="1"/>
  <c r="Z153" i="10" s="1"/>
  <c r="Z154" i="10" s="1"/>
  <c r="Z155" i="10" s="1"/>
  <c r="Z156" i="10" s="1"/>
  <c r="Z157" i="10" s="1"/>
  <c r="Z158" i="10" s="1"/>
  <c r="Z159" i="10" s="1"/>
  <c r="Z160" i="10" s="1"/>
  <c r="Z161" i="10" s="1"/>
  <c r="Z162" i="10" s="1"/>
  <c r="Z163" i="10" s="1"/>
  <c r="Z164" i="10" s="1"/>
  <c r="Z165" i="10" s="1"/>
  <c r="Z166" i="10" s="1"/>
  <c r="Z167" i="10" s="1"/>
  <c r="Z168" i="10" s="1"/>
  <c r="Z169" i="10" s="1"/>
  <c r="Z170" i="10" s="1"/>
  <c r="Z171" i="10" s="1"/>
  <c r="Z172" i="10" s="1"/>
  <c r="Z173" i="10" s="1"/>
  <c r="Z174" i="10" s="1"/>
  <c r="Z175" i="10" s="1"/>
  <c r="Z176" i="10" s="1"/>
  <c r="Z177" i="10" s="1"/>
  <c r="Z178" i="10" s="1"/>
  <c r="Z179" i="10" s="1"/>
  <c r="Z180" i="10" s="1"/>
  <c r="Z181" i="10" s="1"/>
  <c r="Z182" i="10" s="1"/>
  <c r="Z183" i="10" s="1"/>
  <c r="Z184" i="10" s="1"/>
  <c r="Z185" i="10" s="1"/>
  <c r="Z186" i="10" s="1"/>
  <c r="Z187" i="10" s="1"/>
  <c r="Z188" i="10" s="1"/>
  <c r="Z189" i="10" s="1"/>
  <c r="Z190" i="10" s="1"/>
  <c r="Z191" i="10" s="1"/>
  <c r="Z192" i="10" s="1"/>
  <c r="Z193" i="10" s="1"/>
  <c r="Z194" i="10" s="1"/>
  <c r="Z195" i="10" s="1"/>
  <c r="Z196" i="10" s="1"/>
  <c r="Z197" i="10" s="1"/>
  <c r="Z198" i="10" s="1"/>
  <c r="Z199" i="10" s="1"/>
  <c r="Z200" i="10" s="1"/>
  <c r="Z201" i="10" s="1"/>
  <c r="Z202" i="10" s="1"/>
  <c r="Z203" i="10" s="1"/>
  <c r="Z204" i="10" s="1"/>
  <c r="Z205" i="10" s="1"/>
  <c r="Z206" i="10" s="1"/>
  <c r="Z207" i="10" s="1"/>
  <c r="Z208" i="10" s="1"/>
  <c r="Z209" i="10" s="1"/>
  <c r="Z210" i="10" s="1"/>
  <c r="Z211" i="10" s="1"/>
  <c r="Z212" i="10" s="1"/>
  <c r="Z213" i="10" s="1"/>
  <c r="Z214" i="10" s="1"/>
  <c r="Z215" i="10" s="1"/>
  <c r="Z216" i="10" s="1"/>
  <c r="Z217" i="10" s="1"/>
  <c r="Z218" i="10" s="1"/>
  <c r="Z219" i="10" s="1"/>
  <c r="Z220" i="10" s="1"/>
  <c r="Z221" i="10" s="1"/>
  <c r="Z222" i="10" s="1"/>
  <c r="Z223" i="10" s="1"/>
  <c r="Z224" i="10" s="1"/>
  <c r="Z225" i="10" s="1"/>
  <c r="Z226" i="10" s="1"/>
  <c r="Z227" i="10" s="1"/>
  <c r="Z228" i="10" s="1"/>
  <c r="Z229" i="10" s="1"/>
  <c r="Z230" i="10" s="1"/>
  <c r="Z231" i="10" s="1"/>
  <c r="Z232" i="10" s="1"/>
  <c r="Z233" i="10" s="1"/>
  <c r="Z234" i="10" s="1"/>
  <c r="Z235" i="10" s="1"/>
  <c r="Z236" i="10" s="1"/>
  <c r="Z237" i="10" s="1"/>
  <c r="Z238" i="10" s="1"/>
  <c r="Z239" i="10" s="1"/>
  <c r="Z240" i="10" s="1"/>
  <c r="Z241" i="10" s="1"/>
  <c r="Z242" i="10" s="1"/>
  <c r="Z243" i="10" s="1"/>
  <c r="Z244" i="10" s="1"/>
  <c r="Z245" i="10" s="1"/>
  <c r="Z246" i="10" s="1"/>
  <c r="Z247" i="10" s="1"/>
  <c r="Z248" i="10" s="1"/>
  <c r="Z249" i="10" s="1"/>
  <c r="Z250" i="10" s="1"/>
  <c r="Z251" i="10" s="1"/>
  <c r="Z252" i="10" s="1"/>
  <c r="Z253" i="10" s="1"/>
  <c r="Z254" i="10" s="1"/>
  <c r="Z255" i="10" s="1"/>
  <c r="Z256" i="10" s="1"/>
  <c r="Z257" i="10" s="1"/>
  <c r="Z258" i="10" s="1"/>
  <c r="Z259" i="10" s="1"/>
  <c r="Z260" i="10" s="1"/>
  <c r="Z261" i="10" s="1"/>
  <c r="Z262" i="10" s="1"/>
  <c r="Z263" i="10" s="1"/>
  <c r="Z264" i="10" s="1"/>
  <c r="Z265" i="10" s="1"/>
  <c r="Z266" i="10" s="1"/>
  <c r="Z267" i="10" s="1"/>
  <c r="Z268" i="10" s="1"/>
  <c r="H265" i="10"/>
  <c r="G234" i="10"/>
  <c r="G250" i="10"/>
  <c r="G266" i="10"/>
  <c r="G31" i="10"/>
  <c r="H25" i="10"/>
  <c r="I50" i="10"/>
  <c r="I80" i="10"/>
  <c r="J183" i="10"/>
  <c r="J259" i="10"/>
  <c r="H267" i="10"/>
  <c r="G236" i="10"/>
  <c r="G252" i="10"/>
  <c r="G268" i="10"/>
  <c r="H29" i="10"/>
  <c r="J15" i="10"/>
  <c r="J80" i="10"/>
  <c r="J163" i="10"/>
  <c r="Z6" i="3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85" i="3" s="1"/>
  <c r="Z186" i="3" s="1"/>
  <c r="Z187" i="3" s="1"/>
  <c r="Z188" i="3" s="1"/>
  <c r="Z189" i="3" s="1"/>
  <c r="Z190" i="3" s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Z206" i="3" s="1"/>
  <c r="Z207" i="3" s="1"/>
  <c r="Z208" i="3" s="1"/>
  <c r="Z209" i="3" s="1"/>
  <c r="Z210" i="3" s="1"/>
  <c r="Z211" i="3" s="1"/>
  <c r="Z212" i="3" s="1"/>
  <c r="Z213" i="3" s="1"/>
  <c r="Z214" i="3" s="1"/>
  <c r="Z215" i="3" s="1"/>
  <c r="Z216" i="3" s="1"/>
  <c r="Z217" i="3" s="1"/>
  <c r="Z218" i="3" s="1"/>
  <c r="Z219" i="3" s="1"/>
  <c r="Z220" i="3" s="1"/>
  <c r="Z221" i="3" s="1"/>
  <c r="Z222" i="3" s="1"/>
  <c r="Z223" i="3" s="1"/>
  <c r="Z224" i="3" s="1"/>
  <c r="Z225" i="3" s="1"/>
  <c r="Z226" i="3" s="1"/>
  <c r="Z227" i="3" s="1"/>
  <c r="Z228" i="3" s="1"/>
  <c r="Z229" i="3" s="1"/>
  <c r="Z230" i="3" s="1"/>
  <c r="Z231" i="3" s="1"/>
  <c r="Z232" i="3" s="1"/>
  <c r="Z233" i="3" s="1"/>
  <c r="Z234" i="3" s="1"/>
  <c r="Z235" i="3" s="1"/>
  <c r="Z236" i="3" s="1"/>
  <c r="Z237" i="3" s="1"/>
  <c r="Z238" i="3" s="1"/>
  <c r="Z239" i="3" s="1"/>
  <c r="Z240" i="3" s="1"/>
  <c r="Z241" i="3" s="1"/>
  <c r="Z242" i="3" s="1"/>
  <c r="Z243" i="3" s="1"/>
  <c r="Z244" i="3" s="1"/>
  <c r="Z245" i="3" s="1"/>
  <c r="Z246" i="3" s="1"/>
  <c r="Z247" i="3" s="1"/>
  <c r="Z248" i="3" s="1"/>
  <c r="Z249" i="3" s="1"/>
  <c r="Z250" i="3" s="1"/>
  <c r="Z251" i="3" s="1"/>
  <c r="Z252" i="3" s="1"/>
  <c r="Z253" i="3" s="1"/>
  <c r="Z254" i="3" s="1"/>
  <c r="Z255" i="3" s="1"/>
  <c r="Z256" i="3" s="1"/>
  <c r="Z257" i="3" s="1"/>
  <c r="Z258" i="3" s="1"/>
  <c r="Z259" i="3" s="1"/>
  <c r="Z260" i="3" s="1"/>
  <c r="Z261" i="3" s="1"/>
  <c r="Z262" i="3" s="1"/>
  <c r="Z263" i="3" s="1"/>
  <c r="Z264" i="3" s="1"/>
  <c r="Z265" i="3" s="1"/>
  <c r="Z266" i="3" s="1"/>
  <c r="Z267" i="3" s="1"/>
  <c r="Z268" i="3" s="1"/>
  <c r="Z5" i="14"/>
  <c r="Z6" i="14" s="1"/>
  <c r="Z7" i="14" s="1"/>
  <c r="Z8" i="14" s="1"/>
  <c r="Z9" i="14" s="1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Z131" i="14" s="1"/>
  <c r="Z132" i="14" s="1"/>
  <c r="Z133" i="14" s="1"/>
  <c r="Z134" i="14" s="1"/>
  <c r="Z135" i="14" s="1"/>
  <c r="Z136" i="14" s="1"/>
  <c r="Z137" i="14" s="1"/>
  <c r="Z138" i="14" s="1"/>
  <c r="Z139" i="14" s="1"/>
  <c r="Z140" i="14" s="1"/>
  <c r="Z141" i="14" s="1"/>
  <c r="Z142" i="14" s="1"/>
  <c r="Z143" i="14" s="1"/>
  <c r="Z144" i="14" s="1"/>
  <c r="Z145" i="14" s="1"/>
  <c r="Z146" i="14" s="1"/>
  <c r="Z147" i="14" s="1"/>
  <c r="Z148" i="14" s="1"/>
  <c r="Z149" i="14" s="1"/>
  <c r="Z150" i="14" s="1"/>
  <c r="Z151" i="14" s="1"/>
  <c r="Z152" i="14" s="1"/>
  <c r="Z153" i="14" s="1"/>
  <c r="Z154" i="14" s="1"/>
  <c r="Z155" i="14" s="1"/>
  <c r="Z156" i="14" s="1"/>
  <c r="Z157" i="14" s="1"/>
  <c r="Z158" i="14" s="1"/>
  <c r="Z159" i="14" s="1"/>
  <c r="Z160" i="14" s="1"/>
  <c r="Z161" i="14" s="1"/>
  <c r="Z162" i="14" s="1"/>
  <c r="Z163" i="14" s="1"/>
  <c r="Z164" i="14" s="1"/>
  <c r="Z165" i="14" s="1"/>
  <c r="Z166" i="14" s="1"/>
  <c r="Z167" i="14" s="1"/>
  <c r="Z168" i="14" s="1"/>
  <c r="Z169" i="14" s="1"/>
  <c r="Z170" i="14" s="1"/>
  <c r="Z171" i="14" s="1"/>
  <c r="Z172" i="14" s="1"/>
  <c r="Z173" i="14" s="1"/>
  <c r="Z174" i="14" s="1"/>
  <c r="Z175" i="14" s="1"/>
  <c r="Z176" i="14" s="1"/>
  <c r="Z177" i="14" s="1"/>
  <c r="Z178" i="14" s="1"/>
  <c r="Z179" i="14" s="1"/>
  <c r="Z180" i="14" s="1"/>
  <c r="Z181" i="14" s="1"/>
  <c r="Z182" i="14" s="1"/>
  <c r="Z183" i="14" s="1"/>
  <c r="Z184" i="14" s="1"/>
  <c r="Z185" i="14" s="1"/>
  <c r="Z186" i="14" s="1"/>
  <c r="Z187" i="14" s="1"/>
  <c r="Z188" i="14" s="1"/>
  <c r="Z189" i="14" s="1"/>
  <c r="Z190" i="14" s="1"/>
  <c r="Z191" i="14" s="1"/>
  <c r="Z192" i="14" s="1"/>
  <c r="Z193" i="14" s="1"/>
  <c r="Z194" i="14" s="1"/>
  <c r="Z195" i="14" s="1"/>
  <c r="Z196" i="14" s="1"/>
  <c r="Z197" i="14" s="1"/>
  <c r="Z198" i="14" s="1"/>
  <c r="Z199" i="14" s="1"/>
  <c r="Z200" i="14" s="1"/>
  <c r="Z201" i="14" s="1"/>
  <c r="Z202" i="14" s="1"/>
  <c r="Z203" i="14" s="1"/>
  <c r="Z204" i="14" s="1"/>
  <c r="Z205" i="14" s="1"/>
  <c r="Z206" i="14" s="1"/>
  <c r="Z207" i="14" s="1"/>
  <c r="Z208" i="14" s="1"/>
  <c r="Z209" i="14" s="1"/>
  <c r="Z210" i="14" s="1"/>
  <c r="Z211" i="14" s="1"/>
  <c r="Z212" i="14" s="1"/>
  <c r="Z213" i="14" s="1"/>
  <c r="Z214" i="14" s="1"/>
  <c r="Z215" i="14" s="1"/>
  <c r="Z216" i="14" s="1"/>
  <c r="Z217" i="14" s="1"/>
  <c r="Z218" i="14" s="1"/>
  <c r="Z219" i="14" s="1"/>
  <c r="Z220" i="14" s="1"/>
  <c r="Z221" i="14" s="1"/>
  <c r="Z222" i="14" s="1"/>
  <c r="Z223" i="14" s="1"/>
  <c r="Z224" i="14" s="1"/>
  <c r="Z225" i="14" s="1"/>
  <c r="Z226" i="14" s="1"/>
  <c r="Z227" i="14" s="1"/>
  <c r="Z228" i="14" s="1"/>
  <c r="Z229" i="14" s="1"/>
  <c r="Z230" i="14" s="1"/>
  <c r="Z231" i="14" s="1"/>
  <c r="Z232" i="14" s="1"/>
  <c r="Z233" i="14" s="1"/>
  <c r="Z234" i="14" s="1"/>
  <c r="Z235" i="14" s="1"/>
  <c r="Z236" i="14" s="1"/>
  <c r="Z237" i="14" s="1"/>
  <c r="Z238" i="14" s="1"/>
  <c r="Z239" i="14" s="1"/>
  <c r="Z240" i="14" s="1"/>
  <c r="Z241" i="14" s="1"/>
  <c r="Z242" i="14" s="1"/>
  <c r="Z243" i="14" s="1"/>
  <c r="Z244" i="14" s="1"/>
  <c r="Z245" i="14" s="1"/>
  <c r="Z246" i="14" s="1"/>
  <c r="Z247" i="14" s="1"/>
  <c r="Z248" i="14" s="1"/>
  <c r="Z249" i="14" s="1"/>
  <c r="Z250" i="14" s="1"/>
  <c r="Z251" i="14" s="1"/>
  <c r="Z252" i="14" s="1"/>
  <c r="Z253" i="14" s="1"/>
  <c r="Z254" i="14" s="1"/>
  <c r="Z255" i="14" s="1"/>
  <c r="Z256" i="14" s="1"/>
  <c r="Z257" i="14" s="1"/>
  <c r="Z258" i="14" s="1"/>
  <c r="Z259" i="14" s="1"/>
  <c r="Z260" i="14" s="1"/>
  <c r="Z261" i="14" s="1"/>
  <c r="Z262" i="14" s="1"/>
  <c r="Z263" i="14" s="1"/>
  <c r="Z264" i="14" s="1"/>
  <c r="Z265" i="14" s="1"/>
  <c r="Z266" i="14" s="1"/>
  <c r="Z267" i="14" s="1"/>
  <c r="Z268" i="14" s="1"/>
  <c r="J199" i="14"/>
  <c r="I94" i="14"/>
  <c r="J216" i="14"/>
  <c r="J163" i="14"/>
  <c r="I254" i="14"/>
  <c r="I146" i="14"/>
  <c r="J64" i="14"/>
  <c r="I162" i="14"/>
  <c r="J30" i="14"/>
  <c r="J83" i="14"/>
  <c r="J207" i="14"/>
  <c r="J55" i="14"/>
  <c r="I139" i="14"/>
  <c r="J260" i="14"/>
  <c r="I104" i="14"/>
  <c r="I107" i="14"/>
  <c r="J200" i="14"/>
  <c r="J45" i="14"/>
  <c r="J214" i="14"/>
  <c r="J222" i="14"/>
  <c r="J80" i="14"/>
  <c r="I238" i="14"/>
  <c r="I12" i="14"/>
  <c r="I127" i="14"/>
  <c r="I180" i="14"/>
  <c r="J183" i="14"/>
  <c r="J243" i="14"/>
  <c r="I7" i="14"/>
  <c r="J187" i="14"/>
  <c r="J56" i="14"/>
  <c r="I200" i="14"/>
  <c r="J219" i="14"/>
  <c r="I221" i="14"/>
  <c r="J43" i="14"/>
  <c r="J47" i="14"/>
  <c r="J116" i="14"/>
  <c r="I205" i="14"/>
  <c r="J154" i="14"/>
  <c r="J245" i="14"/>
  <c r="I30" i="14"/>
  <c r="J117" i="14"/>
  <c r="J126" i="14"/>
  <c r="J171" i="14"/>
  <c r="J170" i="14"/>
  <c r="J261" i="14"/>
  <c r="I222" i="14"/>
  <c r="I39" i="14"/>
  <c r="I74" i="14"/>
  <c r="I113" i="14"/>
  <c r="I125" i="14"/>
  <c r="I182" i="14"/>
  <c r="I237" i="14"/>
  <c r="I9" i="14"/>
  <c r="I111" i="14"/>
  <c r="I147" i="14"/>
  <c r="I253" i="14"/>
  <c r="I66" i="14"/>
  <c r="I26" i="14"/>
  <c r="I99" i="14"/>
  <c r="I135" i="14"/>
  <c r="I191" i="14"/>
  <c r="I268" i="14"/>
  <c r="I20" i="14"/>
  <c r="I57" i="14"/>
  <c r="I108" i="14"/>
  <c r="I173" i="14"/>
  <c r="I130" i="14"/>
  <c r="I14" i="14"/>
  <c r="I45" i="14"/>
  <c r="I40" i="14"/>
  <c r="J96" i="14"/>
  <c r="I16" i="14"/>
  <c r="I70" i="14"/>
  <c r="J23" i="14"/>
  <c r="I59" i="14"/>
  <c r="J119" i="14"/>
  <c r="I46" i="14"/>
  <c r="I17" i="14"/>
  <c r="J41" i="14"/>
  <c r="J6" i="14"/>
  <c r="J31" i="14"/>
  <c r="I71" i="14"/>
  <c r="I48" i="14"/>
  <c r="J122" i="14"/>
  <c r="I81" i="14"/>
  <c r="J104" i="14"/>
  <c r="J82" i="14"/>
  <c r="I64" i="14"/>
  <c r="J103" i="14"/>
  <c r="J67" i="14"/>
  <c r="J42" i="14"/>
  <c r="J58" i="14"/>
  <c r="J130" i="14"/>
  <c r="J155" i="14"/>
  <c r="J114" i="14"/>
  <c r="J112" i="14"/>
  <c r="J85" i="14"/>
  <c r="I109" i="14"/>
  <c r="J145" i="14"/>
  <c r="J108" i="14"/>
  <c r="J229" i="14"/>
  <c r="I188" i="14"/>
  <c r="I131" i="14"/>
  <c r="J151" i="14"/>
  <c r="J138" i="14"/>
  <c r="I199" i="14"/>
  <c r="J217" i="14"/>
  <c r="I210" i="14"/>
  <c r="J173" i="14"/>
  <c r="I209" i="14"/>
  <c r="J189" i="14"/>
  <c r="J232" i="14"/>
  <c r="I197" i="14"/>
  <c r="I132" i="14"/>
  <c r="I148" i="14"/>
  <c r="I164" i="14"/>
  <c r="I184" i="14"/>
  <c r="J262" i="14"/>
  <c r="J156" i="14"/>
  <c r="J172" i="14"/>
  <c r="J233" i="14"/>
  <c r="J230" i="14"/>
  <c r="J202" i="14"/>
  <c r="J225" i="14"/>
  <c r="J252" i="14"/>
  <c r="I223" i="14"/>
  <c r="I239" i="14"/>
  <c r="I255" i="14"/>
  <c r="J247" i="14"/>
  <c r="J263" i="14"/>
  <c r="I224" i="14"/>
  <c r="I240" i="14"/>
  <c r="I256" i="14"/>
  <c r="J122" i="10"/>
  <c r="J162" i="10"/>
  <c r="J148" i="10"/>
  <c r="I148" i="10"/>
  <c r="J247" i="10"/>
  <c r="J28" i="14"/>
  <c r="I49" i="14"/>
  <c r="I114" i="14"/>
  <c r="I29" i="14"/>
  <c r="J20" i="14"/>
  <c r="I78" i="14"/>
  <c r="I25" i="14"/>
  <c r="I62" i="14"/>
  <c r="J5" i="14"/>
  <c r="I53" i="14"/>
  <c r="J22" i="14"/>
  <c r="J53" i="14"/>
  <c r="J8" i="14"/>
  <c r="J33" i="14"/>
  <c r="I79" i="14"/>
  <c r="I50" i="14"/>
  <c r="I60" i="14"/>
  <c r="I82" i="14"/>
  <c r="J107" i="14"/>
  <c r="J84" i="14"/>
  <c r="I67" i="14"/>
  <c r="I141" i="14"/>
  <c r="I68" i="14"/>
  <c r="J44" i="14"/>
  <c r="J61" i="14"/>
  <c r="I165" i="14"/>
  <c r="I204" i="14"/>
  <c r="J115" i="14"/>
  <c r="J113" i="14"/>
  <c r="I88" i="14"/>
  <c r="J110" i="14"/>
  <c r="J88" i="14"/>
  <c r="J109" i="14"/>
  <c r="J127" i="14"/>
  <c r="J201" i="14"/>
  <c r="J134" i="14"/>
  <c r="J159" i="14"/>
  <c r="J141" i="14"/>
  <c r="I129" i="14"/>
  <c r="J178" i="14"/>
  <c r="J211" i="14"/>
  <c r="J180" i="14"/>
  <c r="J223" i="14"/>
  <c r="I190" i="14"/>
  <c r="J256" i="14"/>
  <c r="I202" i="14"/>
  <c r="I134" i="14"/>
  <c r="I150" i="14"/>
  <c r="I166" i="14"/>
  <c r="J191" i="14"/>
  <c r="J142" i="14"/>
  <c r="J158" i="14"/>
  <c r="J176" i="14"/>
  <c r="J239" i="14"/>
  <c r="J237" i="14"/>
  <c r="J204" i="14"/>
  <c r="J234" i="14"/>
  <c r="J268" i="14"/>
  <c r="I225" i="14"/>
  <c r="I241" i="14"/>
  <c r="I257" i="14"/>
  <c r="J249" i="14"/>
  <c r="J265" i="14"/>
  <c r="I226" i="14"/>
  <c r="I242" i="14"/>
  <c r="I258" i="14"/>
  <c r="J33" i="10"/>
  <c r="J89" i="10"/>
  <c r="J107" i="10"/>
  <c r="J208" i="10"/>
  <c r="B21" i="11"/>
  <c r="B13" i="11" s="1"/>
  <c r="I38" i="14"/>
  <c r="J51" i="14"/>
  <c r="I155" i="14"/>
  <c r="I36" i="14"/>
  <c r="I23" i="14"/>
  <c r="J7" i="14"/>
  <c r="J32" i="14"/>
  <c r="J70" i="14"/>
  <c r="J15" i="14"/>
  <c r="J65" i="14"/>
  <c r="I24" i="14"/>
  <c r="J69" i="14"/>
  <c r="J10" i="14"/>
  <c r="J35" i="14"/>
  <c r="J89" i="14"/>
  <c r="I51" i="14"/>
  <c r="I90" i="14"/>
  <c r="I83" i="14"/>
  <c r="I110" i="14"/>
  <c r="J86" i="14"/>
  <c r="J74" i="14"/>
  <c r="I52" i="14"/>
  <c r="J75" i="14"/>
  <c r="J46" i="14"/>
  <c r="J68" i="14"/>
  <c r="J185" i="14"/>
  <c r="I87" i="14"/>
  <c r="J129" i="14"/>
  <c r="J121" i="14"/>
  <c r="I91" i="14"/>
  <c r="J111" i="14"/>
  <c r="J91" i="14"/>
  <c r="J120" i="14"/>
  <c r="I137" i="14"/>
  <c r="I211" i="14"/>
  <c r="J137" i="14"/>
  <c r="J167" i="14"/>
  <c r="J147" i="14"/>
  <c r="J132" i="14"/>
  <c r="I179" i="14"/>
  <c r="J220" i="14"/>
  <c r="I181" i="14"/>
  <c r="J226" i="14"/>
  <c r="I192" i="14"/>
  <c r="J174" i="14"/>
  <c r="J203" i="14"/>
  <c r="I136" i="14"/>
  <c r="I152" i="14"/>
  <c r="I168" i="14"/>
  <c r="I196" i="14"/>
  <c r="J144" i="14"/>
  <c r="J160" i="14"/>
  <c r="I177" i="14"/>
  <c r="J242" i="14"/>
  <c r="J258" i="14"/>
  <c r="J206" i="14"/>
  <c r="J241" i="14"/>
  <c r="J266" i="14"/>
  <c r="I227" i="14"/>
  <c r="I243" i="14"/>
  <c r="I259" i="14"/>
  <c r="J251" i="14"/>
  <c r="J267" i="14"/>
  <c r="I228" i="14"/>
  <c r="I244" i="14"/>
  <c r="I260" i="14"/>
  <c r="I43" i="14"/>
  <c r="J49" i="14"/>
  <c r="J13" i="14"/>
  <c r="I44" i="14"/>
  <c r="J62" i="14"/>
  <c r="J9" i="14"/>
  <c r="J34" i="14"/>
  <c r="I72" i="14"/>
  <c r="I22" i="14"/>
  <c r="I105" i="14"/>
  <c r="I31" i="14"/>
  <c r="J77" i="14"/>
  <c r="J12" i="14"/>
  <c r="J37" i="14"/>
  <c r="J19" i="14"/>
  <c r="J57" i="14"/>
  <c r="J95" i="14"/>
  <c r="I84" i="14"/>
  <c r="J123" i="14"/>
  <c r="J100" i="14"/>
  <c r="I75" i="14"/>
  <c r="I54" i="14"/>
  <c r="I76" i="14"/>
  <c r="J48" i="14"/>
  <c r="I69" i="14"/>
  <c r="I116" i="14"/>
  <c r="J90" i="14"/>
  <c r="I133" i="14"/>
  <c r="J125" i="14"/>
  <c r="J94" i="14"/>
  <c r="I120" i="14"/>
  <c r="I98" i="14"/>
  <c r="J124" i="14"/>
  <c r="J140" i="14"/>
  <c r="J250" i="14"/>
  <c r="I145" i="14"/>
  <c r="I178" i="14"/>
  <c r="I153" i="14"/>
  <c r="J135" i="14"/>
  <c r="J186" i="14"/>
  <c r="J231" i="14"/>
  <c r="J188" i="14"/>
  <c r="J238" i="14"/>
  <c r="J193" i="14"/>
  <c r="I175" i="14"/>
  <c r="J221" i="14"/>
  <c r="I138" i="14"/>
  <c r="I154" i="14"/>
  <c r="I170" i="14"/>
  <c r="J197" i="14"/>
  <c r="J146" i="14"/>
  <c r="J162" i="14"/>
  <c r="J184" i="14"/>
  <c r="J246" i="14"/>
  <c r="J192" i="14"/>
  <c r="J208" i="14"/>
  <c r="J254" i="14"/>
  <c r="I213" i="14"/>
  <c r="I229" i="14"/>
  <c r="I245" i="14"/>
  <c r="I261" i="14"/>
  <c r="J253" i="14"/>
  <c r="I214" i="14"/>
  <c r="I230" i="14"/>
  <c r="I246" i="14"/>
  <c r="I262" i="14"/>
  <c r="I254" i="10"/>
  <c r="J59" i="14"/>
  <c r="I5" i="14"/>
  <c r="J25" i="14"/>
  <c r="I55" i="14"/>
  <c r="I15" i="14"/>
  <c r="J11" i="14"/>
  <c r="J36" i="14"/>
  <c r="J78" i="14"/>
  <c r="J27" i="14"/>
  <c r="I6" i="14"/>
  <c r="I33" i="14"/>
  <c r="I89" i="14"/>
  <c r="J17" i="14"/>
  <c r="J39" i="14"/>
  <c r="I21" i="14"/>
  <c r="J71" i="14"/>
  <c r="J66" i="14"/>
  <c r="I85" i="14"/>
  <c r="J60" i="14"/>
  <c r="I103" i="14"/>
  <c r="I92" i="14"/>
  <c r="I56" i="14"/>
  <c r="J92" i="14"/>
  <c r="J50" i="14"/>
  <c r="J76" i="14"/>
  <c r="I117" i="14"/>
  <c r="J93" i="14"/>
  <c r="I143" i="14"/>
  <c r="J133" i="14"/>
  <c r="J97" i="14"/>
  <c r="I124" i="14"/>
  <c r="J101" i="14"/>
  <c r="J139" i="14"/>
  <c r="J149" i="14"/>
  <c r="I119" i="14"/>
  <c r="I151" i="14"/>
  <c r="I186" i="14"/>
  <c r="I161" i="14"/>
  <c r="J153" i="14"/>
  <c r="I187" i="14"/>
  <c r="J240" i="14"/>
  <c r="I189" i="14"/>
  <c r="J248" i="14"/>
  <c r="I203" i="14"/>
  <c r="J182" i="14"/>
  <c r="J224" i="14"/>
  <c r="I140" i="14"/>
  <c r="I156" i="14"/>
  <c r="I172" i="14"/>
  <c r="I207" i="14"/>
  <c r="J148" i="14"/>
  <c r="J164" i="14"/>
  <c r="I185" i="14"/>
  <c r="J228" i="14"/>
  <c r="J194" i="14"/>
  <c r="J210" i="14"/>
  <c r="J213" i="14"/>
  <c r="I215" i="14"/>
  <c r="I231" i="14"/>
  <c r="I247" i="14"/>
  <c r="I263" i="14"/>
  <c r="J255" i="14"/>
  <c r="I216" i="14"/>
  <c r="I232" i="14"/>
  <c r="I248" i="14"/>
  <c r="I264" i="14"/>
  <c r="I63" i="14"/>
  <c r="J21" i="14"/>
  <c r="I11" i="14"/>
  <c r="I65" i="14"/>
  <c r="J16" i="14"/>
  <c r="I13" i="14"/>
  <c r="J38" i="14"/>
  <c r="I80" i="14"/>
  <c r="J29" i="14"/>
  <c r="I8" i="14"/>
  <c r="I35" i="14"/>
  <c r="J105" i="14"/>
  <c r="I19" i="14"/>
  <c r="I42" i="14"/>
  <c r="J26" i="14"/>
  <c r="J79" i="14"/>
  <c r="J72" i="14"/>
  <c r="I86" i="14"/>
  <c r="J63" i="14"/>
  <c r="I115" i="14"/>
  <c r="I93" i="14"/>
  <c r="I58" i="14"/>
  <c r="J99" i="14"/>
  <c r="J52" i="14"/>
  <c r="I77" i="14"/>
  <c r="J118" i="14"/>
  <c r="I100" i="14"/>
  <c r="I149" i="14"/>
  <c r="J143" i="14"/>
  <c r="I101" i="14"/>
  <c r="J128" i="14"/>
  <c r="J102" i="14"/>
  <c r="I157" i="14"/>
  <c r="J157" i="14"/>
  <c r="I121" i="14"/>
  <c r="I159" i="14"/>
  <c r="I195" i="14"/>
  <c r="I169" i="14"/>
  <c r="J161" i="14"/>
  <c r="I194" i="14"/>
  <c r="J264" i="14"/>
  <c r="I193" i="14"/>
  <c r="I174" i="14"/>
  <c r="I208" i="14"/>
  <c r="I183" i="14"/>
  <c r="I126" i="14"/>
  <c r="I142" i="14"/>
  <c r="I158" i="14"/>
  <c r="J175" i="14"/>
  <c r="I212" i="14"/>
  <c r="J150" i="14"/>
  <c r="J166" i="14"/>
  <c r="I201" i="14"/>
  <c r="J235" i="14"/>
  <c r="J196" i="14"/>
  <c r="J212" i="14"/>
  <c r="J227" i="14"/>
  <c r="I217" i="14"/>
  <c r="I233" i="14"/>
  <c r="I249" i="14"/>
  <c r="I265" i="14"/>
  <c r="J257" i="14"/>
  <c r="I218" i="14"/>
  <c r="I234" i="14"/>
  <c r="I250" i="14"/>
  <c r="I266" i="14"/>
  <c r="H268" i="14"/>
  <c r="H266" i="14"/>
  <c r="H264" i="14"/>
  <c r="H262" i="14"/>
  <c r="H260" i="14"/>
  <c r="H258" i="14"/>
  <c r="H256" i="14"/>
  <c r="H254" i="14"/>
  <c r="H252" i="14"/>
  <c r="H250" i="14"/>
  <c r="H248" i="14"/>
  <c r="H246" i="14"/>
  <c r="H244" i="14"/>
  <c r="H242" i="14"/>
  <c r="H240" i="14"/>
  <c r="H238" i="14"/>
  <c r="H236" i="14"/>
  <c r="H234" i="14"/>
  <c r="H232" i="14"/>
  <c r="H230" i="14"/>
  <c r="H228" i="14"/>
  <c r="H226" i="14"/>
  <c r="H224" i="14"/>
  <c r="H222" i="14"/>
  <c r="H220" i="14"/>
  <c r="H218" i="14"/>
  <c r="G268" i="14"/>
  <c r="G266" i="14"/>
  <c r="G264" i="14"/>
  <c r="G262" i="14"/>
  <c r="G260" i="14"/>
  <c r="G258" i="14"/>
  <c r="G256" i="14"/>
  <c r="G254" i="14"/>
  <c r="G252" i="14"/>
  <c r="G250" i="14"/>
  <c r="G248" i="14"/>
  <c r="G246" i="14"/>
  <c r="G244" i="14"/>
  <c r="G242" i="14"/>
  <c r="G240" i="14"/>
  <c r="G238" i="14"/>
  <c r="G236" i="14"/>
  <c r="G234" i="14"/>
  <c r="G232" i="14"/>
  <c r="G230" i="14"/>
  <c r="G228" i="14"/>
  <c r="G226" i="14"/>
  <c r="G224" i="14"/>
  <c r="G222" i="14"/>
  <c r="G220" i="14"/>
  <c r="G218" i="14"/>
  <c r="H267" i="14"/>
  <c r="H265" i="14"/>
  <c r="H263" i="14"/>
  <c r="H261" i="14"/>
  <c r="H259" i="14"/>
  <c r="H257" i="14"/>
  <c r="H255" i="14"/>
  <c r="H253" i="14"/>
  <c r="H251" i="14"/>
  <c r="H249" i="14"/>
  <c r="H247" i="14"/>
  <c r="H245" i="14"/>
  <c r="H243" i="14"/>
  <c r="H241" i="14"/>
  <c r="H239" i="14"/>
  <c r="H237" i="14"/>
  <c r="H235" i="14"/>
  <c r="H233" i="14"/>
  <c r="H231" i="14"/>
  <c r="H229" i="14"/>
  <c r="H227" i="14"/>
  <c r="H225" i="14"/>
  <c r="G257" i="14"/>
  <c r="G259" i="14"/>
  <c r="G229" i="14"/>
  <c r="G221" i="14"/>
  <c r="G217" i="14"/>
  <c r="G215" i="14"/>
  <c r="H214" i="14"/>
  <c r="G211" i="14"/>
  <c r="G209" i="14"/>
  <c r="G207" i="14"/>
  <c r="G205" i="14"/>
  <c r="G203" i="14"/>
  <c r="G201" i="14"/>
  <c r="G199" i="14"/>
  <c r="G197" i="14"/>
  <c r="G195" i="14"/>
  <c r="G193" i="14"/>
  <c r="G191" i="14"/>
  <c r="G189" i="14"/>
  <c r="G187" i="14"/>
  <c r="G185" i="14"/>
  <c r="G183" i="14"/>
  <c r="G181" i="14"/>
  <c r="G179" i="14"/>
  <c r="G177" i="14"/>
  <c r="G175" i="14"/>
  <c r="G261" i="14"/>
  <c r="G245" i="14"/>
  <c r="G243" i="14"/>
  <c r="G227" i="14"/>
  <c r="G214" i="14"/>
  <c r="H213" i="14"/>
  <c r="G263" i="14"/>
  <c r="G265" i="14"/>
  <c r="G249" i="14"/>
  <c r="G239" i="14"/>
  <c r="H223" i="14"/>
  <c r="H219" i="14"/>
  <c r="H212" i="14"/>
  <c r="H210" i="14"/>
  <c r="H208" i="14"/>
  <c r="H206" i="14"/>
  <c r="H204" i="14"/>
  <c r="H202" i="14"/>
  <c r="H200" i="14"/>
  <c r="H198" i="14"/>
  <c r="H196" i="14"/>
  <c r="H194" i="14"/>
  <c r="H192" i="14"/>
  <c r="G267" i="14"/>
  <c r="G251" i="14"/>
  <c r="G237" i="14"/>
  <c r="G223" i="14"/>
  <c r="G219" i="14"/>
  <c r="G212" i="14"/>
  <c r="G210" i="14"/>
  <c r="G208" i="14"/>
  <c r="G206" i="14"/>
  <c r="G204" i="14"/>
  <c r="G202" i="14"/>
  <c r="G200" i="14"/>
  <c r="G198" i="14"/>
  <c r="G196" i="14"/>
  <c r="G194" i="14"/>
  <c r="G192" i="14"/>
  <c r="G190" i="14"/>
  <c r="G188" i="14"/>
  <c r="G186" i="14"/>
  <c r="G184" i="14"/>
  <c r="G182" i="14"/>
  <c r="G180" i="14"/>
  <c r="G178" i="14"/>
  <c r="G176" i="14"/>
  <c r="G174" i="14"/>
  <c r="H217" i="14"/>
  <c r="H211" i="14"/>
  <c r="H195" i="14"/>
  <c r="H186" i="14"/>
  <c r="H178" i="14"/>
  <c r="G253" i="14"/>
  <c r="G233" i="14"/>
  <c r="H201" i="14"/>
  <c r="H185" i="14"/>
  <c r="H177" i="14"/>
  <c r="H215" i="14"/>
  <c r="H207" i="14"/>
  <c r="H184" i="14"/>
  <c r="H176" i="14"/>
  <c r="H172" i="14"/>
  <c r="H170" i="14"/>
  <c r="H168" i="14"/>
  <c r="H166" i="14"/>
  <c r="H164" i="14"/>
  <c r="H162" i="14"/>
  <c r="H160" i="14"/>
  <c r="H158" i="14"/>
  <c r="H156" i="14"/>
  <c r="H154" i="14"/>
  <c r="H152" i="14"/>
  <c r="H150" i="14"/>
  <c r="H148" i="14"/>
  <c r="G241" i="14"/>
  <c r="H221" i="14"/>
  <c r="H197" i="14"/>
  <c r="H191" i="14"/>
  <c r="H183" i="14"/>
  <c r="H175" i="14"/>
  <c r="G172" i="14"/>
  <c r="G170" i="14"/>
  <c r="G168" i="14"/>
  <c r="G166" i="14"/>
  <c r="G164" i="14"/>
  <c r="G162" i="14"/>
  <c r="G160" i="14"/>
  <c r="G158" i="14"/>
  <c r="G156" i="14"/>
  <c r="G154" i="14"/>
  <c r="G152" i="14"/>
  <c r="G150" i="14"/>
  <c r="G148" i="14"/>
  <c r="G235" i="14"/>
  <c r="H216" i="14"/>
  <c r="G213" i="14"/>
  <c r="H203" i="14"/>
  <c r="H190" i="14"/>
  <c r="H182" i="14"/>
  <c r="H174" i="14"/>
  <c r="G255" i="14"/>
  <c r="G247" i="14"/>
  <c r="H199" i="14"/>
  <c r="H188" i="14"/>
  <c r="H180" i="14"/>
  <c r="H173" i="14"/>
  <c r="H171" i="14"/>
  <c r="H169" i="14"/>
  <c r="H167" i="14"/>
  <c r="H165" i="14"/>
  <c r="H163" i="14"/>
  <c r="H161" i="14"/>
  <c r="H159" i="14"/>
  <c r="H157" i="14"/>
  <c r="H155" i="14"/>
  <c r="H153" i="14"/>
  <c r="H151" i="14"/>
  <c r="H187" i="14"/>
  <c r="H179" i="14"/>
  <c r="H209" i="14"/>
  <c r="G163" i="14"/>
  <c r="G155" i="14"/>
  <c r="G143" i="14"/>
  <c r="H142" i="14"/>
  <c r="H139" i="14"/>
  <c r="G136" i="14"/>
  <c r="G133" i="14"/>
  <c r="H126" i="14"/>
  <c r="H124" i="14"/>
  <c r="H122" i="14"/>
  <c r="H120" i="14"/>
  <c r="H118" i="14"/>
  <c r="H116" i="14"/>
  <c r="H114" i="14"/>
  <c r="H112" i="14"/>
  <c r="H110" i="14"/>
  <c r="H108" i="14"/>
  <c r="H106" i="14"/>
  <c r="H104" i="14"/>
  <c r="H102" i="14"/>
  <c r="H100" i="14"/>
  <c r="H98" i="14"/>
  <c r="H96" i="14"/>
  <c r="H94" i="14"/>
  <c r="H92" i="14"/>
  <c r="H90" i="14"/>
  <c r="H88" i="14"/>
  <c r="G216" i="14"/>
  <c r="H189" i="14"/>
  <c r="H181" i="14"/>
  <c r="G142" i="14"/>
  <c r="G139" i="14"/>
  <c r="H132" i="14"/>
  <c r="H129" i="14"/>
  <c r="G126" i="14"/>
  <c r="G124" i="14"/>
  <c r="G122" i="14"/>
  <c r="G120" i="14"/>
  <c r="G118" i="14"/>
  <c r="G116" i="14"/>
  <c r="G114" i="14"/>
  <c r="G112" i="14"/>
  <c r="G110" i="14"/>
  <c r="G108" i="14"/>
  <c r="G106" i="14"/>
  <c r="G104" i="14"/>
  <c r="G102" i="14"/>
  <c r="G173" i="14"/>
  <c r="G171" i="14"/>
  <c r="G169" i="14"/>
  <c r="G161" i="14"/>
  <c r="G153" i="14"/>
  <c r="H146" i="14"/>
  <c r="G231" i="14"/>
  <c r="H205" i="14"/>
  <c r="H147" i="14"/>
  <c r="G146" i="14"/>
  <c r="H141" i="14"/>
  <c r="G138" i="14"/>
  <c r="G135" i="14"/>
  <c r="H128" i="14"/>
  <c r="G225" i="14"/>
  <c r="G167" i="14"/>
  <c r="G159" i="14"/>
  <c r="G151" i="14"/>
  <c r="G147" i="14"/>
  <c r="H145" i="14"/>
  <c r="G141" i="14"/>
  <c r="H134" i="14"/>
  <c r="H131" i="14"/>
  <c r="G128" i="14"/>
  <c r="H125" i="14"/>
  <c r="H123" i="14"/>
  <c r="H121" i="14"/>
  <c r="H119" i="14"/>
  <c r="H117" i="14"/>
  <c r="H115" i="14"/>
  <c r="H113" i="14"/>
  <c r="H111" i="14"/>
  <c r="H109" i="14"/>
  <c r="H107" i="14"/>
  <c r="H105" i="14"/>
  <c r="G165" i="14"/>
  <c r="H135" i="14"/>
  <c r="G131" i="14"/>
  <c r="G127" i="14"/>
  <c r="G105" i="14"/>
  <c r="H103" i="14"/>
  <c r="H95" i="14"/>
  <c r="G92" i="14"/>
  <c r="G89" i="14"/>
  <c r="G86" i="14"/>
  <c r="G84" i="14"/>
  <c r="G82" i="14"/>
  <c r="G80" i="14"/>
  <c r="G78" i="14"/>
  <c r="G76" i="14"/>
  <c r="G74" i="14"/>
  <c r="G72" i="14"/>
  <c r="G70" i="14"/>
  <c r="G68" i="14"/>
  <c r="G66" i="14"/>
  <c r="G64" i="14"/>
  <c r="G62" i="14"/>
  <c r="G60" i="14"/>
  <c r="G157" i="14"/>
  <c r="G107" i="14"/>
  <c r="G103" i="14"/>
  <c r="G98" i="14"/>
  <c r="G95" i="14"/>
  <c r="G145" i="14"/>
  <c r="H136" i="14"/>
  <c r="G132" i="14"/>
  <c r="H193" i="14"/>
  <c r="H140" i="14"/>
  <c r="G125" i="14"/>
  <c r="G121" i="14"/>
  <c r="G111" i="14"/>
  <c r="G101" i="14"/>
  <c r="H97" i="14"/>
  <c r="G94" i="14"/>
  <c r="G91" i="14"/>
  <c r="H85" i="14"/>
  <c r="H83" i="14"/>
  <c r="H81" i="14"/>
  <c r="H79" i="14"/>
  <c r="H77" i="14"/>
  <c r="H75" i="14"/>
  <c r="H73" i="14"/>
  <c r="H71" i="14"/>
  <c r="H69" i="14"/>
  <c r="G149" i="14"/>
  <c r="G137" i="14"/>
  <c r="H130" i="14"/>
  <c r="G115" i="14"/>
  <c r="G119" i="14"/>
  <c r="G96" i="14"/>
  <c r="G90" i="14"/>
  <c r="H78" i="14"/>
  <c r="H70" i="14"/>
  <c r="H65" i="14"/>
  <c r="H62" i="14"/>
  <c r="G59" i="14"/>
  <c r="H144" i="14"/>
  <c r="G130" i="14"/>
  <c r="G97" i="14"/>
  <c r="H91" i="14"/>
  <c r="G77" i="14"/>
  <c r="G69" i="14"/>
  <c r="G65" i="14"/>
  <c r="G144" i="14"/>
  <c r="H138" i="14"/>
  <c r="H127" i="14"/>
  <c r="G113" i="14"/>
  <c r="G109" i="14"/>
  <c r="H76" i="14"/>
  <c r="H68" i="14"/>
  <c r="H61" i="14"/>
  <c r="H58" i="14"/>
  <c r="H56" i="14"/>
  <c r="H54" i="14"/>
  <c r="H52" i="14"/>
  <c r="H50" i="14"/>
  <c r="H48" i="14"/>
  <c r="H46" i="14"/>
  <c r="H44" i="14"/>
  <c r="H42" i="14"/>
  <c r="G129" i="14"/>
  <c r="H99" i="14"/>
  <c r="H93" i="14"/>
  <c r="G75" i="14"/>
  <c r="H67" i="14"/>
  <c r="H64" i="14"/>
  <c r="G61" i="14"/>
  <c r="G58" i="14"/>
  <c r="G56" i="14"/>
  <c r="G54" i="14"/>
  <c r="G52" i="14"/>
  <c r="G50" i="14"/>
  <c r="H143" i="14"/>
  <c r="G140" i="14"/>
  <c r="H137" i="14"/>
  <c r="G100" i="14"/>
  <c r="G99" i="14"/>
  <c r="G93" i="14"/>
  <c r="H74" i="14"/>
  <c r="G67" i="14"/>
  <c r="H82" i="14"/>
  <c r="H66" i="14"/>
  <c r="H63" i="14"/>
  <c r="H87" i="14"/>
  <c r="G63" i="14"/>
  <c r="H60" i="14"/>
  <c r="G55" i="14"/>
  <c r="H49" i="14"/>
  <c r="H43" i="14"/>
  <c r="G40" i="14"/>
  <c r="G38" i="14"/>
  <c r="G36" i="14"/>
  <c r="G34" i="14"/>
  <c r="G32" i="14"/>
  <c r="H30" i="14"/>
  <c r="G23" i="14"/>
  <c r="G117" i="14"/>
  <c r="G87" i="14"/>
  <c r="H84" i="14"/>
  <c r="H51" i="14"/>
  <c r="G49" i="14"/>
  <c r="G48" i="14"/>
  <c r="G43" i="14"/>
  <c r="G30" i="14"/>
  <c r="H28" i="14"/>
  <c r="H21" i="14"/>
  <c r="G16" i="14"/>
  <c r="H14" i="14"/>
  <c r="G81" i="14"/>
  <c r="G79" i="14"/>
  <c r="G73" i="14"/>
  <c r="G71" i="14"/>
  <c r="H57" i="14"/>
  <c r="G51" i="14"/>
  <c r="H47" i="14"/>
  <c r="G42" i="14"/>
  <c r="G28" i="14"/>
  <c r="H26" i="14"/>
  <c r="G21" i="14"/>
  <c r="H19" i="14"/>
  <c r="G14" i="14"/>
  <c r="H89" i="14"/>
  <c r="H86" i="14"/>
  <c r="G57" i="14"/>
  <c r="G47" i="14"/>
  <c r="H39" i="14"/>
  <c r="H37" i="14"/>
  <c r="H35" i="14"/>
  <c r="H33" i="14"/>
  <c r="H31" i="14"/>
  <c r="G26" i="14"/>
  <c r="H24" i="14"/>
  <c r="G19" i="14"/>
  <c r="H17" i="14"/>
  <c r="H12" i="14"/>
  <c r="H10" i="14"/>
  <c r="H8" i="14"/>
  <c r="H6" i="14"/>
  <c r="H149" i="14"/>
  <c r="G53" i="14"/>
  <c r="H45" i="14"/>
  <c r="G41" i="14"/>
  <c r="H29" i="14"/>
  <c r="H27" i="14"/>
  <c r="G22" i="14"/>
  <c r="H15" i="14"/>
  <c r="H5" i="14"/>
  <c r="H59" i="14"/>
  <c r="H53" i="14"/>
  <c r="H41" i="14"/>
  <c r="H38" i="14"/>
  <c r="G35" i="14"/>
  <c r="H7" i="14"/>
  <c r="G123" i="14"/>
  <c r="H32" i="14"/>
  <c r="G15" i="14"/>
  <c r="G8" i="14"/>
  <c r="G7" i="14"/>
  <c r="G37" i="14"/>
  <c r="G11" i="14"/>
  <c r="G5" i="14"/>
  <c r="G46" i="14"/>
  <c r="G39" i="14"/>
  <c r="H23" i="14"/>
  <c r="H20" i="14"/>
  <c r="G17" i="14"/>
  <c r="H16" i="14"/>
  <c r="H9" i="14"/>
  <c r="G134" i="14"/>
  <c r="G85" i="14"/>
  <c r="H55" i="14"/>
  <c r="G44" i="14"/>
  <c r="H36" i="14"/>
  <c r="G33" i="14"/>
  <c r="G29" i="14"/>
  <c r="G20" i="14"/>
  <c r="G10" i="14"/>
  <c r="G9" i="14"/>
  <c r="H133" i="14"/>
  <c r="H101" i="14"/>
  <c r="H80" i="14"/>
  <c r="H72" i="14"/>
  <c r="G24" i="14"/>
  <c r="H18" i="14"/>
  <c r="H11" i="14"/>
  <c r="H40" i="14"/>
  <c r="G27" i="14"/>
  <c r="G18" i="14"/>
  <c r="G12" i="14"/>
  <c r="G83" i="14"/>
  <c r="H34" i="14"/>
  <c r="G31" i="14"/>
  <c r="H25" i="14"/>
  <c r="H13" i="14"/>
  <c r="G88" i="14"/>
  <c r="G45" i="14"/>
  <c r="G25" i="14"/>
  <c r="H22" i="14"/>
  <c r="G13" i="14"/>
  <c r="G6" i="14"/>
  <c r="J14" i="14"/>
  <c r="I27" i="14"/>
  <c r="J18" i="14"/>
  <c r="I34" i="14"/>
  <c r="I32" i="14"/>
  <c r="I18" i="14"/>
  <c r="J40" i="14"/>
  <c r="I96" i="14"/>
  <c r="I41" i="14"/>
  <c r="I10" i="14"/>
  <c r="I37" i="14"/>
  <c r="J131" i="14"/>
  <c r="J24" i="14"/>
  <c r="I47" i="14"/>
  <c r="I28" i="14"/>
  <c r="I95" i="14"/>
  <c r="I73" i="14"/>
  <c r="J87" i="14"/>
  <c r="J73" i="14"/>
  <c r="I118" i="14"/>
  <c r="J98" i="14"/>
  <c r="I61" i="14"/>
  <c r="J106" i="14"/>
  <c r="J54" i="14"/>
  <c r="I97" i="14"/>
  <c r="I122" i="14"/>
  <c r="I112" i="14"/>
  <c r="J177" i="14"/>
  <c r="J81" i="14"/>
  <c r="I102" i="14"/>
  <c r="J136" i="14"/>
  <c r="I106" i="14"/>
  <c r="J179" i="14"/>
  <c r="J165" i="14"/>
  <c r="I123" i="14"/>
  <c r="I167" i="14"/>
  <c r="J205" i="14"/>
  <c r="I171" i="14"/>
  <c r="I163" i="14"/>
  <c r="J195" i="14"/>
  <c r="J169" i="14"/>
  <c r="I198" i="14"/>
  <c r="J181" i="14"/>
  <c r="J209" i="14"/>
  <c r="J190" i="14"/>
  <c r="I128" i="14"/>
  <c r="I144" i="14"/>
  <c r="I160" i="14"/>
  <c r="I176" i="14"/>
  <c r="J215" i="14"/>
  <c r="J152" i="14"/>
  <c r="J168" i="14"/>
  <c r="I206" i="14"/>
  <c r="J244" i="14"/>
  <c r="J198" i="14"/>
  <c r="J218" i="14"/>
  <c r="J236" i="14"/>
  <c r="I219" i="14"/>
  <c r="I235" i="14"/>
  <c r="I251" i="14"/>
  <c r="I267" i="14"/>
  <c r="J259" i="14"/>
  <c r="I220" i="14"/>
  <c r="I236" i="14"/>
  <c r="I252" i="14"/>
  <c r="I25" i="10"/>
  <c r="I66" i="10"/>
  <c r="K66" i="10" s="1"/>
  <c r="L66" i="10" s="1"/>
  <c r="I178" i="10"/>
  <c r="I215" i="10"/>
  <c r="I252" i="10"/>
  <c r="B13" i="13"/>
  <c r="I152" i="10"/>
  <c r="I164" i="10"/>
  <c r="I206" i="10"/>
  <c r="I231" i="10"/>
  <c r="J267" i="13"/>
  <c r="J265" i="13"/>
  <c r="J263" i="13"/>
  <c r="J261" i="13"/>
  <c r="J259" i="13"/>
  <c r="J257" i="13"/>
  <c r="J255" i="13"/>
  <c r="J253" i="13"/>
  <c r="J251" i="13"/>
  <c r="J249" i="13"/>
  <c r="J247" i="13"/>
  <c r="J245" i="13"/>
  <c r="J243" i="13"/>
  <c r="J241" i="13"/>
  <c r="J239" i="13"/>
  <c r="J237" i="13"/>
  <c r="J235" i="13"/>
  <c r="J233" i="13"/>
  <c r="J268" i="13"/>
  <c r="J264" i="13"/>
  <c r="J260" i="13"/>
  <c r="J256" i="13"/>
  <c r="J252" i="13"/>
  <c r="J248" i="13"/>
  <c r="J244" i="13"/>
  <c r="J240" i="13"/>
  <c r="J236" i="13"/>
  <c r="J232" i="13"/>
  <c r="J219" i="13"/>
  <c r="J211" i="13"/>
  <c r="J209" i="13"/>
  <c r="J207" i="13"/>
  <c r="J205" i="13"/>
  <c r="J203" i="13"/>
  <c r="J201" i="13"/>
  <c r="J199" i="13"/>
  <c r="J197" i="13"/>
  <c r="J195" i="13"/>
  <c r="J193" i="13"/>
  <c r="J191" i="13"/>
  <c r="J189" i="13"/>
  <c r="J187" i="13"/>
  <c r="J185" i="13"/>
  <c r="J183" i="13"/>
  <c r="J181" i="13"/>
  <c r="J179" i="13"/>
  <c r="J177" i="13"/>
  <c r="J229" i="13"/>
  <c r="J213" i="13"/>
  <c r="J226" i="13"/>
  <c r="J224" i="13"/>
  <c r="J215" i="13"/>
  <c r="J231" i="13"/>
  <c r="J222" i="13"/>
  <c r="J214" i="13"/>
  <c r="J266" i="13"/>
  <c r="J262" i="13"/>
  <c r="J258" i="13"/>
  <c r="J254" i="13"/>
  <c r="J250" i="13"/>
  <c r="J246" i="13"/>
  <c r="J242" i="13"/>
  <c r="J238" i="13"/>
  <c r="J234" i="13"/>
  <c r="J228" i="13"/>
  <c r="J220" i="13"/>
  <c r="J217" i="13"/>
  <c r="J216" i="13"/>
  <c r="J212" i="13"/>
  <c r="J210" i="13"/>
  <c r="J208" i="13"/>
  <c r="J206" i="13"/>
  <c r="J204" i="13"/>
  <c r="J202" i="13"/>
  <c r="J200" i="13"/>
  <c r="J198" i="13"/>
  <c r="J225" i="13"/>
  <c r="J182" i="13"/>
  <c r="J170" i="13"/>
  <c r="J192" i="13"/>
  <c r="J169" i="13"/>
  <c r="J164" i="13"/>
  <c r="J223" i="13"/>
  <c r="J178" i="13"/>
  <c r="J176" i="13"/>
  <c r="J168" i="13"/>
  <c r="J190" i="13"/>
  <c r="J184" i="13"/>
  <c r="J175" i="13"/>
  <c r="J167" i="13"/>
  <c r="J161" i="13"/>
  <c r="J159" i="13"/>
  <c r="J157" i="13"/>
  <c r="J155" i="13"/>
  <c r="J153" i="13"/>
  <c r="J151" i="13"/>
  <c r="J149" i="13"/>
  <c r="J147" i="13"/>
  <c r="J145" i="13"/>
  <c r="J143" i="13"/>
  <c r="J141" i="13"/>
  <c r="J139" i="13"/>
  <c r="J137" i="13"/>
  <c r="J135" i="13"/>
  <c r="J227" i="13"/>
  <c r="J174" i="13"/>
  <c r="J166" i="13"/>
  <c r="J163" i="13"/>
  <c r="J218" i="13"/>
  <c r="J172" i="13"/>
  <c r="J230" i="13"/>
  <c r="J188" i="13"/>
  <c r="J146" i="13"/>
  <c r="J138" i="13"/>
  <c r="J131" i="13"/>
  <c r="J221" i="13"/>
  <c r="J194" i="13"/>
  <c r="J180" i="13"/>
  <c r="J171" i="13"/>
  <c r="J154" i="13"/>
  <c r="J128" i="13"/>
  <c r="J127" i="13"/>
  <c r="J120" i="13"/>
  <c r="J118" i="13"/>
  <c r="J116" i="13"/>
  <c r="J114" i="13"/>
  <c r="J112" i="13"/>
  <c r="J110" i="13"/>
  <c r="J108" i="13"/>
  <c r="J106" i="13"/>
  <c r="J104" i="13"/>
  <c r="J102" i="13"/>
  <c r="J100" i="13"/>
  <c r="J98" i="13"/>
  <c r="J96" i="13"/>
  <c r="J94" i="13"/>
  <c r="J92" i="13"/>
  <c r="J90" i="13"/>
  <c r="J88" i="13"/>
  <c r="J86" i="13"/>
  <c r="J84" i="13"/>
  <c r="J82" i="13"/>
  <c r="J80" i="13"/>
  <c r="J78" i="13"/>
  <c r="J76" i="13"/>
  <c r="J74" i="13"/>
  <c r="J72" i="13"/>
  <c r="J70" i="13"/>
  <c r="J173" i="13"/>
  <c r="J156" i="13"/>
  <c r="J150" i="13"/>
  <c r="J142" i="13"/>
  <c r="J136" i="13"/>
  <c r="J186" i="13"/>
  <c r="J158" i="13"/>
  <c r="J126" i="13"/>
  <c r="J125" i="13"/>
  <c r="J196" i="13"/>
  <c r="J165" i="13"/>
  <c r="J160" i="13"/>
  <c r="J148" i="13"/>
  <c r="J140" i="13"/>
  <c r="J134" i="13"/>
  <c r="J105" i="13"/>
  <c r="J103" i="13"/>
  <c r="J101" i="13"/>
  <c r="J99" i="13"/>
  <c r="J97" i="13"/>
  <c r="J95" i="13"/>
  <c r="J93" i="13"/>
  <c r="J91" i="13"/>
  <c r="J89" i="13"/>
  <c r="J83" i="13"/>
  <c r="J123" i="13"/>
  <c r="J113" i="13"/>
  <c r="J107" i="13"/>
  <c r="J77" i="13"/>
  <c r="J61" i="13"/>
  <c r="J58" i="13"/>
  <c r="J162" i="13"/>
  <c r="J121" i="13"/>
  <c r="J87" i="13"/>
  <c r="J144" i="13"/>
  <c r="J133" i="13"/>
  <c r="J129" i="13"/>
  <c r="J119" i="13"/>
  <c r="J111" i="13"/>
  <c r="J81" i="13"/>
  <c r="J57" i="13"/>
  <c r="J55" i="13"/>
  <c r="J53" i="13"/>
  <c r="J51" i="13"/>
  <c r="J49" i="13"/>
  <c r="J47" i="13"/>
  <c r="J45" i="13"/>
  <c r="J43" i="13"/>
  <c r="J75" i="13"/>
  <c r="J63" i="13"/>
  <c r="J60" i="13"/>
  <c r="J117" i="13"/>
  <c r="J109" i="13"/>
  <c r="J85" i="13"/>
  <c r="J69" i="13"/>
  <c r="J66" i="13"/>
  <c r="J124" i="13"/>
  <c r="J122" i="13"/>
  <c r="J79" i="13"/>
  <c r="J59" i="13"/>
  <c r="J71" i="13"/>
  <c r="J64" i="13"/>
  <c r="J62" i="13"/>
  <c r="J50" i="13"/>
  <c r="J46" i="13"/>
  <c r="J41" i="13"/>
  <c r="J28" i="13"/>
  <c r="J21" i="13"/>
  <c r="J14" i="13"/>
  <c r="J132" i="13"/>
  <c r="J67" i="13"/>
  <c r="J65" i="13"/>
  <c r="J56" i="13"/>
  <c r="J26" i="13"/>
  <c r="J19" i="13"/>
  <c r="J115" i="13"/>
  <c r="J52" i="13"/>
  <c r="J44" i="13"/>
  <c r="J40" i="13"/>
  <c r="J37" i="13"/>
  <c r="J35" i="13"/>
  <c r="J33" i="13"/>
  <c r="J31" i="13"/>
  <c r="J24" i="13"/>
  <c r="J17" i="13"/>
  <c r="J12" i="13"/>
  <c r="J10" i="13"/>
  <c r="J8" i="13"/>
  <c r="J6" i="13"/>
  <c r="J22" i="13"/>
  <c r="J130" i="13"/>
  <c r="J68" i="13"/>
  <c r="J73" i="13"/>
  <c r="J54" i="13"/>
  <c r="J48" i="13"/>
  <c r="J42" i="13"/>
  <c r="J25" i="13"/>
  <c r="J20" i="13"/>
  <c r="J18" i="13"/>
  <c r="J13" i="13"/>
  <c r="J36" i="13"/>
  <c r="J7" i="13"/>
  <c r="J39" i="13"/>
  <c r="J5" i="13"/>
  <c r="J30" i="13"/>
  <c r="J34" i="13"/>
  <c r="J16" i="13"/>
  <c r="J152" i="13"/>
  <c r="J32" i="13"/>
  <c r="J29" i="13"/>
  <c r="J23" i="13"/>
  <c r="J11" i="13"/>
  <c r="J38" i="13"/>
  <c r="J27" i="13"/>
  <c r="J9" i="13"/>
  <c r="J15" i="13"/>
  <c r="I29" i="10"/>
  <c r="I21" i="10"/>
  <c r="K21" i="10" s="1"/>
  <c r="L21" i="10" s="1"/>
  <c r="I49" i="10"/>
  <c r="I129" i="10"/>
  <c r="I247" i="10"/>
  <c r="M247" i="10" s="1"/>
  <c r="N247" i="10" s="1"/>
  <c r="B14" i="13"/>
  <c r="I65" i="10"/>
  <c r="K65" i="10" s="1"/>
  <c r="L65" i="10" s="1"/>
  <c r="I263" i="10"/>
  <c r="I22" i="10"/>
  <c r="I177" i="10"/>
  <c r="I107" i="10"/>
  <c r="I112" i="10"/>
  <c r="I191" i="10"/>
  <c r="I220" i="10"/>
  <c r="B21" i="12"/>
  <c r="B17" i="12" s="1"/>
  <c r="I90" i="10"/>
  <c r="M90" i="10" s="1"/>
  <c r="N90" i="10" s="1"/>
  <c r="I128" i="10"/>
  <c r="I145" i="10"/>
  <c r="K145" i="10" s="1"/>
  <c r="L145" i="10" s="1"/>
  <c r="I207" i="10"/>
  <c r="B16" i="13"/>
  <c r="J101" i="10"/>
  <c r="M101" i="10" s="1"/>
  <c r="N101" i="10" s="1"/>
  <c r="J126" i="10"/>
  <c r="I27" i="10"/>
  <c r="J9" i="10"/>
  <c r="I38" i="10"/>
  <c r="J17" i="10"/>
  <c r="M17" i="10" s="1"/>
  <c r="N17" i="10" s="1"/>
  <c r="J29" i="10"/>
  <c r="J19" i="10"/>
  <c r="J35" i="10"/>
  <c r="I52" i="10"/>
  <c r="I68" i="10"/>
  <c r="J24" i="10"/>
  <c r="J6" i="10"/>
  <c r="J36" i="10"/>
  <c r="J50" i="10"/>
  <c r="J66" i="10"/>
  <c r="I99" i="10"/>
  <c r="I96" i="10"/>
  <c r="J77" i="10"/>
  <c r="J182" i="10"/>
  <c r="I51" i="10"/>
  <c r="I67" i="10"/>
  <c r="M67" i="10" s="1"/>
  <c r="N67" i="10" s="1"/>
  <c r="J93" i="10"/>
  <c r="J47" i="10"/>
  <c r="J63" i="10"/>
  <c r="I84" i="10"/>
  <c r="J84" i="10"/>
  <c r="J166" i="10"/>
  <c r="J132" i="10"/>
  <c r="J106" i="10"/>
  <c r="J175" i="10"/>
  <c r="J108" i="10"/>
  <c r="I131" i="10"/>
  <c r="J142" i="10"/>
  <c r="J169" i="10"/>
  <c r="J178" i="10"/>
  <c r="I210" i="10"/>
  <c r="J191" i="10"/>
  <c r="J167" i="10"/>
  <c r="I114" i="10"/>
  <c r="I130" i="10"/>
  <c r="J153" i="10"/>
  <c r="J209" i="10"/>
  <c r="I166" i="10"/>
  <c r="K166" i="10" s="1"/>
  <c r="L166" i="10" s="1"/>
  <c r="I186" i="10"/>
  <c r="J172" i="10"/>
  <c r="J180" i="10"/>
  <c r="J177" i="10"/>
  <c r="I147" i="10"/>
  <c r="I163" i="10"/>
  <c r="J181" i="10"/>
  <c r="J219" i="10"/>
  <c r="J244" i="10"/>
  <c r="J266" i="10"/>
  <c r="J250" i="10"/>
  <c r="I193" i="10"/>
  <c r="I209" i="10"/>
  <c r="J246" i="10"/>
  <c r="I217" i="10"/>
  <c r="I233" i="10"/>
  <c r="K233" i="10" s="1"/>
  <c r="L233" i="10" s="1"/>
  <c r="I249" i="10"/>
  <c r="I265" i="10"/>
  <c r="J261" i="10"/>
  <c r="I222" i="10"/>
  <c r="I238" i="10"/>
  <c r="K238" i="10" s="1"/>
  <c r="L238" i="10" s="1"/>
  <c r="I256" i="10"/>
  <c r="J254" i="10"/>
  <c r="J74" i="10"/>
  <c r="M74" i="10" s="1"/>
  <c r="N74" i="10" s="1"/>
  <c r="I31" i="10"/>
  <c r="J37" i="10"/>
  <c r="I70" i="10"/>
  <c r="J73" i="10"/>
  <c r="J140" i="10"/>
  <c r="I37" i="10"/>
  <c r="I69" i="10"/>
  <c r="J49" i="10"/>
  <c r="M49" i="10" s="1"/>
  <c r="N49" i="10" s="1"/>
  <c r="J65" i="10"/>
  <c r="I88" i="10"/>
  <c r="J88" i="10"/>
  <c r="I105" i="10"/>
  <c r="J109" i="10"/>
  <c r="J190" i="10"/>
  <c r="J112" i="10"/>
  <c r="J154" i="10"/>
  <c r="I192" i="10"/>
  <c r="I133" i="10"/>
  <c r="J225" i="10"/>
  <c r="I144" i="10"/>
  <c r="J199" i="10"/>
  <c r="J171" i="10"/>
  <c r="I116" i="10"/>
  <c r="I132" i="10"/>
  <c r="I154" i="10"/>
  <c r="J216" i="10"/>
  <c r="I168" i="10"/>
  <c r="J193" i="10"/>
  <c r="J174" i="10"/>
  <c r="J187" i="10"/>
  <c r="J188" i="10"/>
  <c r="I149" i="10"/>
  <c r="I165" i="10"/>
  <c r="I182" i="10"/>
  <c r="J212" i="10"/>
  <c r="J248" i="10"/>
  <c r="J214" i="10"/>
  <c r="J258" i="10"/>
  <c r="I195" i="10"/>
  <c r="I211" i="10"/>
  <c r="J252" i="10"/>
  <c r="I219" i="10"/>
  <c r="I235" i="10"/>
  <c r="I251" i="10"/>
  <c r="I267" i="10"/>
  <c r="K267" i="10" s="1"/>
  <c r="L267" i="10" s="1"/>
  <c r="J263" i="10"/>
  <c r="I224" i="10"/>
  <c r="I240" i="10"/>
  <c r="M240" i="10" s="1"/>
  <c r="N240" i="10" s="1"/>
  <c r="I258" i="10"/>
  <c r="J14" i="10"/>
  <c r="M14" i="10" s="1"/>
  <c r="N14" i="10" s="1"/>
  <c r="I74" i="10"/>
  <c r="J11" i="10"/>
  <c r="I30" i="10"/>
  <c r="J5" i="10"/>
  <c r="I54" i="10"/>
  <c r="I26" i="10"/>
  <c r="J8" i="10"/>
  <c r="J52" i="10"/>
  <c r="J68" i="10"/>
  <c r="J99" i="10"/>
  <c r="I78" i="10"/>
  <c r="I53" i="10"/>
  <c r="I98" i="10"/>
  <c r="J134" i="10"/>
  <c r="K134" i="10" s="1"/>
  <c r="L134" i="10" s="1"/>
  <c r="J21" i="10"/>
  <c r="I34" i="10"/>
  <c r="I83" i="10"/>
  <c r="K83" i="10" s="1"/>
  <c r="L83" i="10" s="1"/>
  <c r="J16" i="10"/>
  <c r="J83" i="10"/>
  <c r="I32" i="10"/>
  <c r="I33" i="10"/>
  <c r="J13" i="10"/>
  <c r="I40" i="10"/>
  <c r="I56" i="10"/>
  <c r="K56" i="10" s="1"/>
  <c r="L56" i="10" s="1"/>
  <c r="J91" i="10"/>
  <c r="I28" i="10"/>
  <c r="K28" i="10" s="1"/>
  <c r="L28" i="10" s="1"/>
  <c r="J10" i="10"/>
  <c r="J118" i="10"/>
  <c r="J54" i="10"/>
  <c r="M54" i="10" s="1"/>
  <c r="N54" i="10" s="1"/>
  <c r="J70" i="10"/>
  <c r="J145" i="10"/>
  <c r="J111" i="10"/>
  <c r="I81" i="10"/>
  <c r="I39" i="10"/>
  <c r="I55" i="10"/>
  <c r="I71" i="10"/>
  <c r="J152" i="10"/>
  <c r="J51" i="10"/>
  <c r="J67" i="10"/>
  <c r="I92" i="10"/>
  <c r="J92" i="10"/>
  <c r="I109" i="10"/>
  <c r="I150" i="10"/>
  <c r="J113" i="10"/>
  <c r="J206" i="10"/>
  <c r="M206" i="10" s="1"/>
  <c r="N206" i="10" s="1"/>
  <c r="J116" i="10"/>
  <c r="M116" i="10" s="1"/>
  <c r="N116" i="10" s="1"/>
  <c r="I101" i="10"/>
  <c r="I208" i="10"/>
  <c r="I135" i="10"/>
  <c r="J131" i="10"/>
  <c r="J147" i="10"/>
  <c r="K147" i="10" s="1"/>
  <c r="L147" i="10" s="1"/>
  <c r="J207" i="10"/>
  <c r="I102" i="10"/>
  <c r="I118" i="10"/>
  <c r="I134" i="10"/>
  <c r="I176" i="10"/>
  <c r="J229" i="10"/>
  <c r="I170" i="10"/>
  <c r="I194" i="10"/>
  <c r="I180" i="10"/>
  <c r="I188" i="10"/>
  <c r="K188" i="10" s="1"/>
  <c r="L188" i="10" s="1"/>
  <c r="J196" i="10"/>
  <c r="I151" i="10"/>
  <c r="I167" i="10"/>
  <c r="J189" i="10"/>
  <c r="J220" i="10"/>
  <c r="J256" i="10"/>
  <c r="J227" i="10"/>
  <c r="I181" i="10"/>
  <c r="K181" i="10" s="1"/>
  <c r="L181" i="10" s="1"/>
  <c r="I197" i="10"/>
  <c r="J215" i="10"/>
  <c r="J260" i="10"/>
  <c r="I221" i="10"/>
  <c r="I237" i="10"/>
  <c r="I253" i="10"/>
  <c r="J249" i="10"/>
  <c r="J265" i="10"/>
  <c r="I226" i="10"/>
  <c r="I242" i="10"/>
  <c r="M242" i="10" s="1"/>
  <c r="N242" i="10" s="1"/>
  <c r="I260" i="10"/>
  <c r="K260" i="10" s="1"/>
  <c r="L260" i="10" s="1"/>
  <c r="J23" i="10"/>
  <c r="I7" i="10"/>
  <c r="J97" i="10"/>
  <c r="I18" i="10"/>
  <c r="I87" i="10"/>
  <c r="I5" i="10"/>
  <c r="I35" i="10"/>
  <c r="I15" i="10"/>
  <c r="I42" i="10"/>
  <c r="I58" i="10"/>
  <c r="J110" i="10"/>
  <c r="I36" i="10"/>
  <c r="I12" i="10"/>
  <c r="J40" i="10"/>
  <c r="M40" i="10" s="1"/>
  <c r="N40" i="10" s="1"/>
  <c r="J56" i="10"/>
  <c r="J75" i="10"/>
  <c r="J76" i="10"/>
  <c r="J115" i="10"/>
  <c r="I85" i="10"/>
  <c r="I41" i="10"/>
  <c r="I57" i="10"/>
  <c r="J78" i="10"/>
  <c r="M78" i="10" s="1"/>
  <c r="N78" i="10" s="1"/>
  <c r="J158" i="10"/>
  <c r="J53" i="10"/>
  <c r="J69" i="10"/>
  <c r="I95" i="10"/>
  <c r="J95" i="10"/>
  <c r="I113" i="10"/>
  <c r="K113" i="10" s="1"/>
  <c r="L113" i="10" s="1"/>
  <c r="J170" i="10"/>
  <c r="J117" i="10"/>
  <c r="J94" i="10"/>
  <c r="J120" i="10"/>
  <c r="I111" i="10"/>
  <c r="I146" i="10"/>
  <c r="I137" i="10"/>
  <c r="J133" i="10"/>
  <c r="J156" i="10"/>
  <c r="J210" i="10"/>
  <c r="K210" i="10" s="1"/>
  <c r="L210" i="10" s="1"/>
  <c r="I104" i="10"/>
  <c r="I120" i="10"/>
  <c r="I136" i="10"/>
  <c r="I179" i="10"/>
  <c r="I156" i="10"/>
  <c r="I172" i="10"/>
  <c r="J201" i="10"/>
  <c r="J186" i="10"/>
  <c r="J195" i="10"/>
  <c r="J204" i="10"/>
  <c r="I153" i="10"/>
  <c r="I169" i="10"/>
  <c r="I190" i="10"/>
  <c r="J224" i="10"/>
  <c r="J213" i="10"/>
  <c r="J231" i="10"/>
  <c r="M231" i="10" s="1"/>
  <c r="N231" i="10" s="1"/>
  <c r="I183" i="10"/>
  <c r="I199" i="10"/>
  <c r="J226" i="10"/>
  <c r="J217" i="10"/>
  <c r="I223" i="10"/>
  <c r="I239" i="10"/>
  <c r="I255" i="10"/>
  <c r="J251" i="10"/>
  <c r="J267" i="10"/>
  <c r="I228" i="10"/>
  <c r="I244" i="10"/>
  <c r="I262" i="10"/>
  <c r="J30" i="10"/>
  <c r="M30" i="10" s="1"/>
  <c r="N30" i="10" s="1"/>
  <c r="I9" i="10"/>
  <c r="J114" i="10"/>
  <c r="I20" i="10"/>
  <c r="I94" i="10"/>
  <c r="I13" i="10"/>
  <c r="J38" i="10"/>
  <c r="J22" i="10"/>
  <c r="I44" i="10"/>
  <c r="I60" i="10"/>
  <c r="I6" i="10"/>
  <c r="I75" i="10"/>
  <c r="I17" i="10"/>
  <c r="K17" i="10" s="1"/>
  <c r="L17" i="10" s="1"/>
  <c r="J42" i="10"/>
  <c r="J58" i="10"/>
  <c r="I76" i="10"/>
  <c r="I77" i="10"/>
  <c r="J119" i="10"/>
  <c r="I89" i="10"/>
  <c r="I43" i="10"/>
  <c r="I59" i="10"/>
  <c r="I79" i="10"/>
  <c r="J39" i="10"/>
  <c r="J55" i="10"/>
  <c r="J71" i="10"/>
  <c r="J198" i="10"/>
  <c r="J138" i="10"/>
  <c r="I117" i="10"/>
  <c r="K117" i="10" s="1"/>
  <c r="L117" i="10" s="1"/>
  <c r="I184" i="10"/>
  <c r="J121" i="10"/>
  <c r="J96" i="10"/>
  <c r="J124" i="10"/>
  <c r="I115" i="10"/>
  <c r="J150" i="10"/>
  <c r="I139" i="10"/>
  <c r="J135" i="10"/>
  <c r="J160" i="10"/>
  <c r="J144" i="10"/>
  <c r="I106" i="10"/>
  <c r="I122" i="10"/>
  <c r="I138" i="10"/>
  <c r="J184" i="10"/>
  <c r="I158" i="10"/>
  <c r="I174" i="10"/>
  <c r="I202" i="10"/>
  <c r="J194" i="10"/>
  <c r="I196" i="10"/>
  <c r="J211" i="10"/>
  <c r="I155" i="10"/>
  <c r="I171" i="10"/>
  <c r="K171" i="10" s="1"/>
  <c r="L171" i="10" s="1"/>
  <c r="J197" i="10"/>
  <c r="J228" i="10"/>
  <c r="J221" i="10"/>
  <c r="J235" i="10"/>
  <c r="I185" i="10"/>
  <c r="I201" i="10"/>
  <c r="J230" i="10"/>
  <c r="J264" i="10"/>
  <c r="I225" i="10"/>
  <c r="I241" i="10"/>
  <c r="K241" i="10" s="1"/>
  <c r="L241" i="10" s="1"/>
  <c r="I257" i="10"/>
  <c r="J253" i="10"/>
  <c r="I214" i="10"/>
  <c r="I230" i="10"/>
  <c r="I246" i="10"/>
  <c r="I264" i="10"/>
  <c r="K264" i="10" s="1"/>
  <c r="L264" i="10" s="1"/>
  <c r="J32" i="10"/>
  <c r="I11" i="10"/>
  <c r="I14" i="10"/>
  <c r="J25" i="10"/>
  <c r="I103" i="10"/>
  <c r="M103" i="10" s="1"/>
  <c r="N103" i="10" s="1"/>
  <c r="J18" i="10"/>
  <c r="J87" i="10"/>
  <c r="I24" i="10"/>
  <c r="I46" i="10"/>
  <c r="I62" i="10"/>
  <c r="M62" i="10" s="1"/>
  <c r="N62" i="10" s="1"/>
  <c r="I8" i="10"/>
  <c r="K8" i="10" s="1"/>
  <c r="L8" i="10" s="1"/>
  <c r="J130" i="10"/>
  <c r="I19" i="10"/>
  <c r="J44" i="10"/>
  <c r="J60" i="10"/>
  <c r="I82" i="10"/>
  <c r="J82" i="10"/>
  <c r="J123" i="10"/>
  <c r="M123" i="10" s="1"/>
  <c r="N123" i="10" s="1"/>
  <c r="I93" i="10"/>
  <c r="I45" i="10"/>
  <c r="I61" i="10"/>
  <c r="K61" i="10" s="1"/>
  <c r="L61" i="10" s="1"/>
  <c r="J81" i="10"/>
  <c r="J41" i="10"/>
  <c r="J57" i="10"/>
  <c r="I72" i="10"/>
  <c r="J72" i="10"/>
  <c r="J103" i="10"/>
  <c r="I121" i="10"/>
  <c r="I200" i="10"/>
  <c r="J125" i="10"/>
  <c r="J98" i="10"/>
  <c r="J128" i="10"/>
  <c r="I119" i="10"/>
  <c r="J157" i="10"/>
  <c r="M157" i="10" s="1"/>
  <c r="N157" i="10" s="1"/>
  <c r="I141" i="10"/>
  <c r="K141" i="10" s="1"/>
  <c r="L141" i="10" s="1"/>
  <c r="J137" i="10"/>
  <c r="J164" i="10"/>
  <c r="J155" i="10"/>
  <c r="I108" i="10"/>
  <c r="I124" i="10"/>
  <c r="I140" i="10"/>
  <c r="J192" i="10"/>
  <c r="K192" i="10" s="1"/>
  <c r="L192" i="10" s="1"/>
  <c r="I160" i="10"/>
  <c r="K160" i="10" s="1"/>
  <c r="L160" i="10" s="1"/>
  <c r="J176" i="10"/>
  <c r="M176" i="10" s="1"/>
  <c r="N176" i="10" s="1"/>
  <c r="I212" i="10"/>
  <c r="J202" i="10"/>
  <c r="J203" i="10"/>
  <c r="J245" i="10"/>
  <c r="I157" i="10"/>
  <c r="I173" i="10"/>
  <c r="I198" i="10"/>
  <c r="J232" i="10"/>
  <c r="J222" i="10"/>
  <c r="J239" i="10"/>
  <c r="I187" i="10"/>
  <c r="I203" i="10"/>
  <c r="J234" i="10"/>
  <c r="J268" i="10"/>
  <c r="I227" i="10"/>
  <c r="I243" i="10"/>
  <c r="I259" i="10"/>
  <c r="K259" i="10" s="1"/>
  <c r="L259" i="10" s="1"/>
  <c r="J255" i="10"/>
  <c r="I216" i="10"/>
  <c r="I232" i="10"/>
  <c r="I248" i="10"/>
  <c r="I268" i="10"/>
  <c r="K268" i="10" s="1"/>
  <c r="L268" i="10" s="1"/>
  <c r="J34" i="10"/>
  <c r="I16" i="10"/>
  <c r="I23" i="10"/>
  <c r="J27" i="10"/>
  <c r="J149" i="10"/>
  <c r="J20" i="10"/>
  <c r="I91" i="10"/>
  <c r="J31" i="10"/>
  <c r="I48" i="10"/>
  <c r="I64" i="10"/>
  <c r="I10" i="10"/>
  <c r="J173" i="10"/>
  <c r="J26" i="10"/>
  <c r="J46" i="10"/>
  <c r="J62" i="10"/>
  <c r="I86" i="10"/>
  <c r="J86" i="10"/>
  <c r="J127" i="10"/>
  <c r="J102" i="10"/>
  <c r="I47" i="10"/>
  <c r="I63" i="10"/>
  <c r="J85" i="10"/>
  <c r="J43" i="10"/>
  <c r="J59" i="10"/>
  <c r="M59" i="10" s="1"/>
  <c r="N59" i="10" s="1"/>
  <c r="J79" i="10"/>
  <c r="I73" i="10"/>
  <c r="J104" i="10"/>
  <c r="I125" i="10"/>
  <c r="K125" i="10" s="1"/>
  <c r="L125" i="10" s="1"/>
  <c r="I100" i="10"/>
  <c r="J129" i="10"/>
  <c r="J100" i="10"/>
  <c r="J151" i="10"/>
  <c r="I123" i="10"/>
  <c r="J161" i="10"/>
  <c r="J143" i="10"/>
  <c r="J139" i="10"/>
  <c r="J168" i="10"/>
  <c r="J159" i="10"/>
  <c r="I110" i="10"/>
  <c r="I126" i="10"/>
  <c r="I142" i="10"/>
  <c r="J200" i="10"/>
  <c r="I162" i="10"/>
  <c r="J179" i="10"/>
  <c r="J218" i="10"/>
  <c r="J237" i="10"/>
  <c r="I204" i="10"/>
  <c r="I143" i="10"/>
  <c r="I159" i="10"/>
  <c r="I175" i="10"/>
  <c r="J205" i="10"/>
  <c r="J236" i="10"/>
  <c r="J223" i="10"/>
  <c r="J243" i="10"/>
  <c r="I189" i="10"/>
  <c r="I205" i="10"/>
  <c r="J238" i="10"/>
  <c r="I213" i="10"/>
  <c r="I229" i="10"/>
  <c r="I245" i="10"/>
  <c r="I261" i="10"/>
  <c r="J257" i="10"/>
  <c r="I218" i="10"/>
  <c r="I234" i="10"/>
  <c r="M234" i="10" s="1"/>
  <c r="N234" i="10" s="1"/>
  <c r="I266" i="10"/>
  <c r="H38" i="10"/>
  <c r="G11" i="10"/>
  <c r="G9" i="10"/>
  <c r="G7" i="10"/>
  <c r="G76" i="10"/>
  <c r="H5" i="10"/>
  <c r="G20" i="10"/>
  <c r="I250" i="10"/>
  <c r="M44" i="10"/>
  <c r="N44" i="10" s="1"/>
  <c r="K148" i="10"/>
  <c r="L148" i="10" s="1"/>
  <c r="H267" i="7"/>
  <c r="G267" i="7"/>
  <c r="H264" i="7"/>
  <c r="G266" i="7"/>
  <c r="H263" i="7"/>
  <c r="G258" i="7"/>
  <c r="H255" i="7"/>
  <c r="G250" i="7"/>
  <c r="H247" i="7"/>
  <c r="G242" i="7"/>
  <c r="H239" i="7"/>
  <c r="G234" i="7"/>
  <c r="H231" i="7"/>
  <c r="G226" i="7"/>
  <c r="H223" i="7"/>
  <c r="G218" i="7"/>
  <c r="H215" i="7"/>
  <c r="G210" i="7"/>
  <c r="H207" i="7"/>
  <c r="G202" i="7"/>
  <c r="H268" i="7"/>
  <c r="G263" i="7"/>
  <c r="H260" i="7"/>
  <c r="G255" i="7"/>
  <c r="H252" i="7"/>
  <c r="G247" i="7"/>
  <c r="H244" i="7"/>
  <c r="G239" i="7"/>
  <c r="H236" i="7"/>
  <c r="G231" i="7"/>
  <c r="H228" i="7"/>
  <c r="G268" i="7"/>
  <c r="G264" i="7"/>
  <c r="G256" i="7"/>
  <c r="G254" i="7"/>
  <c r="H253" i="7"/>
  <c r="G240" i="7"/>
  <c r="G238" i="7"/>
  <c r="H237" i="7"/>
  <c r="G224" i="7"/>
  <c r="H219" i="7"/>
  <c r="H214" i="7"/>
  <c r="H210" i="7"/>
  <c r="H205" i="7"/>
  <c r="G201" i="7"/>
  <c r="H198" i="7"/>
  <c r="G193" i="7"/>
  <c r="H265" i="7"/>
  <c r="G253" i="7"/>
  <c r="G252" i="7"/>
  <c r="H251" i="7"/>
  <c r="G237" i="7"/>
  <c r="G236" i="7"/>
  <c r="H235" i="7"/>
  <c r="G265" i="7"/>
  <c r="G251" i="7"/>
  <c r="H250" i="7"/>
  <c r="H249" i="7"/>
  <c r="G235" i="7"/>
  <c r="H234" i="7"/>
  <c r="H233" i="7"/>
  <c r="H222" i="7"/>
  <c r="H218" i="7"/>
  <c r="H213" i="7"/>
  <c r="G209" i="7"/>
  <c r="H204" i="7"/>
  <c r="H200" i="7"/>
  <c r="G195" i="7"/>
  <c r="H192" i="7"/>
  <c r="H266" i="7"/>
  <c r="H262" i="7"/>
  <c r="G249" i="7"/>
  <c r="H248" i="7"/>
  <c r="H246" i="7"/>
  <c r="G233" i="7"/>
  <c r="H232" i="7"/>
  <c r="H230" i="7"/>
  <c r="G222" i="7"/>
  <c r="H217" i="7"/>
  <c r="G213" i="7"/>
  <c r="H208" i="7"/>
  <c r="G204" i="7"/>
  <c r="G200" i="7"/>
  <c r="H197" i="7"/>
  <c r="G192" i="7"/>
  <c r="H189" i="7"/>
  <c r="G262" i="7"/>
  <c r="H261" i="7"/>
  <c r="G248" i="7"/>
  <c r="G246" i="7"/>
  <c r="H245" i="7"/>
  <c r="G232" i="7"/>
  <c r="G230" i="7"/>
  <c r="H229" i="7"/>
  <c r="H221" i="7"/>
  <c r="G217" i="7"/>
  <c r="H212" i="7"/>
  <c r="G208" i="7"/>
  <c r="H203" i="7"/>
  <c r="G261" i="7"/>
  <c r="G260" i="7"/>
  <c r="H259" i="7"/>
  <c r="G245" i="7"/>
  <c r="G244" i="7"/>
  <c r="H243" i="7"/>
  <c r="G229" i="7"/>
  <c r="G228" i="7"/>
  <c r="H227" i="7"/>
  <c r="G221" i="7"/>
  <c r="H216" i="7"/>
  <c r="G212" i="7"/>
  <c r="G207" i="7"/>
  <c r="G203" i="7"/>
  <c r="G259" i="7"/>
  <c r="H258" i="7"/>
  <c r="H257" i="7"/>
  <c r="G243" i="7"/>
  <c r="H242" i="7"/>
  <c r="H241" i="7"/>
  <c r="G227" i="7"/>
  <c r="H226" i="7"/>
  <c r="H225" i="7"/>
  <c r="H220" i="7"/>
  <c r="G216" i="7"/>
  <c r="H211" i="7"/>
  <c r="H206" i="7"/>
  <c r="H202" i="7"/>
  <c r="H254" i="7"/>
  <c r="G223" i="7"/>
  <c r="G241" i="7"/>
  <c r="G199" i="7"/>
  <c r="G257" i="7"/>
  <c r="G225" i="7"/>
  <c r="G220" i="7"/>
  <c r="G215" i="7"/>
  <c r="H191" i="7"/>
  <c r="H186" i="7"/>
  <c r="H240" i="7"/>
  <c r="G191" i="7"/>
  <c r="H190" i="7"/>
  <c r="G186" i="7"/>
  <c r="H256" i="7"/>
  <c r="G205" i="7"/>
  <c r="G190" i="7"/>
  <c r="H183" i="7"/>
  <c r="H181" i="7"/>
  <c r="H179" i="7"/>
  <c r="H177" i="7"/>
  <c r="H175" i="7"/>
  <c r="H173" i="7"/>
  <c r="H171" i="7"/>
  <c r="H169" i="7"/>
  <c r="H167" i="7"/>
  <c r="H165" i="7"/>
  <c r="H163" i="7"/>
  <c r="H161" i="7"/>
  <c r="H159" i="7"/>
  <c r="H157" i="7"/>
  <c r="H155" i="7"/>
  <c r="H153" i="7"/>
  <c r="H151" i="7"/>
  <c r="H149" i="7"/>
  <c r="H147" i="7"/>
  <c r="H224" i="7"/>
  <c r="H194" i="7"/>
  <c r="H193" i="7"/>
  <c r="G189" i="7"/>
  <c r="H185" i="7"/>
  <c r="G183" i="7"/>
  <c r="G181" i="7"/>
  <c r="G179" i="7"/>
  <c r="G177" i="7"/>
  <c r="G175" i="7"/>
  <c r="G173" i="7"/>
  <c r="G171" i="7"/>
  <c r="G169" i="7"/>
  <c r="G167" i="7"/>
  <c r="G165" i="7"/>
  <c r="G163" i="7"/>
  <c r="G161" i="7"/>
  <c r="G159" i="7"/>
  <c r="G157" i="7"/>
  <c r="G155" i="7"/>
  <c r="G153" i="7"/>
  <c r="G151" i="7"/>
  <c r="G149" i="7"/>
  <c r="G147" i="7"/>
  <c r="G145" i="7"/>
  <c r="G143" i="7"/>
  <c r="G141" i="7"/>
  <c r="G139" i="7"/>
  <c r="G137" i="7"/>
  <c r="G219" i="7"/>
  <c r="G214" i="7"/>
  <c r="H209" i="7"/>
  <c r="H196" i="7"/>
  <c r="H195" i="7"/>
  <c r="G194" i="7"/>
  <c r="H188" i="7"/>
  <c r="G185" i="7"/>
  <c r="G188" i="7"/>
  <c r="H180" i="7"/>
  <c r="G170" i="7"/>
  <c r="H164" i="7"/>
  <c r="H156" i="7"/>
  <c r="H144" i="7"/>
  <c r="H141" i="7"/>
  <c r="G138" i="7"/>
  <c r="G135" i="7"/>
  <c r="G133" i="7"/>
  <c r="G131" i="7"/>
  <c r="G129" i="7"/>
  <c r="G127" i="7"/>
  <c r="G125" i="7"/>
  <c r="G123" i="7"/>
  <c r="G198" i="7"/>
  <c r="G180" i="7"/>
  <c r="H174" i="7"/>
  <c r="G164" i="7"/>
  <c r="G156" i="7"/>
  <c r="H150" i="7"/>
  <c r="H148" i="7"/>
  <c r="G144" i="7"/>
  <c r="G211" i="7"/>
  <c r="G206" i="7"/>
  <c r="H201" i="7"/>
  <c r="H184" i="7"/>
  <c r="G174" i="7"/>
  <c r="H168" i="7"/>
  <c r="H152" i="7"/>
  <c r="G150" i="7"/>
  <c r="G148" i="7"/>
  <c r="H140" i="7"/>
  <c r="H137" i="7"/>
  <c r="G197" i="7"/>
  <c r="G184" i="7"/>
  <c r="H178" i="7"/>
  <c r="G168" i="7"/>
  <c r="H162" i="7"/>
  <c r="H158" i="7"/>
  <c r="G152" i="7"/>
  <c r="H146" i="7"/>
  <c r="H143" i="7"/>
  <c r="G140" i="7"/>
  <c r="H134" i="7"/>
  <c r="H132" i="7"/>
  <c r="H130" i="7"/>
  <c r="H128" i="7"/>
  <c r="H126" i="7"/>
  <c r="H124" i="7"/>
  <c r="H122" i="7"/>
  <c r="H120" i="7"/>
  <c r="H118" i="7"/>
  <c r="H116" i="7"/>
  <c r="H114" i="7"/>
  <c r="H112" i="7"/>
  <c r="H110" i="7"/>
  <c r="H108" i="7"/>
  <c r="H187" i="7"/>
  <c r="G178" i="7"/>
  <c r="H172" i="7"/>
  <c r="G162" i="7"/>
  <c r="G158" i="7"/>
  <c r="G146" i="7"/>
  <c r="H136" i="7"/>
  <c r="G134" i="7"/>
  <c r="G132" i="7"/>
  <c r="G130" i="7"/>
  <c r="G128" i="7"/>
  <c r="G126" i="7"/>
  <c r="G124" i="7"/>
  <c r="G122" i="7"/>
  <c r="G120" i="7"/>
  <c r="G118" i="7"/>
  <c r="G116" i="7"/>
  <c r="G114" i="7"/>
  <c r="G112" i="7"/>
  <c r="G110" i="7"/>
  <c r="G108" i="7"/>
  <c r="G196" i="7"/>
  <c r="G187" i="7"/>
  <c r="H182" i="7"/>
  <c r="G172" i="7"/>
  <c r="H166" i="7"/>
  <c r="H154" i="7"/>
  <c r="H142" i="7"/>
  <c r="H139" i="7"/>
  <c r="G136" i="7"/>
  <c r="H199" i="7"/>
  <c r="G166" i="7"/>
  <c r="G121" i="7"/>
  <c r="H115" i="7"/>
  <c r="G109" i="7"/>
  <c r="H107" i="7"/>
  <c r="G105" i="7"/>
  <c r="G103" i="7"/>
  <c r="G101" i="7"/>
  <c r="G99" i="7"/>
  <c r="G97" i="7"/>
  <c r="G95" i="7"/>
  <c r="G93" i="7"/>
  <c r="G91" i="7"/>
  <c r="G89" i="7"/>
  <c r="G87" i="7"/>
  <c r="G85" i="7"/>
  <c r="G83" i="7"/>
  <c r="G81" i="7"/>
  <c r="G79" i="7"/>
  <c r="G77" i="7"/>
  <c r="G75" i="7"/>
  <c r="G73" i="7"/>
  <c r="G71" i="7"/>
  <c r="G69" i="7"/>
  <c r="G67" i="7"/>
  <c r="G115" i="7"/>
  <c r="H111" i="7"/>
  <c r="G107" i="7"/>
  <c r="H176" i="7"/>
  <c r="H119" i="7"/>
  <c r="G111" i="7"/>
  <c r="G176" i="7"/>
  <c r="G154" i="7"/>
  <c r="G119" i="7"/>
  <c r="H106" i="7"/>
  <c r="H104" i="7"/>
  <c r="H102" i="7"/>
  <c r="H100" i="7"/>
  <c r="H98" i="7"/>
  <c r="H96" i="7"/>
  <c r="H94" i="7"/>
  <c r="H92" i="7"/>
  <c r="H160" i="7"/>
  <c r="H138" i="7"/>
  <c r="H113" i="7"/>
  <c r="G106" i="7"/>
  <c r="G104" i="7"/>
  <c r="G102" i="7"/>
  <c r="G100" i="7"/>
  <c r="G98" i="7"/>
  <c r="G96" i="7"/>
  <c r="G94" i="7"/>
  <c r="G92" i="7"/>
  <c r="G90" i="7"/>
  <c r="G88" i="7"/>
  <c r="G86" i="7"/>
  <c r="G84" i="7"/>
  <c r="G82" i="7"/>
  <c r="G80" i="7"/>
  <c r="H238" i="7"/>
  <c r="G182" i="7"/>
  <c r="H135" i="7"/>
  <c r="H133" i="7"/>
  <c r="H131" i="7"/>
  <c r="H129" i="7"/>
  <c r="H127" i="7"/>
  <c r="H125" i="7"/>
  <c r="H123" i="7"/>
  <c r="G117" i="7"/>
  <c r="H88" i="7"/>
  <c r="H80" i="7"/>
  <c r="H70" i="7"/>
  <c r="H67" i="7"/>
  <c r="H93" i="7"/>
  <c r="H91" i="7"/>
  <c r="H82" i="7"/>
  <c r="H81" i="7"/>
  <c r="H76" i="7"/>
  <c r="H73" i="7"/>
  <c r="G70" i="7"/>
  <c r="G160" i="7"/>
  <c r="H109" i="7"/>
  <c r="H95" i="7"/>
  <c r="H84" i="7"/>
  <c r="H83" i="7"/>
  <c r="H79" i="7"/>
  <c r="G76" i="7"/>
  <c r="H66" i="7"/>
  <c r="H64" i="7"/>
  <c r="H62" i="7"/>
  <c r="H60" i="7"/>
  <c r="H58" i="7"/>
  <c r="H56" i="7"/>
  <c r="H54" i="7"/>
  <c r="H52" i="7"/>
  <c r="H50" i="7"/>
  <c r="H48" i="7"/>
  <c r="H46" i="7"/>
  <c r="H44" i="7"/>
  <c r="H42" i="7"/>
  <c r="H97" i="7"/>
  <c r="H89" i="7"/>
  <c r="H86" i="7"/>
  <c r="H85" i="7"/>
  <c r="H72" i="7"/>
  <c r="H69" i="7"/>
  <c r="G66" i="7"/>
  <c r="G64" i="7"/>
  <c r="G62" i="7"/>
  <c r="G60" i="7"/>
  <c r="G58" i="7"/>
  <c r="G56" i="7"/>
  <c r="G54" i="7"/>
  <c r="G52" i="7"/>
  <c r="G50" i="7"/>
  <c r="G48" i="7"/>
  <c r="G46" i="7"/>
  <c r="H99" i="7"/>
  <c r="H78" i="7"/>
  <c r="H75" i="7"/>
  <c r="G72" i="7"/>
  <c r="H170" i="7"/>
  <c r="G142" i="7"/>
  <c r="H101" i="7"/>
  <c r="H87" i="7"/>
  <c r="G78" i="7"/>
  <c r="H68" i="7"/>
  <c r="H121" i="7"/>
  <c r="H117" i="7"/>
  <c r="H103" i="7"/>
  <c r="H90" i="7"/>
  <c r="H74" i="7"/>
  <c r="H71" i="7"/>
  <c r="G68" i="7"/>
  <c r="H65" i="7"/>
  <c r="H63" i="7"/>
  <c r="H61" i="7"/>
  <c r="H59" i="7"/>
  <c r="H57" i="7"/>
  <c r="H55" i="7"/>
  <c r="H53" i="7"/>
  <c r="H51" i="7"/>
  <c r="H49" i="7"/>
  <c r="H47" i="7"/>
  <c r="H45" i="7"/>
  <c r="H43" i="7"/>
  <c r="H41" i="7"/>
  <c r="G113" i="7"/>
  <c r="G59" i="7"/>
  <c r="G43" i="7"/>
  <c r="G38" i="7"/>
  <c r="G35" i="7"/>
  <c r="G29" i="7"/>
  <c r="H27" i="7"/>
  <c r="H25" i="7"/>
  <c r="G20" i="7"/>
  <c r="G18" i="7"/>
  <c r="H16" i="7"/>
  <c r="H11" i="7"/>
  <c r="H9" i="7"/>
  <c r="H7" i="7"/>
  <c r="G65" i="7"/>
  <c r="G44" i="7"/>
  <c r="G27" i="7"/>
  <c r="G25" i="7"/>
  <c r="G16" i="7"/>
  <c r="G11" i="7"/>
  <c r="G9" i="7"/>
  <c r="G7" i="7"/>
  <c r="G55" i="7"/>
  <c r="H37" i="7"/>
  <c r="H34" i="7"/>
  <c r="H32" i="7"/>
  <c r="H30" i="7"/>
  <c r="H23" i="7"/>
  <c r="H21" i="7"/>
  <c r="H14" i="7"/>
  <c r="H105" i="7"/>
  <c r="G61" i="7"/>
  <c r="G47" i="7"/>
  <c r="G45" i="7"/>
  <c r="H40" i="7"/>
  <c r="G37" i="7"/>
  <c r="G34" i="7"/>
  <c r="G32" i="7"/>
  <c r="G30" i="7"/>
  <c r="G23" i="7"/>
  <c r="G21" i="7"/>
  <c r="H19" i="7"/>
  <c r="H17" i="7"/>
  <c r="G14" i="7"/>
  <c r="H12" i="7"/>
  <c r="G49" i="7"/>
  <c r="G40" i="7"/>
  <c r="H36" i="7"/>
  <c r="H28" i="7"/>
  <c r="H26" i="7"/>
  <c r="G19" i="7"/>
  <c r="G17" i="7"/>
  <c r="G12" i="7"/>
  <c r="H10" i="7"/>
  <c r="H8" i="7"/>
  <c r="H6" i="7"/>
  <c r="G57" i="7"/>
  <c r="G51" i="7"/>
  <c r="G41" i="7"/>
  <c r="H39" i="7"/>
  <c r="G36" i="7"/>
  <c r="G28" i="7"/>
  <c r="G26" i="7"/>
  <c r="H24" i="7"/>
  <c r="H15" i="7"/>
  <c r="G10" i="7"/>
  <c r="G8" i="7"/>
  <c r="G6" i="7"/>
  <c r="H145" i="7"/>
  <c r="G74" i="7"/>
  <c r="G63" i="7"/>
  <c r="G42" i="7"/>
  <c r="G39" i="7"/>
  <c r="H33" i="7"/>
  <c r="H31" i="7"/>
  <c r="G24" i="7"/>
  <c r="H22" i="7"/>
  <c r="G15" i="7"/>
  <c r="H13" i="7"/>
  <c r="H5" i="7"/>
  <c r="H38" i="7"/>
  <c r="G22" i="7"/>
  <c r="G31" i="7"/>
  <c r="G53" i="7"/>
  <c r="H18" i="7"/>
  <c r="G33" i="7"/>
  <c r="G5" i="7"/>
  <c r="H20" i="7"/>
  <c r="H29" i="7"/>
  <c r="H77" i="7"/>
  <c r="H35" i="7"/>
  <c r="G13" i="7"/>
  <c r="J268" i="7"/>
  <c r="J266" i="7"/>
  <c r="J264" i="7"/>
  <c r="J262" i="7"/>
  <c r="J260" i="7"/>
  <c r="J258" i="7"/>
  <c r="J256" i="7"/>
  <c r="J254" i="7"/>
  <c r="J252" i="7"/>
  <c r="J250" i="7"/>
  <c r="J248" i="7"/>
  <c r="J246" i="7"/>
  <c r="J244" i="7"/>
  <c r="J242" i="7"/>
  <c r="J240" i="7"/>
  <c r="J238" i="7"/>
  <c r="J236" i="7"/>
  <c r="J234" i="7"/>
  <c r="J232" i="7"/>
  <c r="J230" i="7"/>
  <c r="J228" i="7"/>
  <c r="J226" i="7"/>
  <c r="J224" i="7"/>
  <c r="J222" i="7"/>
  <c r="J220" i="7"/>
  <c r="J218" i="7"/>
  <c r="J216" i="7"/>
  <c r="J214" i="7"/>
  <c r="J212" i="7"/>
  <c r="J210" i="7"/>
  <c r="J208" i="7"/>
  <c r="J206" i="7"/>
  <c r="J204" i="7"/>
  <c r="J202" i="7"/>
  <c r="J200" i="7"/>
  <c r="J198" i="7"/>
  <c r="J196" i="7"/>
  <c r="J194" i="7"/>
  <c r="J192" i="7"/>
  <c r="J190" i="7"/>
  <c r="J188" i="7"/>
  <c r="J186" i="7"/>
  <c r="J184" i="7"/>
  <c r="I264" i="7"/>
  <c r="I268" i="7"/>
  <c r="J265" i="7"/>
  <c r="I260" i="7"/>
  <c r="J257" i="7"/>
  <c r="I252" i="7"/>
  <c r="J249" i="7"/>
  <c r="I244" i="7"/>
  <c r="J241" i="7"/>
  <c r="I236" i="7"/>
  <c r="J233" i="7"/>
  <c r="I228" i="7"/>
  <c r="J225" i="7"/>
  <c r="I220" i="7"/>
  <c r="J217" i="7"/>
  <c r="I212" i="7"/>
  <c r="J209" i="7"/>
  <c r="I204" i="7"/>
  <c r="J201" i="7"/>
  <c r="I265" i="7"/>
  <c r="I257" i="7"/>
  <c r="I249" i="7"/>
  <c r="I241" i="7"/>
  <c r="I233" i="7"/>
  <c r="I225" i="7"/>
  <c r="I251" i="7"/>
  <c r="I235" i="7"/>
  <c r="I223" i="7"/>
  <c r="J213" i="7"/>
  <c r="I209" i="7"/>
  <c r="I195" i="7"/>
  <c r="I250" i="7"/>
  <c r="I266" i="7"/>
  <c r="I262" i="7"/>
  <c r="J261" i="7"/>
  <c r="I248" i="7"/>
  <c r="J247" i="7"/>
  <c r="I246" i="7"/>
  <c r="J245" i="7"/>
  <c r="I232" i="7"/>
  <c r="J231" i="7"/>
  <c r="I230" i="7"/>
  <c r="J229" i="7"/>
  <c r="J221" i="7"/>
  <c r="I217" i="7"/>
  <c r="I208" i="7"/>
  <c r="J203" i="7"/>
  <c r="I197" i="7"/>
  <c r="I261" i="7"/>
  <c r="J259" i="7"/>
  <c r="I247" i="7"/>
  <c r="I245" i="7"/>
  <c r="J243" i="7"/>
  <c r="I231" i="7"/>
  <c r="I229" i="7"/>
  <c r="J227" i="7"/>
  <c r="I221" i="7"/>
  <c r="J207" i="7"/>
  <c r="I203" i="7"/>
  <c r="J199" i="7"/>
  <c r="I194" i="7"/>
  <c r="J191" i="7"/>
  <c r="I186" i="7"/>
  <c r="J267" i="7"/>
  <c r="J263" i="7"/>
  <c r="I259" i="7"/>
  <c r="I243" i="7"/>
  <c r="I227" i="7"/>
  <c r="I216" i="7"/>
  <c r="J211" i="7"/>
  <c r="I207" i="7"/>
  <c r="I199" i="7"/>
  <c r="I267" i="7"/>
  <c r="I263" i="7"/>
  <c r="I258" i="7"/>
  <c r="I242" i="7"/>
  <c r="I226" i="7"/>
  <c r="J215" i="7"/>
  <c r="I211" i="7"/>
  <c r="I206" i="7"/>
  <c r="I202" i="7"/>
  <c r="I256" i="7"/>
  <c r="J255" i="7"/>
  <c r="I254" i="7"/>
  <c r="J253" i="7"/>
  <c r="I240" i="7"/>
  <c r="J239" i="7"/>
  <c r="I238" i="7"/>
  <c r="J237" i="7"/>
  <c r="I224" i="7"/>
  <c r="J219" i="7"/>
  <c r="I215" i="7"/>
  <c r="J205" i="7"/>
  <c r="I201" i="7"/>
  <c r="I234" i="7"/>
  <c r="I237" i="7"/>
  <c r="I218" i="7"/>
  <c r="I213" i="7"/>
  <c r="I253" i="7"/>
  <c r="I190" i="7"/>
  <c r="J183" i="7"/>
  <c r="J181" i="7"/>
  <c r="J179" i="7"/>
  <c r="J177" i="7"/>
  <c r="J175" i="7"/>
  <c r="J173" i="7"/>
  <c r="J171" i="7"/>
  <c r="J169" i="7"/>
  <c r="J167" i="7"/>
  <c r="J165" i="7"/>
  <c r="J163" i="7"/>
  <c r="J161" i="7"/>
  <c r="J159" i="7"/>
  <c r="J157" i="7"/>
  <c r="J155" i="7"/>
  <c r="J153" i="7"/>
  <c r="I222" i="7"/>
  <c r="I210" i="7"/>
  <c r="I205" i="7"/>
  <c r="I200" i="7"/>
  <c r="K200" i="7" s="1"/>
  <c r="L200" i="7" s="1"/>
  <c r="J193" i="7"/>
  <c r="I192" i="7"/>
  <c r="J189" i="7"/>
  <c r="J185" i="7"/>
  <c r="I183" i="7"/>
  <c r="I181" i="7"/>
  <c r="I179" i="7"/>
  <c r="I177" i="7"/>
  <c r="I175" i="7"/>
  <c r="I173" i="7"/>
  <c r="I171" i="7"/>
  <c r="I169" i="7"/>
  <c r="I167" i="7"/>
  <c r="I165" i="7"/>
  <c r="I163" i="7"/>
  <c r="I161" i="7"/>
  <c r="I159" i="7"/>
  <c r="I157" i="7"/>
  <c r="I155" i="7"/>
  <c r="I153" i="7"/>
  <c r="I151" i="7"/>
  <c r="I149" i="7"/>
  <c r="I193" i="7"/>
  <c r="I189" i="7"/>
  <c r="I185" i="7"/>
  <c r="I239" i="7"/>
  <c r="J235" i="7"/>
  <c r="I219" i="7"/>
  <c r="I214" i="7"/>
  <c r="I196" i="7"/>
  <c r="J195" i="7"/>
  <c r="I188" i="7"/>
  <c r="I255" i="7"/>
  <c r="J251" i="7"/>
  <c r="J197" i="7"/>
  <c r="J187" i="7"/>
  <c r="J182" i="7"/>
  <c r="J180" i="7"/>
  <c r="J178" i="7"/>
  <c r="J176" i="7"/>
  <c r="J174" i="7"/>
  <c r="J172" i="7"/>
  <c r="J170" i="7"/>
  <c r="J168" i="7"/>
  <c r="J166" i="7"/>
  <c r="J164" i="7"/>
  <c r="J162" i="7"/>
  <c r="J160" i="7"/>
  <c r="I198" i="7"/>
  <c r="I174" i="7"/>
  <c r="J152" i="7"/>
  <c r="I150" i="7"/>
  <c r="J149" i="7"/>
  <c r="I148" i="7"/>
  <c r="J140" i="7"/>
  <c r="J137" i="7"/>
  <c r="I184" i="7"/>
  <c r="I168" i="7"/>
  <c r="J158" i="7"/>
  <c r="I152" i="7"/>
  <c r="J151" i="7"/>
  <c r="J147" i="7"/>
  <c r="J146" i="7"/>
  <c r="J143" i="7"/>
  <c r="I140" i="7"/>
  <c r="I137" i="7"/>
  <c r="J134" i="7"/>
  <c r="J132" i="7"/>
  <c r="J130" i="7"/>
  <c r="J128" i="7"/>
  <c r="J126" i="7"/>
  <c r="J124" i="7"/>
  <c r="J122" i="7"/>
  <c r="J120" i="7"/>
  <c r="J118" i="7"/>
  <c r="J116" i="7"/>
  <c r="J114" i="7"/>
  <c r="J112" i="7"/>
  <c r="J110" i="7"/>
  <c r="J108" i="7"/>
  <c r="J223" i="7"/>
  <c r="I178" i="7"/>
  <c r="I162" i="7"/>
  <c r="I158" i="7"/>
  <c r="I147" i="7"/>
  <c r="I146" i="7"/>
  <c r="I143" i="7"/>
  <c r="J136" i="7"/>
  <c r="I134" i="7"/>
  <c r="I132" i="7"/>
  <c r="I130" i="7"/>
  <c r="I128" i="7"/>
  <c r="I126" i="7"/>
  <c r="I124" i="7"/>
  <c r="I122" i="7"/>
  <c r="I120" i="7"/>
  <c r="I118" i="7"/>
  <c r="I116" i="7"/>
  <c r="I114" i="7"/>
  <c r="I112" i="7"/>
  <c r="I110" i="7"/>
  <c r="I191" i="7"/>
  <c r="I187" i="7"/>
  <c r="I172" i="7"/>
  <c r="J154" i="7"/>
  <c r="J142" i="7"/>
  <c r="J139" i="7"/>
  <c r="I136" i="7"/>
  <c r="I182" i="7"/>
  <c r="I166" i="7"/>
  <c r="I154" i="7"/>
  <c r="J145" i="7"/>
  <c r="I142" i="7"/>
  <c r="I139" i="7"/>
  <c r="I176" i="7"/>
  <c r="I160" i="7"/>
  <c r="I145" i="7"/>
  <c r="J138" i="7"/>
  <c r="J135" i="7"/>
  <c r="J133" i="7"/>
  <c r="J131" i="7"/>
  <c r="J129" i="7"/>
  <c r="J127" i="7"/>
  <c r="J125" i="7"/>
  <c r="J123" i="7"/>
  <c r="J121" i="7"/>
  <c r="J119" i="7"/>
  <c r="J117" i="7"/>
  <c r="J115" i="7"/>
  <c r="I144" i="7"/>
  <c r="I111" i="7"/>
  <c r="J141" i="7"/>
  <c r="I119" i="7"/>
  <c r="J106" i="7"/>
  <c r="J104" i="7"/>
  <c r="J102" i="7"/>
  <c r="J100" i="7"/>
  <c r="J98" i="7"/>
  <c r="J96" i="7"/>
  <c r="J94" i="7"/>
  <c r="J92" i="7"/>
  <c r="J90" i="7"/>
  <c r="J88" i="7"/>
  <c r="J86" i="7"/>
  <c r="I180" i="7"/>
  <c r="I141" i="7"/>
  <c r="J113" i="7"/>
  <c r="I106" i="7"/>
  <c r="I104" i="7"/>
  <c r="I102" i="7"/>
  <c r="I100" i="7"/>
  <c r="I98" i="7"/>
  <c r="I96" i="7"/>
  <c r="I94" i="7"/>
  <c r="I92" i="7"/>
  <c r="I90" i="7"/>
  <c r="I88" i="7"/>
  <c r="I86" i="7"/>
  <c r="I84" i="7"/>
  <c r="I82" i="7"/>
  <c r="I80" i="7"/>
  <c r="J148" i="7"/>
  <c r="I138" i="7"/>
  <c r="I113" i="7"/>
  <c r="I164" i="7"/>
  <c r="I117" i="7"/>
  <c r="I170" i="7"/>
  <c r="J156" i="7"/>
  <c r="I121" i="7"/>
  <c r="I109" i="7"/>
  <c r="J107" i="7"/>
  <c r="I105" i="7"/>
  <c r="I103" i="7"/>
  <c r="I101" i="7"/>
  <c r="I99" i="7"/>
  <c r="I97" i="7"/>
  <c r="I95" i="7"/>
  <c r="I93" i="7"/>
  <c r="I91" i="7"/>
  <c r="I89" i="7"/>
  <c r="I87" i="7"/>
  <c r="I135" i="7"/>
  <c r="I107" i="7"/>
  <c r="J93" i="7"/>
  <c r="J91" i="7"/>
  <c r="J83" i="7"/>
  <c r="J82" i="7"/>
  <c r="I81" i="7"/>
  <c r="J79" i="7"/>
  <c r="I76" i="7"/>
  <c r="I73" i="7"/>
  <c r="J66" i="7"/>
  <c r="J64" i="7"/>
  <c r="J62" i="7"/>
  <c r="J60" i="7"/>
  <c r="J58" i="7"/>
  <c r="J56" i="7"/>
  <c r="J54" i="7"/>
  <c r="J52" i="7"/>
  <c r="J50" i="7"/>
  <c r="J48" i="7"/>
  <c r="J46" i="7"/>
  <c r="J44" i="7"/>
  <c r="J42" i="7"/>
  <c r="J40" i="7"/>
  <c r="J144" i="7"/>
  <c r="I129" i="7"/>
  <c r="J109" i="7"/>
  <c r="J95" i="7"/>
  <c r="J85" i="7"/>
  <c r="J84" i="7"/>
  <c r="I83" i="7"/>
  <c r="I79" i="7"/>
  <c r="J72" i="7"/>
  <c r="J69" i="7"/>
  <c r="I66" i="7"/>
  <c r="I64" i="7"/>
  <c r="I62" i="7"/>
  <c r="I60" i="7"/>
  <c r="I58" i="7"/>
  <c r="I56" i="7"/>
  <c r="I54" i="7"/>
  <c r="I52" i="7"/>
  <c r="I50" i="7"/>
  <c r="I48" i="7"/>
  <c r="I46" i="7"/>
  <c r="I44" i="7"/>
  <c r="I42" i="7"/>
  <c r="I40" i="7"/>
  <c r="I38" i="7"/>
  <c r="I36" i="7"/>
  <c r="I123" i="7"/>
  <c r="I115" i="7"/>
  <c r="J97" i="7"/>
  <c r="J89" i="7"/>
  <c r="I85" i="7"/>
  <c r="J78" i="7"/>
  <c r="J75" i="7"/>
  <c r="I72" i="7"/>
  <c r="I69" i="7"/>
  <c r="I133" i="7"/>
  <c r="J99" i="7"/>
  <c r="I78" i="7"/>
  <c r="I75" i="7"/>
  <c r="J68" i="7"/>
  <c r="I127" i="7"/>
  <c r="J111" i="7"/>
  <c r="J101" i="7"/>
  <c r="J87" i="7"/>
  <c r="J74" i="7"/>
  <c r="J71" i="7"/>
  <c r="I68" i="7"/>
  <c r="J65" i="7"/>
  <c r="J63" i="7"/>
  <c r="J61" i="7"/>
  <c r="J59" i="7"/>
  <c r="J57" i="7"/>
  <c r="J55" i="7"/>
  <c r="J53" i="7"/>
  <c r="I108" i="7"/>
  <c r="J103" i="7"/>
  <c r="J77" i="7"/>
  <c r="I74" i="7"/>
  <c r="I71" i="7"/>
  <c r="I65" i="7"/>
  <c r="I63" i="7"/>
  <c r="I61" i="7"/>
  <c r="I59" i="7"/>
  <c r="I57" i="7"/>
  <c r="I55" i="7"/>
  <c r="I53" i="7"/>
  <c r="I51" i="7"/>
  <c r="I49" i="7"/>
  <c r="I47" i="7"/>
  <c r="I45" i="7"/>
  <c r="I131" i="7"/>
  <c r="J105" i="7"/>
  <c r="I77" i="7"/>
  <c r="J70" i="7"/>
  <c r="J67" i="7"/>
  <c r="J150" i="7"/>
  <c r="J80" i="7"/>
  <c r="J73" i="7"/>
  <c r="J37" i="7"/>
  <c r="J34" i="7"/>
  <c r="J32" i="7"/>
  <c r="J30" i="7"/>
  <c r="J23" i="7"/>
  <c r="J21" i="7"/>
  <c r="J14" i="7"/>
  <c r="I156" i="7"/>
  <c r="J76" i="7"/>
  <c r="I37" i="7"/>
  <c r="I34" i="7"/>
  <c r="I32" i="7"/>
  <c r="I30" i="7"/>
  <c r="I23" i="7"/>
  <c r="I21" i="7"/>
  <c r="J19" i="7"/>
  <c r="J17" i="7"/>
  <c r="I14" i="7"/>
  <c r="J12" i="7"/>
  <c r="J47" i="7"/>
  <c r="J45" i="7"/>
  <c r="J28" i="7"/>
  <c r="J26" i="7"/>
  <c r="I19" i="7"/>
  <c r="I17" i="7"/>
  <c r="I12" i="7"/>
  <c r="J10" i="7"/>
  <c r="J8" i="7"/>
  <c r="J6" i="7"/>
  <c r="I125" i="7"/>
  <c r="J49" i="7"/>
  <c r="J41" i="7"/>
  <c r="J39" i="7"/>
  <c r="J36" i="7"/>
  <c r="I28" i="7"/>
  <c r="I26" i="7"/>
  <c r="J24" i="7"/>
  <c r="J15" i="7"/>
  <c r="I10" i="7"/>
  <c r="I8" i="7"/>
  <c r="I6" i="7"/>
  <c r="I67" i="7"/>
  <c r="J51" i="7"/>
  <c r="I41" i="7"/>
  <c r="I39" i="7"/>
  <c r="J33" i="7"/>
  <c r="J31" i="7"/>
  <c r="I24" i="7"/>
  <c r="J22" i="7"/>
  <c r="I15" i="7"/>
  <c r="J13" i="7"/>
  <c r="J5" i="7"/>
  <c r="J35" i="7"/>
  <c r="I33" i="7"/>
  <c r="I31" i="7"/>
  <c r="J29" i="7"/>
  <c r="I22" i="7"/>
  <c r="J20" i="7"/>
  <c r="J18" i="7"/>
  <c r="I13" i="7"/>
  <c r="I5" i="7"/>
  <c r="J81" i="7"/>
  <c r="I70" i="7"/>
  <c r="J43" i="7"/>
  <c r="J38" i="7"/>
  <c r="I35" i="7"/>
  <c r="I29" i="7"/>
  <c r="J27" i="7"/>
  <c r="J25" i="7"/>
  <c r="I20" i="7"/>
  <c r="I18" i="7"/>
  <c r="J16" i="7"/>
  <c r="J11" i="7"/>
  <c r="J9" i="7"/>
  <c r="J7" i="7"/>
  <c r="I43" i="7"/>
  <c r="I16" i="7"/>
  <c r="I25" i="7"/>
  <c r="I9" i="7"/>
  <c r="I27" i="7"/>
  <c r="I11" i="7"/>
  <c r="I7" i="7"/>
  <c r="H61" i="3"/>
  <c r="H71" i="3"/>
  <c r="H78" i="3"/>
  <c r="H81" i="3"/>
  <c r="H91" i="3"/>
  <c r="H95" i="3"/>
  <c r="H98" i="3"/>
  <c r="H105" i="3"/>
  <c r="H126" i="3"/>
  <c r="H129" i="3"/>
  <c r="H136" i="3"/>
  <c r="H139" i="3"/>
  <c r="H143" i="3"/>
  <c r="H146" i="3"/>
  <c r="H159" i="3"/>
  <c r="H181" i="3"/>
  <c r="H191" i="3"/>
  <c r="H48" i="3"/>
  <c r="H51" i="3"/>
  <c r="H55" i="3"/>
  <c r="H58" i="3"/>
  <c r="H68" i="3"/>
  <c r="H85" i="3"/>
  <c r="H102" i="3"/>
  <c r="H109" i="3"/>
  <c r="H116" i="3"/>
  <c r="H62" i="3"/>
  <c r="H65" i="3"/>
  <c r="H72" i="3"/>
  <c r="H75" i="3"/>
  <c r="H79" i="3"/>
  <c r="H82" i="3"/>
  <c r="H92" i="3"/>
  <c r="H96" i="3"/>
  <c r="H106" i="3"/>
  <c r="H113" i="3"/>
  <c r="H123" i="3"/>
  <c r="H127" i="3"/>
  <c r="H130" i="3"/>
  <c r="H140" i="3"/>
  <c r="H144" i="3"/>
  <c r="H160" i="3"/>
  <c r="H163" i="3"/>
  <c r="H52" i="3"/>
  <c r="H56" i="3"/>
  <c r="H69" i="3"/>
  <c r="H86" i="3"/>
  <c r="H89" i="3"/>
  <c r="H99" i="3"/>
  <c r="H103" i="3"/>
  <c r="H110" i="3"/>
  <c r="H117" i="3"/>
  <c r="H137" i="3"/>
  <c r="H147" i="3"/>
  <c r="H151" i="3"/>
  <c r="H154" i="3"/>
  <c r="H157" i="3"/>
  <c r="H167" i="3"/>
  <c r="H170" i="3"/>
  <c r="H173" i="3"/>
  <c r="H186" i="3"/>
  <c r="H199" i="3"/>
  <c r="H202" i="3"/>
  <c r="H205" i="3"/>
  <c r="H5" i="3"/>
  <c r="H49" i="3"/>
  <c r="H59" i="3"/>
  <c r="H63" i="3"/>
  <c r="H66" i="3"/>
  <c r="H76" i="3"/>
  <c r="H80" i="3"/>
  <c r="H93" i="3"/>
  <c r="H114" i="3"/>
  <c r="H124" i="3"/>
  <c r="H128" i="3"/>
  <c r="H134" i="3"/>
  <c r="H141" i="3"/>
  <c r="H183" i="3"/>
  <c r="H189" i="3"/>
  <c r="H215" i="3"/>
  <c r="H46" i="3"/>
  <c r="H53" i="3"/>
  <c r="H73" i="3"/>
  <c r="H83" i="3"/>
  <c r="H87" i="3"/>
  <c r="H90" i="3"/>
  <c r="H100" i="3"/>
  <c r="H104" i="3"/>
  <c r="H107" i="3"/>
  <c r="H111" i="3"/>
  <c r="H118" i="3"/>
  <c r="H121" i="3"/>
  <c r="H131" i="3"/>
  <c r="H138" i="3"/>
  <c r="H148" i="3"/>
  <c r="H152" i="3"/>
  <c r="H161" i="3"/>
  <c r="H164" i="3"/>
  <c r="H168" i="3"/>
  <c r="H174" i="3"/>
  <c r="H94" i="3"/>
  <c r="H120" i="3"/>
  <c r="H172" i="3"/>
  <c r="H179" i="3"/>
  <c r="H210" i="3"/>
  <c r="H222" i="3"/>
  <c r="H225" i="3"/>
  <c r="H228" i="3"/>
  <c r="H232" i="3"/>
  <c r="H235" i="3"/>
  <c r="H248" i="3"/>
  <c r="H251" i="3"/>
  <c r="G48" i="3"/>
  <c r="G56" i="3"/>
  <c r="G64" i="3"/>
  <c r="G72" i="3"/>
  <c r="G80" i="3"/>
  <c r="G88" i="3"/>
  <c r="G96" i="3"/>
  <c r="G104" i="3"/>
  <c r="G112" i="3"/>
  <c r="G120" i="3"/>
  <c r="G128" i="3"/>
  <c r="G136" i="3"/>
  <c r="G144" i="3"/>
  <c r="G152" i="3"/>
  <c r="G160" i="3"/>
  <c r="G168" i="3"/>
  <c r="G176" i="3"/>
  <c r="G184" i="3"/>
  <c r="G192" i="3"/>
  <c r="G200" i="3"/>
  <c r="G208" i="3"/>
  <c r="G216" i="3"/>
  <c r="G224" i="3"/>
  <c r="G232" i="3"/>
  <c r="G240" i="3"/>
  <c r="G248" i="3"/>
  <c r="G256" i="3"/>
  <c r="G264" i="3"/>
  <c r="G7" i="3"/>
  <c r="H12" i="3"/>
  <c r="G17" i="3"/>
  <c r="H19" i="3"/>
  <c r="G24" i="3"/>
  <c r="H28" i="3"/>
  <c r="G33" i="3"/>
  <c r="H35" i="3"/>
  <c r="H40" i="3"/>
  <c r="G42" i="3"/>
  <c r="H54" i="3"/>
  <c r="H67" i="3"/>
  <c r="H108" i="3"/>
  <c r="H156" i="3"/>
  <c r="H165" i="3"/>
  <c r="H185" i="3"/>
  <c r="H190" i="3"/>
  <c r="H195" i="3"/>
  <c r="H206" i="3"/>
  <c r="H216" i="3"/>
  <c r="H219" i="3"/>
  <c r="H239" i="3"/>
  <c r="H242" i="3"/>
  <c r="H245" i="3"/>
  <c r="H255" i="3"/>
  <c r="H258" i="3"/>
  <c r="H261" i="3"/>
  <c r="H70" i="3"/>
  <c r="H97" i="3"/>
  <c r="H122" i="3"/>
  <c r="H149" i="3"/>
  <c r="H158" i="3"/>
  <c r="H166" i="3"/>
  <c r="H175" i="3"/>
  <c r="H180" i="3"/>
  <c r="H196" i="3"/>
  <c r="H201" i="3"/>
  <c r="H211" i="3"/>
  <c r="H223" i="3"/>
  <c r="H226" i="3"/>
  <c r="H229" i="3"/>
  <c r="H265" i="3"/>
  <c r="H268" i="3"/>
  <c r="G50" i="3"/>
  <c r="G58" i="3"/>
  <c r="G66" i="3"/>
  <c r="G74" i="3"/>
  <c r="G82" i="3"/>
  <c r="G90" i="3"/>
  <c r="G98" i="3"/>
  <c r="G106" i="3"/>
  <c r="G114" i="3"/>
  <c r="G122" i="3"/>
  <c r="G130" i="3"/>
  <c r="G138" i="3"/>
  <c r="G146" i="3"/>
  <c r="G154" i="3"/>
  <c r="G162" i="3"/>
  <c r="G170" i="3"/>
  <c r="G178" i="3"/>
  <c r="G186" i="3"/>
  <c r="G194" i="3"/>
  <c r="G202" i="3"/>
  <c r="G210" i="3"/>
  <c r="G218" i="3"/>
  <c r="G226" i="3"/>
  <c r="G234" i="3"/>
  <c r="G242" i="3"/>
  <c r="G250" i="3"/>
  <c r="G258" i="3"/>
  <c r="G266" i="3"/>
  <c r="H10" i="3"/>
  <c r="H15" i="3"/>
  <c r="G20" i="3"/>
  <c r="G22" i="3"/>
  <c r="H26" i="3"/>
  <c r="H31" i="3"/>
  <c r="G36" i="3"/>
  <c r="H57" i="3"/>
  <c r="H84" i="3"/>
  <c r="H112" i="3"/>
  <c r="H132" i="3"/>
  <c r="H142" i="3"/>
  <c r="H150" i="3"/>
  <c r="H176" i="3"/>
  <c r="H207" i="3"/>
  <c r="H212" i="3"/>
  <c r="H233" i="3"/>
  <c r="H236" i="3"/>
  <c r="H240" i="3"/>
  <c r="H249" i="3"/>
  <c r="H252" i="3"/>
  <c r="H256" i="3"/>
  <c r="H262" i="3"/>
  <c r="H60" i="3"/>
  <c r="H125" i="3"/>
  <c r="H133" i="3"/>
  <c r="H177" i="3"/>
  <c r="H187" i="3"/>
  <c r="H192" i="3"/>
  <c r="H197" i="3"/>
  <c r="H208" i="3"/>
  <c r="H217" i="3"/>
  <c r="H220" i="3"/>
  <c r="H224" i="3"/>
  <c r="H230" i="3"/>
  <c r="H243" i="3"/>
  <c r="H246" i="3"/>
  <c r="H259" i="3"/>
  <c r="H266" i="3"/>
  <c r="H45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H8" i="3"/>
  <c r="G11" i="3"/>
  <c r="H13" i="3"/>
  <c r="G16" i="3"/>
  <c r="G18" i="3"/>
  <c r="G25" i="3"/>
  <c r="G27" i="3"/>
  <c r="H29" i="3"/>
  <c r="G32" i="3"/>
  <c r="G34" i="3"/>
  <c r="G39" i="3"/>
  <c r="H47" i="3"/>
  <c r="H74" i="3"/>
  <c r="H88" i="3"/>
  <c r="H101" i="3"/>
  <c r="H115" i="3"/>
  <c r="H135" i="3"/>
  <c r="H169" i="3"/>
  <c r="H182" i="3"/>
  <c r="H193" i="3"/>
  <c r="H198" i="3"/>
  <c r="H203" i="3"/>
  <c r="H213" i="3"/>
  <c r="H227" i="3"/>
  <c r="H234" i="3"/>
  <c r="H237" i="3"/>
  <c r="H250" i="3"/>
  <c r="H253" i="3"/>
  <c r="H263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6" i="3"/>
  <c r="H11" i="3"/>
  <c r="H16" i="3"/>
  <c r="H18" i="3"/>
  <c r="G23" i="3"/>
  <c r="H25" i="3"/>
  <c r="H27" i="3"/>
  <c r="H50" i="3"/>
  <c r="H64" i="3"/>
  <c r="H77" i="3"/>
  <c r="H145" i="3"/>
  <c r="H153" i="3"/>
  <c r="H162" i="3"/>
  <c r="H171" i="3"/>
  <c r="H178" i="3"/>
  <c r="H209" i="3"/>
  <c r="H218" i="3"/>
  <c r="H221" i="3"/>
  <c r="H231" i="3"/>
  <c r="H247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H6" i="3"/>
  <c r="G9" i="3"/>
  <c r="G14" i="3"/>
  <c r="G21" i="3"/>
  <c r="H23" i="3"/>
  <c r="G30" i="3"/>
  <c r="G37" i="3"/>
  <c r="H238" i="3"/>
  <c r="H264" i="3"/>
  <c r="G63" i="3"/>
  <c r="G83" i="3"/>
  <c r="G105" i="3"/>
  <c r="G127" i="3"/>
  <c r="G147" i="3"/>
  <c r="G169" i="3"/>
  <c r="G191" i="3"/>
  <c r="G211" i="3"/>
  <c r="G233" i="3"/>
  <c r="G255" i="3"/>
  <c r="G8" i="3"/>
  <c r="G15" i="3"/>
  <c r="H21" i="3"/>
  <c r="H32" i="3"/>
  <c r="G43" i="3"/>
  <c r="G5" i="3"/>
  <c r="H214" i="3"/>
  <c r="H241" i="3"/>
  <c r="H267" i="3"/>
  <c r="G65" i="3"/>
  <c r="G87" i="3"/>
  <c r="G107" i="3"/>
  <c r="G129" i="3"/>
  <c r="G151" i="3"/>
  <c r="G171" i="3"/>
  <c r="G193" i="3"/>
  <c r="G215" i="3"/>
  <c r="G235" i="3"/>
  <c r="G257" i="3"/>
  <c r="H9" i="3"/>
  <c r="G28" i="3"/>
  <c r="H37" i="3"/>
  <c r="G41" i="3"/>
  <c r="H43" i="3"/>
  <c r="H260" i="3"/>
  <c r="H244" i="3"/>
  <c r="G47" i="3"/>
  <c r="G67" i="3"/>
  <c r="G89" i="3"/>
  <c r="G111" i="3"/>
  <c r="G131" i="3"/>
  <c r="G153" i="3"/>
  <c r="G175" i="3"/>
  <c r="G195" i="3"/>
  <c r="G217" i="3"/>
  <c r="G239" i="3"/>
  <c r="G259" i="3"/>
  <c r="G10" i="3"/>
  <c r="H22" i="3"/>
  <c r="H33" i="3"/>
  <c r="G38" i="3"/>
  <c r="H41" i="3"/>
  <c r="H119" i="3"/>
  <c r="H184" i="3"/>
  <c r="G49" i="3"/>
  <c r="G71" i="3"/>
  <c r="G91" i="3"/>
  <c r="G113" i="3"/>
  <c r="G135" i="3"/>
  <c r="G155" i="3"/>
  <c r="G177" i="3"/>
  <c r="G199" i="3"/>
  <c r="G219" i="3"/>
  <c r="G241" i="3"/>
  <c r="G263" i="3"/>
  <c r="H17" i="3"/>
  <c r="G29" i="3"/>
  <c r="H38" i="3"/>
  <c r="G44" i="3"/>
  <c r="G123" i="3"/>
  <c r="G251" i="3"/>
  <c r="H36" i="3"/>
  <c r="H188" i="3"/>
  <c r="G51" i="3"/>
  <c r="G73" i="3"/>
  <c r="G95" i="3"/>
  <c r="G115" i="3"/>
  <c r="G137" i="3"/>
  <c r="G159" i="3"/>
  <c r="G179" i="3"/>
  <c r="G201" i="3"/>
  <c r="G223" i="3"/>
  <c r="G243" i="3"/>
  <c r="G265" i="3"/>
  <c r="G12" i="3"/>
  <c r="H24" i="3"/>
  <c r="H34" i="3"/>
  <c r="H44" i="3"/>
  <c r="H204" i="3"/>
  <c r="G167" i="3"/>
  <c r="H14" i="3"/>
  <c r="H194" i="3"/>
  <c r="H254" i="3"/>
  <c r="G55" i="3"/>
  <c r="G75" i="3"/>
  <c r="G97" i="3"/>
  <c r="G119" i="3"/>
  <c r="G139" i="3"/>
  <c r="G161" i="3"/>
  <c r="G183" i="3"/>
  <c r="G203" i="3"/>
  <c r="G225" i="3"/>
  <c r="G247" i="3"/>
  <c r="G267" i="3"/>
  <c r="G19" i="3"/>
  <c r="H30" i="3"/>
  <c r="G35" i="3"/>
  <c r="H39" i="3"/>
  <c r="H155" i="3"/>
  <c r="G59" i="3"/>
  <c r="G103" i="3"/>
  <c r="G187" i="3"/>
  <c r="G231" i="3"/>
  <c r="H20" i="3"/>
  <c r="H200" i="3"/>
  <c r="H257" i="3"/>
  <c r="G57" i="3"/>
  <c r="G79" i="3"/>
  <c r="G99" i="3"/>
  <c r="G121" i="3"/>
  <c r="G143" i="3"/>
  <c r="G163" i="3"/>
  <c r="G185" i="3"/>
  <c r="G207" i="3"/>
  <c r="G227" i="3"/>
  <c r="G249" i="3"/>
  <c r="G13" i="3"/>
  <c r="G31" i="3"/>
  <c r="G40" i="3"/>
  <c r="H42" i="3"/>
  <c r="G45" i="3"/>
  <c r="G81" i="3"/>
  <c r="G145" i="3"/>
  <c r="G209" i="3"/>
  <c r="H7" i="3"/>
  <c r="G26" i="3"/>
  <c r="J6" i="3"/>
  <c r="J14" i="3"/>
  <c r="J22" i="3"/>
  <c r="J30" i="3"/>
  <c r="J38" i="3"/>
  <c r="J46" i="3"/>
  <c r="J54" i="3"/>
  <c r="J62" i="3"/>
  <c r="J70" i="3"/>
  <c r="J78" i="3"/>
  <c r="J86" i="3"/>
  <c r="J94" i="3"/>
  <c r="J102" i="3"/>
  <c r="J110" i="3"/>
  <c r="J118" i="3"/>
  <c r="J126" i="3"/>
  <c r="J134" i="3"/>
  <c r="J142" i="3"/>
  <c r="J150" i="3"/>
  <c r="J8" i="3"/>
  <c r="J16" i="3"/>
  <c r="J24" i="3"/>
  <c r="J32" i="3"/>
  <c r="J40" i="3"/>
  <c r="J48" i="3"/>
  <c r="J56" i="3"/>
  <c r="J64" i="3"/>
  <c r="J72" i="3"/>
  <c r="J80" i="3"/>
  <c r="J88" i="3"/>
  <c r="J96" i="3"/>
  <c r="J104" i="3"/>
  <c r="J112" i="3"/>
  <c r="J120" i="3"/>
  <c r="J128" i="3"/>
  <c r="J136" i="3"/>
  <c r="J144" i="3"/>
  <c r="J152" i="3"/>
  <c r="J10" i="3"/>
  <c r="J18" i="3"/>
  <c r="J26" i="3"/>
  <c r="J34" i="3"/>
  <c r="J42" i="3"/>
  <c r="J50" i="3"/>
  <c r="J58" i="3"/>
  <c r="J66" i="3"/>
  <c r="J74" i="3"/>
  <c r="J82" i="3"/>
  <c r="J90" i="3"/>
  <c r="J98" i="3"/>
  <c r="J106" i="3"/>
  <c r="J114" i="3"/>
  <c r="J11" i="3"/>
  <c r="J19" i="3"/>
  <c r="J27" i="3"/>
  <c r="J35" i="3"/>
  <c r="J43" i="3"/>
  <c r="J51" i="3"/>
  <c r="J59" i="3"/>
  <c r="J67" i="3"/>
  <c r="J75" i="3"/>
  <c r="J83" i="3"/>
  <c r="J91" i="3"/>
  <c r="J99" i="3"/>
  <c r="J107" i="3"/>
  <c r="J115" i="3"/>
  <c r="J123" i="3"/>
  <c r="J131" i="3"/>
  <c r="J139" i="3"/>
  <c r="J12" i="3"/>
  <c r="J20" i="3"/>
  <c r="J28" i="3"/>
  <c r="J36" i="3"/>
  <c r="J44" i="3"/>
  <c r="J52" i="3"/>
  <c r="J60" i="3"/>
  <c r="J68" i="3"/>
  <c r="J76" i="3"/>
  <c r="J84" i="3"/>
  <c r="J92" i="3"/>
  <c r="J100" i="3"/>
  <c r="J108" i="3"/>
  <c r="J116" i="3"/>
  <c r="J13" i="3"/>
  <c r="J33" i="3"/>
  <c r="J55" i="3"/>
  <c r="J77" i="3"/>
  <c r="J97" i="3"/>
  <c r="J119" i="3"/>
  <c r="J132" i="3"/>
  <c r="J145" i="3"/>
  <c r="J155" i="3"/>
  <c r="J163" i="3"/>
  <c r="J171" i="3"/>
  <c r="J179" i="3"/>
  <c r="J187" i="3"/>
  <c r="J195" i="3"/>
  <c r="J203" i="3"/>
  <c r="J211" i="3"/>
  <c r="J219" i="3"/>
  <c r="J227" i="3"/>
  <c r="J235" i="3"/>
  <c r="J243" i="3"/>
  <c r="J251" i="3"/>
  <c r="J259" i="3"/>
  <c r="J267" i="3"/>
  <c r="I47" i="3"/>
  <c r="I54" i="3"/>
  <c r="I57" i="3"/>
  <c r="I67" i="3"/>
  <c r="I74" i="3"/>
  <c r="I84" i="3"/>
  <c r="I88" i="3"/>
  <c r="I101" i="3"/>
  <c r="I108" i="3"/>
  <c r="I112" i="3"/>
  <c r="I115" i="3"/>
  <c r="I119" i="3"/>
  <c r="I122" i="3"/>
  <c r="I132" i="3"/>
  <c r="I149" i="3"/>
  <c r="I162" i="3"/>
  <c r="I165" i="3"/>
  <c r="I175" i="3"/>
  <c r="I178" i="3"/>
  <c r="I194" i="3"/>
  <c r="I197" i="3"/>
  <c r="I207" i="3"/>
  <c r="I210" i="3"/>
  <c r="I213" i="3"/>
  <c r="J15" i="3"/>
  <c r="J37" i="3"/>
  <c r="J57" i="3"/>
  <c r="J79" i="3"/>
  <c r="J101" i="3"/>
  <c r="J121" i="3"/>
  <c r="J133" i="3"/>
  <c r="J146" i="3"/>
  <c r="J156" i="3"/>
  <c r="J164" i="3"/>
  <c r="J172" i="3"/>
  <c r="J180" i="3"/>
  <c r="J188" i="3"/>
  <c r="J196" i="3"/>
  <c r="J204" i="3"/>
  <c r="J212" i="3"/>
  <c r="J220" i="3"/>
  <c r="J228" i="3"/>
  <c r="J236" i="3"/>
  <c r="J244" i="3"/>
  <c r="J252" i="3"/>
  <c r="J260" i="3"/>
  <c r="J268" i="3"/>
  <c r="I61" i="3"/>
  <c r="I71" i="3"/>
  <c r="I78" i="3"/>
  <c r="I81" i="3"/>
  <c r="I91" i="3"/>
  <c r="I95" i="3"/>
  <c r="I98" i="3"/>
  <c r="I105" i="3"/>
  <c r="J17" i="3"/>
  <c r="J39" i="3"/>
  <c r="J61" i="3"/>
  <c r="J81" i="3"/>
  <c r="J103" i="3"/>
  <c r="J122" i="3"/>
  <c r="J135" i="3"/>
  <c r="J147" i="3"/>
  <c r="J157" i="3"/>
  <c r="J165" i="3"/>
  <c r="J173" i="3"/>
  <c r="J181" i="3"/>
  <c r="J189" i="3"/>
  <c r="J197" i="3"/>
  <c r="J205" i="3"/>
  <c r="J213" i="3"/>
  <c r="J221" i="3"/>
  <c r="J229" i="3"/>
  <c r="J237" i="3"/>
  <c r="J245" i="3"/>
  <c r="J253" i="3"/>
  <c r="J261" i="3"/>
  <c r="J5" i="3"/>
  <c r="I48" i="3"/>
  <c r="I51" i="3"/>
  <c r="I55" i="3"/>
  <c r="I58" i="3"/>
  <c r="I68" i="3"/>
  <c r="I85" i="3"/>
  <c r="I102" i="3"/>
  <c r="I109" i="3"/>
  <c r="I116" i="3"/>
  <c r="I120" i="3"/>
  <c r="I133" i="3"/>
  <c r="I150" i="3"/>
  <c r="I153" i="3"/>
  <c r="I156" i="3"/>
  <c r="I166" i="3"/>
  <c r="I169" i="3"/>
  <c r="I172" i="3"/>
  <c r="I176" i="3"/>
  <c r="J21" i="3"/>
  <c r="J41" i="3"/>
  <c r="J63" i="3"/>
  <c r="J85" i="3"/>
  <c r="J105" i="3"/>
  <c r="J124" i="3"/>
  <c r="J137" i="3"/>
  <c r="J148" i="3"/>
  <c r="J158" i="3"/>
  <c r="J166" i="3"/>
  <c r="J174" i="3"/>
  <c r="J182" i="3"/>
  <c r="J190" i="3"/>
  <c r="J198" i="3"/>
  <c r="J206" i="3"/>
  <c r="J214" i="3"/>
  <c r="J222" i="3"/>
  <c r="J230" i="3"/>
  <c r="J238" i="3"/>
  <c r="J246" i="3"/>
  <c r="J254" i="3"/>
  <c r="J262" i="3"/>
  <c r="I5" i="3"/>
  <c r="I62" i="3"/>
  <c r="I65" i="3"/>
  <c r="I72" i="3"/>
  <c r="I75" i="3"/>
  <c r="I79" i="3"/>
  <c r="I82" i="3"/>
  <c r="I92" i="3"/>
  <c r="I96" i="3"/>
  <c r="I106" i="3"/>
  <c r="I113" i="3"/>
  <c r="I123" i="3"/>
  <c r="I127" i="3"/>
  <c r="I130" i="3"/>
  <c r="I140" i="3"/>
  <c r="I144" i="3"/>
  <c r="I160" i="3"/>
  <c r="I163" i="3"/>
  <c r="I179" i="3"/>
  <c r="I182" i="3"/>
  <c r="I188" i="3"/>
  <c r="I192" i="3"/>
  <c r="I195" i="3"/>
  <c r="I211" i="3"/>
  <c r="I214" i="3"/>
  <c r="J23" i="3"/>
  <c r="J45" i="3"/>
  <c r="J65" i="3"/>
  <c r="J87" i="3"/>
  <c r="J109" i="3"/>
  <c r="J125" i="3"/>
  <c r="J138" i="3"/>
  <c r="J149" i="3"/>
  <c r="J159" i="3"/>
  <c r="J167" i="3"/>
  <c r="J175" i="3"/>
  <c r="J183" i="3"/>
  <c r="J191" i="3"/>
  <c r="J199" i="3"/>
  <c r="J207" i="3"/>
  <c r="J215" i="3"/>
  <c r="J223" i="3"/>
  <c r="J231" i="3"/>
  <c r="J239" i="3"/>
  <c r="J247" i="3"/>
  <c r="J255" i="3"/>
  <c r="J263" i="3"/>
  <c r="I52" i="3"/>
  <c r="I56" i="3"/>
  <c r="I69" i="3"/>
  <c r="I86" i="3"/>
  <c r="I89" i="3"/>
  <c r="I99" i="3"/>
  <c r="I103" i="3"/>
  <c r="I110" i="3"/>
  <c r="I117" i="3"/>
  <c r="I137" i="3"/>
  <c r="I147" i="3"/>
  <c r="I151" i="3"/>
  <c r="I154" i="3"/>
  <c r="I157" i="3"/>
  <c r="I167" i="3"/>
  <c r="I170" i="3"/>
  <c r="I173" i="3"/>
  <c r="I186" i="3"/>
  <c r="I199" i="3"/>
  <c r="I202" i="3"/>
  <c r="I205" i="3"/>
  <c r="J25" i="3"/>
  <c r="J47" i="3"/>
  <c r="J69" i="3"/>
  <c r="J89" i="3"/>
  <c r="J111" i="3"/>
  <c r="J127" i="3"/>
  <c r="J140" i="3"/>
  <c r="J151" i="3"/>
  <c r="J160" i="3"/>
  <c r="J168" i="3"/>
  <c r="J176" i="3"/>
  <c r="J184" i="3"/>
  <c r="J192" i="3"/>
  <c r="J200" i="3"/>
  <c r="J208" i="3"/>
  <c r="J216" i="3"/>
  <c r="J224" i="3"/>
  <c r="J232" i="3"/>
  <c r="J240" i="3"/>
  <c r="J248" i="3"/>
  <c r="J256" i="3"/>
  <c r="J264" i="3"/>
  <c r="I49" i="3"/>
  <c r="I59" i="3"/>
  <c r="I63" i="3"/>
  <c r="I66" i="3"/>
  <c r="I76" i="3"/>
  <c r="I80" i="3"/>
  <c r="I93" i="3"/>
  <c r="I114" i="3"/>
  <c r="I124" i="3"/>
  <c r="I128" i="3"/>
  <c r="I134" i="3"/>
  <c r="I141" i="3"/>
  <c r="J7" i="3"/>
  <c r="J29" i="3"/>
  <c r="J49" i="3"/>
  <c r="J71" i="3"/>
  <c r="J113" i="3"/>
  <c r="J161" i="3"/>
  <c r="J193" i="3"/>
  <c r="J225" i="3"/>
  <c r="J257" i="3"/>
  <c r="I53" i="3"/>
  <c r="I107" i="3"/>
  <c r="I138" i="3"/>
  <c r="I146" i="3"/>
  <c r="I155" i="3"/>
  <c r="I164" i="3"/>
  <c r="I184" i="3"/>
  <c r="I189" i="3"/>
  <c r="I200" i="3"/>
  <c r="I204" i="3"/>
  <c r="I215" i="3"/>
  <c r="I238" i="3"/>
  <c r="I241" i="3"/>
  <c r="I244" i="3"/>
  <c r="I254" i="3"/>
  <c r="I257" i="3"/>
  <c r="I260" i="3"/>
  <c r="I264" i="3"/>
  <c r="I267" i="3"/>
  <c r="I9" i="3"/>
  <c r="I14" i="3"/>
  <c r="I21" i="3"/>
  <c r="I30" i="3"/>
  <c r="I37" i="3"/>
  <c r="I44" i="3"/>
  <c r="J117" i="3"/>
  <c r="J162" i="3"/>
  <c r="J194" i="3"/>
  <c r="J226" i="3"/>
  <c r="J258" i="3"/>
  <c r="I94" i="3"/>
  <c r="I121" i="3"/>
  <c r="I129" i="3"/>
  <c r="I148" i="3"/>
  <c r="I174" i="3"/>
  <c r="I222" i="3"/>
  <c r="I225" i="3"/>
  <c r="I228" i="3"/>
  <c r="I232" i="3"/>
  <c r="I235" i="3"/>
  <c r="I248" i="3"/>
  <c r="I251" i="3"/>
  <c r="J9" i="3"/>
  <c r="J129" i="3"/>
  <c r="J169" i="3"/>
  <c r="J201" i="3"/>
  <c r="J233" i="3"/>
  <c r="J265" i="3"/>
  <c r="I83" i="3"/>
  <c r="I111" i="3"/>
  <c r="I131" i="3"/>
  <c r="I139" i="3"/>
  <c r="I185" i="3"/>
  <c r="I190" i="3"/>
  <c r="I206" i="3"/>
  <c r="I216" i="3"/>
  <c r="I219" i="3"/>
  <c r="I239" i="3"/>
  <c r="I242" i="3"/>
  <c r="I245" i="3"/>
  <c r="I255" i="3"/>
  <c r="I258" i="3"/>
  <c r="I261" i="3"/>
  <c r="I7" i="3"/>
  <c r="I17" i="3"/>
  <c r="I24" i="3"/>
  <c r="I33" i="3"/>
  <c r="J31" i="3"/>
  <c r="J130" i="3"/>
  <c r="J170" i="3"/>
  <c r="J202" i="3"/>
  <c r="J234" i="3"/>
  <c r="J266" i="3"/>
  <c r="I70" i="3"/>
  <c r="I97" i="3"/>
  <c r="I158" i="3"/>
  <c r="I168" i="3"/>
  <c r="I180" i="3"/>
  <c r="I191" i="3"/>
  <c r="I196" i="3"/>
  <c r="I201" i="3"/>
  <c r="I223" i="3"/>
  <c r="I226" i="3"/>
  <c r="I229" i="3"/>
  <c r="I265" i="3"/>
  <c r="I268" i="3"/>
  <c r="J53" i="3"/>
  <c r="J141" i="3"/>
  <c r="J177" i="3"/>
  <c r="J209" i="3"/>
  <c r="J241" i="3"/>
  <c r="I46" i="3"/>
  <c r="I73" i="3"/>
  <c r="I87" i="3"/>
  <c r="K87" i="3" s="1"/>
  <c r="L87" i="3" s="1"/>
  <c r="I100" i="3"/>
  <c r="I142" i="3"/>
  <c r="I152" i="3"/>
  <c r="I159" i="3"/>
  <c r="I181" i="3"/>
  <c r="I212" i="3"/>
  <c r="I233" i="3"/>
  <c r="I236" i="3"/>
  <c r="I240" i="3"/>
  <c r="I249" i="3"/>
  <c r="I252" i="3"/>
  <c r="I256" i="3"/>
  <c r="I262" i="3"/>
  <c r="I20" i="3"/>
  <c r="I22" i="3"/>
  <c r="I36" i="3"/>
  <c r="J73" i="3"/>
  <c r="J143" i="3"/>
  <c r="J178" i="3"/>
  <c r="J210" i="3"/>
  <c r="J242" i="3"/>
  <c r="I60" i="3"/>
  <c r="I125" i="3"/>
  <c r="I143" i="3"/>
  <c r="I161" i="3"/>
  <c r="I177" i="3"/>
  <c r="I187" i="3"/>
  <c r="I208" i="3"/>
  <c r="I217" i="3"/>
  <c r="I220" i="3"/>
  <c r="I224" i="3"/>
  <c r="I230" i="3"/>
  <c r="I243" i="3"/>
  <c r="I246" i="3"/>
  <c r="I259" i="3"/>
  <c r="I266" i="3"/>
  <c r="I45" i="3"/>
  <c r="I8" i="3"/>
  <c r="I13" i="3"/>
  <c r="J93" i="3"/>
  <c r="J153" i="3"/>
  <c r="J185" i="3"/>
  <c r="J217" i="3"/>
  <c r="J249" i="3"/>
  <c r="I90" i="3"/>
  <c r="I104" i="3"/>
  <c r="I118" i="3"/>
  <c r="I126" i="3"/>
  <c r="I135" i="3"/>
  <c r="I183" i="3"/>
  <c r="I193" i="3"/>
  <c r="I198" i="3"/>
  <c r="I203" i="3"/>
  <c r="I227" i="3"/>
  <c r="I234" i="3"/>
  <c r="I237" i="3"/>
  <c r="I250" i="3"/>
  <c r="I253" i="3"/>
  <c r="I263" i="3"/>
  <c r="I11" i="3"/>
  <c r="I16" i="3"/>
  <c r="I18" i="3"/>
  <c r="I25" i="3"/>
  <c r="I27" i="3"/>
  <c r="I32" i="3"/>
  <c r="I34" i="3"/>
  <c r="I39" i="3"/>
  <c r="I77" i="3"/>
  <c r="I209" i="3"/>
  <c r="I26" i="3"/>
  <c r="J95" i="3"/>
  <c r="I171" i="3"/>
  <c r="I15" i="3"/>
  <c r="J154" i="3"/>
  <c r="I218" i="3"/>
  <c r="I28" i="3"/>
  <c r="I43" i="3"/>
  <c r="J186" i="3"/>
  <c r="I221" i="3"/>
  <c r="I247" i="3"/>
  <c r="I10" i="3"/>
  <c r="I23" i="3"/>
  <c r="I41" i="3"/>
  <c r="J218" i="3"/>
  <c r="I29" i="3"/>
  <c r="I38" i="3"/>
  <c r="I42" i="3"/>
  <c r="J250" i="3"/>
  <c r="I136" i="3"/>
  <c r="I12" i="3"/>
  <c r="I31" i="3"/>
  <c r="I50" i="3"/>
  <c r="I145" i="3"/>
  <c r="I231" i="3"/>
  <c r="I6" i="3"/>
  <c r="I19" i="3"/>
  <c r="I35" i="3"/>
  <c r="I64" i="3"/>
  <c r="I40" i="3"/>
  <c r="B19" i="20" l="1"/>
  <c r="J256" i="20" s="1"/>
  <c r="G268" i="8"/>
  <c r="G252" i="8"/>
  <c r="G236" i="8"/>
  <c r="G265" i="8"/>
  <c r="G249" i="8"/>
  <c r="G233" i="8"/>
  <c r="G217" i="8"/>
  <c r="H246" i="8"/>
  <c r="H206" i="8"/>
  <c r="H190" i="8"/>
  <c r="G212" i="8"/>
  <c r="H252" i="8"/>
  <c r="H223" i="8"/>
  <c r="H201" i="8"/>
  <c r="H251" i="8"/>
  <c r="G194" i="8"/>
  <c r="H178" i="8"/>
  <c r="G211" i="8"/>
  <c r="G214" i="8"/>
  <c r="G188" i="8"/>
  <c r="H240" i="8"/>
  <c r="G163" i="8"/>
  <c r="G172" i="8"/>
  <c r="H151" i="8"/>
  <c r="H135" i="8"/>
  <c r="G157" i="8"/>
  <c r="G141" i="8"/>
  <c r="H168" i="8"/>
  <c r="H136" i="8"/>
  <c r="G134" i="8"/>
  <c r="H154" i="8"/>
  <c r="H124" i="8"/>
  <c r="H108" i="8"/>
  <c r="G138" i="8"/>
  <c r="G118" i="8"/>
  <c r="G102" i="8"/>
  <c r="H172" i="8"/>
  <c r="H131" i="8"/>
  <c r="H115" i="8"/>
  <c r="H99" i="8"/>
  <c r="G186" i="8"/>
  <c r="G117" i="8"/>
  <c r="G113" i="8"/>
  <c r="H72" i="8"/>
  <c r="G119" i="8"/>
  <c r="G99" i="8"/>
  <c r="G91" i="8"/>
  <c r="H49" i="8"/>
  <c r="G61" i="8"/>
  <c r="G45" i="8"/>
  <c r="H92" i="8"/>
  <c r="H77" i="8"/>
  <c r="H69" i="8"/>
  <c r="G79" i="8"/>
  <c r="G115" i="8"/>
  <c r="H54" i="8"/>
  <c r="H38" i="8"/>
  <c r="G58" i="8"/>
  <c r="G42" i="8"/>
  <c r="G62" i="8"/>
  <c r="H12" i="8"/>
  <c r="G266" i="8"/>
  <c r="G250" i="8"/>
  <c r="G234" i="8"/>
  <c r="G263" i="8"/>
  <c r="G247" i="8"/>
  <c r="G231" i="8"/>
  <c r="G215" i="8"/>
  <c r="H231" i="8"/>
  <c r="H204" i="8"/>
  <c r="H265" i="8"/>
  <c r="G210" i="8"/>
  <c r="H237" i="8"/>
  <c r="G216" i="8"/>
  <c r="H199" i="8"/>
  <c r="H244" i="8"/>
  <c r="G201" i="8"/>
  <c r="H267" i="8"/>
  <c r="G207" i="8"/>
  <c r="G199" i="8"/>
  <c r="H181" i="8"/>
  <c r="G197" i="8"/>
  <c r="G200" i="8"/>
  <c r="H171" i="8"/>
  <c r="H149" i="8"/>
  <c r="H133" i="8"/>
  <c r="G155" i="8"/>
  <c r="G139" i="8"/>
  <c r="G164" i="8"/>
  <c r="H134" i="8"/>
  <c r="G187" i="8"/>
  <c r="G148" i="8"/>
  <c r="H122" i="8"/>
  <c r="H106" i="8"/>
  <c r="G132" i="8"/>
  <c r="G116" i="8"/>
  <c r="G100" i="8"/>
  <c r="G170" i="8"/>
  <c r="H129" i="8"/>
  <c r="H113" i="8"/>
  <c r="H97" i="8"/>
  <c r="H156" i="8"/>
  <c r="H90" i="8"/>
  <c r="G89" i="8"/>
  <c r="H70" i="8"/>
  <c r="G183" i="8"/>
  <c r="H98" i="8"/>
  <c r="H88" i="8"/>
  <c r="H47" i="8"/>
  <c r="G59" i="8"/>
  <c r="G43" i="8"/>
  <c r="G84" i="8"/>
  <c r="G76" i="8"/>
  <c r="G68" i="8"/>
  <c r="G77" i="8"/>
  <c r="G105" i="8"/>
  <c r="H52" i="8"/>
  <c r="H36" i="8"/>
  <c r="G56" i="8"/>
  <c r="G40" i="8"/>
  <c r="G23" i="8"/>
  <c r="H10" i="8"/>
  <c r="H26" i="8"/>
  <c r="G28" i="8"/>
  <c r="G121" i="8"/>
  <c r="G24" i="8"/>
  <c r="H16" i="8"/>
  <c r="G264" i="8"/>
  <c r="G248" i="8"/>
  <c r="G232" i="8"/>
  <c r="G261" i="8"/>
  <c r="G245" i="8"/>
  <c r="G229" i="8"/>
  <c r="G213" i="8"/>
  <c r="H230" i="8"/>
  <c r="H202" i="8"/>
  <c r="H264" i="8"/>
  <c r="G208" i="8"/>
  <c r="H236" i="8"/>
  <c r="H215" i="8"/>
  <c r="H197" i="8"/>
  <c r="H242" i="8"/>
  <c r="G193" i="8"/>
  <c r="H256" i="8"/>
  <c r="H258" i="8"/>
  <c r="G191" i="8"/>
  <c r="G180" i="8"/>
  <c r="H183" i="8"/>
  <c r="G192" i="8"/>
  <c r="H165" i="8"/>
  <c r="H147" i="8"/>
  <c r="G209" i="8"/>
  <c r="G153" i="8"/>
  <c r="G137" i="8"/>
  <c r="G161" i="8"/>
  <c r="G184" i="8"/>
  <c r="H179" i="8"/>
  <c r="H138" i="8"/>
  <c r="H120" i="8"/>
  <c r="H104" i="8"/>
  <c r="G130" i="8"/>
  <c r="G114" i="8"/>
  <c r="G98" i="8"/>
  <c r="G168" i="8"/>
  <c r="H127" i="8"/>
  <c r="H111" i="8"/>
  <c r="H95" i="8"/>
  <c r="H150" i="8"/>
  <c r="G131" i="8"/>
  <c r="H84" i="8"/>
  <c r="H68" i="8"/>
  <c r="G125" i="8"/>
  <c r="G97" i="8"/>
  <c r="H61" i="8"/>
  <c r="H45" i="8"/>
  <c r="G57" i="8"/>
  <c r="G41" i="8"/>
  <c r="H83" i="8"/>
  <c r="H75" i="8"/>
  <c r="H67" i="8"/>
  <c r="G75" i="8"/>
  <c r="H86" i="8"/>
  <c r="H50" i="8"/>
  <c r="H34" i="8"/>
  <c r="G54" i="8"/>
  <c r="G38" i="8"/>
  <c r="H21" i="8"/>
  <c r="H8" i="8"/>
  <c r="G262" i="8"/>
  <c r="G246" i="8"/>
  <c r="G230" i="8"/>
  <c r="G259" i="8"/>
  <c r="G243" i="8"/>
  <c r="G227" i="8"/>
  <c r="H261" i="8"/>
  <c r="G220" i="8"/>
  <c r="H200" i="8"/>
  <c r="H249" i="8"/>
  <c r="G206" i="8"/>
  <c r="H216" i="8"/>
  <c r="H211" i="8"/>
  <c r="H195" i="8"/>
  <c r="H227" i="8"/>
  <c r="H188" i="8"/>
  <c r="H245" i="8"/>
  <c r="H243" i="8"/>
  <c r="H250" i="8"/>
  <c r="G179" i="8"/>
  <c r="G182" i="8"/>
  <c r="G189" i="8"/>
  <c r="G162" i="8"/>
  <c r="H145" i="8"/>
  <c r="G185" i="8"/>
  <c r="G151" i="8"/>
  <c r="G196" i="8"/>
  <c r="G203" i="8"/>
  <c r="G158" i="8"/>
  <c r="G177" i="8"/>
  <c r="G133" i="8"/>
  <c r="H118" i="8"/>
  <c r="H225" i="8"/>
  <c r="G128" i="8"/>
  <c r="G112" i="8"/>
  <c r="G96" i="8"/>
  <c r="H164" i="8"/>
  <c r="H125" i="8"/>
  <c r="H109" i="8"/>
  <c r="H93" i="8"/>
  <c r="G127" i="8"/>
  <c r="G123" i="8"/>
  <c r="H82" i="8"/>
  <c r="H66" i="8"/>
  <c r="G109" i="8"/>
  <c r="H96" i="8"/>
  <c r="H59" i="8"/>
  <c r="H43" i="8"/>
  <c r="G55" i="8"/>
  <c r="G39" i="8"/>
  <c r="G82" i="8"/>
  <c r="G74" i="8"/>
  <c r="G66" i="8"/>
  <c r="G73" i="8"/>
  <c r="G65" i="8"/>
  <c r="H48" i="8"/>
  <c r="H32" i="8"/>
  <c r="G52" i="8"/>
  <c r="G36" i="8"/>
  <c r="H19" i="8"/>
  <c r="H6" i="8"/>
  <c r="G12" i="8"/>
  <c r="G26" i="8"/>
  <c r="G18" i="8"/>
  <c r="H20" i="8"/>
  <c r="G9" i="8"/>
  <c r="G260" i="8"/>
  <c r="G244" i="8"/>
  <c r="G228" i="8"/>
  <c r="G257" i="8"/>
  <c r="G241" i="8"/>
  <c r="G225" i="8"/>
  <c r="H260" i="8"/>
  <c r="H219" i="8"/>
  <c r="H198" i="8"/>
  <c r="H248" i="8"/>
  <c r="G204" i="8"/>
  <c r="H255" i="8"/>
  <c r="H209" i="8"/>
  <c r="H193" i="8"/>
  <c r="H221" i="8"/>
  <c r="H186" i="8"/>
  <c r="H241" i="8"/>
  <c r="H235" i="8"/>
  <c r="H220" i="8"/>
  <c r="G175" i="8"/>
  <c r="G181" i="8"/>
  <c r="H266" i="8"/>
  <c r="H159" i="8"/>
  <c r="H143" i="8"/>
  <c r="G171" i="8"/>
  <c r="G149" i="8"/>
  <c r="H187" i="8"/>
  <c r="H162" i="8"/>
  <c r="H148" i="8"/>
  <c r="H175" i="8"/>
  <c r="H132" i="8"/>
  <c r="H116" i="8"/>
  <c r="H163" i="8"/>
  <c r="G126" i="8"/>
  <c r="G110" i="8"/>
  <c r="G94" i="8"/>
  <c r="H161" i="8"/>
  <c r="H123" i="8"/>
  <c r="H107" i="8"/>
  <c r="H91" i="8"/>
  <c r="G111" i="8"/>
  <c r="G107" i="8"/>
  <c r="H80" i="8"/>
  <c r="H64" i="8"/>
  <c r="G103" i="8"/>
  <c r="G95" i="8"/>
  <c r="H57" i="8"/>
  <c r="H41" i="8"/>
  <c r="G53" i="8"/>
  <c r="G37" i="8"/>
  <c r="H81" i="8"/>
  <c r="H73" i="8"/>
  <c r="G92" i="8"/>
  <c r="G71" i="8"/>
  <c r="G64" i="8"/>
  <c r="H46" i="8"/>
  <c r="G25" i="8"/>
  <c r="G50" i="8"/>
  <c r="G34" i="8"/>
  <c r="G14" i="8"/>
  <c r="H31" i="8"/>
  <c r="G10" i="8"/>
  <c r="H25" i="8"/>
  <c r="G13" i="8"/>
  <c r="H18" i="8"/>
  <c r="G7" i="8"/>
  <c r="G258" i="8"/>
  <c r="G242" i="8"/>
  <c r="G226" i="8"/>
  <c r="G255" i="8"/>
  <c r="G239" i="8"/>
  <c r="G223" i="8"/>
  <c r="H263" i="8"/>
  <c r="H212" i="8"/>
  <c r="H196" i="8"/>
  <c r="H233" i="8"/>
  <c r="G202" i="8"/>
  <c r="H254" i="8"/>
  <c r="H207" i="8"/>
  <c r="H191" i="8"/>
  <c r="G218" i="8"/>
  <c r="H184" i="8"/>
  <c r="H224" i="8"/>
  <c r="H228" i="8"/>
  <c r="H217" i="8"/>
  <c r="H174" i="8"/>
  <c r="G174" i="8"/>
  <c r="H257" i="8"/>
  <c r="H157" i="8"/>
  <c r="H141" i="8"/>
  <c r="H170" i="8"/>
  <c r="G147" i="8"/>
  <c r="H177" i="8"/>
  <c r="H158" i="8"/>
  <c r="G142" i="8"/>
  <c r="G173" i="8"/>
  <c r="H130" i="8"/>
  <c r="H114" i="8"/>
  <c r="H160" i="8"/>
  <c r="G124" i="8"/>
  <c r="G108" i="8"/>
  <c r="H229" i="8"/>
  <c r="G156" i="8"/>
  <c r="H121" i="8"/>
  <c r="H105" i="8"/>
  <c r="H89" i="8"/>
  <c r="G205" i="8"/>
  <c r="G90" i="8"/>
  <c r="H78" i="8"/>
  <c r="H62" i="8"/>
  <c r="H102" i="8"/>
  <c r="H94" i="8"/>
  <c r="H55" i="8"/>
  <c r="H39" i="8"/>
  <c r="G51" i="8"/>
  <c r="G35" i="8"/>
  <c r="G80" i="8"/>
  <c r="G72" i="8"/>
  <c r="G85" i="8"/>
  <c r="G69" i="8"/>
  <c r="H60" i="8"/>
  <c r="H44" i="8"/>
  <c r="G86" i="8"/>
  <c r="G48" i="8"/>
  <c r="G32" i="8"/>
  <c r="G21" i="8"/>
  <c r="G30" i="8"/>
  <c r="G8" i="8"/>
  <c r="H24" i="8"/>
  <c r="H11" i="8"/>
  <c r="G15" i="8"/>
  <c r="H23" i="8"/>
  <c r="G254" i="8"/>
  <c r="G235" i="8"/>
  <c r="H192" i="8"/>
  <c r="H203" i="8"/>
  <c r="H214" i="8"/>
  <c r="G166" i="8"/>
  <c r="G159" i="8"/>
  <c r="G135" i="8"/>
  <c r="H144" i="8"/>
  <c r="G140" i="8"/>
  <c r="H140" i="8"/>
  <c r="H100" i="8"/>
  <c r="G47" i="8"/>
  <c r="G81" i="8"/>
  <c r="G60" i="8"/>
  <c r="H28" i="8"/>
  <c r="H15" i="8"/>
  <c r="G5" i="8"/>
  <c r="G240" i="8"/>
  <c r="G221" i="8"/>
  <c r="H232" i="8"/>
  <c r="H189" i="8"/>
  <c r="H226" i="8"/>
  <c r="G195" i="8"/>
  <c r="G145" i="8"/>
  <c r="H169" i="8"/>
  <c r="G122" i="8"/>
  <c r="H119" i="8"/>
  <c r="G160" i="8"/>
  <c r="G93" i="8"/>
  <c r="G33" i="8"/>
  <c r="G67" i="8"/>
  <c r="G46" i="8"/>
  <c r="H27" i="8"/>
  <c r="H5" i="8"/>
  <c r="G63" i="8"/>
  <c r="G88" i="8"/>
  <c r="G238" i="8"/>
  <c r="G219" i="8"/>
  <c r="H218" i="8"/>
  <c r="H259" i="8"/>
  <c r="G222" i="8"/>
  <c r="H185" i="8"/>
  <c r="G143" i="8"/>
  <c r="H167" i="8"/>
  <c r="G120" i="8"/>
  <c r="H117" i="8"/>
  <c r="H152" i="8"/>
  <c r="G31" i="8"/>
  <c r="H65" i="8"/>
  <c r="G44" i="8"/>
  <c r="G17" i="8"/>
  <c r="G20" i="8"/>
  <c r="G11" i="8"/>
  <c r="G224" i="8"/>
  <c r="H262" i="8"/>
  <c r="H268" i="8"/>
  <c r="H213" i="8"/>
  <c r="G198" i="8"/>
  <c r="H155" i="8"/>
  <c r="H176" i="8"/>
  <c r="H128" i="8"/>
  <c r="G106" i="8"/>
  <c r="H103" i="8"/>
  <c r="H76" i="8"/>
  <c r="H53" i="8"/>
  <c r="H79" i="8"/>
  <c r="H58" i="8"/>
  <c r="H30" i="8"/>
  <c r="G6" i="8"/>
  <c r="H9" i="8"/>
  <c r="G16" i="8"/>
  <c r="G267" i="8"/>
  <c r="H247" i="8"/>
  <c r="H253" i="8"/>
  <c r="H234" i="8"/>
  <c r="G190" i="8"/>
  <c r="H153" i="8"/>
  <c r="G169" i="8"/>
  <c r="H126" i="8"/>
  <c r="G104" i="8"/>
  <c r="H101" i="8"/>
  <c r="H74" i="8"/>
  <c r="H51" i="8"/>
  <c r="G78" i="8"/>
  <c r="H56" i="8"/>
  <c r="G87" i="8"/>
  <c r="H33" i="8"/>
  <c r="H7" i="8"/>
  <c r="H14" i="8"/>
  <c r="G253" i="8"/>
  <c r="H210" i="8"/>
  <c r="H239" i="8"/>
  <c r="H182" i="8"/>
  <c r="G167" i="8"/>
  <c r="H139" i="8"/>
  <c r="G152" i="8"/>
  <c r="H112" i="8"/>
  <c r="G178" i="8"/>
  <c r="H87" i="8"/>
  <c r="G144" i="8"/>
  <c r="H37" i="8"/>
  <c r="H71" i="8"/>
  <c r="H42" i="8"/>
  <c r="G19" i="8"/>
  <c r="G29" i="8"/>
  <c r="G146" i="8"/>
  <c r="G251" i="8"/>
  <c r="H208" i="8"/>
  <c r="H238" i="8"/>
  <c r="H180" i="8"/>
  <c r="H166" i="8"/>
  <c r="H137" i="8"/>
  <c r="H142" i="8"/>
  <c r="H110" i="8"/>
  <c r="G176" i="8"/>
  <c r="H85" i="8"/>
  <c r="G129" i="8"/>
  <c r="H222" i="8"/>
  <c r="H35" i="8"/>
  <c r="G27" i="8"/>
  <c r="H173" i="8"/>
  <c r="G49" i="8"/>
  <c r="H22" i="8"/>
  <c r="H17" i="8"/>
  <c r="H205" i="8"/>
  <c r="G165" i="8"/>
  <c r="G70" i="8"/>
  <c r="G22" i="8"/>
  <c r="H194" i="8"/>
  <c r="G136" i="8"/>
  <c r="G83" i="8"/>
  <c r="H13" i="8"/>
  <c r="G256" i="8"/>
  <c r="G154" i="8"/>
  <c r="H40" i="8"/>
  <c r="G150" i="8"/>
  <c r="G101" i="8"/>
  <c r="G237" i="8"/>
  <c r="H146" i="8"/>
  <c r="H63" i="8"/>
  <c r="H29" i="8"/>
  <c r="B26" i="8"/>
  <c r="B17" i="8" s="1"/>
  <c r="B25" i="8"/>
  <c r="B16" i="8" s="1"/>
  <c r="Z5" i="8" s="1"/>
  <c r="H85" i="19"/>
  <c r="M95" i="7"/>
  <c r="N95" i="7" s="1"/>
  <c r="G107" i="21"/>
  <c r="H206" i="21"/>
  <c r="H222" i="21"/>
  <c r="H94" i="21"/>
  <c r="H259" i="21"/>
  <c r="H68" i="21"/>
  <c r="H213" i="21"/>
  <c r="H85" i="21"/>
  <c r="G265" i="21"/>
  <c r="G79" i="21"/>
  <c r="H112" i="21"/>
  <c r="G31" i="21"/>
  <c r="H130" i="21"/>
  <c r="G51" i="21"/>
  <c r="G98" i="21"/>
  <c r="G165" i="21"/>
  <c r="H30" i="21"/>
  <c r="H56" i="21"/>
  <c r="H159" i="21"/>
  <c r="H11" i="21"/>
  <c r="H93" i="21"/>
  <c r="G182" i="21"/>
  <c r="H44" i="21"/>
  <c r="H120" i="21"/>
  <c r="H189" i="21"/>
  <c r="H154" i="21"/>
  <c r="G16" i="21"/>
  <c r="G61" i="21"/>
  <c r="G113" i="21"/>
  <c r="H86" i="21"/>
  <c r="H97" i="21"/>
  <c r="G83" i="21"/>
  <c r="G66" i="21"/>
  <c r="G124" i="21"/>
  <c r="H160" i="21"/>
  <c r="G208" i="21"/>
  <c r="G246" i="21"/>
  <c r="H33" i="21"/>
  <c r="G6" i="21"/>
  <c r="H114" i="21"/>
  <c r="H73" i="21"/>
  <c r="H66" i="21"/>
  <c r="H138" i="21"/>
  <c r="G115" i="21"/>
  <c r="H144" i="21"/>
  <c r="G162" i="21"/>
  <c r="H200" i="21"/>
  <c r="H264" i="21"/>
  <c r="G252" i="21"/>
  <c r="K212" i="10"/>
  <c r="L212" i="10" s="1"/>
  <c r="G19" i="21"/>
  <c r="G26" i="21"/>
  <c r="H37" i="21"/>
  <c r="G72" i="21"/>
  <c r="G135" i="21"/>
  <c r="G40" i="21"/>
  <c r="H92" i="21"/>
  <c r="H233" i="21"/>
  <c r="G146" i="21"/>
  <c r="G204" i="21"/>
  <c r="H199" i="21"/>
  <c r="G245" i="21"/>
  <c r="G25" i="21"/>
  <c r="H27" i="21"/>
  <c r="H40" i="21"/>
  <c r="H78" i="21"/>
  <c r="H143" i="21"/>
  <c r="G44" i="21"/>
  <c r="H96" i="21"/>
  <c r="H71" i="21"/>
  <c r="G125" i="21"/>
  <c r="G173" i="21"/>
  <c r="H235" i="21"/>
  <c r="H245" i="21"/>
  <c r="K54" i="10"/>
  <c r="L54" i="10" s="1"/>
  <c r="M65" i="10"/>
  <c r="N65" i="10" s="1"/>
  <c r="G12" i="21"/>
  <c r="G23" i="21"/>
  <c r="G27" i="21"/>
  <c r="G46" i="21"/>
  <c r="G56" i="21"/>
  <c r="G97" i="21"/>
  <c r="H149" i="21"/>
  <c r="H99" i="21"/>
  <c r="H158" i="21"/>
  <c r="H165" i="21"/>
  <c r="G205" i="21"/>
  <c r="B15" i="20"/>
  <c r="B14" i="20"/>
  <c r="B17" i="20"/>
  <c r="G248" i="21"/>
  <c r="G261" i="21"/>
  <c r="H244" i="21"/>
  <c r="H209" i="21"/>
  <c r="H236" i="21"/>
  <c r="H202" i="21"/>
  <c r="G234" i="21"/>
  <c r="H243" i="21"/>
  <c r="H254" i="21"/>
  <c r="G251" i="21"/>
  <c r="G201" i="21"/>
  <c r="G220" i="21"/>
  <c r="H257" i="21"/>
  <c r="G203" i="21"/>
  <c r="H231" i="21"/>
  <c r="H195" i="21"/>
  <c r="H196" i="21"/>
  <c r="G188" i="21"/>
  <c r="H256" i="21"/>
  <c r="H180" i="21"/>
  <c r="G148" i="21"/>
  <c r="H161" i="21"/>
  <c r="G169" i="21"/>
  <c r="G200" i="21"/>
  <c r="G183" i="21"/>
  <c r="G150" i="21"/>
  <c r="G120" i="21"/>
  <c r="G163" i="21"/>
  <c r="H129" i="21"/>
  <c r="H155" i="21"/>
  <c r="G121" i="21"/>
  <c r="G142" i="21"/>
  <c r="G143" i="21"/>
  <c r="G94" i="21"/>
  <c r="G62" i="21"/>
  <c r="H123" i="21"/>
  <c r="H95" i="21"/>
  <c r="H175" i="21"/>
  <c r="G106" i="21"/>
  <c r="G75" i="21"/>
  <c r="H135" i="21"/>
  <c r="H88" i="21"/>
  <c r="G114" i="21"/>
  <c r="H89" i="21"/>
  <c r="G76" i="21"/>
  <c r="G36" i="21"/>
  <c r="H53" i="21"/>
  <c r="G84" i="21"/>
  <c r="G53" i="21"/>
  <c r="H127" i="21"/>
  <c r="H65" i="21"/>
  <c r="G88" i="21"/>
  <c r="G42" i="21"/>
  <c r="H64" i="21"/>
  <c r="H102" i="21"/>
  <c r="G47" i="21"/>
  <c r="H21" i="21"/>
  <c r="H28" i="21"/>
  <c r="H36" i="21"/>
  <c r="H7" i="21"/>
  <c r="H18" i="21"/>
  <c r="H20" i="21"/>
  <c r="G29" i="21"/>
  <c r="H54" i="21"/>
  <c r="G8" i="21"/>
  <c r="H14" i="21"/>
  <c r="G244" i="21"/>
  <c r="G257" i="21"/>
  <c r="H242" i="21"/>
  <c r="H205" i="21"/>
  <c r="H234" i="21"/>
  <c r="H268" i="21"/>
  <c r="H232" i="21"/>
  <c r="H241" i="21"/>
  <c r="H251" i="21"/>
  <c r="H248" i="21"/>
  <c r="G197" i="21"/>
  <c r="H212" i="21"/>
  <c r="G242" i="21"/>
  <c r="G198" i="21"/>
  <c r="G226" i="21"/>
  <c r="H191" i="21"/>
  <c r="H192" i="21"/>
  <c r="G187" i="21"/>
  <c r="G227" i="21"/>
  <c r="G176" i="21"/>
  <c r="H229" i="21"/>
  <c r="H157" i="21"/>
  <c r="G267" i="21"/>
  <c r="H183" i="21"/>
  <c r="G175" i="21"/>
  <c r="H148" i="21"/>
  <c r="G116" i="21"/>
  <c r="H162" i="21"/>
  <c r="H125" i="21"/>
  <c r="H153" i="21"/>
  <c r="G209" i="21"/>
  <c r="G138" i="21"/>
  <c r="H128" i="21"/>
  <c r="G90" i="21"/>
  <c r="G58" i="21"/>
  <c r="G118" i="21"/>
  <c r="H91" i="21"/>
  <c r="G147" i="21"/>
  <c r="G103" i="21"/>
  <c r="G71" i="21"/>
  <c r="H134" i="21"/>
  <c r="H84" i="21"/>
  <c r="H111" i="21"/>
  <c r="G158" i="21"/>
  <c r="H63" i="21"/>
  <c r="G32" i="21"/>
  <c r="H49" i="21"/>
  <c r="H82" i="21"/>
  <c r="G49" i="21"/>
  <c r="G100" i="21"/>
  <c r="H62" i="21"/>
  <c r="G73" i="21"/>
  <c r="G38" i="21"/>
  <c r="H61" i="21"/>
  <c r="G96" i="21"/>
  <c r="G43" i="21"/>
  <c r="G20" i="21"/>
  <c r="H22" i="21"/>
  <c r="H35" i="21"/>
  <c r="H76" i="21"/>
  <c r="G17" i="21"/>
  <c r="G14" i="21"/>
  <c r="H24" i="21"/>
  <c r="H32" i="21"/>
  <c r="G5" i="21"/>
  <c r="G13" i="21"/>
  <c r="G240" i="21"/>
  <c r="G253" i="21"/>
  <c r="G231" i="21"/>
  <c r="H201" i="21"/>
  <c r="G223" i="21"/>
  <c r="H258" i="21"/>
  <c r="H230" i="21"/>
  <c r="G230" i="21"/>
  <c r="G243" i="21"/>
  <c r="G237" i="21"/>
  <c r="G193" i="21"/>
  <c r="G210" i="21"/>
  <c r="H238" i="21"/>
  <c r="G194" i="21"/>
  <c r="G225" i="21"/>
  <c r="H250" i="21"/>
  <c r="H188" i="21"/>
  <c r="H182" i="21"/>
  <c r="G216" i="21"/>
  <c r="G172" i="21"/>
  <c r="H185" i="21"/>
  <c r="G207" i="21"/>
  <c r="H240" i="21"/>
  <c r="H181" i="21"/>
  <c r="H171" i="21"/>
  <c r="G144" i="21"/>
  <c r="G112" i="21"/>
  <c r="G161" i="21"/>
  <c r="H121" i="21"/>
  <c r="G145" i="21"/>
  <c r="H187" i="21"/>
  <c r="G134" i="21"/>
  <c r="G127" i="21"/>
  <c r="G86" i="21"/>
  <c r="G54" i="21"/>
  <c r="H115" i="21"/>
  <c r="H87" i="21"/>
  <c r="H132" i="21"/>
  <c r="G99" i="21"/>
  <c r="G67" i="21"/>
  <c r="G122" i="21"/>
  <c r="G179" i="21"/>
  <c r="G109" i="21"/>
  <c r="H142" i="21"/>
  <c r="G60" i="21"/>
  <c r="H152" i="21"/>
  <c r="H45" i="21"/>
  <c r="H81" i="21"/>
  <c r="G45" i="21"/>
  <c r="G93" i="21"/>
  <c r="H50" i="21"/>
  <c r="H72" i="21"/>
  <c r="G34" i="21"/>
  <c r="H58" i="21"/>
  <c r="G89" i="21"/>
  <c r="H136" i="21"/>
  <c r="H15" i="21"/>
  <c r="G21" i="21"/>
  <c r="G28" i="21"/>
  <c r="H60" i="21"/>
  <c r="G11" i="21"/>
  <c r="G9" i="21"/>
  <c r="G18" i="21"/>
  <c r="G30" i="21"/>
  <c r="H70" i="21"/>
  <c r="H9" i="21"/>
  <c r="G268" i="21"/>
  <c r="G236" i="21"/>
  <c r="G266" i="21"/>
  <c r="G229" i="21"/>
  <c r="H265" i="21"/>
  <c r="G221" i="21"/>
  <c r="H255" i="21"/>
  <c r="H261" i="21"/>
  <c r="H228" i="21"/>
  <c r="G241" i="21"/>
  <c r="H221" i="21"/>
  <c r="G189" i="21"/>
  <c r="H203" i="21"/>
  <c r="H224" i="21"/>
  <c r="G190" i="21"/>
  <c r="G219" i="21"/>
  <c r="G218" i="21"/>
  <c r="H266" i="21"/>
  <c r="H176" i="21"/>
  <c r="G213" i="21"/>
  <c r="G168" i="21"/>
  <c r="G180" i="21"/>
  <c r="G199" i="21"/>
  <c r="G235" i="21"/>
  <c r="G178" i="21"/>
  <c r="H215" i="21"/>
  <c r="G140" i="21"/>
  <c r="G108" i="21"/>
  <c r="G159" i="21"/>
  <c r="H117" i="21"/>
  <c r="G141" i="21"/>
  <c r="H178" i="21"/>
  <c r="G130" i="21"/>
  <c r="H124" i="21"/>
  <c r="G82" i="21"/>
  <c r="H156" i="21"/>
  <c r="G110" i="21"/>
  <c r="H83" i="21"/>
  <c r="G131" i="21"/>
  <c r="G95" i="21"/>
  <c r="G63" i="21"/>
  <c r="G117" i="21"/>
  <c r="H174" i="21"/>
  <c r="H107" i="21"/>
  <c r="H140" i="21"/>
  <c r="G57" i="21"/>
  <c r="H98" i="21"/>
  <c r="H41" i="21"/>
  <c r="H80" i="21"/>
  <c r="G41" i="21"/>
  <c r="G85" i="21"/>
  <c r="G153" i="21"/>
  <c r="G68" i="21"/>
  <c r="H151" i="21"/>
  <c r="H51" i="21"/>
  <c r="H77" i="21"/>
  <c r="G77" i="21"/>
  <c r="H10" i="21"/>
  <c r="H16" i="21"/>
  <c r="H23" i="21"/>
  <c r="H48" i="21"/>
  <c r="G7" i="21"/>
  <c r="H90" i="21"/>
  <c r="H12" i="21"/>
  <c r="H25" i="21"/>
  <c r="H42" i="21"/>
  <c r="G264" i="21"/>
  <c r="G232" i="21"/>
  <c r="G263" i="21"/>
  <c r="H227" i="21"/>
  <c r="G262" i="21"/>
  <c r="H218" i="21"/>
  <c r="H252" i="21"/>
  <c r="G258" i="21"/>
  <c r="H226" i="21"/>
  <c r="H239" i="21"/>
  <c r="H220" i="21"/>
  <c r="G185" i="21"/>
  <c r="H198" i="21"/>
  <c r="H223" i="21"/>
  <c r="G186" i="21"/>
  <c r="H216" i="21"/>
  <c r="H211" i="21"/>
  <c r="H246" i="21"/>
  <c r="H172" i="21"/>
  <c r="G206" i="21"/>
  <c r="G164" i="21"/>
  <c r="H177" i="21"/>
  <c r="G192" i="21"/>
  <c r="G233" i="21"/>
  <c r="G174" i="21"/>
  <c r="G171" i="21"/>
  <c r="G136" i="21"/>
  <c r="H193" i="21"/>
  <c r="H145" i="21"/>
  <c r="H113" i="21"/>
  <c r="G137" i="21"/>
  <c r="G157" i="21"/>
  <c r="G126" i="21"/>
  <c r="H118" i="21"/>
  <c r="G78" i="21"/>
  <c r="H147" i="21"/>
  <c r="H108" i="21"/>
  <c r="H79" i="21"/>
  <c r="G123" i="21"/>
  <c r="G91" i="21"/>
  <c r="G59" i="21"/>
  <c r="H104" i="21"/>
  <c r="H150" i="21"/>
  <c r="H105" i="21"/>
  <c r="H126" i="21"/>
  <c r="G52" i="21"/>
  <c r="G92" i="21"/>
  <c r="H109" i="21"/>
  <c r="H74" i="21"/>
  <c r="G37" i="21"/>
  <c r="G81" i="21"/>
  <c r="G139" i="21"/>
  <c r="G65" i="21"/>
  <c r="H119" i="21"/>
  <c r="H179" i="21"/>
  <c r="H67" i="21"/>
  <c r="H43" i="21"/>
  <c r="H6" i="21"/>
  <c r="G15" i="21"/>
  <c r="G22" i="21"/>
  <c r="G35" i="21"/>
  <c r="H46" i="21"/>
  <c r="H57" i="21"/>
  <c r="H8" i="21"/>
  <c r="G24" i="21"/>
  <c r="H31" i="21"/>
  <c r="G260" i="21"/>
  <c r="G228" i="21"/>
  <c r="H253" i="21"/>
  <c r="H225" i="21"/>
  <c r="G259" i="21"/>
  <c r="H214" i="21"/>
  <c r="G249" i="21"/>
  <c r="G255" i="21"/>
  <c r="H219" i="21"/>
  <c r="H237" i="21"/>
  <c r="G217" i="21"/>
  <c r="G181" i="21"/>
  <c r="H194" i="21"/>
  <c r="G222" i="21"/>
  <c r="H263" i="21"/>
  <c r="G214" i="21"/>
  <c r="H204" i="21"/>
  <c r="G239" i="21"/>
  <c r="H168" i="21"/>
  <c r="H197" i="21"/>
  <c r="G160" i="21"/>
  <c r="H173" i="21"/>
  <c r="H184" i="21"/>
  <c r="G211" i="21"/>
  <c r="G170" i="21"/>
  <c r="H167" i="21"/>
  <c r="G132" i="21"/>
  <c r="G167" i="21"/>
  <c r="H141" i="21"/>
  <c r="G195" i="21"/>
  <c r="G133" i="21"/>
  <c r="G151" i="21"/>
  <c r="G155" i="21"/>
  <c r="H110" i="21"/>
  <c r="G74" i="21"/>
  <c r="H146" i="21"/>
  <c r="H106" i="21"/>
  <c r="H75" i="21"/>
  <c r="H122" i="21"/>
  <c r="G87" i="21"/>
  <c r="G55" i="21"/>
  <c r="H100" i="21"/>
  <c r="H139" i="21"/>
  <c r="H101" i="21"/>
  <c r="G111" i="21"/>
  <c r="G48" i="21"/>
  <c r="H69" i="21"/>
  <c r="G105" i="21"/>
  <c r="G69" i="21"/>
  <c r="G33" i="21"/>
  <c r="G80" i="21"/>
  <c r="H116" i="21"/>
  <c r="H55" i="21"/>
  <c r="G101" i="21"/>
  <c r="G119" i="21"/>
  <c r="G64" i="21"/>
  <c r="G39" i="21"/>
  <c r="H47" i="21"/>
  <c r="G10" i="21"/>
  <c r="H17" i="21"/>
  <c r="H34" i="21"/>
  <c r="H39" i="21"/>
  <c r="H52" i="21"/>
  <c r="H5" i="21"/>
  <c r="H19" i="21"/>
  <c r="H26" i="21"/>
  <c r="G256" i="21"/>
  <c r="G224" i="21"/>
  <c r="G250" i="21"/>
  <c r="H217" i="21"/>
  <c r="H249" i="21"/>
  <c r="H210" i="21"/>
  <c r="H247" i="21"/>
  <c r="G247" i="21"/>
  <c r="H267" i="21"/>
  <c r="H262" i="21"/>
  <c r="G215" i="21"/>
  <c r="G254" i="21"/>
  <c r="H190" i="21"/>
  <c r="G212" i="21"/>
  <c r="H260" i="21"/>
  <c r="H207" i="21"/>
  <c r="G202" i="21"/>
  <c r="G196" i="21"/>
  <c r="H164" i="21"/>
  <c r="G191" i="21"/>
  <c r="G156" i="21"/>
  <c r="H169" i="21"/>
  <c r="G177" i="21"/>
  <c r="H208" i="21"/>
  <c r="G166" i="21"/>
  <c r="H163" i="21"/>
  <c r="G128" i="21"/>
  <c r="H166" i="21"/>
  <c r="H137" i="21"/>
  <c r="G184" i="21"/>
  <c r="G129" i="21"/>
  <c r="G149" i="21"/>
  <c r="G154" i="21"/>
  <c r="G102" i="21"/>
  <c r="G70" i="21"/>
  <c r="H131" i="21"/>
  <c r="H13" i="21"/>
  <c r="H29" i="21"/>
  <c r="H38" i="21"/>
  <c r="G50" i="21"/>
  <c r="H59" i="21"/>
  <c r="G104" i="21"/>
  <c r="H170" i="21"/>
  <c r="H103" i="21"/>
  <c r="H133" i="21"/>
  <c r="G152" i="21"/>
  <c r="H186" i="21"/>
  <c r="G238" i="21"/>
  <c r="K257" i="10"/>
  <c r="L257" i="10" s="1"/>
  <c r="K35" i="10"/>
  <c r="L35" i="10" s="1"/>
  <c r="M193" i="10"/>
  <c r="N193" i="10" s="1"/>
  <c r="J268" i="21"/>
  <c r="J262" i="21"/>
  <c r="J236" i="21"/>
  <c r="J234" i="21"/>
  <c r="J221" i="21"/>
  <c r="J218" i="21"/>
  <c r="J214" i="21"/>
  <c r="J210" i="21"/>
  <c r="J206" i="21"/>
  <c r="J202" i="21"/>
  <c r="J258" i="21"/>
  <c r="J245" i="21"/>
  <c r="J243" i="21"/>
  <c r="J228" i="21"/>
  <c r="J226" i="21"/>
  <c r="J219" i="21"/>
  <c r="J215" i="21"/>
  <c r="J211" i="21"/>
  <c r="J207" i="21"/>
  <c r="J203" i="21"/>
  <c r="J267" i="21"/>
  <c r="J264" i="21"/>
  <c r="J261" i="21"/>
  <c r="J251" i="21"/>
  <c r="J241" i="21"/>
  <c r="J239" i="21"/>
  <c r="J224" i="21"/>
  <c r="J222" i="21"/>
  <c r="J254" i="21"/>
  <c r="J237" i="21"/>
  <c r="J235" i="21"/>
  <c r="J220" i="21"/>
  <c r="J263" i="21"/>
  <c r="J260" i="21"/>
  <c r="J257" i="21"/>
  <c r="J248" i="21"/>
  <c r="J246" i="21"/>
  <c r="J233" i="21"/>
  <c r="J231" i="21"/>
  <c r="J242" i="21"/>
  <c r="J230" i="21"/>
  <c r="J205" i="21"/>
  <c r="J265" i="21"/>
  <c r="J238" i="21"/>
  <c r="J223" i="21"/>
  <c r="J216" i="21"/>
  <c r="J199" i="21"/>
  <c r="J195" i="21"/>
  <c r="J191" i="21"/>
  <c r="J187" i="21"/>
  <c r="J252" i="21"/>
  <c r="J249" i="21"/>
  <c r="J227" i="21"/>
  <c r="J225" i="21"/>
  <c r="J209" i="21"/>
  <c r="J266" i="21"/>
  <c r="J204" i="21"/>
  <c r="J200" i="21"/>
  <c r="J196" i="21"/>
  <c r="J192" i="21"/>
  <c r="J253" i="21"/>
  <c r="J240" i="21"/>
  <c r="J232" i="21"/>
  <c r="J229" i="21"/>
  <c r="J208" i="21"/>
  <c r="J197" i="21"/>
  <c r="J193" i="21"/>
  <c r="J189" i="21"/>
  <c r="J256" i="21"/>
  <c r="J213" i="21"/>
  <c r="J186" i="21"/>
  <c r="J185" i="21"/>
  <c r="J177" i="21"/>
  <c r="J173" i="21"/>
  <c r="J169" i="21"/>
  <c r="J165" i="21"/>
  <c r="J161" i="21"/>
  <c r="J157" i="21"/>
  <c r="J198" i="21"/>
  <c r="J184" i="21"/>
  <c r="J217" i="21"/>
  <c r="J178" i="21"/>
  <c r="J174" i="21"/>
  <c r="J170" i="21"/>
  <c r="J166" i="21"/>
  <c r="J162" i="21"/>
  <c r="J158" i="21"/>
  <c r="J250" i="21"/>
  <c r="J181" i="21"/>
  <c r="J247" i="21"/>
  <c r="J201" i="21"/>
  <c r="J259" i="21"/>
  <c r="J180" i="21"/>
  <c r="J176" i="21"/>
  <c r="J172" i="21"/>
  <c r="J155" i="21"/>
  <c r="J255" i="21"/>
  <c r="J168" i="21"/>
  <c r="J153" i="21"/>
  <c r="J151" i="21"/>
  <c r="J146" i="21"/>
  <c r="J142" i="21"/>
  <c r="J138" i="21"/>
  <c r="J134" i="21"/>
  <c r="J130" i="21"/>
  <c r="J126" i="21"/>
  <c r="J122" i="21"/>
  <c r="J118" i="21"/>
  <c r="J114" i="21"/>
  <c r="J110" i="21"/>
  <c r="J212" i="21"/>
  <c r="J149" i="21"/>
  <c r="J244" i="21"/>
  <c r="J190" i="21"/>
  <c r="J182" i="21"/>
  <c r="J179" i="21"/>
  <c r="J156" i="21"/>
  <c r="J154" i="21"/>
  <c r="J159" i="21"/>
  <c r="J147" i="21"/>
  <c r="J145" i="21"/>
  <c r="J132" i="21"/>
  <c r="J131" i="21"/>
  <c r="J129" i="21"/>
  <c r="J112" i="21"/>
  <c r="J183" i="21"/>
  <c r="J175" i="21"/>
  <c r="J148" i="21"/>
  <c r="J104" i="21"/>
  <c r="J100" i="21"/>
  <c r="J96" i="21"/>
  <c r="J92" i="21"/>
  <c r="J88" i="21"/>
  <c r="J84" i="21"/>
  <c r="J80" i="21"/>
  <c r="J76" i="21"/>
  <c r="J72" i="21"/>
  <c r="J188" i="21"/>
  <c r="J136" i="21"/>
  <c r="J135" i="21"/>
  <c r="J133" i="21"/>
  <c r="J117" i="21"/>
  <c r="J163" i="21"/>
  <c r="J160" i="21"/>
  <c r="J150" i="21"/>
  <c r="J121" i="21"/>
  <c r="J120" i="21"/>
  <c r="J111" i="21"/>
  <c r="J109" i="21"/>
  <c r="J107" i="21"/>
  <c r="J101" i="21"/>
  <c r="J97" i="21"/>
  <c r="J93" i="21"/>
  <c r="J89" i="21"/>
  <c r="J85" i="21"/>
  <c r="J81" i="21"/>
  <c r="J194" i="21"/>
  <c r="J152" i="21"/>
  <c r="J102" i="21"/>
  <c r="J98" i="21"/>
  <c r="J94" i="21"/>
  <c r="J90" i="21"/>
  <c r="J86" i="21"/>
  <c r="J171" i="21"/>
  <c r="J124" i="21"/>
  <c r="J108" i="21"/>
  <c r="J82" i="21"/>
  <c r="J75" i="21"/>
  <c r="J74" i="21"/>
  <c r="J56" i="21"/>
  <c r="J115" i="21"/>
  <c r="J105" i="21"/>
  <c r="J99" i="21"/>
  <c r="J83" i="21"/>
  <c r="J73" i="21"/>
  <c r="J65" i="21"/>
  <c r="J62" i="21"/>
  <c r="J59" i="21"/>
  <c r="J50" i="21"/>
  <c r="J46" i="21"/>
  <c r="J42" i="21"/>
  <c r="J143" i="21"/>
  <c r="J127" i="21"/>
  <c r="J87" i="21"/>
  <c r="J68" i="21"/>
  <c r="J167" i="21"/>
  <c r="J139" i="21"/>
  <c r="J137" i="21"/>
  <c r="J116" i="21"/>
  <c r="J113" i="21"/>
  <c r="J106" i="21"/>
  <c r="J79" i="21"/>
  <c r="J78" i="21"/>
  <c r="J61" i="21"/>
  <c r="J58" i="21"/>
  <c r="J55" i="21"/>
  <c r="J51" i="21"/>
  <c r="J164" i="21"/>
  <c r="J141" i="21"/>
  <c r="J125" i="21"/>
  <c r="J119" i="21"/>
  <c r="J95" i="21"/>
  <c r="J77" i="21"/>
  <c r="J64" i="21"/>
  <c r="J144" i="21"/>
  <c r="J128" i="21"/>
  <c r="J71" i="21"/>
  <c r="J70" i="21"/>
  <c r="J67" i="21"/>
  <c r="J57" i="21"/>
  <c r="J54" i="21"/>
  <c r="J52" i="21"/>
  <c r="J123" i="21"/>
  <c r="J103" i="21"/>
  <c r="J60" i="21"/>
  <c r="J53" i="21"/>
  <c r="J47" i="21"/>
  <c r="J40" i="21"/>
  <c r="J37" i="21"/>
  <c r="J36" i="21"/>
  <c r="J23" i="21"/>
  <c r="J17" i="21"/>
  <c r="J11" i="21"/>
  <c r="J7" i="21"/>
  <c r="J91" i="21"/>
  <c r="J69" i="21"/>
  <c r="J66" i="21"/>
  <c r="J44" i="21"/>
  <c r="J35" i="21"/>
  <c r="J29" i="21"/>
  <c r="J18" i="21"/>
  <c r="J63" i="21"/>
  <c r="J48" i="21"/>
  <c r="J34" i="21"/>
  <c r="J30" i="21"/>
  <c r="J24" i="21"/>
  <c r="J12" i="21"/>
  <c r="J8" i="21"/>
  <c r="J5" i="21"/>
  <c r="J41" i="21"/>
  <c r="J33" i="21"/>
  <c r="J32" i="21"/>
  <c r="J25" i="21"/>
  <c r="J19" i="21"/>
  <c r="J13" i="21"/>
  <c r="J43" i="21"/>
  <c r="J38" i="21"/>
  <c r="J28" i="21"/>
  <c r="J22" i="21"/>
  <c r="J45" i="21"/>
  <c r="J31" i="21"/>
  <c r="J26" i="21"/>
  <c r="J14" i="21"/>
  <c r="J9" i="21"/>
  <c r="J16" i="21"/>
  <c r="J27" i="21"/>
  <c r="J20" i="21"/>
  <c r="J140" i="21"/>
  <c r="J49" i="21"/>
  <c r="J39" i="21"/>
  <c r="J21" i="21"/>
  <c r="J15" i="21"/>
  <c r="J10" i="21"/>
  <c r="J6" i="21"/>
  <c r="M93" i="10"/>
  <c r="N93" i="10" s="1"/>
  <c r="M127" i="10"/>
  <c r="N127" i="10" s="1"/>
  <c r="K121" i="10"/>
  <c r="L121" i="10" s="1"/>
  <c r="K79" i="10"/>
  <c r="L79" i="10" s="1"/>
  <c r="K120" i="10"/>
  <c r="L120" i="10" s="1"/>
  <c r="K34" i="10"/>
  <c r="L34" i="10" s="1"/>
  <c r="J80" i="20"/>
  <c r="J127" i="20"/>
  <c r="J189" i="20"/>
  <c r="J18" i="20"/>
  <c r="J38" i="20"/>
  <c r="J63" i="20"/>
  <c r="J221" i="20"/>
  <c r="J29" i="20"/>
  <c r="J94" i="20"/>
  <c r="J95" i="20"/>
  <c r="J188" i="20"/>
  <c r="J11" i="20"/>
  <c r="J118" i="20"/>
  <c r="J122" i="20"/>
  <c r="J217" i="20"/>
  <c r="J28" i="20"/>
  <c r="J65" i="20"/>
  <c r="J147" i="20"/>
  <c r="J220" i="20"/>
  <c r="J12" i="20"/>
  <c r="J93" i="20"/>
  <c r="J124" i="20"/>
  <c r="J246" i="20"/>
  <c r="J24" i="20"/>
  <c r="J129" i="20"/>
  <c r="J156" i="20"/>
  <c r="J242" i="20"/>
  <c r="J46" i="20"/>
  <c r="J92" i="20"/>
  <c r="J155" i="20"/>
  <c r="I267" i="20"/>
  <c r="G258" i="20"/>
  <c r="G250" i="20"/>
  <c r="G226" i="20"/>
  <c r="H267" i="20"/>
  <c r="G259" i="20"/>
  <c r="G251" i="20"/>
  <c r="H252" i="20"/>
  <c r="G264" i="20"/>
  <c r="H265" i="20"/>
  <c r="H251" i="20"/>
  <c r="G265" i="20"/>
  <c r="G257" i="20"/>
  <c r="H234" i="20"/>
  <c r="H258" i="20"/>
  <c r="G218" i="20"/>
  <c r="G210" i="20"/>
  <c r="H245" i="20"/>
  <c r="H239" i="20"/>
  <c r="H266" i="20"/>
  <c r="H244" i="20"/>
  <c r="H222" i="20"/>
  <c r="G215" i="20"/>
  <c r="H233" i="20"/>
  <c r="H220" i="20"/>
  <c r="H243" i="20"/>
  <c r="G231" i="20"/>
  <c r="H194" i="20"/>
  <c r="H186" i="20"/>
  <c r="G204" i="20"/>
  <c r="H197" i="20"/>
  <c r="G174" i="20"/>
  <c r="G166" i="20"/>
  <c r="H195" i="20"/>
  <c r="H187" i="20"/>
  <c r="G191" i="20"/>
  <c r="G183" i="20"/>
  <c r="H238" i="20"/>
  <c r="G208" i="20"/>
  <c r="G240" i="20"/>
  <c r="H207" i="20"/>
  <c r="G184" i="20"/>
  <c r="G176" i="20"/>
  <c r="H217" i="20"/>
  <c r="H214" i="20"/>
  <c r="H185" i="20"/>
  <c r="G221" i="20"/>
  <c r="G193" i="20"/>
  <c r="H172" i="20"/>
  <c r="G160" i="20"/>
  <c r="H177" i="20"/>
  <c r="H161" i="20"/>
  <c r="H164" i="20"/>
  <c r="G141" i="20"/>
  <c r="G133" i="20"/>
  <c r="G109" i="20"/>
  <c r="G185" i="20"/>
  <c r="H154" i="20"/>
  <c r="G181" i="20"/>
  <c r="H155" i="20"/>
  <c r="H147" i="20"/>
  <c r="H123" i="20"/>
  <c r="H115" i="20"/>
  <c r="H150" i="20"/>
  <c r="H145" i="20"/>
  <c r="H129" i="20"/>
  <c r="G124" i="20"/>
  <c r="H108" i="20"/>
  <c r="G100" i="20"/>
  <c r="G126" i="20"/>
  <c r="G110" i="20"/>
  <c r="G139" i="20"/>
  <c r="G123" i="20"/>
  <c r="H144" i="20"/>
  <c r="H128" i="20"/>
  <c r="H90" i="20"/>
  <c r="H82" i="20"/>
  <c r="H58" i="20"/>
  <c r="H157" i="20"/>
  <c r="H141" i="20"/>
  <c r="G136" i="20"/>
  <c r="G120" i="20"/>
  <c r="H114" i="20"/>
  <c r="G94" i="20"/>
  <c r="G146" i="20"/>
  <c r="H105" i="20"/>
  <c r="H99" i="20"/>
  <c r="G135" i="20"/>
  <c r="G119" i="20"/>
  <c r="G87" i="20"/>
  <c r="G79" i="20"/>
  <c r="G55" i="20"/>
  <c r="G47" i="20"/>
  <c r="G66" i="20"/>
  <c r="G45" i="20"/>
  <c r="H84" i="20"/>
  <c r="H76" i="20"/>
  <c r="G93" i="20"/>
  <c r="G88" i="20"/>
  <c r="H65" i="20"/>
  <c r="H57" i="20"/>
  <c r="H32" i="20"/>
  <c r="H148" i="20"/>
  <c r="G57" i="20"/>
  <c r="G78" i="20"/>
  <c r="H42" i="20"/>
  <c r="H132" i="20"/>
  <c r="H67" i="20"/>
  <c r="H59" i="20"/>
  <c r="G56" i="20"/>
  <c r="G37" i="20"/>
  <c r="G11" i="20"/>
  <c r="H96" i="20"/>
  <c r="H34" i="20"/>
  <c r="G29" i="20"/>
  <c r="H8" i="20"/>
  <c r="H124" i="20"/>
  <c r="G48" i="20"/>
  <c r="G24" i="20"/>
  <c r="H22" i="20"/>
  <c r="H7" i="20"/>
  <c r="G19" i="20"/>
  <c r="H9" i="20"/>
  <c r="H39" i="20"/>
  <c r="G30" i="20"/>
  <c r="G9" i="20"/>
  <c r="H16" i="20"/>
  <c r="G33" i="20"/>
  <c r="G26" i="20"/>
  <c r="H89" i="20"/>
  <c r="G64" i="20"/>
  <c r="G27" i="20"/>
  <c r="G15" i="20"/>
  <c r="Z5" i="20"/>
  <c r="I89" i="20"/>
  <c r="I26" i="20"/>
  <c r="I30" i="20"/>
  <c r="I36" i="20"/>
  <c r="I8" i="20"/>
  <c r="I49" i="20"/>
  <c r="I90" i="20"/>
  <c r="I59" i="20"/>
  <c r="I62" i="20"/>
  <c r="I60" i="20"/>
  <c r="I92" i="20"/>
  <c r="I151" i="20"/>
  <c r="I155" i="20"/>
  <c r="I120" i="20"/>
  <c r="I152" i="20"/>
  <c r="I93" i="20"/>
  <c r="I122" i="20"/>
  <c r="I154" i="20"/>
  <c r="I157" i="20"/>
  <c r="I165" i="20"/>
  <c r="I228" i="20"/>
  <c r="I200" i="20"/>
  <c r="I177" i="20"/>
  <c r="I214" i="20"/>
  <c r="I188" i="20"/>
  <c r="I179" i="20"/>
  <c r="I234" i="20"/>
  <c r="I197" i="20"/>
  <c r="I240" i="20"/>
  <c r="I212" i="20"/>
  <c r="I199" i="20"/>
  <c r="I226" i="20"/>
  <c r="I253" i="20"/>
  <c r="I244" i="20"/>
  <c r="I239" i="20"/>
  <c r="M195" i="10"/>
  <c r="N195" i="10" s="1"/>
  <c r="M188" i="10"/>
  <c r="N188" i="10" s="1"/>
  <c r="M254" i="10"/>
  <c r="N254" i="10" s="1"/>
  <c r="M181" i="10"/>
  <c r="N181" i="10" s="1"/>
  <c r="K206" i="10"/>
  <c r="L206" i="10" s="1"/>
  <c r="K97" i="10"/>
  <c r="L97" i="10" s="1"/>
  <c r="I37" i="20"/>
  <c r="J37" i="20"/>
  <c r="J16" i="20"/>
  <c r="I137" i="20"/>
  <c r="J31" i="20"/>
  <c r="I45" i="20"/>
  <c r="J27" i="20"/>
  <c r="I29" i="20"/>
  <c r="J40" i="20"/>
  <c r="J48" i="20"/>
  <c r="I12" i="20"/>
  <c r="I47" i="20"/>
  <c r="I51" i="20"/>
  <c r="I145" i="20"/>
  <c r="J61" i="20"/>
  <c r="I83" i="20"/>
  <c r="I70" i="20"/>
  <c r="J42" i="20"/>
  <c r="J98" i="20"/>
  <c r="J41" i="20"/>
  <c r="J68" i="20"/>
  <c r="I108" i="20"/>
  <c r="I64" i="20"/>
  <c r="I96" i="20"/>
  <c r="I132" i="20"/>
  <c r="J96" i="20"/>
  <c r="J158" i="20"/>
  <c r="J135" i="20"/>
  <c r="J67" i="20"/>
  <c r="J99" i="20"/>
  <c r="I125" i="20"/>
  <c r="J157" i="20"/>
  <c r="J125" i="20"/>
  <c r="I156" i="20"/>
  <c r="I97" i="20"/>
  <c r="J165" i="20"/>
  <c r="J128" i="20"/>
  <c r="J160" i="20"/>
  <c r="J159" i="20"/>
  <c r="I126" i="20"/>
  <c r="I158" i="20"/>
  <c r="I161" i="20"/>
  <c r="J168" i="20"/>
  <c r="I230" i="20"/>
  <c r="I206" i="20"/>
  <c r="I181" i="20"/>
  <c r="J215" i="20"/>
  <c r="J193" i="20"/>
  <c r="J248" i="20"/>
  <c r="I192" i="20"/>
  <c r="J192" i="20"/>
  <c r="I183" i="20"/>
  <c r="J258" i="20"/>
  <c r="J199" i="20"/>
  <c r="J250" i="20"/>
  <c r="J225" i="20"/>
  <c r="I216" i="20"/>
  <c r="I222" i="20"/>
  <c r="I203" i="20"/>
  <c r="J237" i="20"/>
  <c r="J247" i="20"/>
  <c r="J249" i="20"/>
  <c r="I257" i="20"/>
  <c r="I248" i="20"/>
  <c r="J260" i="20"/>
  <c r="I243" i="20"/>
  <c r="I7" i="20"/>
  <c r="I38" i="20"/>
  <c r="I21" i="20"/>
  <c r="J58" i="20"/>
  <c r="J35" i="20"/>
  <c r="I129" i="20"/>
  <c r="J33" i="20"/>
  <c r="I9" i="20"/>
  <c r="I82" i="20"/>
  <c r="I50" i="20"/>
  <c r="I18" i="20"/>
  <c r="I58" i="20"/>
  <c r="I53" i="20"/>
  <c r="J150" i="20"/>
  <c r="J64" i="20"/>
  <c r="J85" i="20"/>
  <c r="I78" i="20"/>
  <c r="J44" i="20"/>
  <c r="J110" i="20"/>
  <c r="J50" i="20"/>
  <c r="I71" i="20"/>
  <c r="I121" i="20"/>
  <c r="I68" i="20"/>
  <c r="I100" i="20"/>
  <c r="J137" i="20"/>
  <c r="J100" i="20"/>
  <c r="I95" i="20"/>
  <c r="J143" i="20"/>
  <c r="J71" i="20"/>
  <c r="J103" i="20"/>
  <c r="J130" i="20"/>
  <c r="I98" i="20"/>
  <c r="I128" i="20"/>
  <c r="J102" i="20"/>
  <c r="I101" i="20"/>
  <c r="J172" i="20"/>
  <c r="J132" i="20"/>
  <c r="I166" i="20"/>
  <c r="I170" i="20"/>
  <c r="I130" i="20"/>
  <c r="I162" i="20"/>
  <c r="J171" i="20"/>
  <c r="J174" i="20"/>
  <c r="I232" i="20"/>
  <c r="J212" i="20"/>
  <c r="I185" i="20"/>
  <c r="I217" i="20"/>
  <c r="I196" i="20"/>
  <c r="I164" i="20"/>
  <c r="J196" i="20"/>
  <c r="J202" i="20"/>
  <c r="I187" i="20"/>
  <c r="J175" i="20"/>
  <c r="J204" i="20"/>
  <c r="J251" i="20"/>
  <c r="J227" i="20"/>
  <c r="I220" i="20"/>
  <c r="J233" i="20"/>
  <c r="I207" i="20"/>
  <c r="J239" i="20"/>
  <c r="J254" i="20"/>
  <c r="I250" i="20"/>
  <c r="I261" i="20"/>
  <c r="I252" i="20"/>
  <c r="J264" i="20"/>
  <c r="I247" i="20"/>
  <c r="I11" i="20"/>
  <c r="I66" i="20"/>
  <c r="J22" i="20"/>
  <c r="I6" i="20"/>
  <c r="J43" i="20"/>
  <c r="J6" i="20"/>
  <c r="I40" i="20"/>
  <c r="I13" i="20"/>
  <c r="J9" i="20"/>
  <c r="J82" i="20"/>
  <c r="J19" i="20"/>
  <c r="J101" i="20"/>
  <c r="I61" i="20"/>
  <c r="J39" i="20"/>
  <c r="I67" i="20"/>
  <c r="I86" i="20"/>
  <c r="J86" i="20"/>
  <c r="I46" i="20"/>
  <c r="I57" i="20"/>
  <c r="J52" i="20"/>
  <c r="J73" i="20"/>
  <c r="J126" i="20"/>
  <c r="I72" i="20"/>
  <c r="J108" i="20"/>
  <c r="I140" i="20"/>
  <c r="I111" i="20"/>
  <c r="I99" i="20"/>
  <c r="J151" i="20"/>
  <c r="J75" i="20"/>
  <c r="J105" i="20"/>
  <c r="I133" i="20"/>
  <c r="I102" i="20"/>
  <c r="J133" i="20"/>
  <c r="I115" i="20"/>
  <c r="I104" i="20"/>
  <c r="J173" i="20"/>
  <c r="J136" i="20"/>
  <c r="I169" i="20"/>
  <c r="I178" i="20"/>
  <c r="I134" i="20"/>
  <c r="J167" i="20"/>
  <c r="I174" i="20"/>
  <c r="I186" i="20"/>
  <c r="I262" i="20"/>
  <c r="J223" i="20"/>
  <c r="I189" i="20"/>
  <c r="I218" i="20"/>
  <c r="I198" i="20"/>
  <c r="I168" i="20"/>
  <c r="J198" i="20"/>
  <c r="I209" i="20"/>
  <c r="I191" i="20"/>
  <c r="J179" i="20"/>
  <c r="J210" i="20"/>
  <c r="J267" i="20"/>
  <c r="I229" i="20"/>
  <c r="J229" i="20"/>
  <c r="J235" i="20"/>
  <c r="I211" i="20"/>
  <c r="J241" i="20"/>
  <c r="I258" i="20"/>
  <c r="J262" i="20"/>
  <c r="I265" i="20"/>
  <c r="I256" i="20"/>
  <c r="J268" i="20"/>
  <c r="I251" i="20"/>
  <c r="I16" i="20"/>
  <c r="I17" i="20"/>
  <c r="I28" i="20"/>
  <c r="I10" i="20"/>
  <c r="I74" i="20"/>
  <c r="J10" i="20"/>
  <c r="I41" i="20"/>
  <c r="J14" i="20"/>
  <c r="J13" i="20"/>
  <c r="J104" i="20"/>
  <c r="I24" i="20"/>
  <c r="I35" i="20"/>
  <c r="I69" i="20"/>
  <c r="J49" i="20"/>
  <c r="J69" i="20"/>
  <c r="J90" i="20"/>
  <c r="I87" i="20"/>
  <c r="J54" i="20"/>
  <c r="I65" i="20"/>
  <c r="I55" i="20"/>
  <c r="J76" i="20"/>
  <c r="I44" i="20"/>
  <c r="I76" i="20"/>
  <c r="J113" i="20"/>
  <c r="J145" i="20"/>
  <c r="I119" i="20"/>
  <c r="I103" i="20"/>
  <c r="J154" i="20"/>
  <c r="J79" i="20"/>
  <c r="I107" i="20"/>
  <c r="J138" i="20"/>
  <c r="J107" i="20"/>
  <c r="I136" i="20"/>
  <c r="I123" i="20"/>
  <c r="J115" i="20"/>
  <c r="I182" i="20"/>
  <c r="J140" i="20"/>
  <c r="I159" i="20"/>
  <c r="I106" i="20"/>
  <c r="I138" i="20"/>
  <c r="J170" i="20"/>
  <c r="J176" i="20"/>
  <c r="I194" i="20"/>
  <c r="J182" i="20"/>
  <c r="J228" i="20"/>
  <c r="I193" i="20"/>
  <c r="J219" i="20"/>
  <c r="I201" i="20"/>
  <c r="I172" i="20"/>
  <c r="I202" i="20"/>
  <c r="I163" i="20"/>
  <c r="I195" i="20"/>
  <c r="J183" i="20"/>
  <c r="J226" i="20"/>
  <c r="J201" i="20"/>
  <c r="J240" i="20"/>
  <c r="J231" i="20"/>
  <c r="I237" i="20"/>
  <c r="I215" i="20"/>
  <c r="J245" i="20"/>
  <c r="J232" i="20"/>
  <c r="J266" i="20"/>
  <c r="J253" i="20"/>
  <c r="I260" i="20"/>
  <c r="I223" i="20"/>
  <c r="I255" i="20"/>
  <c r="J17" i="20"/>
  <c r="I23" i="20"/>
  <c r="I31" i="20"/>
  <c r="I15" i="20"/>
  <c r="J106" i="20"/>
  <c r="I14" i="20"/>
  <c r="I42" i="20"/>
  <c r="J20" i="20"/>
  <c r="I19" i="20"/>
  <c r="J142" i="20"/>
  <c r="I32" i="20"/>
  <c r="I39" i="20"/>
  <c r="I77" i="20"/>
  <c r="J51" i="20"/>
  <c r="J72" i="20"/>
  <c r="I91" i="20"/>
  <c r="I94" i="20"/>
  <c r="J62" i="20"/>
  <c r="I73" i="20"/>
  <c r="J57" i="20"/>
  <c r="I79" i="20"/>
  <c r="I48" i="20"/>
  <c r="I80" i="20"/>
  <c r="I116" i="20"/>
  <c r="I148" i="20"/>
  <c r="I127" i="20"/>
  <c r="I105" i="20"/>
  <c r="I160" i="20"/>
  <c r="J83" i="20"/>
  <c r="I109" i="20"/>
  <c r="I141" i="20"/>
  <c r="J109" i="20"/>
  <c r="J141" i="20"/>
  <c r="I131" i="20"/>
  <c r="J123" i="20"/>
  <c r="J112" i="20"/>
  <c r="J144" i="20"/>
  <c r="J163" i="20"/>
  <c r="I110" i="20"/>
  <c r="I142" i="20"/>
  <c r="J178" i="20"/>
  <c r="J177" i="20"/>
  <c r="J197" i="20"/>
  <c r="J186" i="20"/>
  <c r="J230" i="20"/>
  <c r="J200" i="20"/>
  <c r="I221" i="20"/>
  <c r="J207" i="20"/>
  <c r="I176" i="20"/>
  <c r="J208" i="20"/>
  <c r="I167" i="20"/>
  <c r="J203" i="20"/>
  <c r="J187" i="20"/>
  <c r="I225" i="20"/>
  <c r="J205" i="20"/>
  <c r="J243" i="20"/>
  <c r="I233" i="20"/>
  <c r="J244" i="20"/>
  <c r="I219" i="20"/>
  <c r="I246" i="20"/>
  <c r="J234" i="20"/>
  <c r="I241" i="20"/>
  <c r="J257" i="20"/>
  <c r="I264" i="20"/>
  <c r="I227" i="20"/>
  <c r="I259" i="20"/>
  <c r="I22" i="20"/>
  <c r="J32" i="20"/>
  <c r="I43" i="20"/>
  <c r="J21" i="20"/>
  <c r="J134" i="20"/>
  <c r="J15" i="20"/>
  <c r="J74" i="20"/>
  <c r="I25" i="20"/>
  <c r="J25" i="20"/>
  <c r="J5" i="20"/>
  <c r="I34" i="20"/>
  <c r="J45" i="20"/>
  <c r="I85" i="20"/>
  <c r="J53" i="20"/>
  <c r="I75" i="20"/>
  <c r="I153" i="20"/>
  <c r="I33" i="20"/>
  <c r="J70" i="20"/>
  <c r="I81" i="20"/>
  <c r="J60" i="20"/>
  <c r="J81" i="20"/>
  <c r="I52" i="20"/>
  <c r="I84" i="20"/>
  <c r="J121" i="20"/>
  <c r="J153" i="20"/>
  <c r="I135" i="20"/>
  <c r="J111" i="20"/>
  <c r="J55" i="20"/>
  <c r="J87" i="20"/>
  <c r="J114" i="20"/>
  <c r="J146" i="20"/>
  <c r="I112" i="20"/>
  <c r="I144" i="20"/>
  <c r="I139" i="20"/>
  <c r="J131" i="20"/>
  <c r="J116" i="20"/>
  <c r="J148" i="20"/>
  <c r="J166" i="20"/>
  <c r="I114" i="20"/>
  <c r="I146" i="20"/>
  <c r="J162" i="20"/>
  <c r="I190" i="20"/>
  <c r="I205" i="20"/>
  <c r="J190" i="20"/>
  <c r="I242" i="20"/>
  <c r="J206" i="20"/>
  <c r="J181" i="20"/>
  <c r="J214" i="20"/>
  <c r="I180" i="20"/>
  <c r="J180" i="20"/>
  <c r="I171" i="20"/>
  <c r="I210" i="20"/>
  <c r="J191" i="20"/>
  <c r="J236" i="20"/>
  <c r="J209" i="20"/>
  <c r="I204" i="20"/>
  <c r="J255" i="20"/>
  <c r="J259" i="20"/>
  <c r="J222" i="20"/>
  <c r="I254" i="20"/>
  <c r="I236" i="20"/>
  <c r="I245" i="20"/>
  <c r="J261" i="20"/>
  <c r="I268" i="20"/>
  <c r="I231" i="20"/>
  <c r="I263" i="20"/>
  <c r="K94" i="10"/>
  <c r="L94" i="10" s="1"/>
  <c r="J23" i="20"/>
  <c r="J7" i="20"/>
  <c r="J66" i="20"/>
  <c r="I27" i="20"/>
  <c r="J8" i="20"/>
  <c r="I20" i="20"/>
  <c r="J97" i="20"/>
  <c r="J26" i="20"/>
  <c r="J30" i="20"/>
  <c r="I5" i="20"/>
  <c r="J36" i="20"/>
  <c r="J47" i="20"/>
  <c r="J89" i="20"/>
  <c r="J56" i="20"/>
  <c r="J77" i="20"/>
  <c r="I54" i="20"/>
  <c r="J34" i="20"/>
  <c r="J78" i="20"/>
  <c r="I113" i="20"/>
  <c r="I63" i="20"/>
  <c r="J84" i="20"/>
  <c r="I56" i="20"/>
  <c r="I88" i="20"/>
  <c r="I124" i="20"/>
  <c r="J88" i="20"/>
  <c r="I143" i="20"/>
  <c r="J119" i="20"/>
  <c r="J59" i="20"/>
  <c r="J91" i="20"/>
  <c r="I117" i="20"/>
  <c r="I149" i="20"/>
  <c r="J117" i="20"/>
  <c r="J149" i="20"/>
  <c r="I147" i="20"/>
  <c r="J139" i="20"/>
  <c r="J120" i="20"/>
  <c r="J152" i="20"/>
  <c r="J169" i="20"/>
  <c r="I118" i="20"/>
  <c r="I150" i="20"/>
  <c r="J164" i="20"/>
  <c r="J161" i="20"/>
  <c r="J211" i="20"/>
  <c r="J194" i="20"/>
  <c r="I173" i="20"/>
  <c r="I213" i="20"/>
  <c r="J185" i="20"/>
  <c r="J218" i="20"/>
  <c r="I184" i="20"/>
  <c r="J184" i="20"/>
  <c r="I175" i="20"/>
  <c r="J224" i="20"/>
  <c r="J195" i="20"/>
  <c r="J238" i="20"/>
  <c r="J213" i="20"/>
  <c r="I208" i="20"/>
  <c r="J216" i="20"/>
  <c r="I266" i="20"/>
  <c r="I224" i="20"/>
  <c r="J263" i="20"/>
  <c r="I238" i="20"/>
  <c r="I249" i="20"/>
  <c r="J265" i="20"/>
  <c r="J252" i="20"/>
  <c r="I235" i="20"/>
  <c r="H10" i="19"/>
  <c r="G40" i="19"/>
  <c r="G9" i="19"/>
  <c r="G78" i="19"/>
  <c r="H8" i="19"/>
  <c r="H128" i="19"/>
  <c r="G7" i="19"/>
  <c r="H119" i="19"/>
  <c r="G95" i="19"/>
  <c r="G132" i="19"/>
  <c r="G111" i="19"/>
  <c r="H125" i="19"/>
  <c r="H64" i="19"/>
  <c r="H12" i="19"/>
  <c r="H127" i="19"/>
  <c r="G79" i="19"/>
  <c r="G102" i="19"/>
  <c r="H83" i="19"/>
  <c r="G20" i="19"/>
  <c r="G67" i="19"/>
  <c r="H92" i="19"/>
  <c r="G63" i="19"/>
  <c r="H109" i="19"/>
  <c r="G73" i="19"/>
  <c r="H58" i="19"/>
  <c r="G65" i="19"/>
  <c r="G120" i="19"/>
  <c r="H77" i="19"/>
  <c r="H156" i="19"/>
  <c r="G253" i="19"/>
  <c r="G212" i="19"/>
  <c r="G64" i="19"/>
  <c r="H19" i="19"/>
  <c r="H132" i="19"/>
  <c r="H88" i="19"/>
  <c r="G163" i="19"/>
  <c r="H99" i="19"/>
  <c r="H36" i="19"/>
  <c r="H76" i="19"/>
  <c r="G99" i="19"/>
  <c r="H5" i="19"/>
  <c r="H115" i="19"/>
  <c r="H140" i="19"/>
  <c r="G107" i="19"/>
  <c r="H71" i="19"/>
  <c r="H123" i="19"/>
  <c r="H81" i="19"/>
  <c r="H150" i="19"/>
  <c r="H56" i="19"/>
  <c r="H84" i="19"/>
  <c r="G82" i="19"/>
  <c r="G141" i="19"/>
  <c r="G25" i="19"/>
  <c r="G24" i="19"/>
  <c r="H35" i="19"/>
  <c r="G16" i="19"/>
  <c r="G21" i="19"/>
  <c r="H28" i="19"/>
  <c r="G133" i="19"/>
  <c r="G81" i="19"/>
  <c r="G76" i="19"/>
  <c r="G138" i="19"/>
  <c r="G219" i="19"/>
  <c r="H57" i="19"/>
  <c r="G60" i="19"/>
  <c r="G91" i="19"/>
  <c r="H91" i="19"/>
  <c r="H157" i="19"/>
  <c r="H26" i="19"/>
  <c r="H30" i="19"/>
  <c r="H39" i="19"/>
  <c r="G38" i="19"/>
  <c r="H22" i="19"/>
  <c r="G33" i="19"/>
  <c r="H82" i="19"/>
  <c r="H114" i="19"/>
  <c r="H108" i="19"/>
  <c r="G165" i="19"/>
  <c r="H33" i="19"/>
  <c r="G19" i="19"/>
  <c r="H16" i="19"/>
  <c r="H106" i="19"/>
  <c r="G90" i="19"/>
  <c r="H65" i="19"/>
  <c r="H100" i="19"/>
  <c r="G98" i="19"/>
  <c r="H13" i="19"/>
  <c r="H27" i="19"/>
  <c r="G55" i="19"/>
  <c r="H43" i="19"/>
  <c r="G42" i="19"/>
  <c r="H50" i="19"/>
  <c r="G37" i="19"/>
  <c r="H86" i="19"/>
  <c r="H117" i="19"/>
  <c r="H110" i="19"/>
  <c r="G208" i="19"/>
  <c r="G103" i="19"/>
  <c r="G11" i="19"/>
  <c r="G77" i="19"/>
  <c r="H75" i="19"/>
  <c r="H95" i="19"/>
  <c r="G52" i="19"/>
  <c r="H14" i="19"/>
  <c r="H49" i="19"/>
  <c r="G83" i="19"/>
  <c r="G59" i="19"/>
  <c r="H70" i="19"/>
  <c r="G46" i="19"/>
  <c r="H54" i="19"/>
  <c r="G61" i="19"/>
  <c r="H90" i="19"/>
  <c r="H120" i="19"/>
  <c r="H131" i="19"/>
  <c r="H236" i="19"/>
  <c r="G185" i="19"/>
  <c r="H222" i="19"/>
  <c r="G85" i="19"/>
  <c r="G108" i="19"/>
  <c r="H126" i="19"/>
  <c r="H254" i="19"/>
  <c r="G188" i="19"/>
  <c r="G68" i="19"/>
  <c r="G194" i="19"/>
  <c r="G173" i="19"/>
  <c r="H212" i="19"/>
  <c r="H167" i="19"/>
  <c r="H216" i="19"/>
  <c r="G100" i="19"/>
  <c r="H169" i="19"/>
  <c r="G169" i="19"/>
  <c r="G250" i="19"/>
  <c r="H174" i="19"/>
  <c r="G162" i="19"/>
  <c r="H171" i="19"/>
  <c r="H184" i="19"/>
  <c r="H265" i="19"/>
  <c r="G121" i="19"/>
  <c r="H149" i="19"/>
  <c r="G177" i="19"/>
  <c r="H162" i="19"/>
  <c r="H190" i="19"/>
  <c r="H188" i="19"/>
  <c r="H230" i="19"/>
  <c r="G122" i="19"/>
  <c r="H168" i="19"/>
  <c r="H194" i="19"/>
  <c r="H224" i="19"/>
  <c r="H231" i="19"/>
  <c r="G72" i="19"/>
  <c r="H175" i="19"/>
  <c r="G126" i="19"/>
  <c r="G161" i="19"/>
  <c r="H185" i="19"/>
  <c r="G171" i="19"/>
  <c r="G206" i="19"/>
  <c r="G167" i="19"/>
  <c r="H249" i="19"/>
  <c r="H241" i="19"/>
  <c r="G131" i="19"/>
  <c r="G130" i="19"/>
  <c r="H166" i="19"/>
  <c r="G136" i="19"/>
  <c r="H197" i="19"/>
  <c r="G192" i="19"/>
  <c r="G195" i="19"/>
  <c r="H251" i="19"/>
  <c r="G210" i="19"/>
  <c r="G147" i="19"/>
  <c r="H154" i="19"/>
  <c r="G168" i="19"/>
  <c r="G140" i="19"/>
  <c r="H177" i="19"/>
  <c r="G196" i="19"/>
  <c r="G199" i="19"/>
  <c r="H240" i="19"/>
  <c r="H261" i="19"/>
  <c r="H195" i="19"/>
  <c r="G207" i="19"/>
  <c r="G144" i="19"/>
  <c r="H181" i="19"/>
  <c r="H180" i="19"/>
  <c r="H202" i="19"/>
  <c r="H250" i="19"/>
  <c r="H210" i="19"/>
  <c r="H258" i="19"/>
  <c r="G267" i="19"/>
  <c r="H262" i="19"/>
  <c r="G229" i="19"/>
  <c r="H233" i="19"/>
  <c r="G240" i="19"/>
  <c r="G234" i="19"/>
  <c r="G244" i="19"/>
  <c r="G213" i="19"/>
  <c r="H252" i="19"/>
  <c r="G217" i="19"/>
  <c r="H256" i="19"/>
  <c r="G214" i="19"/>
  <c r="H257" i="19"/>
  <c r="G243" i="19"/>
  <c r="H260" i="19"/>
  <c r="G248" i="19"/>
  <c r="H244" i="19"/>
  <c r="G257" i="19"/>
  <c r="G235" i="19"/>
  <c r="G209" i="19"/>
  <c r="G261" i="19"/>
  <c r="G239" i="19"/>
  <c r="J33" i="19"/>
  <c r="J39" i="19"/>
  <c r="J37" i="19"/>
  <c r="J29" i="19"/>
  <c r="J132" i="19"/>
  <c r="J155" i="19"/>
  <c r="I83" i="19"/>
  <c r="J139" i="19"/>
  <c r="I175" i="19"/>
  <c r="J93" i="19"/>
  <c r="J120" i="19"/>
  <c r="J60" i="19"/>
  <c r="J135" i="19"/>
  <c r="J115" i="19"/>
  <c r="I103" i="19"/>
  <c r="J75" i="19"/>
  <c r="J8" i="19"/>
  <c r="I98" i="19"/>
  <c r="I110" i="19"/>
  <c r="I144" i="19"/>
  <c r="J15" i="19"/>
  <c r="I30" i="19"/>
  <c r="J108" i="19"/>
  <c r="J82" i="19"/>
  <c r="I264" i="19"/>
  <c r="I232" i="19"/>
  <c r="I261" i="19"/>
  <c r="I229" i="19"/>
  <c r="I242" i="19"/>
  <c r="I226" i="19"/>
  <c r="J263" i="19"/>
  <c r="J215" i="19"/>
  <c r="J222" i="19"/>
  <c r="J266" i="19"/>
  <c r="J220" i="19"/>
  <c r="J228" i="19"/>
  <c r="J227" i="19"/>
  <c r="J256" i="19"/>
  <c r="I192" i="19"/>
  <c r="I217" i="19"/>
  <c r="J181" i="19"/>
  <c r="I189" i="19"/>
  <c r="J200" i="19"/>
  <c r="J170" i="19"/>
  <c r="J183" i="19"/>
  <c r="J173" i="19"/>
  <c r="I137" i="19"/>
  <c r="J168" i="19"/>
  <c r="J259" i="19"/>
  <c r="I151" i="19"/>
  <c r="J169" i="19"/>
  <c r="J127" i="19"/>
  <c r="I131" i="19"/>
  <c r="I182" i="19"/>
  <c r="J164" i="19"/>
  <c r="I132" i="19"/>
  <c r="J157" i="19"/>
  <c r="J117" i="19"/>
  <c r="I85" i="19"/>
  <c r="I117" i="19"/>
  <c r="J78" i="19"/>
  <c r="I135" i="19"/>
  <c r="I94" i="19"/>
  <c r="J140" i="19"/>
  <c r="J107" i="19"/>
  <c r="J176" i="19"/>
  <c r="I58" i="19"/>
  <c r="J23" i="19"/>
  <c r="J73" i="19"/>
  <c r="J35" i="19"/>
  <c r="J5" i="19"/>
  <c r="I108" i="19"/>
  <c r="I39" i="19"/>
  <c r="I5" i="19"/>
  <c r="J92" i="19"/>
  <c r="J56" i="19"/>
  <c r="J25" i="19"/>
  <c r="J103" i="19"/>
  <c r="I92" i="19"/>
  <c r="J81" i="19"/>
  <c r="I60" i="19"/>
  <c r="I31" i="19"/>
  <c r="I148" i="19"/>
  <c r="J126" i="19"/>
  <c r="I14" i="19"/>
  <c r="I21" i="19"/>
  <c r="J22" i="19"/>
  <c r="J69" i="19"/>
  <c r="I122" i="19"/>
  <c r="J66" i="19"/>
  <c r="J243" i="19"/>
  <c r="J247" i="19"/>
  <c r="I201" i="19"/>
  <c r="I145" i="19"/>
  <c r="I134" i="19"/>
  <c r="J137" i="19"/>
  <c r="I129" i="19"/>
  <c r="I183" i="19"/>
  <c r="I34" i="19"/>
  <c r="I133" i="19"/>
  <c r="J100" i="19"/>
  <c r="I95" i="19"/>
  <c r="I36" i="19"/>
  <c r="J21" i="19"/>
  <c r="I26" i="19"/>
  <c r="I198" i="19"/>
  <c r="J174" i="19"/>
  <c r="I260" i="19"/>
  <c r="I228" i="19"/>
  <c r="I257" i="19"/>
  <c r="I225" i="19"/>
  <c r="I238" i="19"/>
  <c r="I223" i="19"/>
  <c r="J262" i="19"/>
  <c r="J211" i="19"/>
  <c r="I219" i="19"/>
  <c r="J264" i="19"/>
  <c r="J216" i="19"/>
  <c r="J268" i="19"/>
  <c r="J224" i="19"/>
  <c r="I221" i="19"/>
  <c r="I188" i="19"/>
  <c r="I208" i="19"/>
  <c r="J177" i="19"/>
  <c r="I185" i="19"/>
  <c r="J197" i="19"/>
  <c r="J223" i="19"/>
  <c r="J179" i="19"/>
  <c r="I165" i="19"/>
  <c r="J246" i="19"/>
  <c r="J166" i="19"/>
  <c r="J235" i="19"/>
  <c r="I147" i="19"/>
  <c r="I154" i="19"/>
  <c r="J184" i="19"/>
  <c r="I127" i="19"/>
  <c r="J161" i="19"/>
  <c r="J162" i="19"/>
  <c r="I128" i="19"/>
  <c r="J156" i="19"/>
  <c r="J114" i="19"/>
  <c r="I81" i="19"/>
  <c r="I114" i="19"/>
  <c r="J74" i="19"/>
  <c r="J128" i="19"/>
  <c r="I90" i="19"/>
  <c r="J138" i="19"/>
  <c r="J105" i="19"/>
  <c r="J148" i="19"/>
  <c r="I54" i="19"/>
  <c r="I22" i="19"/>
  <c r="J63" i="19"/>
  <c r="I29" i="19"/>
  <c r="I121" i="19"/>
  <c r="I70" i="19"/>
  <c r="I35" i="19"/>
  <c r="J196" i="19"/>
  <c r="J88" i="19"/>
  <c r="J52" i="19"/>
  <c r="I19" i="19"/>
  <c r="J101" i="19"/>
  <c r="I91" i="19"/>
  <c r="I80" i="19"/>
  <c r="I56" i="19"/>
  <c r="J26" i="19"/>
  <c r="I76" i="19"/>
  <c r="J118" i="19"/>
  <c r="I126" i="19"/>
  <c r="I15" i="19"/>
  <c r="I10" i="19"/>
  <c r="I65" i="19"/>
  <c r="I75" i="19"/>
  <c r="I57" i="19"/>
  <c r="I240" i="19"/>
  <c r="I237" i="19"/>
  <c r="J231" i="19"/>
  <c r="I199" i="19"/>
  <c r="I239" i="19"/>
  <c r="J221" i="19"/>
  <c r="I168" i="19"/>
  <c r="J178" i="19"/>
  <c r="I191" i="19"/>
  <c r="J180" i="19"/>
  <c r="I159" i="19"/>
  <c r="I107" i="19"/>
  <c r="J165" i="19"/>
  <c r="J130" i="19"/>
  <c r="J86" i="19"/>
  <c r="I102" i="19"/>
  <c r="J83" i="19"/>
  <c r="I156" i="19"/>
  <c r="J12" i="19"/>
  <c r="I12" i="19"/>
  <c r="J31" i="19"/>
  <c r="I84" i="19"/>
  <c r="I9" i="19"/>
  <c r="I41" i="19"/>
  <c r="J16" i="19"/>
  <c r="I53" i="19"/>
  <c r="I246" i="19"/>
  <c r="I222" i="19"/>
  <c r="I196" i="19"/>
  <c r="I212" i="19"/>
  <c r="I178" i="19"/>
  <c r="I256" i="19"/>
  <c r="I224" i="19"/>
  <c r="I253" i="19"/>
  <c r="I266" i="19"/>
  <c r="I234" i="19"/>
  <c r="I218" i="19"/>
  <c r="J260" i="19"/>
  <c r="J207" i="19"/>
  <c r="I215" i="19"/>
  <c r="J251" i="19"/>
  <c r="J212" i="19"/>
  <c r="J255" i="19"/>
  <c r="J217" i="19"/>
  <c r="I216" i="19"/>
  <c r="I184" i="19"/>
  <c r="J204" i="19"/>
  <c r="I247" i="19"/>
  <c r="I181" i="19"/>
  <c r="J194" i="19"/>
  <c r="I220" i="19"/>
  <c r="I190" i="19"/>
  <c r="I161" i="19"/>
  <c r="I197" i="19"/>
  <c r="I162" i="19"/>
  <c r="I194" i="19"/>
  <c r="I143" i="19"/>
  <c r="J144" i="19"/>
  <c r="I174" i="19"/>
  <c r="I123" i="19"/>
  <c r="I160" i="19"/>
  <c r="J158" i="19"/>
  <c r="I124" i="19"/>
  <c r="J152" i="19"/>
  <c r="I106" i="19"/>
  <c r="I77" i="19"/>
  <c r="J102" i="19"/>
  <c r="J70" i="19"/>
  <c r="J123" i="19"/>
  <c r="I86" i="19"/>
  <c r="J136" i="19"/>
  <c r="J99" i="19"/>
  <c r="J119" i="19"/>
  <c r="I50" i="19"/>
  <c r="J17" i="19"/>
  <c r="J59" i="19"/>
  <c r="J24" i="19"/>
  <c r="I112" i="19"/>
  <c r="I63" i="19"/>
  <c r="J30" i="19"/>
  <c r="I142" i="19"/>
  <c r="J84" i="19"/>
  <c r="J48" i="19"/>
  <c r="J13" i="19"/>
  <c r="I100" i="19"/>
  <c r="J89" i="19"/>
  <c r="I79" i="19"/>
  <c r="I52" i="19"/>
  <c r="I25" i="19"/>
  <c r="J58" i="19"/>
  <c r="J54" i="19"/>
  <c r="I105" i="19"/>
  <c r="J10" i="19"/>
  <c r="J6" i="19"/>
  <c r="J61" i="19"/>
  <c r="I61" i="19"/>
  <c r="J53" i="19"/>
  <c r="I265" i="19"/>
  <c r="J219" i="19"/>
  <c r="J238" i="19"/>
  <c r="J185" i="19"/>
  <c r="I141" i="19"/>
  <c r="I252" i="19"/>
  <c r="J265" i="19"/>
  <c r="I249" i="19"/>
  <c r="I262" i="19"/>
  <c r="I230" i="19"/>
  <c r="I214" i="19"/>
  <c r="I243" i="19"/>
  <c r="I263" i="19"/>
  <c r="I211" i="19"/>
  <c r="J250" i="19"/>
  <c r="I267" i="19"/>
  <c r="J254" i="19"/>
  <c r="J213" i="19"/>
  <c r="J210" i="19"/>
  <c r="I180" i="19"/>
  <c r="J201" i="19"/>
  <c r="J236" i="19"/>
  <c r="I177" i="19"/>
  <c r="J190" i="19"/>
  <c r="J214" i="19"/>
  <c r="I227" i="19"/>
  <c r="I157" i="19"/>
  <c r="J192" i="19"/>
  <c r="I158" i="19"/>
  <c r="J188" i="19"/>
  <c r="I139" i="19"/>
  <c r="J141" i="19"/>
  <c r="I169" i="19"/>
  <c r="I119" i="19"/>
  <c r="J159" i="19"/>
  <c r="J146" i="19"/>
  <c r="I120" i="19"/>
  <c r="J149" i="19"/>
  <c r="I104" i="19"/>
  <c r="I73" i="19"/>
  <c r="J98" i="19"/>
  <c r="J167" i="19"/>
  <c r="J113" i="19"/>
  <c r="I82" i="19"/>
  <c r="J134" i="19"/>
  <c r="J95" i="19"/>
  <c r="I118" i="19"/>
  <c r="I46" i="19"/>
  <c r="I16" i="19"/>
  <c r="J55" i="19"/>
  <c r="I23" i="19"/>
  <c r="I171" i="19"/>
  <c r="I59" i="19"/>
  <c r="I24" i="19"/>
  <c r="J125" i="19"/>
  <c r="J80" i="19"/>
  <c r="J44" i="19"/>
  <c r="J9" i="19"/>
  <c r="I99" i="19"/>
  <c r="I88" i="19"/>
  <c r="J77" i="19"/>
  <c r="I48" i="19"/>
  <c r="J20" i="19"/>
  <c r="I49" i="19"/>
  <c r="I45" i="19"/>
  <c r="J71" i="19"/>
  <c r="I71" i="19"/>
  <c r="J62" i="19"/>
  <c r="J42" i="19"/>
  <c r="J57" i="19"/>
  <c r="J34" i="19"/>
  <c r="I236" i="19"/>
  <c r="J225" i="19"/>
  <c r="J237" i="19"/>
  <c r="I193" i="19"/>
  <c r="I170" i="19"/>
  <c r="I248" i="19"/>
  <c r="J261" i="19"/>
  <c r="I245" i="19"/>
  <c r="I258" i="19"/>
  <c r="I259" i="19"/>
  <c r="I210" i="19"/>
  <c r="J242" i="19"/>
  <c r="J241" i="19"/>
  <c r="I207" i="19"/>
  <c r="J240" i="19"/>
  <c r="I251" i="19"/>
  <c r="J252" i="19"/>
  <c r="J209" i="19"/>
  <c r="I209" i="19"/>
  <c r="I176" i="19"/>
  <c r="J198" i="19"/>
  <c r="J218" i="19"/>
  <c r="I255" i="19"/>
  <c r="J186" i="19"/>
  <c r="J206" i="19"/>
  <c r="J203" i="19"/>
  <c r="I153" i="19"/>
  <c r="I213" i="19"/>
  <c r="I187" i="19"/>
  <c r="J175" i="19"/>
  <c r="I179" i="19"/>
  <c r="I138" i="19"/>
  <c r="J160" i="19"/>
  <c r="I115" i="19"/>
  <c r="J205" i="19"/>
  <c r="J143" i="19"/>
  <c r="I116" i="19"/>
  <c r="I146" i="19"/>
  <c r="I101" i="19"/>
  <c r="I69" i="19"/>
  <c r="J94" i="19"/>
  <c r="J154" i="19"/>
  <c r="J111" i="19"/>
  <c r="I78" i="19"/>
  <c r="J133" i="19"/>
  <c r="J91" i="19"/>
  <c r="J106" i="19"/>
  <c r="I42" i="19"/>
  <c r="I11" i="19"/>
  <c r="J51" i="19"/>
  <c r="J18" i="19"/>
  <c r="J151" i="19"/>
  <c r="I55" i="19"/>
  <c r="J19" i="19"/>
  <c r="J124" i="19"/>
  <c r="J72" i="19"/>
  <c r="J40" i="19"/>
  <c r="I125" i="19"/>
  <c r="J97" i="19"/>
  <c r="I87" i="19"/>
  <c r="J76" i="19"/>
  <c r="I44" i="19"/>
  <c r="J14" i="19"/>
  <c r="J45" i="19"/>
  <c r="J41" i="19"/>
  <c r="J68" i="19"/>
  <c r="J65" i="19"/>
  <c r="J49" i="19"/>
  <c r="I33" i="19"/>
  <c r="J38" i="19"/>
  <c r="J27" i="19"/>
  <c r="J253" i="19"/>
  <c r="I250" i="19"/>
  <c r="I202" i="19"/>
  <c r="J230" i="19"/>
  <c r="J229" i="19"/>
  <c r="I205" i="19"/>
  <c r="J189" i="19"/>
  <c r="J234" i="19"/>
  <c r="J191" i="19"/>
  <c r="I166" i="19"/>
  <c r="I195" i="19"/>
  <c r="J147" i="19"/>
  <c r="J199" i="19"/>
  <c r="I93" i="19"/>
  <c r="J145" i="19"/>
  <c r="I113" i="19"/>
  <c r="I66" i="19"/>
  <c r="J43" i="19"/>
  <c r="I47" i="19"/>
  <c r="J64" i="19"/>
  <c r="J112" i="19"/>
  <c r="I67" i="19"/>
  <c r="I20" i="19"/>
  <c r="I37" i="19"/>
  <c r="I152" i="19"/>
  <c r="I268" i="19"/>
  <c r="I233" i="19"/>
  <c r="J233" i="19"/>
  <c r="J267" i="19"/>
  <c r="J258" i="19"/>
  <c r="J226" i="19"/>
  <c r="J187" i="19"/>
  <c r="I244" i="19"/>
  <c r="J257" i="19"/>
  <c r="I241" i="19"/>
  <c r="I254" i="19"/>
  <c r="J244" i="19"/>
  <c r="I206" i="19"/>
  <c r="J232" i="19"/>
  <c r="I231" i="19"/>
  <c r="I203" i="19"/>
  <c r="J239" i="19"/>
  <c r="J249" i="19"/>
  <c r="J248" i="19"/>
  <c r="I235" i="19"/>
  <c r="J208" i="19"/>
  <c r="I172" i="19"/>
  <c r="J193" i="19"/>
  <c r="I204" i="19"/>
  <c r="J245" i="19"/>
  <c r="J182" i="19"/>
  <c r="J195" i="19"/>
  <c r="I200" i="19"/>
  <c r="I149" i="19"/>
  <c r="I186" i="19"/>
  <c r="J172" i="19"/>
  <c r="I163" i="19"/>
  <c r="I167" i="19"/>
  <c r="I136" i="19"/>
  <c r="J150" i="19"/>
  <c r="I111" i="19"/>
  <c r="J202" i="19"/>
  <c r="I140" i="19"/>
  <c r="J171" i="19"/>
  <c r="J153" i="19"/>
  <c r="I97" i="19"/>
  <c r="I130" i="19"/>
  <c r="J90" i="19"/>
  <c r="I150" i="19"/>
  <c r="J109" i="19"/>
  <c r="I74" i="19"/>
  <c r="J116" i="19"/>
  <c r="J87" i="19"/>
  <c r="I68" i="19"/>
  <c r="I38" i="19"/>
  <c r="I7" i="19"/>
  <c r="J47" i="19"/>
  <c r="I17" i="19"/>
  <c r="J142" i="19"/>
  <c r="I51" i="19"/>
  <c r="I18" i="19"/>
  <c r="J110" i="19"/>
  <c r="J67" i="19"/>
  <c r="J36" i="19"/>
  <c r="J121" i="19"/>
  <c r="I96" i="19"/>
  <c r="J85" i="19"/>
  <c r="I72" i="19"/>
  <c r="I40" i="19"/>
  <c r="I13" i="19"/>
  <c r="J28" i="19"/>
  <c r="I28" i="19"/>
  <c r="J50" i="19"/>
  <c r="J46" i="19"/>
  <c r="I27" i="19"/>
  <c r="I32" i="19"/>
  <c r="J11" i="19"/>
  <c r="J7" i="19"/>
  <c r="J122" i="19"/>
  <c r="J96" i="19"/>
  <c r="I62" i="19"/>
  <c r="I89" i="19"/>
  <c r="I173" i="19"/>
  <c r="K40" i="10"/>
  <c r="L40" i="10" s="1"/>
  <c r="J104" i="19"/>
  <c r="J32" i="19"/>
  <c r="I8" i="19"/>
  <c r="J79" i="19"/>
  <c r="J129" i="19"/>
  <c r="I155" i="19"/>
  <c r="M268" i="10"/>
  <c r="N268" i="10" s="1"/>
  <c r="K33" i="10"/>
  <c r="L33" i="10" s="1"/>
  <c r="M33" i="10"/>
  <c r="N33" i="10" s="1"/>
  <c r="M80" i="10"/>
  <c r="N80" i="10" s="1"/>
  <c r="K80" i="10"/>
  <c r="L80" i="10" s="1"/>
  <c r="I6" i="19"/>
  <c r="I64" i="19"/>
  <c r="I43" i="19"/>
  <c r="I109" i="19"/>
  <c r="I164" i="19"/>
  <c r="J163" i="19"/>
  <c r="K46" i="10"/>
  <c r="L46" i="10" s="1"/>
  <c r="M57" i="10"/>
  <c r="N57" i="10" s="1"/>
  <c r="K24" i="10"/>
  <c r="L24" i="10" s="1"/>
  <c r="K32" i="10"/>
  <c r="L32" i="10" s="1"/>
  <c r="K84" i="10"/>
  <c r="L84" i="10" s="1"/>
  <c r="M12" i="10"/>
  <c r="N12" i="10" s="1"/>
  <c r="K100" i="10"/>
  <c r="L100" i="10" s="1"/>
  <c r="K138" i="10"/>
  <c r="L138" i="10" s="1"/>
  <c r="K77" i="10"/>
  <c r="L77" i="10" s="1"/>
  <c r="K156" i="10"/>
  <c r="L156" i="10" s="1"/>
  <c r="M97" i="10"/>
  <c r="N97" i="10" s="1"/>
  <c r="M209" i="10"/>
  <c r="N209" i="10" s="1"/>
  <c r="G32" i="19"/>
  <c r="H122" i="19"/>
  <c r="G69" i="19"/>
  <c r="G30" i="19"/>
  <c r="H112" i="19"/>
  <c r="G14" i="19"/>
  <c r="H105" i="19"/>
  <c r="H45" i="19"/>
  <c r="H20" i="19"/>
  <c r="H87" i="19"/>
  <c r="H44" i="19"/>
  <c r="G155" i="19"/>
  <c r="G35" i="19"/>
  <c r="G70" i="19"/>
  <c r="G17" i="19"/>
  <c r="H47" i="19"/>
  <c r="H116" i="19"/>
  <c r="H17" i="19"/>
  <c r="G50" i="19"/>
  <c r="G139" i="19"/>
  <c r="G28" i="19"/>
  <c r="H62" i="19"/>
  <c r="G6" i="19"/>
  <c r="G41" i="19"/>
  <c r="H74" i="19"/>
  <c r="H142" i="19"/>
  <c r="H94" i="19"/>
  <c r="G129" i="19"/>
  <c r="G89" i="19"/>
  <c r="H129" i="19"/>
  <c r="H89" i="19"/>
  <c r="G124" i="19"/>
  <c r="G80" i="19"/>
  <c r="G112" i="19"/>
  <c r="H143" i="19"/>
  <c r="H199" i="19"/>
  <c r="H153" i="19"/>
  <c r="H255" i="19"/>
  <c r="H134" i="19"/>
  <c r="H130" i="19"/>
  <c r="G142" i="19"/>
  <c r="G170" i="19"/>
  <c r="H170" i="19"/>
  <c r="H179" i="19"/>
  <c r="G148" i="19"/>
  <c r="G174" i="19"/>
  <c r="H200" i="19"/>
  <c r="H189" i="19"/>
  <c r="H247" i="19"/>
  <c r="H198" i="19"/>
  <c r="H192" i="19"/>
  <c r="G175" i="19"/>
  <c r="G254" i="19"/>
  <c r="H220" i="19"/>
  <c r="G266" i="19"/>
  <c r="H266" i="19"/>
  <c r="G242" i="19"/>
  <c r="G218" i="19"/>
  <c r="H214" i="19"/>
  <c r="G258" i="19"/>
  <c r="H221" i="19"/>
  <c r="G233" i="19"/>
  <c r="G265" i="19"/>
  <c r="G252" i="19"/>
  <c r="H264" i="19"/>
  <c r="G247" i="19"/>
  <c r="M27" i="10"/>
  <c r="N27" i="10" s="1"/>
  <c r="M146" i="10"/>
  <c r="N146" i="10" s="1"/>
  <c r="H52" i="19"/>
  <c r="H6" i="19"/>
  <c r="H72" i="19"/>
  <c r="H31" i="19"/>
  <c r="G143" i="19"/>
  <c r="H15" i="19"/>
  <c r="G134" i="19"/>
  <c r="H80" i="19"/>
  <c r="G26" i="19"/>
  <c r="G94" i="19"/>
  <c r="G48" i="19"/>
  <c r="G5" i="19"/>
  <c r="G39" i="19"/>
  <c r="G109" i="19"/>
  <c r="H18" i="19"/>
  <c r="H51" i="19"/>
  <c r="H133" i="19"/>
  <c r="G22" i="19"/>
  <c r="G54" i="19"/>
  <c r="H146" i="19"/>
  <c r="H34" i="19"/>
  <c r="H66" i="19"/>
  <c r="G10" i="19"/>
  <c r="G45" i="19"/>
  <c r="G75" i="19"/>
  <c r="H147" i="19"/>
  <c r="H98" i="19"/>
  <c r="H135" i="19"/>
  <c r="G93" i="19"/>
  <c r="H137" i="19"/>
  <c r="H93" i="19"/>
  <c r="H144" i="19"/>
  <c r="G84" i="19"/>
  <c r="H118" i="19"/>
  <c r="G153" i="19"/>
  <c r="G115" i="19"/>
  <c r="H159" i="19"/>
  <c r="G106" i="19"/>
  <c r="H136" i="19"/>
  <c r="G145" i="19"/>
  <c r="G146" i="19"/>
  <c r="H172" i="19"/>
  <c r="G186" i="19"/>
  <c r="H191" i="19"/>
  <c r="G152" i="19"/>
  <c r="G190" i="19"/>
  <c r="H203" i="19"/>
  <c r="H193" i="19"/>
  <c r="H253" i="19"/>
  <c r="H208" i="19"/>
  <c r="H196" i="19"/>
  <c r="G179" i="19"/>
  <c r="G215" i="19"/>
  <c r="G222" i="19"/>
  <c r="H267" i="19"/>
  <c r="H211" i="19"/>
  <c r="G262" i="19"/>
  <c r="G226" i="19"/>
  <c r="H218" i="19"/>
  <c r="H259" i="19"/>
  <c r="H234" i="19"/>
  <c r="G237" i="19"/>
  <c r="G224" i="19"/>
  <c r="G256" i="19"/>
  <c r="H268" i="19"/>
  <c r="G251" i="19"/>
  <c r="M136" i="10"/>
  <c r="N136" i="10" s="1"/>
  <c r="M225" i="10"/>
  <c r="N225" i="10" s="1"/>
  <c r="G56" i="19"/>
  <c r="G31" i="19"/>
  <c r="H79" i="19"/>
  <c r="H37" i="19"/>
  <c r="H25" i="19"/>
  <c r="G36" i="19"/>
  <c r="H9" i="19"/>
  <c r="G87" i="19"/>
  <c r="H40" i="19"/>
  <c r="H103" i="19"/>
  <c r="H53" i="19"/>
  <c r="G8" i="19"/>
  <c r="G43" i="19"/>
  <c r="G116" i="19"/>
  <c r="G23" i="19"/>
  <c r="H55" i="19"/>
  <c r="G135" i="19"/>
  <c r="H23" i="19"/>
  <c r="G58" i="19"/>
  <c r="G238" i="19"/>
  <c r="H38" i="19"/>
  <c r="H68" i="19"/>
  <c r="G15" i="19"/>
  <c r="G49" i="19"/>
  <c r="G105" i="19"/>
  <c r="H152" i="19"/>
  <c r="H102" i="19"/>
  <c r="G137" i="19"/>
  <c r="G97" i="19"/>
  <c r="G172" i="19"/>
  <c r="H97" i="19"/>
  <c r="G149" i="19"/>
  <c r="G88" i="19"/>
  <c r="H121" i="19"/>
  <c r="H158" i="19"/>
  <c r="G119" i="19"/>
  <c r="H160" i="19"/>
  <c r="G110" i="19"/>
  <c r="H138" i="19"/>
  <c r="H148" i="19"/>
  <c r="G150" i="19"/>
  <c r="G181" i="19"/>
  <c r="G193" i="19"/>
  <c r="G200" i="19"/>
  <c r="G156" i="19"/>
  <c r="H178" i="19"/>
  <c r="H213" i="19"/>
  <c r="H201" i="19"/>
  <c r="G176" i="19"/>
  <c r="G211" i="19"/>
  <c r="H205" i="19"/>
  <c r="G183" i="19"/>
  <c r="H237" i="19"/>
  <c r="H228" i="19"/>
  <c r="G225" i="19"/>
  <c r="H215" i="19"/>
  <c r="H263" i="19"/>
  <c r="H232" i="19"/>
  <c r="G221" i="19"/>
  <c r="G197" i="19"/>
  <c r="H235" i="19"/>
  <c r="G241" i="19"/>
  <c r="G228" i="19"/>
  <c r="G260" i="19"/>
  <c r="G223" i="19"/>
  <c r="G255" i="19"/>
  <c r="M213" i="10"/>
  <c r="N213" i="10" s="1"/>
  <c r="M161" i="10"/>
  <c r="N161" i="10" s="1"/>
  <c r="M25" i="10"/>
  <c r="N25" i="10" s="1"/>
  <c r="K204" i="10"/>
  <c r="L204" i="10" s="1"/>
  <c r="M15" i="10"/>
  <c r="N15" i="10" s="1"/>
  <c r="Z5" i="19"/>
  <c r="Z6" i="19" s="1"/>
  <c r="Z7" i="19" s="1"/>
  <c r="Z8" i="19" s="1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Z84" i="19" s="1"/>
  <c r="Z85" i="19" s="1"/>
  <c r="Z86" i="19" s="1"/>
  <c r="Z87" i="19" s="1"/>
  <c r="Z88" i="19" s="1"/>
  <c r="Z89" i="19" s="1"/>
  <c r="Z90" i="19" s="1"/>
  <c r="Z91" i="19" s="1"/>
  <c r="Z92" i="19" s="1"/>
  <c r="Z93" i="19" s="1"/>
  <c r="Z94" i="19" s="1"/>
  <c r="Z95" i="19" s="1"/>
  <c r="Z96" i="19" s="1"/>
  <c r="Z97" i="19" s="1"/>
  <c r="Z98" i="19" s="1"/>
  <c r="Z99" i="19" s="1"/>
  <c r="Z100" i="19" s="1"/>
  <c r="Z101" i="19" s="1"/>
  <c r="Z102" i="19" s="1"/>
  <c r="Z103" i="19" s="1"/>
  <c r="Z104" i="19" s="1"/>
  <c r="Z105" i="19" s="1"/>
  <c r="Z106" i="19" s="1"/>
  <c r="Z107" i="19" s="1"/>
  <c r="Z108" i="19" s="1"/>
  <c r="Z109" i="19" s="1"/>
  <c r="Z110" i="19" s="1"/>
  <c r="Z111" i="19" s="1"/>
  <c r="Z112" i="19" s="1"/>
  <c r="Z113" i="19" s="1"/>
  <c r="Z114" i="19" s="1"/>
  <c r="Z115" i="19" s="1"/>
  <c r="Z116" i="19" s="1"/>
  <c r="Z117" i="19" s="1"/>
  <c r="Z118" i="19" s="1"/>
  <c r="Z119" i="19" s="1"/>
  <c r="Z120" i="19" s="1"/>
  <c r="Z121" i="19" s="1"/>
  <c r="Z122" i="19" s="1"/>
  <c r="Z123" i="19" s="1"/>
  <c r="Z124" i="19" s="1"/>
  <c r="Z125" i="19" s="1"/>
  <c r="Z126" i="19" s="1"/>
  <c r="Z127" i="19" s="1"/>
  <c r="Z128" i="19" s="1"/>
  <c r="Z129" i="19" s="1"/>
  <c r="Z130" i="19" s="1"/>
  <c r="Z131" i="19" s="1"/>
  <c r="Z132" i="19" s="1"/>
  <c r="Z133" i="19" s="1"/>
  <c r="Z134" i="19" s="1"/>
  <c r="Z135" i="19" s="1"/>
  <c r="Z136" i="19" s="1"/>
  <c r="Z137" i="19" s="1"/>
  <c r="Z138" i="19" s="1"/>
  <c r="Z139" i="19" s="1"/>
  <c r="Z140" i="19" s="1"/>
  <c r="Z141" i="19" s="1"/>
  <c r="Z142" i="19" s="1"/>
  <c r="Z143" i="19" s="1"/>
  <c r="Z144" i="19" s="1"/>
  <c r="Z145" i="19" s="1"/>
  <c r="Z146" i="19" s="1"/>
  <c r="Z147" i="19" s="1"/>
  <c r="Z148" i="19" s="1"/>
  <c r="Z149" i="19" s="1"/>
  <c r="Z150" i="19" s="1"/>
  <c r="Z151" i="19" s="1"/>
  <c r="Z152" i="19" s="1"/>
  <c r="Z153" i="19" s="1"/>
  <c r="Z154" i="19" s="1"/>
  <c r="Z155" i="19" s="1"/>
  <c r="Z156" i="19" s="1"/>
  <c r="Z157" i="19" s="1"/>
  <c r="Z158" i="19" s="1"/>
  <c r="Z159" i="19" s="1"/>
  <c r="Z160" i="19" s="1"/>
  <c r="Z161" i="19" s="1"/>
  <c r="Z162" i="19" s="1"/>
  <c r="Z163" i="19" s="1"/>
  <c r="Z164" i="19" s="1"/>
  <c r="Z165" i="19" s="1"/>
  <c r="Z166" i="19" s="1"/>
  <c r="Z167" i="19" s="1"/>
  <c r="Z168" i="19" s="1"/>
  <c r="Z169" i="19" s="1"/>
  <c r="Z170" i="19" s="1"/>
  <c r="Z171" i="19" s="1"/>
  <c r="Z172" i="19" s="1"/>
  <c r="Z173" i="19" s="1"/>
  <c r="Z174" i="19" s="1"/>
  <c r="Z175" i="19" s="1"/>
  <c r="Z176" i="19" s="1"/>
  <c r="Z177" i="19" s="1"/>
  <c r="Z178" i="19" s="1"/>
  <c r="Z179" i="19" s="1"/>
  <c r="Z180" i="19" s="1"/>
  <c r="Z181" i="19" s="1"/>
  <c r="Z182" i="19" s="1"/>
  <c r="Z183" i="19" s="1"/>
  <c r="Z184" i="19" s="1"/>
  <c r="Z185" i="19" s="1"/>
  <c r="Z186" i="19" s="1"/>
  <c r="Z187" i="19" s="1"/>
  <c r="Z188" i="19" s="1"/>
  <c r="Z189" i="19" s="1"/>
  <c r="Z190" i="19" s="1"/>
  <c r="Z191" i="19" s="1"/>
  <c r="Z192" i="19" s="1"/>
  <c r="Z193" i="19" s="1"/>
  <c r="Z194" i="19" s="1"/>
  <c r="Z195" i="19" s="1"/>
  <c r="Z196" i="19" s="1"/>
  <c r="Z197" i="19" s="1"/>
  <c r="Z198" i="19" s="1"/>
  <c r="Z199" i="19" s="1"/>
  <c r="Z200" i="19" s="1"/>
  <c r="Z201" i="19" s="1"/>
  <c r="Z202" i="19" s="1"/>
  <c r="Z203" i="19" s="1"/>
  <c r="Z204" i="19" s="1"/>
  <c r="Z205" i="19" s="1"/>
  <c r="Z206" i="19" s="1"/>
  <c r="Z207" i="19" s="1"/>
  <c r="Z208" i="19" s="1"/>
  <c r="Z209" i="19" s="1"/>
  <c r="Z210" i="19" s="1"/>
  <c r="Z211" i="19" s="1"/>
  <c r="Z212" i="19" s="1"/>
  <c r="Z213" i="19" s="1"/>
  <c r="Z214" i="19" s="1"/>
  <c r="Z215" i="19" s="1"/>
  <c r="Z216" i="19" s="1"/>
  <c r="Z217" i="19" s="1"/>
  <c r="Z218" i="19" s="1"/>
  <c r="Z219" i="19" s="1"/>
  <c r="Z220" i="19" s="1"/>
  <c r="Z221" i="19" s="1"/>
  <c r="Z222" i="19" s="1"/>
  <c r="Z223" i="19" s="1"/>
  <c r="Z224" i="19" s="1"/>
  <c r="Z225" i="19" s="1"/>
  <c r="Z226" i="19" s="1"/>
  <c r="Z227" i="19" s="1"/>
  <c r="Z228" i="19" s="1"/>
  <c r="Z229" i="19" s="1"/>
  <c r="Z230" i="19" s="1"/>
  <c r="Z231" i="19" s="1"/>
  <c r="Z232" i="19" s="1"/>
  <c r="Z233" i="19" s="1"/>
  <c r="Z234" i="19" s="1"/>
  <c r="Z235" i="19" s="1"/>
  <c r="Z236" i="19" s="1"/>
  <c r="Z237" i="19" s="1"/>
  <c r="Z238" i="19" s="1"/>
  <c r="Z239" i="19" s="1"/>
  <c r="Z240" i="19" s="1"/>
  <c r="Z241" i="19" s="1"/>
  <c r="Z242" i="19" s="1"/>
  <c r="Z243" i="19" s="1"/>
  <c r="Z244" i="19" s="1"/>
  <c r="Z245" i="19" s="1"/>
  <c r="Z246" i="19" s="1"/>
  <c r="Z247" i="19" s="1"/>
  <c r="Z248" i="19" s="1"/>
  <c r="Z249" i="19" s="1"/>
  <c r="Z250" i="19" s="1"/>
  <c r="Z251" i="19" s="1"/>
  <c r="Z252" i="19" s="1"/>
  <c r="Z253" i="19" s="1"/>
  <c r="Z254" i="19" s="1"/>
  <c r="Z255" i="19" s="1"/>
  <c r="Z256" i="19" s="1"/>
  <c r="Z257" i="19" s="1"/>
  <c r="Z258" i="19" s="1"/>
  <c r="Z259" i="19" s="1"/>
  <c r="Z260" i="19" s="1"/>
  <c r="Z261" i="19" s="1"/>
  <c r="Z262" i="19" s="1"/>
  <c r="Z263" i="19" s="1"/>
  <c r="Z264" i="19" s="1"/>
  <c r="Z265" i="19" s="1"/>
  <c r="Z266" i="19" s="1"/>
  <c r="Z267" i="19" s="1"/>
  <c r="Z268" i="19" s="1"/>
  <c r="H61" i="19"/>
  <c r="H32" i="19"/>
  <c r="G86" i="19"/>
  <c r="H60" i="19"/>
  <c r="H48" i="19"/>
  <c r="H41" i="19"/>
  <c r="G13" i="19"/>
  <c r="H96" i="19"/>
  <c r="G44" i="19"/>
  <c r="H113" i="19"/>
  <c r="H67" i="19"/>
  <c r="G12" i="19"/>
  <c r="G47" i="19"/>
  <c r="G128" i="19"/>
  <c r="H24" i="19"/>
  <c r="H59" i="19"/>
  <c r="H164" i="19"/>
  <c r="H29" i="19"/>
  <c r="G62" i="19"/>
  <c r="H7" i="19"/>
  <c r="H42" i="19"/>
  <c r="G71" i="19"/>
  <c r="H21" i="19"/>
  <c r="G53" i="19"/>
  <c r="H107" i="19"/>
  <c r="G166" i="19"/>
  <c r="H111" i="19"/>
  <c r="H139" i="19"/>
  <c r="G101" i="19"/>
  <c r="H69" i="19"/>
  <c r="H101" i="19"/>
  <c r="H165" i="19"/>
  <c r="G92" i="19"/>
  <c r="H124" i="19"/>
  <c r="G159" i="19"/>
  <c r="G123" i="19"/>
  <c r="H161" i="19"/>
  <c r="G114" i="19"/>
  <c r="H141" i="19"/>
  <c r="H151" i="19"/>
  <c r="G154" i="19"/>
  <c r="H187" i="19"/>
  <c r="G220" i="19"/>
  <c r="G203" i="19"/>
  <c r="G160" i="19"/>
  <c r="H182" i="19"/>
  <c r="H227" i="19"/>
  <c r="H204" i="19"/>
  <c r="G180" i="19"/>
  <c r="H217" i="19"/>
  <c r="H209" i="19"/>
  <c r="G187" i="19"/>
  <c r="H246" i="19"/>
  <c r="H238" i="19"/>
  <c r="H229" i="19"/>
  <c r="H219" i="19"/>
  <c r="G198" i="19"/>
  <c r="H242" i="19"/>
  <c r="H223" i="19"/>
  <c r="G201" i="19"/>
  <c r="H245" i="19"/>
  <c r="G245" i="19"/>
  <c r="G232" i="19"/>
  <c r="G264" i="19"/>
  <c r="G227" i="19"/>
  <c r="G259" i="19"/>
  <c r="K167" i="14"/>
  <c r="L167" i="14" s="1"/>
  <c r="G18" i="19"/>
  <c r="G51" i="19"/>
  <c r="H155" i="19"/>
  <c r="G29" i="19"/>
  <c r="H63" i="19"/>
  <c r="G189" i="19"/>
  <c r="G34" i="19"/>
  <c r="G66" i="19"/>
  <c r="H11" i="19"/>
  <c r="H46" i="19"/>
  <c r="G74" i="19"/>
  <c r="G27" i="19"/>
  <c r="G57" i="19"/>
  <c r="G113" i="19"/>
  <c r="H78" i="19"/>
  <c r="G117" i="19"/>
  <c r="H145" i="19"/>
  <c r="G104" i="19"/>
  <c r="H73" i="19"/>
  <c r="H104" i="19"/>
  <c r="G178" i="19"/>
  <c r="G96" i="19"/>
  <c r="G125" i="19"/>
  <c r="H163" i="19"/>
  <c r="G127" i="19"/>
  <c r="G182" i="19"/>
  <c r="G118" i="19"/>
  <c r="G151" i="19"/>
  <c r="H183" i="19"/>
  <c r="G158" i="19"/>
  <c r="G204" i="19"/>
  <c r="G157" i="19"/>
  <c r="H206" i="19"/>
  <c r="G164" i="19"/>
  <c r="H186" i="19"/>
  <c r="H173" i="19"/>
  <c r="H207" i="19"/>
  <c r="G184" i="19"/>
  <c r="H176" i="19"/>
  <c r="G216" i="19"/>
  <c r="G191" i="19"/>
  <c r="H248" i="19"/>
  <c r="H239" i="19"/>
  <c r="G230" i="19"/>
  <c r="H225" i="19"/>
  <c r="G202" i="19"/>
  <c r="H243" i="19"/>
  <c r="H226" i="19"/>
  <c r="G205" i="19"/>
  <c r="G246" i="19"/>
  <c r="G249" i="19"/>
  <c r="G236" i="19"/>
  <c r="G268" i="19"/>
  <c r="G231" i="19"/>
  <c r="B17" i="18"/>
  <c r="Z5" i="18" s="1"/>
  <c r="B15" i="18"/>
  <c r="H149" i="18" s="1"/>
  <c r="K26" i="10"/>
  <c r="L26" i="10" s="1"/>
  <c r="M139" i="10"/>
  <c r="N139" i="10" s="1"/>
  <c r="K255" i="10"/>
  <c r="L255" i="10" s="1"/>
  <c r="M262" i="10"/>
  <c r="N262" i="10" s="1"/>
  <c r="B18" i="18"/>
  <c r="K240" i="10"/>
  <c r="L240" i="10" s="1"/>
  <c r="H150" i="18"/>
  <c r="H152" i="18"/>
  <c r="H145" i="18"/>
  <c r="H117" i="18"/>
  <c r="G117" i="18"/>
  <c r="G94" i="18"/>
  <c r="H66" i="18"/>
  <c r="H58" i="18"/>
  <c r="H47" i="18"/>
  <c r="G12" i="18"/>
  <c r="H98" i="18"/>
  <c r="G72" i="18"/>
  <c r="H76" i="18"/>
  <c r="H55" i="18"/>
  <c r="H41" i="18"/>
  <c r="H23" i="18"/>
  <c r="H42" i="18"/>
  <c r="H17" i="18"/>
  <c r="G55" i="18"/>
  <c r="G16" i="18"/>
  <c r="H96" i="18"/>
  <c r="G53" i="18"/>
  <c r="G15" i="18"/>
  <c r="H7" i="18"/>
  <c r="M192" i="10"/>
  <c r="N192" i="10" s="1"/>
  <c r="M13" i="10"/>
  <c r="N13" i="10" s="1"/>
  <c r="K228" i="10"/>
  <c r="L228" i="10" s="1"/>
  <c r="M75" i="10"/>
  <c r="N75" i="10" s="1"/>
  <c r="K219" i="10"/>
  <c r="L219" i="10" s="1"/>
  <c r="M182" i="10"/>
  <c r="N182" i="10" s="1"/>
  <c r="B19" i="18"/>
  <c r="K90" i="10"/>
  <c r="L90" i="10" s="1"/>
  <c r="K116" i="10"/>
  <c r="L116" i="10" s="1"/>
  <c r="K183" i="10"/>
  <c r="L183" i="10" s="1"/>
  <c r="K195" i="10"/>
  <c r="L195" i="10" s="1"/>
  <c r="M158" i="10"/>
  <c r="N158" i="10" s="1"/>
  <c r="K12" i="10"/>
  <c r="L12" i="10" s="1"/>
  <c r="M117" i="10"/>
  <c r="N117" i="10" s="1"/>
  <c r="M166" i="10"/>
  <c r="N166" i="10" s="1"/>
  <c r="K247" i="10"/>
  <c r="L247" i="10" s="1"/>
  <c r="M84" i="10"/>
  <c r="N84" i="10" s="1"/>
  <c r="K231" i="10"/>
  <c r="L231" i="10" s="1"/>
  <c r="B16" i="17"/>
  <c r="M145" i="10"/>
  <c r="N145" i="10" s="1"/>
  <c r="K15" i="10"/>
  <c r="L15" i="10" s="1"/>
  <c r="K137" i="10"/>
  <c r="L137" i="10" s="1"/>
  <c r="K253" i="10"/>
  <c r="L253" i="10" s="1"/>
  <c r="K78" i="10"/>
  <c r="L78" i="10" s="1"/>
  <c r="K174" i="10"/>
  <c r="L174" i="10" s="1"/>
  <c r="K245" i="10"/>
  <c r="L245" i="10" s="1"/>
  <c r="M173" i="10"/>
  <c r="N173" i="10" s="1"/>
  <c r="M155" i="10"/>
  <c r="N155" i="10" s="1"/>
  <c r="M125" i="10"/>
  <c r="N125" i="10" s="1"/>
  <c r="K211" i="10"/>
  <c r="L211" i="10" s="1"/>
  <c r="K131" i="10"/>
  <c r="L131" i="10" s="1"/>
  <c r="K251" i="10"/>
  <c r="L251" i="10" s="1"/>
  <c r="M248" i="10"/>
  <c r="N248" i="10" s="1"/>
  <c r="M105" i="10"/>
  <c r="N105" i="10" s="1"/>
  <c r="M47" i="10"/>
  <c r="N47" i="10" s="1"/>
  <c r="M66" i="10"/>
  <c r="N66" i="10" s="1"/>
  <c r="M112" i="10"/>
  <c r="N112" i="10" s="1"/>
  <c r="K129" i="10"/>
  <c r="L129" i="10" s="1"/>
  <c r="K252" i="10"/>
  <c r="L252" i="10" s="1"/>
  <c r="M31" i="10"/>
  <c r="N31" i="10" s="1"/>
  <c r="M165" i="10"/>
  <c r="N165" i="10" s="1"/>
  <c r="B13" i="17"/>
  <c r="G266" i="17" s="1"/>
  <c r="M210" i="10"/>
  <c r="N210" i="10" s="1"/>
  <c r="M77" i="10"/>
  <c r="N77" i="10" s="1"/>
  <c r="K196" i="10"/>
  <c r="L196" i="10" s="1"/>
  <c r="K49" i="10"/>
  <c r="L49" i="10" s="1"/>
  <c r="K48" i="10"/>
  <c r="L48" i="10" s="1"/>
  <c r="K64" i="10"/>
  <c r="L64" i="10" s="1"/>
  <c r="M37" i="10"/>
  <c r="N37" i="10" s="1"/>
  <c r="M233" i="10"/>
  <c r="N233" i="10" s="1"/>
  <c r="M138" i="10"/>
  <c r="N138" i="10" s="1"/>
  <c r="K159" i="10"/>
  <c r="L159" i="10" s="1"/>
  <c r="K123" i="10"/>
  <c r="L123" i="10" s="1"/>
  <c r="Z5" i="17"/>
  <c r="B14" i="16"/>
  <c r="M236" i="10"/>
  <c r="N236" i="10" s="1"/>
  <c r="K112" i="10"/>
  <c r="L112" i="10" s="1"/>
  <c r="K173" i="10"/>
  <c r="L173" i="10" s="1"/>
  <c r="M185" i="10"/>
  <c r="N185" i="10" s="1"/>
  <c r="M58" i="10"/>
  <c r="N58" i="10" s="1"/>
  <c r="M148" i="10"/>
  <c r="N148" i="10" s="1"/>
  <c r="M48" i="10"/>
  <c r="N48" i="10" s="1"/>
  <c r="M156" i="10"/>
  <c r="N156" i="10" s="1"/>
  <c r="K27" i="10"/>
  <c r="L27" i="10" s="1"/>
  <c r="K175" i="10"/>
  <c r="L175" i="10" s="1"/>
  <c r="M200" i="10"/>
  <c r="N200" i="10" s="1"/>
  <c r="K73" i="10"/>
  <c r="L73" i="10" s="1"/>
  <c r="K16" i="10"/>
  <c r="L16" i="10" s="1"/>
  <c r="M137" i="10"/>
  <c r="N137" i="10" s="1"/>
  <c r="K45" i="10"/>
  <c r="L45" i="10" s="1"/>
  <c r="M130" i="10"/>
  <c r="N130" i="10" s="1"/>
  <c r="M253" i="10"/>
  <c r="N253" i="10" s="1"/>
  <c r="K235" i="10"/>
  <c r="L235" i="10" s="1"/>
  <c r="K194" i="10"/>
  <c r="L194" i="10" s="1"/>
  <c r="K144" i="10"/>
  <c r="L144" i="10" s="1"/>
  <c r="K42" i="10"/>
  <c r="L42" i="10" s="1"/>
  <c r="M199" i="10"/>
  <c r="N199" i="10" s="1"/>
  <c r="M120" i="10"/>
  <c r="N120" i="10" s="1"/>
  <c r="M260" i="10"/>
  <c r="N260" i="10" s="1"/>
  <c r="K176" i="10"/>
  <c r="L176" i="10" s="1"/>
  <c r="M208" i="10"/>
  <c r="N208" i="10" s="1"/>
  <c r="M266" i="10"/>
  <c r="N266" i="10" s="1"/>
  <c r="K191" i="10"/>
  <c r="L191" i="10" s="1"/>
  <c r="M106" i="10"/>
  <c r="N106" i="10" s="1"/>
  <c r="K107" i="10"/>
  <c r="L107" i="10" s="1"/>
  <c r="M162" i="10"/>
  <c r="N162" i="10" s="1"/>
  <c r="K7" i="10"/>
  <c r="L7" i="10" s="1"/>
  <c r="M222" i="10"/>
  <c r="N222" i="10" s="1"/>
  <c r="K19" i="10"/>
  <c r="L19" i="10" s="1"/>
  <c r="M39" i="10"/>
  <c r="N39" i="10" s="1"/>
  <c r="K209" i="10"/>
  <c r="L209" i="10" s="1"/>
  <c r="M147" i="10"/>
  <c r="N147" i="10" s="1"/>
  <c r="K11" i="10"/>
  <c r="L11" i="10" s="1"/>
  <c r="M238" i="10"/>
  <c r="N238" i="10" s="1"/>
  <c r="M79" i="10"/>
  <c r="N79" i="10" s="1"/>
  <c r="K86" i="10"/>
  <c r="L86" i="10" s="1"/>
  <c r="M34" i="10"/>
  <c r="N34" i="10" s="1"/>
  <c r="K93" i="10"/>
  <c r="L93" i="10" s="1"/>
  <c r="K202" i="10"/>
  <c r="L202" i="10" s="1"/>
  <c r="K59" i="10"/>
  <c r="L59" i="10" s="1"/>
  <c r="M267" i="10"/>
  <c r="N267" i="10" s="1"/>
  <c r="M56" i="10"/>
  <c r="N56" i="10" s="1"/>
  <c r="M35" i="10"/>
  <c r="N35" i="10" s="1"/>
  <c r="M151" i="10"/>
  <c r="N151" i="10" s="1"/>
  <c r="M134" i="10"/>
  <c r="N134" i="10" s="1"/>
  <c r="K101" i="10"/>
  <c r="L101" i="10" s="1"/>
  <c r="M21" i="10"/>
  <c r="N21" i="10" s="1"/>
  <c r="M8" i="10"/>
  <c r="N8" i="10" s="1"/>
  <c r="M252" i="10"/>
  <c r="N252" i="10" s="1"/>
  <c r="K165" i="10"/>
  <c r="L165" i="10" s="1"/>
  <c r="K154" i="10"/>
  <c r="L154" i="10" s="1"/>
  <c r="K31" i="10"/>
  <c r="L31" i="10" s="1"/>
  <c r="M186" i="10"/>
  <c r="N186" i="10" s="1"/>
  <c r="K132" i="10"/>
  <c r="L132" i="10" s="1"/>
  <c r="M51" i="10"/>
  <c r="N51" i="10" s="1"/>
  <c r="M6" i="10"/>
  <c r="N6" i="10" s="1"/>
  <c r="M178" i="10"/>
  <c r="N178" i="10" s="1"/>
  <c r="K254" i="10"/>
  <c r="L254" i="10" s="1"/>
  <c r="M89" i="10"/>
  <c r="N89" i="10" s="1"/>
  <c r="K225" i="10"/>
  <c r="L225" i="10" s="1"/>
  <c r="K38" i="10"/>
  <c r="L38" i="10" s="1"/>
  <c r="M174" i="10"/>
  <c r="N174" i="10" s="1"/>
  <c r="K43" i="10"/>
  <c r="L43" i="10" s="1"/>
  <c r="K62" i="10"/>
  <c r="L62" i="10" s="1"/>
  <c r="K234" i="10"/>
  <c r="L234" i="10" s="1"/>
  <c r="K157" i="10"/>
  <c r="L157" i="10" s="1"/>
  <c r="K72" i="10"/>
  <c r="L72" i="10" s="1"/>
  <c r="K197" i="10"/>
  <c r="L197" i="10" s="1"/>
  <c r="K139" i="10"/>
  <c r="L139" i="10" s="1"/>
  <c r="K6" i="10"/>
  <c r="L6" i="10" s="1"/>
  <c r="M255" i="10"/>
  <c r="N255" i="10" s="1"/>
  <c r="K170" i="10"/>
  <c r="L170" i="10" s="1"/>
  <c r="K25" i="10"/>
  <c r="L25" i="10" s="1"/>
  <c r="M160" i="10"/>
  <c r="N160" i="10" s="1"/>
  <c r="B14" i="11"/>
  <c r="G194" i="11" s="1"/>
  <c r="M237" i="10"/>
  <c r="N237" i="10" s="1"/>
  <c r="M159" i="10"/>
  <c r="N159" i="10" s="1"/>
  <c r="M129" i="10"/>
  <c r="N129" i="10" s="1"/>
  <c r="K85" i="10"/>
  <c r="L85" i="10" s="1"/>
  <c r="M20" i="10"/>
  <c r="N20" i="10" s="1"/>
  <c r="M245" i="10"/>
  <c r="N245" i="10" s="1"/>
  <c r="M24" i="10"/>
  <c r="N24" i="10" s="1"/>
  <c r="K184" i="10"/>
  <c r="L184" i="10" s="1"/>
  <c r="M150" i="10"/>
  <c r="N150" i="10" s="1"/>
  <c r="K198" i="10"/>
  <c r="L198" i="10" s="1"/>
  <c r="K60" i="10"/>
  <c r="L60" i="10" s="1"/>
  <c r="K9" i="10"/>
  <c r="L9" i="10" s="1"/>
  <c r="K41" i="10"/>
  <c r="L41" i="10" s="1"/>
  <c r="K18" i="10"/>
  <c r="L18" i="10" s="1"/>
  <c r="M180" i="10"/>
  <c r="N180" i="10" s="1"/>
  <c r="M263" i="10"/>
  <c r="N263" i="10" s="1"/>
  <c r="K246" i="10"/>
  <c r="L246" i="10" s="1"/>
  <c r="K126" i="10"/>
  <c r="L126" i="10" s="1"/>
  <c r="K50" i="10"/>
  <c r="L50" i="10" s="1"/>
  <c r="K261" i="10"/>
  <c r="L261" i="10" s="1"/>
  <c r="K155" i="10"/>
  <c r="L155" i="10" s="1"/>
  <c r="K44" i="10"/>
  <c r="L44" i="10" s="1"/>
  <c r="M95" i="10"/>
  <c r="N95" i="10" s="1"/>
  <c r="K55" i="10"/>
  <c r="L55" i="10" s="1"/>
  <c r="K30" i="10"/>
  <c r="L30" i="10" s="1"/>
  <c r="K99" i="10"/>
  <c r="L99" i="10" s="1"/>
  <c r="B18" i="16"/>
  <c r="J223" i="16" s="1"/>
  <c r="B16" i="16"/>
  <c r="B13" i="16"/>
  <c r="K161" i="7"/>
  <c r="L161" i="7" s="1"/>
  <c r="K177" i="7"/>
  <c r="L177" i="7" s="1"/>
  <c r="K232" i="7"/>
  <c r="L232" i="7" s="1"/>
  <c r="K266" i="10"/>
  <c r="L266" i="10" s="1"/>
  <c r="M85" i="10"/>
  <c r="N85" i="10" s="1"/>
  <c r="K14" i="10"/>
  <c r="L14" i="10" s="1"/>
  <c r="M228" i="10"/>
  <c r="N228" i="10" s="1"/>
  <c r="K75" i="10"/>
  <c r="L75" i="10" s="1"/>
  <c r="K199" i="10"/>
  <c r="L199" i="10" s="1"/>
  <c r="K182" i="10"/>
  <c r="L182" i="10" s="1"/>
  <c r="K208" i="10"/>
  <c r="L208" i="10" s="1"/>
  <c r="K67" i="10"/>
  <c r="L67" i="10" s="1"/>
  <c r="K128" i="10"/>
  <c r="L128" i="10" s="1"/>
  <c r="M29" i="10"/>
  <c r="N29" i="10" s="1"/>
  <c r="K234" i="7"/>
  <c r="L234" i="7" s="1"/>
  <c r="K236" i="10"/>
  <c r="L236" i="10" s="1"/>
  <c r="M183" i="10"/>
  <c r="N183" i="10" s="1"/>
  <c r="K151" i="10"/>
  <c r="L151" i="10" s="1"/>
  <c r="M86" i="10"/>
  <c r="N86" i="10" s="1"/>
  <c r="M202" i="10"/>
  <c r="N202" i="10" s="1"/>
  <c r="M197" i="10"/>
  <c r="N197" i="10" s="1"/>
  <c r="M246" i="10"/>
  <c r="N246" i="10" s="1"/>
  <c r="K51" i="10"/>
  <c r="L51" i="10" s="1"/>
  <c r="K186" i="10"/>
  <c r="L186" i="10" s="1"/>
  <c r="K263" i="10"/>
  <c r="L263" i="10" s="1"/>
  <c r="K178" i="10"/>
  <c r="L178" i="10" s="1"/>
  <c r="M141" i="10"/>
  <c r="N141" i="10" s="1"/>
  <c r="M257" i="10"/>
  <c r="N257" i="10" s="1"/>
  <c r="M191" i="10"/>
  <c r="N191" i="10" s="1"/>
  <c r="M204" i="10"/>
  <c r="N204" i="10" s="1"/>
  <c r="M110" i="10"/>
  <c r="N110" i="10" s="1"/>
  <c r="M100" i="10"/>
  <c r="N100" i="10" s="1"/>
  <c r="M140" i="10"/>
  <c r="N140" i="10" s="1"/>
  <c r="K82" i="10"/>
  <c r="L82" i="10" s="1"/>
  <c r="M32" i="10"/>
  <c r="N32" i="10" s="1"/>
  <c r="K89" i="10"/>
  <c r="L89" i="10" s="1"/>
  <c r="K57" i="10"/>
  <c r="L57" i="10" s="1"/>
  <c r="K265" i="10"/>
  <c r="L265" i="10" s="1"/>
  <c r="M194" i="10"/>
  <c r="N194" i="10" s="1"/>
  <c r="M219" i="10"/>
  <c r="N219" i="10" s="1"/>
  <c r="M243" i="10"/>
  <c r="N243" i="10" s="1"/>
  <c r="K37" i="10"/>
  <c r="L37" i="10" s="1"/>
  <c r="K127" i="10"/>
  <c r="L127" i="10" s="1"/>
  <c r="M46" i="10"/>
  <c r="N46" i="10" s="1"/>
  <c r="M132" i="10"/>
  <c r="N132" i="10" s="1"/>
  <c r="M154" i="10"/>
  <c r="N154" i="10" s="1"/>
  <c r="K242" i="10"/>
  <c r="L242" i="10" s="1"/>
  <c r="K187" i="10"/>
  <c r="L187" i="10" s="1"/>
  <c r="M203" i="10"/>
  <c r="N203" i="10" s="1"/>
  <c r="M107" i="10"/>
  <c r="N107" i="10" s="1"/>
  <c r="M26" i="10"/>
  <c r="N26" i="10" s="1"/>
  <c r="K58" i="10"/>
  <c r="L58" i="10" s="1"/>
  <c r="M196" i="10"/>
  <c r="N196" i="10" s="1"/>
  <c r="K20" i="10"/>
  <c r="L20" i="10" s="1"/>
  <c r="K122" i="10"/>
  <c r="L122" i="10" s="1"/>
  <c r="M220" i="10"/>
  <c r="N220" i="10" s="1"/>
  <c r="M144" i="10"/>
  <c r="N144" i="10" s="1"/>
  <c r="I258" i="13"/>
  <c r="Z5" i="13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Z84" i="13" s="1"/>
  <c r="Z85" i="13" s="1"/>
  <c r="Z86" i="13" s="1"/>
  <c r="Z87" i="13" s="1"/>
  <c r="Z88" i="13" s="1"/>
  <c r="Z89" i="13" s="1"/>
  <c r="Z90" i="13" s="1"/>
  <c r="Z91" i="13" s="1"/>
  <c r="Z92" i="13" s="1"/>
  <c r="Z93" i="13" s="1"/>
  <c r="Z94" i="13" s="1"/>
  <c r="Z95" i="13" s="1"/>
  <c r="Z96" i="13" s="1"/>
  <c r="Z97" i="13" s="1"/>
  <c r="Z98" i="13" s="1"/>
  <c r="Z99" i="13" s="1"/>
  <c r="Z100" i="13" s="1"/>
  <c r="Z101" i="13" s="1"/>
  <c r="Z102" i="13" s="1"/>
  <c r="Z103" i="13" s="1"/>
  <c r="Z104" i="13" s="1"/>
  <c r="Z105" i="13" s="1"/>
  <c r="Z106" i="13" s="1"/>
  <c r="Z107" i="13" s="1"/>
  <c r="Z108" i="13" s="1"/>
  <c r="Z109" i="13" s="1"/>
  <c r="Z110" i="13" s="1"/>
  <c r="Z111" i="13" s="1"/>
  <c r="Z112" i="13" s="1"/>
  <c r="Z113" i="13" s="1"/>
  <c r="Z114" i="13" s="1"/>
  <c r="Z115" i="13" s="1"/>
  <c r="Z116" i="13" s="1"/>
  <c r="Z117" i="13" s="1"/>
  <c r="Z118" i="13" s="1"/>
  <c r="Z119" i="13" s="1"/>
  <c r="Z120" i="13" s="1"/>
  <c r="Z121" i="13" s="1"/>
  <c r="Z122" i="13" s="1"/>
  <c r="Z123" i="13" s="1"/>
  <c r="Z124" i="13" s="1"/>
  <c r="Z125" i="13" s="1"/>
  <c r="Z126" i="13" s="1"/>
  <c r="Z127" i="13" s="1"/>
  <c r="Z128" i="13" s="1"/>
  <c r="Z129" i="13" s="1"/>
  <c r="Z130" i="13" s="1"/>
  <c r="Z131" i="13" s="1"/>
  <c r="Z132" i="13" s="1"/>
  <c r="Z133" i="13" s="1"/>
  <c r="Z134" i="13" s="1"/>
  <c r="Z135" i="13" s="1"/>
  <c r="Z136" i="13" s="1"/>
  <c r="Z137" i="13" s="1"/>
  <c r="Z138" i="13" s="1"/>
  <c r="Z139" i="13" s="1"/>
  <c r="Z140" i="13" s="1"/>
  <c r="Z141" i="13" s="1"/>
  <c r="Z142" i="13" s="1"/>
  <c r="Z143" i="13" s="1"/>
  <c r="Z144" i="13" s="1"/>
  <c r="Z145" i="13" s="1"/>
  <c r="Z146" i="13" s="1"/>
  <c r="Z147" i="13" s="1"/>
  <c r="Z148" i="13" s="1"/>
  <c r="Z149" i="13" s="1"/>
  <c r="Z150" i="13" s="1"/>
  <c r="Z151" i="13" s="1"/>
  <c r="Z152" i="13" s="1"/>
  <c r="Z153" i="13" s="1"/>
  <c r="Z154" i="13" s="1"/>
  <c r="Z155" i="13" s="1"/>
  <c r="Z156" i="13" s="1"/>
  <c r="Z157" i="13" s="1"/>
  <c r="Z158" i="13" s="1"/>
  <c r="Z159" i="13" s="1"/>
  <c r="Z160" i="13" s="1"/>
  <c r="Z161" i="13" s="1"/>
  <c r="Z162" i="13" s="1"/>
  <c r="Z163" i="13" s="1"/>
  <c r="Z164" i="13" s="1"/>
  <c r="Z165" i="13" s="1"/>
  <c r="Z166" i="13" s="1"/>
  <c r="Z167" i="13" s="1"/>
  <c r="Z168" i="13" s="1"/>
  <c r="Z169" i="13" s="1"/>
  <c r="Z170" i="13" s="1"/>
  <c r="Z171" i="13" s="1"/>
  <c r="Z172" i="13" s="1"/>
  <c r="Z173" i="13" s="1"/>
  <c r="Z174" i="13" s="1"/>
  <c r="Z175" i="13" s="1"/>
  <c r="Z176" i="13" s="1"/>
  <c r="Z177" i="13" s="1"/>
  <c r="Z178" i="13" s="1"/>
  <c r="Z179" i="13" s="1"/>
  <c r="Z180" i="13" s="1"/>
  <c r="Z181" i="13" s="1"/>
  <c r="Z182" i="13" s="1"/>
  <c r="Z183" i="13" s="1"/>
  <c r="Z184" i="13" s="1"/>
  <c r="Z185" i="13" s="1"/>
  <c r="Z186" i="13" s="1"/>
  <c r="Z187" i="13" s="1"/>
  <c r="Z188" i="13" s="1"/>
  <c r="Z189" i="13" s="1"/>
  <c r="Z190" i="13" s="1"/>
  <c r="Z191" i="13" s="1"/>
  <c r="Z192" i="13" s="1"/>
  <c r="Z193" i="13" s="1"/>
  <c r="Z194" i="13" s="1"/>
  <c r="Z195" i="13" s="1"/>
  <c r="Z196" i="13" s="1"/>
  <c r="Z197" i="13" s="1"/>
  <c r="Z198" i="13" s="1"/>
  <c r="Z199" i="13" s="1"/>
  <c r="Z200" i="13" s="1"/>
  <c r="Z201" i="13" s="1"/>
  <c r="Z202" i="13" s="1"/>
  <c r="Z203" i="13" s="1"/>
  <c r="Z204" i="13" s="1"/>
  <c r="Z205" i="13" s="1"/>
  <c r="Z206" i="13" s="1"/>
  <c r="Z207" i="13" s="1"/>
  <c r="Z208" i="13" s="1"/>
  <c r="Z209" i="13" s="1"/>
  <c r="Z210" i="13" s="1"/>
  <c r="Z211" i="13" s="1"/>
  <c r="Z212" i="13" s="1"/>
  <c r="Z213" i="13" s="1"/>
  <c r="Z214" i="13" s="1"/>
  <c r="Z215" i="13" s="1"/>
  <c r="Z216" i="13" s="1"/>
  <c r="Z217" i="13" s="1"/>
  <c r="Z218" i="13" s="1"/>
  <c r="Z219" i="13" s="1"/>
  <c r="Z220" i="13" s="1"/>
  <c r="Z221" i="13" s="1"/>
  <c r="Z222" i="13" s="1"/>
  <c r="Z223" i="13" s="1"/>
  <c r="Z224" i="13" s="1"/>
  <c r="Z225" i="13" s="1"/>
  <c r="Z226" i="13" s="1"/>
  <c r="Z227" i="13" s="1"/>
  <c r="Z228" i="13" s="1"/>
  <c r="Z229" i="13" s="1"/>
  <c r="Z230" i="13" s="1"/>
  <c r="Z231" i="13" s="1"/>
  <c r="Z232" i="13" s="1"/>
  <c r="Z233" i="13" s="1"/>
  <c r="Z234" i="13" s="1"/>
  <c r="Z235" i="13" s="1"/>
  <c r="Z236" i="13" s="1"/>
  <c r="Z237" i="13" s="1"/>
  <c r="Z238" i="13" s="1"/>
  <c r="Z239" i="13" s="1"/>
  <c r="Z240" i="13" s="1"/>
  <c r="Z241" i="13" s="1"/>
  <c r="Z242" i="13" s="1"/>
  <c r="Z243" i="13" s="1"/>
  <c r="Z244" i="13" s="1"/>
  <c r="Z245" i="13" s="1"/>
  <c r="Z246" i="13" s="1"/>
  <c r="Z247" i="13" s="1"/>
  <c r="Z248" i="13" s="1"/>
  <c r="Z249" i="13" s="1"/>
  <c r="Z250" i="13" s="1"/>
  <c r="Z251" i="13" s="1"/>
  <c r="Z252" i="13" s="1"/>
  <c r="Z253" i="13" s="1"/>
  <c r="Z254" i="13" s="1"/>
  <c r="Z255" i="13" s="1"/>
  <c r="Z256" i="13" s="1"/>
  <c r="Z257" i="13" s="1"/>
  <c r="Z258" i="13" s="1"/>
  <c r="Z259" i="13" s="1"/>
  <c r="Z260" i="13" s="1"/>
  <c r="Z261" i="13" s="1"/>
  <c r="Z262" i="13" s="1"/>
  <c r="Z263" i="13" s="1"/>
  <c r="Z264" i="13" s="1"/>
  <c r="Z265" i="13" s="1"/>
  <c r="Z266" i="13" s="1"/>
  <c r="Z267" i="13" s="1"/>
  <c r="Z268" i="13" s="1"/>
  <c r="K161" i="10"/>
  <c r="L161" i="10" s="1"/>
  <c r="K13" i="10"/>
  <c r="L13" i="10" s="1"/>
  <c r="M53" i="10"/>
  <c r="N53" i="10" s="1"/>
  <c r="K158" i="10"/>
  <c r="L158" i="10" s="1"/>
  <c r="K162" i="10"/>
  <c r="L162" i="10" s="1"/>
  <c r="K104" i="10"/>
  <c r="L104" i="10" s="1"/>
  <c r="M10" i="10"/>
  <c r="N10" i="10" s="1"/>
  <c r="K164" i="10"/>
  <c r="L164" i="10" s="1"/>
  <c r="K103" i="10"/>
  <c r="L103" i="10" s="1"/>
  <c r="M214" i="10"/>
  <c r="N214" i="10" s="1"/>
  <c r="K106" i="10"/>
  <c r="L106" i="10" s="1"/>
  <c r="M244" i="10"/>
  <c r="N244" i="10" s="1"/>
  <c r="M111" i="10"/>
  <c r="N111" i="10" s="1"/>
  <c r="M42" i="10"/>
  <c r="N42" i="10" s="1"/>
  <c r="K221" i="10"/>
  <c r="L221" i="10" s="1"/>
  <c r="K92" i="10"/>
  <c r="L92" i="10" s="1"/>
  <c r="M235" i="10"/>
  <c r="N235" i="10" s="1"/>
  <c r="K88" i="10"/>
  <c r="L88" i="10" s="1"/>
  <c r="M167" i="10"/>
  <c r="N167" i="10" s="1"/>
  <c r="M50" i="10"/>
  <c r="N50" i="10" s="1"/>
  <c r="B16" i="12"/>
  <c r="B14" i="12"/>
  <c r="H241" i="12" s="1"/>
  <c r="K252" i="14"/>
  <c r="L252" i="14" s="1"/>
  <c r="M259" i="14"/>
  <c r="N259" i="14" s="1"/>
  <c r="K102" i="14"/>
  <c r="L102" i="14" s="1"/>
  <c r="M181" i="14"/>
  <c r="N181" i="14" s="1"/>
  <c r="K206" i="14"/>
  <c r="L206" i="14" s="1"/>
  <c r="K112" i="14"/>
  <c r="L112" i="14" s="1"/>
  <c r="K122" i="14"/>
  <c r="L122" i="14" s="1"/>
  <c r="K30" i="14"/>
  <c r="L30" i="14" s="1"/>
  <c r="K214" i="14"/>
  <c r="L214" i="14" s="1"/>
  <c r="K135" i="14"/>
  <c r="L135" i="14" s="1"/>
  <c r="M30" i="14"/>
  <c r="N30" i="14" s="1"/>
  <c r="K61" i="14"/>
  <c r="L61" i="14" s="1"/>
  <c r="M117" i="14"/>
  <c r="N117" i="14" s="1"/>
  <c r="M141" i="14"/>
  <c r="N141" i="14" s="1"/>
  <c r="K176" i="14"/>
  <c r="L176" i="14" s="1"/>
  <c r="K220" i="14"/>
  <c r="L220" i="14" s="1"/>
  <c r="K163" i="14"/>
  <c r="L163" i="14" s="1"/>
  <c r="K74" i="14"/>
  <c r="L74" i="14" s="1"/>
  <c r="K221" i="14"/>
  <c r="L221" i="14" s="1"/>
  <c r="M70" i="14"/>
  <c r="N70" i="14" s="1"/>
  <c r="K237" i="14"/>
  <c r="L237" i="14" s="1"/>
  <c r="K267" i="14"/>
  <c r="L267" i="14" s="1"/>
  <c r="K32" i="14"/>
  <c r="L32" i="14" s="1"/>
  <c r="K218" i="14"/>
  <c r="L218" i="14" s="1"/>
  <c r="M38" i="14"/>
  <c r="N38" i="14" s="1"/>
  <c r="K172" i="14"/>
  <c r="L172" i="14" s="1"/>
  <c r="M66" i="14"/>
  <c r="N66" i="14" s="1"/>
  <c r="M59" i="14"/>
  <c r="N59" i="14" s="1"/>
  <c r="M177" i="14"/>
  <c r="N177" i="14" s="1"/>
  <c r="K118" i="14"/>
  <c r="L118" i="14" s="1"/>
  <c r="M199" i="14"/>
  <c r="N199" i="14" s="1"/>
  <c r="M257" i="14"/>
  <c r="N257" i="14" s="1"/>
  <c r="K146" i="14"/>
  <c r="L146" i="14" s="1"/>
  <c r="K202" i="14"/>
  <c r="L202" i="14" s="1"/>
  <c r="K123" i="14"/>
  <c r="L123" i="14" s="1"/>
  <c r="M55" i="14"/>
  <c r="N55" i="14" s="1"/>
  <c r="K127" i="14"/>
  <c r="L127" i="14" s="1"/>
  <c r="M183" i="14"/>
  <c r="N183" i="14" s="1"/>
  <c r="K219" i="14"/>
  <c r="L219" i="14" s="1"/>
  <c r="M215" i="14"/>
  <c r="N215" i="14" s="1"/>
  <c r="K10" i="14"/>
  <c r="L10" i="14" s="1"/>
  <c r="K222" i="14"/>
  <c r="L222" i="14" s="1"/>
  <c r="K254" i="14"/>
  <c r="L254" i="14" s="1"/>
  <c r="M170" i="14"/>
  <c r="N170" i="14" s="1"/>
  <c r="K171" i="14"/>
  <c r="L171" i="14" s="1"/>
  <c r="K178" i="14"/>
  <c r="L178" i="14" s="1"/>
  <c r="K108" i="14"/>
  <c r="L108" i="14" s="1"/>
  <c r="K180" i="14"/>
  <c r="L180" i="14" s="1"/>
  <c r="K182" i="14"/>
  <c r="L182" i="14" s="1"/>
  <c r="K57" i="14"/>
  <c r="L57" i="14" s="1"/>
  <c r="K236" i="14"/>
  <c r="L236" i="14" s="1"/>
  <c r="M195" i="14"/>
  <c r="N195" i="14" s="1"/>
  <c r="M106" i="14"/>
  <c r="N106" i="14" s="1"/>
  <c r="K200" i="14"/>
  <c r="L200" i="14" s="1"/>
  <c r="M200" i="14"/>
  <c r="N200" i="14" s="1"/>
  <c r="K9" i="14"/>
  <c r="L9" i="14" s="1"/>
  <c r="M91" i="14"/>
  <c r="N91" i="14" s="1"/>
  <c r="M46" i="14"/>
  <c r="N46" i="14" s="1"/>
  <c r="K51" i="14"/>
  <c r="L51" i="14" s="1"/>
  <c r="M243" i="14"/>
  <c r="N243" i="14" s="1"/>
  <c r="K130" i="14"/>
  <c r="L130" i="14" s="1"/>
  <c r="K194" i="14"/>
  <c r="L194" i="14" s="1"/>
  <c r="M184" i="14"/>
  <c r="N184" i="14" s="1"/>
  <c r="M190" i="14"/>
  <c r="N190" i="14" s="1"/>
  <c r="M81" i="14"/>
  <c r="N81" i="14" s="1"/>
  <c r="M98" i="14"/>
  <c r="N98" i="14" s="1"/>
  <c r="M45" i="14"/>
  <c r="N45" i="14" s="1"/>
  <c r="K173" i="14"/>
  <c r="L173" i="14" s="1"/>
  <c r="M196" i="14"/>
  <c r="N196" i="14" s="1"/>
  <c r="M239" i="14"/>
  <c r="N239" i="14" s="1"/>
  <c r="K191" i="14"/>
  <c r="L191" i="14" s="1"/>
  <c r="M64" i="14"/>
  <c r="N64" i="14" s="1"/>
  <c r="M165" i="14"/>
  <c r="N165" i="14" s="1"/>
  <c r="M43" i="14"/>
  <c r="N43" i="14" s="1"/>
  <c r="M154" i="14"/>
  <c r="N154" i="14" s="1"/>
  <c r="K107" i="14"/>
  <c r="L107" i="14" s="1"/>
  <c r="M222" i="14"/>
  <c r="N222" i="14" s="1"/>
  <c r="M198" i="14"/>
  <c r="N198" i="14" s="1"/>
  <c r="M40" i="14"/>
  <c r="N40" i="14" s="1"/>
  <c r="M227" i="14"/>
  <c r="N227" i="14" s="1"/>
  <c r="K179" i="14"/>
  <c r="L179" i="14" s="1"/>
  <c r="K18" i="14"/>
  <c r="L18" i="14" s="1"/>
  <c r="M24" i="14"/>
  <c r="N24" i="14" s="1"/>
  <c r="K142" i="14"/>
  <c r="L142" i="14" s="1"/>
  <c r="K88" i="14"/>
  <c r="L88" i="14" s="1"/>
  <c r="K131" i="14"/>
  <c r="L131" i="14" s="1"/>
  <c r="M212" i="14"/>
  <c r="N212" i="14" s="1"/>
  <c r="M219" i="14"/>
  <c r="N219" i="14" s="1"/>
  <c r="M126" i="14"/>
  <c r="N126" i="14" s="1"/>
  <c r="M128" i="14"/>
  <c r="N128" i="14" s="1"/>
  <c r="M240" i="14"/>
  <c r="N240" i="14" s="1"/>
  <c r="M76" i="14"/>
  <c r="N76" i="14" s="1"/>
  <c r="M27" i="14"/>
  <c r="N27" i="14" s="1"/>
  <c r="M33" i="14"/>
  <c r="N33" i="14" s="1"/>
  <c r="M210" i="14"/>
  <c r="N210" i="14" s="1"/>
  <c r="M156" i="14"/>
  <c r="N156" i="14" s="1"/>
  <c r="M114" i="14"/>
  <c r="N114" i="14" s="1"/>
  <c r="M82" i="14"/>
  <c r="N82" i="14" s="1"/>
  <c r="M41" i="14"/>
  <c r="N41" i="14" s="1"/>
  <c r="M96" i="14"/>
  <c r="N96" i="14" s="1"/>
  <c r="M36" i="10"/>
  <c r="N36" i="10" s="1"/>
  <c r="K36" i="10"/>
  <c r="L36" i="10" s="1"/>
  <c r="K249" i="10"/>
  <c r="L249" i="10" s="1"/>
  <c r="M249" i="10"/>
  <c r="N249" i="10" s="1"/>
  <c r="K227" i="10"/>
  <c r="L227" i="10" s="1"/>
  <c r="M227" i="10"/>
  <c r="N227" i="10" s="1"/>
  <c r="M207" i="10"/>
  <c r="N207" i="10" s="1"/>
  <c r="K207" i="10"/>
  <c r="L207" i="10" s="1"/>
  <c r="M113" i="10"/>
  <c r="N113" i="10" s="1"/>
  <c r="K71" i="10"/>
  <c r="L71" i="10" s="1"/>
  <c r="M71" i="10"/>
  <c r="N71" i="10" s="1"/>
  <c r="M118" i="10"/>
  <c r="N118" i="10" s="1"/>
  <c r="K118" i="10"/>
  <c r="L118" i="10" s="1"/>
  <c r="M258" i="10"/>
  <c r="N258" i="10" s="1"/>
  <c r="K258" i="10"/>
  <c r="L258" i="10" s="1"/>
  <c r="M187" i="10"/>
  <c r="N187" i="10" s="1"/>
  <c r="M171" i="10"/>
  <c r="N171" i="10" s="1"/>
  <c r="M190" i="10"/>
  <c r="N190" i="10" s="1"/>
  <c r="K190" i="10"/>
  <c r="L190" i="10" s="1"/>
  <c r="M256" i="10"/>
  <c r="N256" i="10" s="1"/>
  <c r="K256" i="10"/>
  <c r="L256" i="10" s="1"/>
  <c r="K163" i="10"/>
  <c r="L163" i="10" s="1"/>
  <c r="M163" i="10"/>
  <c r="N163" i="10" s="1"/>
  <c r="M142" i="10"/>
  <c r="N142" i="10" s="1"/>
  <c r="K142" i="10"/>
  <c r="L142" i="10" s="1"/>
  <c r="M52" i="10"/>
  <c r="N52" i="10" s="1"/>
  <c r="K52" i="10"/>
  <c r="L52" i="10" s="1"/>
  <c r="K224" i="10"/>
  <c r="L224" i="10" s="1"/>
  <c r="M224" i="10"/>
  <c r="N224" i="10" s="1"/>
  <c r="K223" i="10"/>
  <c r="L223" i="10" s="1"/>
  <c r="M223" i="10"/>
  <c r="N223" i="10" s="1"/>
  <c r="K218" i="10"/>
  <c r="L218" i="10" s="1"/>
  <c r="M218" i="10"/>
  <c r="N218" i="10" s="1"/>
  <c r="M168" i="10"/>
  <c r="N168" i="10" s="1"/>
  <c r="K168" i="10"/>
  <c r="L168" i="10" s="1"/>
  <c r="K63" i="10"/>
  <c r="L63" i="10" s="1"/>
  <c r="M63" i="10"/>
  <c r="N63" i="10" s="1"/>
  <c r="M149" i="10"/>
  <c r="N149" i="10" s="1"/>
  <c r="K149" i="10"/>
  <c r="L149" i="10" s="1"/>
  <c r="M216" i="10"/>
  <c r="N216" i="10" s="1"/>
  <c r="K216" i="10"/>
  <c r="L216" i="10" s="1"/>
  <c r="K98" i="10"/>
  <c r="L98" i="10" s="1"/>
  <c r="M98" i="10"/>
  <c r="N98" i="10" s="1"/>
  <c r="M41" i="10"/>
  <c r="N41" i="10" s="1"/>
  <c r="M60" i="10"/>
  <c r="N60" i="10" s="1"/>
  <c r="K87" i="10"/>
  <c r="L87" i="10" s="1"/>
  <c r="M87" i="10"/>
  <c r="N87" i="10" s="1"/>
  <c r="K150" i="10"/>
  <c r="L150" i="10" s="1"/>
  <c r="M264" i="10"/>
  <c r="N264" i="10" s="1"/>
  <c r="M172" i="10"/>
  <c r="N172" i="10" s="1"/>
  <c r="K172" i="10"/>
  <c r="L172" i="10" s="1"/>
  <c r="K53" i="10"/>
  <c r="L53" i="10" s="1"/>
  <c r="M18" i="10"/>
  <c r="N18" i="10" s="1"/>
  <c r="K133" i="10"/>
  <c r="L133" i="10" s="1"/>
  <c r="M133" i="10"/>
  <c r="N133" i="10" s="1"/>
  <c r="K203" i="10"/>
  <c r="L203" i="10" s="1"/>
  <c r="M198" i="10"/>
  <c r="N198" i="10" s="1"/>
  <c r="K119" i="10"/>
  <c r="L119" i="10" s="1"/>
  <c r="M119" i="10"/>
  <c r="N119" i="10" s="1"/>
  <c r="M128" i="10"/>
  <c r="N128" i="10" s="1"/>
  <c r="K94" i="14"/>
  <c r="L94" i="14" s="1"/>
  <c r="K239" i="10"/>
  <c r="L239" i="10" s="1"/>
  <c r="M239" i="10"/>
  <c r="N239" i="10" s="1"/>
  <c r="M184" i="10"/>
  <c r="N184" i="10" s="1"/>
  <c r="M47" i="14"/>
  <c r="N47" i="14" s="1"/>
  <c r="M80" i="14"/>
  <c r="N80" i="14" s="1"/>
  <c r="K12" i="14"/>
  <c r="L12" i="14" s="1"/>
  <c r="K215" i="10"/>
  <c r="L215" i="10" s="1"/>
  <c r="M215" i="10"/>
  <c r="N215" i="10" s="1"/>
  <c r="M205" i="14"/>
  <c r="N205" i="14" s="1"/>
  <c r="K205" i="14"/>
  <c r="L205" i="14" s="1"/>
  <c r="M161" i="14"/>
  <c r="N161" i="14" s="1"/>
  <c r="M99" i="14"/>
  <c r="N99" i="14" s="1"/>
  <c r="K99" i="14"/>
  <c r="L99" i="14" s="1"/>
  <c r="M26" i="14"/>
  <c r="N26" i="14" s="1"/>
  <c r="K26" i="14"/>
  <c r="L26" i="14" s="1"/>
  <c r="K248" i="14"/>
  <c r="L248" i="14" s="1"/>
  <c r="M213" i="14"/>
  <c r="N213" i="14" s="1"/>
  <c r="M43" i="10"/>
  <c r="N43" i="10" s="1"/>
  <c r="B16" i="11"/>
  <c r="K251" i="14"/>
  <c r="L251" i="14" s="1"/>
  <c r="M168" i="14"/>
  <c r="N168" i="14" s="1"/>
  <c r="M209" i="14"/>
  <c r="N209" i="14" s="1"/>
  <c r="M131" i="14"/>
  <c r="N131" i="14" s="1"/>
  <c r="K34" i="14"/>
  <c r="L34" i="14" s="1"/>
  <c r="M235" i="14"/>
  <c r="N235" i="14" s="1"/>
  <c r="K126" i="14"/>
  <c r="L126" i="14" s="1"/>
  <c r="K169" i="14"/>
  <c r="L169" i="14" s="1"/>
  <c r="K101" i="14"/>
  <c r="L101" i="14" s="1"/>
  <c r="K58" i="14"/>
  <c r="L58" i="14" s="1"/>
  <c r="K42" i="14"/>
  <c r="L42" i="14" s="1"/>
  <c r="K13" i="14"/>
  <c r="L13" i="14" s="1"/>
  <c r="K232" i="14"/>
  <c r="L232" i="14" s="1"/>
  <c r="K156" i="14"/>
  <c r="L156" i="14" s="1"/>
  <c r="K187" i="14"/>
  <c r="L187" i="14" s="1"/>
  <c r="M101" i="14"/>
  <c r="N101" i="14" s="1"/>
  <c r="M50" i="14"/>
  <c r="N50" i="14" s="1"/>
  <c r="M71" i="14"/>
  <c r="N71" i="14" s="1"/>
  <c r="M78" i="14"/>
  <c r="N78" i="14" s="1"/>
  <c r="K245" i="14"/>
  <c r="L245" i="14" s="1"/>
  <c r="M162" i="14"/>
  <c r="N162" i="14" s="1"/>
  <c r="M193" i="14"/>
  <c r="N193" i="14" s="1"/>
  <c r="K145" i="14"/>
  <c r="L145" i="14" s="1"/>
  <c r="K133" i="14"/>
  <c r="L133" i="14" s="1"/>
  <c r="M100" i="14"/>
  <c r="N100" i="14" s="1"/>
  <c r="M77" i="14"/>
  <c r="N77" i="14" s="1"/>
  <c r="K44" i="14"/>
  <c r="L44" i="14" s="1"/>
  <c r="M267" i="14"/>
  <c r="N267" i="14" s="1"/>
  <c r="M258" i="14"/>
  <c r="N258" i="14" s="1"/>
  <c r="K136" i="14"/>
  <c r="L136" i="14" s="1"/>
  <c r="M132" i="14"/>
  <c r="N132" i="14" s="1"/>
  <c r="M111" i="14"/>
  <c r="N111" i="14" s="1"/>
  <c r="M75" i="14"/>
  <c r="N75" i="14" s="1"/>
  <c r="M89" i="14"/>
  <c r="N89" i="14" s="1"/>
  <c r="M32" i="14"/>
  <c r="N32" i="14" s="1"/>
  <c r="K257" i="14"/>
  <c r="L257" i="14" s="1"/>
  <c r="M176" i="14"/>
  <c r="N176" i="14" s="1"/>
  <c r="M256" i="14"/>
  <c r="N256" i="14" s="1"/>
  <c r="M159" i="14"/>
  <c r="N159" i="14" s="1"/>
  <c r="M113" i="14"/>
  <c r="N113" i="14" s="1"/>
  <c r="K67" i="14"/>
  <c r="L67" i="14" s="1"/>
  <c r="M8" i="14"/>
  <c r="N8" i="14" s="1"/>
  <c r="M20" i="14"/>
  <c r="N20" i="14" s="1"/>
  <c r="K223" i="14"/>
  <c r="L223" i="14" s="1"/>
  <c r="M262" i="14"/>
  <c r="N262" i="14" s="1"/>
  <c r="K209" i="14"/>
  <c r="L209" i="14" s="1"/>
  <c r="K188" i="14"/>
  <c r="L188" i="14" s="1"/>
  <c r="M155" i="14"/>
  <c r="N155" i="14" s="1"/>
  <c r="M104" i="14"/>
  <c r="N104" i="14" s="1"/>
  <c r="K17" i="14"/>
  <c r="L17" i="14" s="1"/>
  <c r="K40" i="14"/>
  <c r="L40" i="14" s="1"/>
  <c r="K261" i="14"/>
  <c r="L261" i="14" s="1"/>
  <c r="M125" i="14"/>
  <c r="N125" i="14" s="1"/>
  <c r="K141" i="14"/>
  <c r="L141" i="14" s="1"/>
  <c r="M189" i="14"/>
  <c r="N189" i="14" s="1"/>
  <c r="M82" i="10"/>
  <c r="N82" i="10" s="1"/>
  <c r="K102" i="10"/>
  <c r="L102" i="10" s="1"/>
  <c r="M201" i="10"/>
  <c r="N201" i="10" s="1"/>
  <c r="M124" i="10"/>
  <c r="N124" i="10" s="1"/>
  <c r="M55" i="10"/>
  <c r="N55" i="10" s="1"/>
  <c r="K22" i="10"/>
  <c r="L22" i="10" s="1"/>
  <c r="K217" i="10"/>
  <c r="L217" i="10" s="1"/>
  <c r="M169" i="10"/>
  <c r="N169" i="10" s="1"/>
  <c r="M170" i="10"/>
  <c r="N170" i="10" s="1"/>
  <c r="M131" i="10"/>
  <c r="N131" i="10" s="1"/>
  <c r="M109" i="10"/>
  <c r="N109" i="10" s="1"/>
  <c r="M99" i="10"/>
  <c r="N99" i="10" s="1"/>
  <c r="M251" i="10"/>
  <c r="N251" i="10" s="1"/>
  <c r="M177" i="10"/>
  <c r="N177" i="10" s="1"/>
  <c r="M114" i="10"/>
  <c r="N114" i="10" s="1"/>
  <c r="K235" i="14"/>
  <c r="L235" i="14" s="1"/>
  <c r="M152" i="14"/>
  <c r="N152" i="14" s="1"/>
  <c r="M73" i="14"/>
  <c r="N73" i="14" s="1"/>
  <c r="K37" i="14"/>
  <c r="L37" i="14" s="1"/>
  <c r="M18" i="14"/>
  <c r="N18" i="14" s="1"/>
  <c r="K265" i="14"/>
  <c r="L265" i="14" s="1"/>
  <c r="K201" i="14"/>
  <c r="L201" i="14" s="1"/>
  <c r="K183" i="14"/>
  <c r="L183" i="14" s="1"/>
  <c r="K195" i="14"/>
  <c r="L195" i="14" s="1"/>
  <c r="M143" i="14"/>
  <c r="N143" i="14" s="1"/>
  <c r="K93" i="14"/>
  <c r="L93" i="14" s="1"/>
  <c r="K19" i="14"/>
  <c r="L19" i="14" s="1"/>
  <c r="M16" i="14"/>
  <c r="N16" i="14" s="1"/>
  <c r="K216" i="14"/>
  <c r="L216" i="14" s="1"/>
  <c r="M194" i="14"/>
  <c r="N194" i="14" s="1"/>
  <c r="K140" i="14"/>
  <c r="L140" i="14" s="1"/>
  <c r="M153" i="14"/>
  <c r="N153" i="14" s="1"/>
  <c r="K124" i="14"/>
  <c r="L124" i="14" s="1"/>
  <c r="M92" i="14"/>
  <c r="N92" i="14" s="1"/>
  <c r="K21" i="14"/>
  <c r="L21" i="14" s="1"/>
  <c r="M36" i="14"/>
  <c r="N36" i="14" s="1"/>
  <c r="K229" i="14"/>
  <c r="L229" i="14" s="1"/>
  <c r="M146" i="14"/>
  <c r="N146" i="14" s="1"/>
  <c r="M238" i="14"/>
  <c r="N238" i="14" s="1"/>
  <c r="M250" i="14"/>
  <c r="N250" i="14" s="1"/>
  <c r="M90" i="14"/>
  <c r="N90" i="14" s="1"/>
  <c r="M123" i="14"/>
  <c r="N123" i="14" s="1"/>
  <c r="K31" i="14"/>
  <c r="L31" i="14" s="1"/>
  <c r="M13" i="14"/>
  <c r="N13" i="14" s="1"/>
  <c r="M251" i="14"/>
  <c r="N251" i="14" s="1"/>
  <c r="M242" i="14"/>
  <c r="N242" i="14" s="1"/>
  <c r="M203" i="14"/>
  <c r="N203" i="14" s="1"/>
  <c r="M147" i="14"/>
  <c r="N147" i="14" s="1"/>
  <c r="K91" i="14"/>
  <c r="L91" i="14" s="1"/>
  <c r="K52" i="14"/>
  <c r="L52" i="14" s="1"/>
  <c r="M35" i="14"/>
  <c r="N35" i="14" s="1"/>
  <c r="M7" i="14"/>
  <c r="N7" i="14" s="1"/>
  <c r="K113" i="14"/>
  <c r="L113" i="14" s="1"/>
  <c r="K66" i="14"/>
  <c r="L66" i="14" s="1"/>
  <c r="K241" i="14"/>
  <c r="L241" i="14" s="1"/>
  <c r="M158" i="14"/>
  <c r="N158" i="14" s="1"/>
  <c r="K190" i="14"/>
  <c r="L190" i="14" s="1"/>
  <c r="M134" i="14"/>
  <c r="N134" i="14" s="1"/>
  <c r="M115" i="14"/>
  <c r="N115" i="14" s="1"/>
  <c r="M84" i="14"/>
  <c r="N84" i="14" s="1"/>
  <c r="M53" i="14"/>
  <c r="N53" i="14" s="1"/>
  <c r="K29" i="14"/>
  <c r="L29" i="14" s="1"/>
  <c r="M163" i="14"/>
  <c r="N163" i="14" s="1"/>
  <c r="K256" i="14"/>
  <c r="L256" i="14" s="1"/>
  <c r="M252" i="14"/>
  <c r="N252" i="14" s="1"/>
  <c r="K184" i="14"/>
  <c r="L184" i="14" s="1"/>
  <c r="M173" i="14"/>
  <c r="N173" i="14" s="1"/>
  <c r="M229" i="14"/>
  <c r="N229" i="14" s="1"/>
  <c r="M130" i="14"/>
  <c r="N130" i="14" s="1"/>
  <c r="K81" i="14"/>
  <c r="L81" i="14" s="1"/>
  <c r="K46" i="14"/>
  <c r="L46" i="14" s="1"/>
  <c r="K45" i="14"/>
  <c r="L45" i="14" s="1"/>
  <c r="M216" i="14"/>
  <c r="N216" i="14" s="1"/>
  <c r="K75" i="14"/>
  <c r="L75" i="14" s="1"/>
  <c r="K228" i="14"/>
  <c r="L228" i="14" s="1"/>
  <c r="M249" i="14"/>
  <c r="N249" i="14" s="1"/>
  <c r="K140" i="10"/>
  <c r="L140" i="10" s="1"/>
  <c r="M9" i="10"/>
  <c r="N9" i="10" s="1"/>
  <c r="K243" i="10"/>
  <c r="L243" i="10" s="1"/>
  <c r="M232" i="10"/>
  <c r="N232" i="10" s="1"/>
  <c r="K226" i="10"/>
  <c r="L226" i="10" s="1"/>
  <c r="M153" i="10"/>
  <c r="N153" i="10" s="1"/>
  <c r="K69" i="10"/>
  <c r="L69" i="10" s="1"/>
  <c r="K189" i="10"/>
  <c r="L189" i="10" s="1"/>
  <c r="M229" i="10"/>
  <c r="N229" i="10" s="1"/>
  <c r="K135" i="10"/>
  <c r="L135" i="10" s="1"/>
  <c r="M81" i="10"/>
  <c r="N81" i="10" s="1"/>
  <c r="K91" i="10"/>
  <c r="L91" i="10" s="1"/>
  <c r="M83" i="10"/>
  <c r="N83" i="10" s="1"/>
  <c r="K68" i="10"/>
  <c r="L68" i="10" s="1"/>
  <c r="K74" i="10"/>
  <c r="L74" i="10" s="1"/>
  <c r="M70" i="10"/>
  <c r="N70" i="10" s="1"/>
  <c r="K29" i="10"/>
  <c r="L29" i="10" s="1"/>
  <c r="K198" i="14"/>
  <c r="L198" i="14" s="1"/>
  <c r="M87" i="14"/>
  <c r="N87" i="14" s="1"/>
  <c r="K27" i="14"/>
  <c r="L27" i="14" s="1"/>
  <c r="K249" i="14"/>
  <c r="L249" i="14" s="1"/>
  <c r="M166" i="14"/>
  <c r="N166" i="14" s="1"/>
  <c r="K208" i="14"/>
  <c r="L208" i="14" s="1"/>
  <c r="K159" i="14"/>
  <c r="L159" i="14" s="1"/>
  <c r="K149" i="14"/>
  <c r="L149" i="14" s="1"/>
  <c r="K115" i="14"/>
  <c r="L115" i="14" s="1"/>
  <c r="M105" i="14"/>
  <c r="N105" i="14" s="1"/>
  <c r="K65" i="14"/>
  <c r="L65" i="14" s="1"/>
  <c r="M255" i="14"/>
  <c r="N255" i="14" s="1"/>
  <c r="M228" i="14"/>
  <c r="N228" i="14" s="1"/>
  <c r="M224" i="14"/>
  <c r="N224" i="14" s="1"/>
  <c r="K161" i="14"/>
  <c r="L161" i="14" s="1"/>
  <c r="M97" i="14"/>
  <c r="N97" i="14" s="1"/>
  <c r="K56" i="14"/>
  <c r="L56" i="14" s="1"/>
  <c r="M39" i="14"/>
  <c r="N39" i="14" s="1"/>
  <c r="M11" i="14"/>
  <c r="N11" i="14" s="1"/>
  <c r="K262" i="14"/>
  <c r="L262" i="14" s="1"/>
  <c r="K213" i="14"/>
  <c r="L213" i="14" s="1"/>
  <c r="M197" i="14"/>
  <c r="N197" i="14" s="1"/>
  <c r="M188" i="14"/>
  <c r="N188" i="14" s="1"/>
  <c r="M140" i="14"/>
  <c r="N140" i="14" s="1"/>
  <c r="K116" i="14"/>
  <c r="L116" i="14" s="1"/>
  <c r="K84" i="14"/>
  <c r="L84" i="14" s="1"/>
  <c r="K105" i="14"/>
  <c r="L105" i="14" s="1"/>
  <c r="M49" i="14"/>
  <c r="N49" i="14" s="1"/>
  <c r="K259" i="14"/>
  <c r="L259" i="14" s="1"/>
  <c r="K177" i="14"/>
  <c r="L177" i="14" s="1"/>
  <c r="M174" i="14"/>
  <c r="N174" i="14" s="1"/>
  <c r="M167" i="14"/>
  <c r="N167" i="14" s="1"/>
  <c r="M121" i="14"/>
  <c r="N121" i="14" s="1"/>
  <c r="M74" i="14"/>
  <c r="N74" i="14" s="1"/>
  <c r="M10" i="14"/>
  <c r="N10" i="14" s="1"/>
  <c r="K23" i="14"/>
  <c r="L23" i="14" s="1"/>
  <c r="K162" i="14"/>
  <c r="L162" i="14" s="1"/>
  <c r="M56" i="14"/>
  <c r="N56" i="14" s="1"/>
  <c r="K225" i="14"/>
  <c r="L225" i="14" s="1"/>
  <c r="M142" i="14"/>
  <c r="N142" i="14" s="1"/>
  <c r="M223" i="14"/>
  <c r="N223" i="14" s="1"/>
  <c r="M201" i="14"/>
  <c r="N201" i="14" s="1"/>
  <c r="K204" i="14"/>
  <c r="L204" i="14" s="1"/>
  <c r="M107" i="14"/>
  <c r="N107" i="14" s="1"/>
  <c r="M22" i="14"/>
  <c r="N22" i="14" s="1"/>
  <c r="K114" i="14"/>
  <c r="L114" i="14" s="1"/>
  <c r="K240" i="14"/>
  <c r="L240" i="14" s="1"/>
  <c r="M225" i="14"/>
  <c r="N225" i="14" s="1"/>
  <c r="K164" i="14"/>
  <c r="L164" i="14" s="1"/>
  <c r="K210" i="14"/>
  <c r="L210" i="14" s="1"/>
  <c r="M108" i="14"/>
  <c r="N108" i="14" s="1"/>
  <c r="M58" i="14"/>
  <c r="N58" i="14" s="1"/>
  <c r="M122" i="14"/>
  <c r="N122" i="14" s="1"/>
  <c r="M119" i="14"/>
  <c r="N119" i="14" s="1"/>
  <c r="K14" i="14"/>
  <c r="L14" i="14" s="1"/>
  <c r="K39" i="14"/>
  <c r="L39" i="14" s="1"/>
  <c r="M62" i="14"/>
  <c r="N62" i="14" s="1"/>
  <c r="K152" i="14"/>
  <c r="L152" i="14" s="1"/>
  <c r="K125" i="14"/>
  <c r="L125" i="14" s="1"/>
  <c r="K78" i="14"/>
  <c r="L78" i="14" s="1"/>
  <c r="M72" i="10"/>
  <c r="N72" i="10" s="1"/>
  <c r="M19" i="10"/>
  <c r="N19" i="10" s="1"/>
  <c r="B18" i="12"/>
  <c r="J134" i="12" s="1"/>
  <c r="M152" i="10"/>
  <c r="N152" i="10" s="1"/>
  <c r="M236" i="14"/>
  <c r="N236" i="14" s="1"/>
  <c r="M169" i="14"/>
  <c r="N169" i="14" s="1"/>
  <c r="M179" i="14"/>
  <c r="N179" i="14" s="1"/>
  <c r="K97" i="14"/>
  <c r="L97" i="14" s="1"/>
  <c r="K73" i="14"/>
  <c r="L73" i="14" s="1"/>
  <c r="K41" i="14"/>
  <c r="L41" i="14" s="1"/>
  <c r="M14" i="14"/>
  <c r="N14" i="14" s="1"/>
  <c r="K233" i="14"/>
  <c r="L233" i="14" s="1"/>
  <c r="M150" i="14"/>
  <c r="N150" i="14" s="1"/>
  <c r="K174" i="14"/>
  <c r="L174" i="14" s="1"/>
  <c r="K121" i="14"/>
  <c r="L121" i="14" s="1"/>
  <c r="K100" i="14"/>
  <c r="L100" i="14" s="1"/>
  <c r="M63" i="14"/>
  <c r="N63" i="14" s="1"/>
  <c r="K35" i="14"/>
  <c r="L35" i="14" s="1"/>
  <c r="K11" i="14"/>
  <c r="L11" i="14" s="1"/>
  <c r="K263" i="14"/>
  <c r="L263" i="14" s="1"/>
  <c r="K185" i="14"/>
  <c r="L185" i="14" s="1"/>
  <c r="M182" i="14"/>
  <c r="N182" i="14" s="1"/>
  <c r="K186" i="14"/>
  <c r="L186" i="14" s="1"/>
  <c r="M133" i="14"/>
  <c r="N133" i="14" s="1"/>
  <c r="K92" i="14"/>
  <c r="L92" i="14" s="1"/>
  <c r="M17" i="14"/>
  <c r="N17" i="14" s="1"/>
  <c r="K15" i="14"/>
  <c r="L15" i="14" s="1"/>
  <c r="K246" i="14"/>
  <c r="L246" i="14" s="1"/>
  <c r="M254" i="14"/>
  <c r="N254" i="14" s="1"/>
  <c r="K170" i="14"/>
  <c r="L170" i="14" s="1"/>
  <c r="M231" i="14"/>
  <c r="N231" i="14" s="1"/>
  <c r="M124" i="14"/>
  <c r="N124" i="14" s="1"/>
  <c r="K69" i="14"/>
  <c r="L69" i="14" s="1"/>
  <c r="M95" i="14"/>
  <c r="N95" i="14" s="1"/>
  <c r="K22" i="14"/>
  <c r="L22" i="14" s="1"/>
  <c r="K43" i="14"/>
  <c r="L43" i="14" s="1"/>
  <c r="K243" i="14"/>
  <c r="L243" i="14" s="1"/>
  <c r="M160" i="14"/>
  <c r="N160" i="14" s="1"/>
  <c r="K192" i="14"/>
  <c r="L192" i="14" s="1"/>
  <c r="M137" i="14"/>
  <c r="N137" i="14" s="1"/>
  <c r="M129" i="14"/>
  <c r="N129" i="14" s="1"/>
  <c r="M86" i="14"/>
  <c r="N86" i="14" s="1"/>
  <c r="M69" i="14"/>
  <c r="N69" i="14" s="1"/>
  <c r="K36" i="14"/>
  <c r="L36" i="14" s="1"/>
  <c r="K258" i="14"/>
  <c r="L258" i="14" s="1"/>
  <c r="M268" i="14"/>
  <c r="N268" i="14" s="1"/>
  <c r="M191" i="14"/>
  <c r="N191" i="14" s="1"/>
  <c r="M180" i="14"/>
  <c r="N180" i="14" s="1"/>
  <c r="M127" i="14"/>
  <c r="N127" i="14" s="1"/>
  <c r="K165" i="14"/>
  <c r="L165" i="14" s="1"/>
  <c r="K82" i="14"/>
  <c r="L82" i="14" s="1"/>
  <c r="K53" i="14"/>
  <c r="L53" i="14" s="1"/>
  <c r="K49" i="14"/>
  <c r="L49" i="14" s="1"/>
  <c r="M245" i="14"/>
  <c r="N245" i="14" s="1"/>
  <c r="K224" i="14"/>
  <c r="L224" i="14" s="1"/>
  <c r="M202" i="14"/>
  <c r="N202" i="14" s="1"/>
  <c r="K148" i="14"/>
  <c r="L148" i="14" s="1"/>
  <c r="M217" i="14"/>
  <c r="N217" i="14" s="1"/>
  <c r="M145" i="14"/>
  <c r="N145" i="14" s="1"/>
  <c r="M42" i="14"/>
  <c r="N42" i="14" s="1"/>
  <c r="K48" i="14"/>
  <c r="L48" i="14" s="1"/>
  <c r="K59" i="14"/>
  <c r="L59" i="14" s="1"/>
  <c r="B17" i="11"/>
  <c r="K147" i="14"/>
  <c r="L147" i="14" s="1"/>
  <c r="K104" i="14"/>
  <c r="L104" i="14" s="1"/>
  <c r="M139" i="14"/>
  <c r="N139" i="14" s="1"/>
  <c r="K175" i="14"/>
  <c r="L175" i="14" s="1"/>
  <c r="M12" i="14"/>
  <c r="N12" i="14" s="1"/>
  <c r="M206" i="14"/>
  <c r="N206" i="14" s="1"/>
  <c r="K239" i="14"/>
  <c r="L239" i="14" s="1"/>
  <c r="M241" i="10"/>
  <c r="N241" i="10" s="1"/>
  <c r="K110" i="10"/>
  <c r="L110" i="10" s="1"/>
  <c r="M265" i="10"/>
  <c r="N265" i="10" s="1"/>
  <c r="M218" i="14"/>
  <c r="N218" i="14" s="1"/>
  <c r="K160" i="14"/>
  <c r="L160" i="14" s="1"/>
  <c r="K106" i="14"/>
  <c r="L106" i="14" s="1"/>
  <c r="M54" i="14"/>
  <c r="N54" i="14" s="1"/>
  <c r="K95" i="14"/>
  <c r="L95" i="14" s="1"/>
  <c r="K96" i="14"/>
  <c r="L96" i="14" s="1"/>
  <c r="K266" i="14"/>
  <c r="L266" i="14" s="1"/>
  <c r="K217" i="14"/>
  <c r="L217" i="14" s="1"/>
  <c r="K212" i="14"/>
  <c r="L212" i="14" s="1"/>
  <c r="K193" i="14"/>
  <c r="L193" i="14" s="1"/>
  <c r="M157" i="14"/>
  <c r="N157" i="14" s="1"/>
  <c r="M118" i="14"/>
  <c r="N118" i="14" s="1"/>
  <c r="K86" i="14"/>
  <c r="L86" i="14" s="1"/>
  <c r="K8" i="14"/>
  <c r="L8" i="14" s="1"/>
  <c r="M21" i="14"/>
  <c r="N21" i="14" s="1"/>
  <c r="K247" i="14"/>
  <c r="L247" i="14" s="1"/>
  <c r="M164" i="14"/>
  <c r="N164" i="14" s="1"/>
  <c r="K203" i="14"/>
  <c r="L203" i="14" s="1"/>
  <c r="K151" i="14"/>
  <c r="L151" i="14" s="1"/>
  <c r="K143" i="14"/>
  <c r="L143" i="14" s="1"/>
  <c r="K103" i="14"/>
  <c r="L103" i="14" s="1"/>
  <c r="K89" i="14"/>
  <c r="L89" i="14" s="1"/>
  <c r="K55" i="14"/>
  <c r="L55" i="14" s="1"/>
  <c r="K230" i="14"/>
  <c r="L230" i="14" s="1"/>
  <c r="M208" i="14"/>
  <c r="N208" i="14" s="1"/>
  <c r="K154" i="14"/>
  <c r="L154" i="14" s="1"/>
  <c r="M186" i="14"/>
  <c r="N186" i="14" s="1"/>
  <c r="K98" i="14"/>
  <c r="L98" i="14" s="1"/>
  <c r="M48" i="14"/>
  <c r="N48" i="14" s="1"/>
  <c r="M57" i="14"/>
  <c r="N57" i="14" s="1"/>
  <c r="K72" i="14"/>
  <c r="L72" i="14" s="1"/>
  <c r="K111" i="14"/>
  <c r="L111" i="14" s="1"/>
  <c r="K227" i="14"/>
  <c r="L227" i="14" s="1"/>
  <c r="M144" i="14"/>
  <c r="N144" i="14" s="1"/>
  <c r="M226" i="14"/>
  <c r="N226" i="14" s="1"/>
  <c r="K211" i="14"/>
  <c r="L211" i="14" s="1"/>
  <c r="K87" i="14"/>
  <c r="L87" i="14" s="1"/>
  <c r="K110" i="14"/>
  <c r="L110" i="14" s="1"/>
  <c r="K24" i="14"/>
  <c r="L24" i="14" s="1"/>
  <c r="K155" i="14"/>
  <c r="L155" i="14" s="1"/>
  <c r="K238" i="14"/>
  <c r="L238" i="14" s="1"/>
  <c r="K242" i="14"/>
  <c r="L242" i="14" s="1"/>
  <c r="M234" i="14"/>
  <c r="N234" i="14" s="1"/>
  <c r="K166" i="14"/>
  <c r="L166" i="14" s="1"/>
  <c r="M211" i="14"/>
  <c r="N211" i="14" s="1"/>
  <c r="M109" i="14"/>
  <c r="N109" i="14" s="1"/>
  <c r="M61" i="14"/>
  <c r="N61" i="14" s="1"/>
  <c r="K60" i="14"/>
  <c r="L60" i="14" s="1"/>
  <c r="M5" i="14"/>
  <c r="N5" i="14" s="1"/>
  <c r="P5" i="14" s="1"/>
  <c r="M28" i="14"/>
  <c r="N28" i="14" s="1"/>
  <c r="M263" i="14"/>
  <c r="N263" i="14" s="1"/>
  <c r="M230" i="14"/>
  <c r="N230" i="14" s="1"/>
  <c r="K132" i="14"/>
  <c r="L132" i="14" s="1"/>
  <c r="K199" i="14"/>
  <c r="L199" i="14" s="1"/>
  <c r="K109" i="14"/>
  <c r="L109" i="14" s="1"/>
  <c r="M67" i="14"/>
  <c r="N67" i="14" s="1"/>
  <c r="K71" i="14"/>
  <c r="L71" i="14" s="1"/>
  <c r="M23" i="14"/>
  <c r="N23" i="14" s="1"/>
  <c r="M214" i="14"/>
  <c r="N214" i="14" s="1"/>
  <c r="K144" i="14"/>
  <c r="L144" i="14" s="1"/>
  <c r="M136" i="14"/>
  <c r="N136" i="14" s="1"/>
  <c r="K28" i="14"/>
  <c r="L28" i="14" s="1"/>
  <c r="K250" i="14"/>
  <c r="L250" i="14" s="1"/>
  <c r="M175" i="14"/>
  <c r="N175" i="14" s="1"/>
  <c r="M264" i="14"/>
  <c r="N264" i="14" s="1"/>
  <c r="K157" i="14"/>
  <c r="L157" i="14" s="1"/>
  <c r="K77" i="14"/>
  <c r="L77" i="14" s="1"/>
  <c r="M72" i="14"/>
  <c r="N72" i="14" s="1"/>
  <c r="M29" i="14"/>
  <c r="N29" i="14" s="1"/>
  <c r="K63" i="14"/>
  <c r="L63" i="14" s="1"/>
  <c r="K231" i="14"/>
  <c r="L231" i="14" s="1"/>
  <c r="M148" i="14"/>
  <c r="N148" i="14" s="1"/>
  <c r="M248" i="14"/>
  <c r="N248" i="14" s="1"/>
  <c r="K119" i="14"/>
  <c r="L119" i="14" s="1"/>
  <c r="M93" i="14"/>
  <c r="N93" i="14" s="1"/>
  <c r="M60" i="14"/>
  <c r="N60" i="14" s="1"/>
  <c r="K33" i="14"/>
  <c r="L33" i="14" s="1"/>
  <c r="M25" i="14"/>
  <c r="N25" i="14" s="1"/>
  <c r="M192" i="14"/>
  <c r="N192" i="14" s="1"/>
  <c r="K138" i="14"/>
  <c r="L138" i="14" s="1"/>
  <c r="M135" i="14"/>
  <c r="N135" i="14" s="1"/>
  <c r="K120" i="14"/>
  <c r="L120" i="14" s="1"/>
  <c r="K76" i="14"/>
  <c r="L76" i="14" s="1"/>
  <c r="M19" i="14"/>
  <c r="N19" i="14" s="1"/>
  <c r="M34" i="14"/>
  <c r="N34" i="14" s="1"/>
  <c r="K260" i="14"/>
  <c r="L260" i="14" s="1"/>
  <c r="M266" i="14"/>
  <c r="N266" i="14" s="1"/>
  <c r="K196" i="14"/>
  <c r="L196" i="14" s="1"/>
  <c r="K181" i="14"/>
  <c r="L181" i="14" s="1"/>
  <c r="K137" i="14"/>
  <c r="L137" i="14" s="1"/>
  <c r="M185" i="14"/>
  <c r="N185" i="14" s="1"/>
  <c r="K83" i="14"/>
  <c r="L83" i="14" s="1"/>
  <c r="M65" i="14"/>
  <c r="N65" i="14" s="1"/>
  <c r="M51" i="14"/>
  <c r="N51" i="14" s="1"/>
  <c r="M261" i="14"/>
  <c r="N261" i="14" s="1"/>
  <c r="M171" i="14"/>
  <c r="N171" i="14" s="1"/>
  <c r="K226" i="14"/>
  <c r="L226" i="14" s="1"/>
  <c r="M204" i="14"/>
  <c r="N204" i="14" s="1"/>
  <c r="K150" i="14"/>
  <c r="L150" i="14" s="1"/>
  <c r="M178" i="14"/>
  <c r="N178" i="14" s="1"/>
  <c r="M88" i="14"/>
  <c r="N88" i="14" s="1"/>
  <c r="M44" i="14"/>
  <c r="N44" i="14" s="1"/>
  <c r="K50" i="14"/>
  <c r="L50" i="14" s="1"/>
  <c r="K62" i="14"/>
  <c r="L62" i="14" s="1"/>
  <c r="M247" i="14"/>
  <c r="N247" i="14" s="1"/>
  <c r="M233" i="14"/>
  <c r="N233" i="14" s="1"/>
  <c r="K197" i="14"/>
  <c r="L197" i="14" s="1"/>
  <c r="M138" i="14"/>
  <c r="N138" i="14" s="1"/>
  <c r="M85" i="14"/>
  <c r="N85" i="14" s="1"/>
  <c r="M103" i="14"/>
  <c r="N103" i="14" s="1"/>
  <c r="M31" i="14"/>
  <c r="N31" i="14" s="1"/>
  <c r="K70" i="14"/>
  <c r="L70" i="14" s="1"/>
  <c r="M83" i="14"/>
  <c r="N83" i="14" s="1"/>
  <c r="K7" i="14"/>
  <c r="L7" i="14" s="1"/>
  <c r="M5" i="10"/>
  <c r="N5" i="10" s="1"/>
  <c r="P5" i="10" s="1"/>
  <c r="B18" i="11"/>
  <c r="I240" i="11" s="1"/>
  <c r="M244" i="14"/>
  <c r="N244" i="14" s="1"/>
  <c r="K128" i="14"/>
  <c r="L128" i="14" s="1"/>
  <c r="K47" i="14"/>
  <c r="L47" i="14" s="1"/>
  <c r="K234" i="14"/>
  <c r="L234" i="14" s="1"/>
  <c r="K158" i="14"/>
  <c r="L158" i="14" s="1"/>
  <c r="M102" i="14"/>
  <c r="N102" i="14" s="1"/>
  <c r="M52" i="14"/>
  <c r="N52" i="14" s="1"/>
  <c r="M79" i="14"/>
  <c r="N79" i="14" s="1"/>
  <c r="K80" i="14"/>
  <c r="L80" i="14" s="1"/>
  <c r="K264" i="14"/>
  <c r="L264" i="14" s="1"/>
  <c r="K215" i="14"/>
  <c r="L215" i="14" s="1"/>
  <c r="K207" i="14"/>
  <c r="L207" i="14" s="1"/>
  <c r="K189" i="14"/>
  <c r="L189" i="14" s="1"/>
  <c r="M149" i="14"/>
  <c r="N149" i="14" s="1"/>
  <c r="K117" i="14"/>
  <c r="L117" i="14" s="1"/>
  <c r="K85" i="14"/>
  <c r="L85" i="14" s="1"/>
  <c r="K6" i="14"/>
  <c r="L6" i="14" s="1"/>
  <c r="K5" i="14"/>
  <c r="L5" i="14" s="1"/>
  <c r="M253" i="14"/>
  <c r="N253" i="14" s="1"/>
  <c r="M246" i="14"/>
  <c r="N246" i="14" s="1"/>
  <c r="M221" i="14"/>
  <c r="N221" i="14" s="1"/>
  <c r="K153" i="14"/>
  <c r="L153" i="14" s="1"/>
  <c r="M94" i="14"/>
  <c r="N94" i="14" s="1"/>
  <c r="K54" i="14"/>
  <c r="L54" i="14" s="1"/>
  <c r="M37" i="14"/>
  <c r="N37" i="14" s="1"/>
  <c r="M9" i="14"/>
  <c r="N9" i="14" s="1"/>
  <c r="K244" i="14"/>
  <c r="L244" i="14" s="1"/>
  <c r="M241" i="14"/>
  <c r="N241" i="14" s="1"/>
  <c r="K168" i="14"/>
  <c r="L168" i="14" s="1"/>
  <c r="M220" i="14"/>
  <c r="N220" i="14" s="1"/>
  <c r="M120" i="14"/>
  <c r="N120" i="14" s="1"/>
  <c r="M68" i="14"/>
  <c r="N68" i="14" s="1"/>
  <c r="K90" i="14"/>
  <c r="L90" i="14" s="1"/>
  <c r="M15" i="14"/>
  <c r="N15" i="14" s="1"/>
  <c r="K38" i="14"/>
  <c r="L38" i="14" s="1"/>
  <c r="K253" i="14"/>
  <c r="L253" i="14" s="1"/>
  <c r="M187" i="14"/>
  <c r="N187" i="14" s="1"/>
  <c r="M265" i="14"/>
  <c r="N265" i="14" s="1"/>
  <c r="M237" i="14"/>
  <c r="N237" i="14" s="1"/>
  <c r="K134" i="14"/>
  <c r="L134" i="14" s="1"/>
  <c r="K129" i="14"/>
  <c r="L129" i="14" s="1"/>
  <c r="M110" i="14"/>
  <c r="N110" i="14" s="1"/>
  <c r="K68" i="14"/>
  <c r="L68" i="14" s="1"/>
  <c r="K79" i="14"/>
  <c r="L79" i="14" s="1"/>
  <c r="K25" i="14"/>
  <c r="L25" i="14" s="1"/>
  <c r="M260" i="14"/>
  <c r="N260" i="14" s="1"/>
  <c r="K139" i="14"/>
  <c r="L139" i="14" s="1"/>
  <c r="K20" i="14"/>
  <c r="L20" i="14" s="1"/>
  <c r="K255" i="14"/>
  <c r="L255" i="14" s="1"/>
  <c r="M172" i="14"/>
  <c r="N172" i="14" s="1"/>
  <c r="M232" i="14"/>
  <c r="N232" i="14" s="1"/>
  <c r="M151" i="14"/>
  <c r="N151" i="14" s="1"/>
  <c r="M112" i="14"/>
  <c r="N112" i="14" s="1"/>
  <c r="K64" i="14"/>
  <c r="L64" i="14" s="1"/>
  <c r="M6" i="14"/>
  <c r="N6" i="14" s="1"/>
  <c r="K16" i="14"/>
  <c r="L16" i="14" s="1"/>
  <c r="M207" i="14"/>
  <c r="N207" i="14" s="1"/>
  <c r="M116" i="14"/>
  <c r="N116" i="14" s="1"/>
  <c r="K268" i="14"/>
  <c r="L268" i="14" s="1"/>
  <c r="I32" i="13"/>
  <c r="I51" i="13"/>
  <c r="I11" i="13"/>
  <c r="I22" i="13"/>
  <c r="I167" i="13"/>
  <c r="I24" i="13"/>
  <c r="I28" i="13"/>
  <c r="I31" i="13"/>
  <c r="I41" i="13"/>
  <c r="I152" i="13"/>
  <c r="I73" i="13"/>
  <c r="I59" i="13"/>
  <c r="I37" i="13"/>
  <c r="I56" i="13"/>
  <c r="I55" i="13"/>
  <c r="I121" i="13"/>
  <c r="I219" i="13"/>
  <c r="I61" i="13"/>
  <c r="I52" i="13"/>
  <c r="I107" i="13"/>
  <c r="I141" i="13"/>
  <c r="I228" i="13"/>
  <c r="I7" i="13"/>
  <c r="I14" i="13"/>
  <c r="I74" i="13"/>
  <c r="I89" i="13"/>
  <c r="I106" i="13"/>
  <c r="I18" i="13"/>
  <c r="I39" i="13"/>
  <c r="I60" i="13"/>
  <c r="I13" i="13"/>
  <c r="I42" i="13"/>
  <c r="I10" i="13"/>
  <c r="I21" i="13"/>
  <c r="I76" i="13"/>
  <c r="I58" i="13"/>
  <c r="I127" i="13"/>
  <c r="I157" i="13"/>
  <c r="I9" i="13"/>
  <c r="I25" i="13"/>
  <c r="I29" i="13"/>
  <c r="I35" i="13"/>
  <c r="I46" i="13"/>
  <c r="I70" i="13"/>
  <c r="I64" i="13"/>
  <c r="I91" i="13"/>
  <c r="I168" i="13"/>
  <c r="I183" i="13"/>
  <c r="I244" i="13"/>
  <c r="I67" i="13"/>
  <c r="I95" i="13"/>
  <c r="I125" i="13"/>
  <c r="I184" i="13"/>
  <c r="I199" i="13"/>
  <c r="I260" i="13"/>
  <c r="I48" i="13"/>
  <c r="I54" i="13"/>
  <c r="I5" i="13"/>
  <c r="I8" i="13"/>
  <c r="I44" i="13"/>
  <c r="I19" i="13"/>
  <c r="I80" i="13"/>
  <c r="I105" i="13"/>
  <c r="I137" i="13"/>
  <c r="I200" i="13"/>
  <c r="I223" i="13"/>
  <c r="I239" i="13"/>
  <c r="I23" i="13"/>
  <c r="I34" i="13"/>
  <c r="I15" i="13"/>
  <c r="I17" i="13"/>
  <c r="I72" i="13"/>
  <c r="I26" i="13"/>
  <c r="I45" i="13"/>
  <c r="I16" i="13"/>
  <c r="I90" i="13"/>
  <c r="I136" i="13"/>
  <c r="I255" i="13"/>
  <c r="K152" i="10"/>
  <c r="L152" i="10" s="1"/>
  <c r="J204" i="12"/>
  <c r="J229" i="12"/>
  <c r="J164" i="12"/>
  <c r="J143" i="12"/>
  <c r="J130" i="12"/>
  <c r="J48" i="12"/>
  <c r="I181" i="12"/>
  <c r="J81" i="12"/>
  <c r="J149" i="12"/>
  <c r="I70" i="12"/>
  <c r="J241" i="12"/>
  <c r="J169" i="12"/>
  <c r="J236" i="12"/>
  <c r="J209" i="12"/>
  <c r="J141" i="12"/>
  <c r="J129" i="12"/>
  <c r="J61" i="12"/>
  <c r="I75" i="12"/>
  <c r="J28" i="12"/>
  <c r="J31" i="12"/>
  <c r="M96" i="10"/>
  <c r="N96" i="10" s="1"/>
  <c r="K96" i="10"/>
  <c r="L96" i="10" s="1"/>
  <c r="M38" i="10"/>
  <c r="N38" i="10" s="1"/>
  <c r="I47" i="13"/>
  <c r="I20" i="13"/>
  <c r="I36" i="13"/>
  <c r="I53" i="13"/>
  <c r="I6" i="13"/>
  <c r="I33" i="13"/>
  <c r="I65" i="13"/>
  <c r="I62" i="13"/>
  <c r="I79" i="13"/>
  <c r="I86" i="13"/>
  <c r="I81" i="13"/>
  <c r="I82" i="13"/>
  <c r="I68" i="13"/>
  <c r="I97" i="13"/>
  <c r="I92" i="13"/>
  <c r="I108" i="13"/>
  <c r="I109" i="13"/>
  <c r="I143" i="13"/>
  <c r="I159" i="13"/>
  <c r="I164" i="13"/>
  <c r="I122" i="13"/>
  <c r="I138" i="13"/>
  <c r="I154" i="13"/>
  <c r="I170" i="13"/>
  <c r="I186" i="13"/>
  <c r="I202" i="13"/>
  <c r="I169" i="13"/>
  <c r="I185" i="13"/>
  <c r="I201" i="13"/>
  <c r="I225" i="13"/>
  <c r="I241" i="13"/>
  <c r="I257" i="13"/>
  <c r="I214" i="13"/>
  <c r="I230" i="13"/>
  <c r="I246" i="13"/>
  <c r="I262" i="13"/>
  <c r="H268" i="13"/>
  <c r="H266" i="13"/>
  <c r="H264" i="13"/>
  <c r="H262" i="13"/>
  <c r="H260" i="13"/>
  <c r="H258" i="13"/>
  <c r="H256" i="13"/>
  <c r="H254" i="13"/>
  <c r="H252" i="13"/>
  <c r="H250" i="13"/>
  <c r="H248" i="13"/>
  <c r="H246" i="13"/>
  <c r="H244" i="13"/>
  <c r="H242" i="13"/>
  <c r="H240" i="13"/>
  <c r="H238" i="13"/>
  <c r="H236" i="13"/>
  <c r="H234" i="13"/>
  <c r="H232" i="13"/>
  <c r="H230" i="13"/>
  <c r="H228" i="13"/>
  <c r="H226" i="13"/>
  <c r="H224" i="13"/>
  <c r="H222" i="13"/>
  <c r="H220" i="13"/>
  <c r="H218" i="13"/>
  <c r="H216" i="13"/>
  <c r="H214" i="13"/>
  <c r="G268" i="13"/>
  <c r="G266" i="13"/>
  <c r="G264" i="13"/>
  <c r="G262" i="13"/>
  <c r="G260" i="13"/>
  <c r="G258" i="13"/>
  <c r="G256" i="13"/>
  <c r="G254" i="13"/>
  <c r="G252" i="13"/>
  <c r="G250" i="13"/>
  <c r="G248" i="13"/>
  <c r="G246" i="13"/>
  <c r="G244" i="13"/>
  <c r="G242" i="13"/>
  <c r="G240" i="13"/>
  <c r="G238" i="13"/>
  <c r="G236" i="13"/>
  <c r="G234" i="13"/>
  <c r="G232" i="13"/>
  <c r="G230" i="13"/>
  <c r="G228" i="13"/>
  <c r="G226" i="13"/>
  <c r="G224" i="13"/>
  <c r="G222" i="13"/>
  <c r="G220" i="13"/>
  <c r="G218" i="13"/>
  <c r="G216" i="13"/>
  <c r="G214" i="13"/>
  <c r="H267" i="13"/>
  <c r="H265" i="13"/>
  <c r="H263" i="13"/>
  <c r="H261" i="13"/>
  <c r="H259" i="13"/>
  <c r="H257" i="13"/>
  <c r="H255" i="13"/>
  <c r="H253" i="13"/>
  <c r="H251" i="13"/>
  <c r="H249" i="13"/>
  <c r="H247" i="13"/>
  <c r="H245" i="13"/>
  <c r="H243" i="13"/>
  <c r="H241" i="13"/>
  <c r="H239" i="13"/>
  <c r="H237" i="13"/>
  <c r="H235" i="13"/>
  <c r="H233" i="13"/>
  <c r="H231" i="13"/>
  <c r="H229" i="13"/>
  <c r="H227" i="13"/>
  <c r="G267" i="13"/>
  <c r="G265" i="13"/>
  <c r="G263" i="13"/>
  <c r="G261" i="13"/>
  <c r="G259" i="13"/>
  <c r="G257" i="13"/>
  <c r="G255" i="13"/>
  <c r="G253" i="13"/>
  <c r="G251" i="13"/>
  <c r="G249" i="13"/>
  <c r="G247" i="13"/>
  <c r="G245" i="13"/>
  <c r="G243" i="13"/>
  <c r="G241" i="13"/>
  <c r="G239" i="13"/>
  <c r="G237" i="13"/>
  <c r="G235" i="13"/>
  <c r="G233" i="13"/>
  <c r="G231" i="13"/>
  <c r="G229" i="13"/>
  <c r="G227" i="13"/>
  <c r="G225" i="13"/>
  <c r="G223" i="13"/>
  <c r="G221" i="13"/>
  <c r="G219" i="13"/>
  <c r="G217" i="13"/>
  <c r="H221" i="13"/>
  <c r="H219" i="13"/>
  <c r="H211" i="13"/>
  <c r="H209" i="13"/>
  <c r="H207" i="13"/>
  <c r="H205" i="13"/>
  <c r="H203" i="13"/>
  <c r="H201" i="13"/>
  <c r="H199" i="13"/>
  <c r="H197" i="13"/>
  <c r="H195" i="13"/>
  <c r="H193" i="13"/>
  <c r="H191" i="13"/>
  <c r="H189" i="13"/>
  <c r="H187" i="13"/>
  <c r="H213" i="13"/>
  <c r="G211" i="13"/>
  <c r="G209" i="13"/>
  <c r="G207" i="13"/>
  <c r="G205" i="13"/>
  <c r="G203" i="13"/>
  <c r="G201" i="13"/>
  <c r="G199" i="13"/>
  <c r="G197" i="13"/>
  <c r="G195" i="13"/>
  <c r="G193" i="13"/>
  <c r="G191" i="13"/>
  <c r="G189" i="13"/>
  <c r="G187" i="13"/>
  <c r="G185" i="13"/>
  <c r="G183" i="13"/>
  <c r="G181" i="13"/>
  <c r="G179" i="13"/>
  <c r="H215" i="13"/>
  <c r="G213" i="13"/>
  <c r="G215" i="13"/>
  <c r="H217" i="13"/>
  <c r="H194" i="13"/>
  <c r="H186" i="13"/>
  <c r="H181" i="13"/>
  <c r="G172" i="13"/>
  <c r="H171" i="13"/>
  <c r="H165" i="13"/>
  <c r="G194" i="13"/>
  <c r="G186" i="13"/>
  <c r="H182" i="13"/>
  <c r="G171" i="13"/>
  <c r="H170" i="13"/>
  <c r="G165" i="13"/>
  <c r="H162" i="13"/>
  <c r="H160" i="13"/>
  <c r="H158" i="13"/>
  <c r="H156" i="13"/>
  <c r="H154" i="13"/>
  <c r="H152" i="13"/>
  <c r="H150" i="13"/>
  <c r="H148" i="13"/>
  <c r="H146" i="13"/>
  <c r="H144" i="13"/>
  <c r="H142" i="13"/>
  <c r="H140" i="13"/>
  <c r="H138" i="13"/>
  <c r="H136" i="13"/>
  <c r="H134" i="13"/>
  <c r="H132" i="13"/>
  <c r="H130" i="13"/>
  <c r="H128" i="13"/>
  <c r="H126" i="13"/>
  <c r="H124" i="13"/>
  <c r="H122" i="13"/>
  <c r="H192" i="13"/>
  <c r="G182" i="13"/>
  <c r="G170" i="13"/>
  <c r="H169" i="13"/>
  <c r="G162" i="13"/>
  <c r="G160" i="13"/>
  <c r="G158" i="13"/>
  <c r="G156" i="13"/>
  <c r="G154" i="13"/>
  <c r="H223" i="13"/>
  <c r="G192" i="13"/>
  <c r="H183" i="13"/>
  <c r="H178" i="13"/>
  <c r="H177" i="13"/>
  <c r="H176" i="13"/>
  <c r="G169" i="13"/>
  <c r="H168" i="13"/>
  <c r="H164" i="13"/>
  <c r="H190" i="13"/>
  <c r="H184" i="13"/>
  <c r="G178" i="13"/>
  <c r="G177" i="13"/>
  <c r="G176" i="13"/>
  <c r="H175" i="13"/>
  <c r="G168" i="13"/>
  <c r="H167" i="13"/>
  <c r="G164" i="13"/>
  <c r="G212" i="13"/>
  <c r="G210" i="13"/>
  <c r="G208" i="13"/>
  <c r="G206" i="13"/>
  <c r="G204" i="13"/>
  <c r="G202" i="13"/>
  <c r="G200" i="13"/>
  <c r="G198" i="13"/>
  <c r="H196" i="13"/>
  <c r="H188" i="13"/>
  <c r="H185" i="13"/>
  <c r="H180" i="13"/>
  <c r="G174" i="13"/>
  <c r="H173" i="13"/>
  <c r="H166" i="13"/>
  <c r="G163" i="13"/>
  <c r="G161" i="13"/>
  <c r="G159" i="13"/>
  <c r="G157" i="13"/>
  <c r="G155" i="13"/>
  <c r="G153" i="13"/>
  <c r="G151" i="13"/>
  <c r="G149" i="13"/>
  <c r="G147" i="13"/>
  <c r="G145" i="13"/>
  <c r="G143" i="13"/>
  <c r="G141" i="13"/>
  <c r="G139" i="13"/>
  <c r="G137" i="13"/>
  <c r="G135" i="13"/>
  <c r="G133" i="13"/>
  <c r="G131" i="13"/>
  <c r="H200" i="13"/>
  <c r="H172" i="13"/>
  <c r="H155" i="13"/>
  <c r="H151" i="13"/>
  <c r="H143" i="13"/>
  <c r="G125" i="13"/>
  <c r="G124" i="13"/>
  <c r="H198" i="13"/>
  <c r="G166" i="13"/>
  <c r="H161" i="13"/>
  <c r="G152" i="13"/>
  <c r="G144" i="13"/>
  <c r="G134" i="13"/>
  <c r="H133" i="13"/>
  <c r="H129" i="13"/>
  <c r="H121" i="13"/>
  <c r="H208" i="13"/>
  <c r="G190" i="13"/>
  <c r="G180" i="13"/>
  <c r="H163" i="13"/>
  <c r="H147" i="13"/>
  <c r="H139" i="13"/>
  <c r="H135" i="13"/>
  <c r="G129" i="13"/>
  <c r="G128" i="13"/>
  <c r="G121" i="13"/>
  <c r="H202" i="13"/>
  <c r="G173" i="13"/>
  <c r="G150" i="13"/>
  <c r="G142" i="13"/>
  <c r="G136" i="13"/>
  <c r="H127" i="13"/>
  <c r="H120" i="13"/>
  <c r="H118" i="13"/>
  <c r="H116" i="13"/>
  <c r="H114" i="13"/>
  <c r="H112" i="13"/>
  <c r="H110" i="13"/>
  <c r="H225" i="13"/>
  <c r="H212" i="13"/>
  <c r="H179" i="13"/>
  <c r="H145" i="13"/>
  <c r="G127" i="13"/>
  <c r="G126" i="13"/>
  <c r="G120" i="13"/>
  <c r="G118" i="13"/>
  <c r="G116" i="13"/>
  <c r="G114" i="13"/>
  <c r="G112" i="13"/>
  <c r="G110" i="13"/>
  <c r="G108" i="13"/>
  <c r="G106" i="13"/>
  <c r="G104" i="13"/>
  <c r="G102" i="13"/>
  <c r="G100" i="13"/>
  <c r="G98" i="13"/>
  <c r="G96" i="13"/>
  <c r="G94" i="13"/>
  <c r="G92" i="13"/>
  <c r="G90" i="13"/>
  <c r="G88" i="13"/>
  <c r="G86" i="13"/>
  <c r="G84" i="13"/>
  <c r="G82" i="13"/>
  <c r="G80" i="13"/>
  <c r="G78" i="13"/>
  <c r="G76" i="13"/>
  <c r="G74" i="13"/>
  <c r="G72" i="13"/>
  <c r="G70" i="13"/>
  <c r="G68" i="13"/>
  <c r="G66" i="13"/>
  <c r="G64" i="13"/>
  <c r="G62" i="13"/>
  <c r="G60" i="13"/>
  <c r="G58" i="13"/>
  <c r="H206" i="13"/>
  <c r="G132" i="13"/>
  <c r="G130" i="13"/>
  <c r="H115" i="13"/>
  <c r="G85" i="13"/>
  <c r="H79" i="13"/>
  <c r="G188" i="13"/>
  <c r="G167" i="13"/>
  <c r="H159" i="13"/>
  <c r="G148" i="13"/>
  <c r="G115" i="13"/>
  <c r="H84" i="13"/>
  <c r="G79" i="13"/>
  <c r="H73" i="13"/>
  <c r="H65" i="13"/>
  <c r="H62" i="13"/>
  <c r="G59" i="13"/>
  <c r="H56" i="13"/>
  <c r="H54" i="13"/>
  <c r="H52" i="13"/>
  <c r="H50" i="13"/>
  <c r="H48" i="13"/>
  <c r="H46" i="13"/>
  <c r="H44" i="13"/>
  <c r="H42" i="13"/>
  <c r="H40" i="13"/>
  <c r="H38" i="13"/>
  <c r="H123" i="13"/>
  <c r="H113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3" i="13"/>
  <c r="H78" i="13"/>
  <c r="H210" i="13"/>
  <c r="H204" i="13"/>
  <c r="G175" i="13"/>
  <c r="H141" i="13"/>
  <c r="G138" i="13"/>
  <c r="H125" i="13"/>
  <c r="G123" i="13"/>
  <c r="G113" i="13"/>
  <c r="G107" i="13"/>
  <c r="G105" i="13"/>
  <c r="G103" i="13"/>
  <c r="G101" i="13"/>
  <c r="G99" i="13"/>
  <c r="G97" i="13"/>
  <c r="G95" i="13"/>
  <c r="G93" i="13"/>
  <c r="G91" i="13"/>
  <c r="G89" i="13"/>
  <c r="H88" i="13"/>
  <c r="G83" i="13"/>
  <c r="H77" i="13"/>
  <c r="H72" i="13"/>
  <c r="H61" i="13"/>
  <c r="H58" i="13"/>
  <c r="G196" i="13"/>
  <c r="H153" i="13"/>
  <c r="H131" i="13"/>
  <c r="H119" i="13"/>
  <c r="H111" i="13"/>
  <c r="H108" i="13"/>
  <c r="H87" i="13"/>
  <c r="H82" i="13"/>
  <c r="G77" i="13"/>
  <c r="H71" i="13"/>
  <c r="H67" i="13"/>
  <c r="H64" i="13"/>
  <c r="G61" i="13"/>
  <c r="H157" i="13"/>
  <c r="G140" i="13"/>
  <c r="H137" i="13"/>
  <c r="G119" i="13"/>
  <c r="G111" i="13"/>
  <c r="G87" i="13"/>
  <c r="H81" i="13"/>
  <c r="H76" i="13"/>
  <c r="G71" i="13"/>
  <c r="G67" i="13"/>
  <c r="H57" i="13"/>
  <c r="H55" i="13"/>
  <c r="H53" i="13"/>
  <c r="H51" i="13"/>
  <c r="H49" i="13"/>
  <c r="H174" i="13"/>
  <c r="H117" i="13"/>
  <c r="H109" i="13"/>
  <c r="H86" i="13"/>
  <c r="G81" i="13"/>
  <c r="H75" i="13"/>
  <c r="H70" i="13"/>
  <c r="H63" i="13"/>
  <c r="H60" i="13"/>
  <c r="G57" i="13"/>
  <c r="G55" i="13"/>
  <c r="G53" i="13"/>
  <c r="G51" i="13"/>
  <c r="G49" i="13"/>
  <c r="G122" i="13"/>
  <c r="G117" i="13"/>
  <c r="G73" i="13"/>
  <c r="H69" i="13"/>
  <c r="G54" i="13"/>
  <c r="G48" i="13"/>
  <c r="H47" i="13"/>
  <c r="G42" i="13"/>
  <c r="G69" i="13"/>
  <c r="G47" i="13"/>
  <c r="H36" i="13"/>
  <c r="H34" i="13"/>
  <c r="H32" i="13"/>
  <c r="G25" i="13"/>
  <c r="H23" i="13"/>
  <c r="G20" i="13"/>
  <c r="G18" i="13"/>
  <c r="G13" i="13"/>
  <c r="H11" i="13"/>
  <c r="H9" i="13"/>
  <c r="H7" i="13"/>
  <c r="G50" i="13"/>
  <c r="G46" i="13"/>
  <c r="H41" i="13"/>
  <c r="G38" i="13"/>
  <c r="G36" i="13"/>
  <c r="G34" i="13"/>
  <c r="G32" i="13"/>
  <c r="H30" i="13"/>
  <c r="G23" i="13"/>
  <c r="H16" i="13"/>
  <c r="G11" i="13"/>
  <c r="G9" i="13"/>
  <c r="G7" i="13"/>
  <c r="H149" i="13"/>
  <c r="H74" i="13"/>
  <c r="H45" i="13"/>
  <c r="G41" i="13"/>
  <c r="G30" i="13"/>
  <c r="H28" i="13"/>
  <c r="H21" i="13"/>
  <c r="G16" i="13"/>
  <c r="H14" i="13"/>
  <c r="H85" i="13"/>
  <c r="G65" i="13"/>
  <c r="G56" i="13"/>
  <c r="G45" i="13"/>
  <c r="G28" i="13"/>
  <c r="H26" i="13"/>
  <c r="G21" i="13"/>
  <c r="H19" i="13"/>
  <c r="G14" i="13"/>
  <c r="G184" i="13"/>
  <c r="G109" i="13"/>
  <c r="G63" i="13"/>
  <c r="G52" i="13"/>
  <c r="G44" i="13"/>
  <c r="G40" i="13"/>
  <c r="H80" i="13"/>
  <c r="H68" i="13"/>
  <c r="H59" i="13"/>
  <c r="H43" i="13"/>
  <c r="G37" i="13"/>
  <c r="G35" i="13"/>
  <c r="G33" i="13"/>
  <c r="G31" i="13"/>
  <c r="G24" i="13"/>
  <c r="H22" i="13"/>
  <c r="G17" i="13"/>
  <c r="G12" i="13"/>
  <c r="G10" i="13"/>
  <c r="G8" i="13"/>
  <c r="G6" i="13"/>
  <c r="H33" i="13"/>
  <c r="G27" i="13"/>
  <c r="H24" i="13"/>
  <c r="H18" i="13"/>
  <c r="H15" i="13"/>
  <c r="H12" i="13"/>
  <c r="H66" i="13"/>
  <c r="G15" i="13"/>
  <c r="G43" i="13"/>
  <c r="H39" i="13"/>
  <c r="H31" i="13"/>
  <c r="G19" i="13"/>
  <c r="H10" i="13"/>
  <c r="H5" i="13"/>
  <c r="G146" i="13"/>
  <c r="G39" i="13"/>
  <c r="H25" i="13"/>
  <c r="G22" i="13"/>
  <c r="H13" i="13"/>
  <c r="G5" i="13"/>
  <c r="G75" i="13"/>
  <c r="H37" i="13"/>
  <c r="H8" i="13"/>
  <c r="H29" i="13"/>
  <c r="G26" i="13"/>
  <c r="H20" i="13"/>
  <c r="H17" i="13"/>
  <c r="H27" i="13"/>
  <c r="H35" i="13"/>
  <c r="G29" i="13"/>
  <c r="H6" i="13"/>
  <c r="I129" i="13"/>
  <c r="I87" i="13"/>
  <c r="I77" i="13"/>
  <c r="I99" i="13"/>
  <c r="I84" i="13"/>
  <c r="I94" i="13"/>
  <c r="I110" i="13"/>
  <c r="I135" i="13"/>
  <c r="I111" i="13"/>
  <c r="I145" i="13"/>
  <c r="I161" i="13"/>
  <c r="I124" i="13"/>
  <c r="I140" i="13"/>
  <c r="I156" i="13"/>
  <c r="I172" i="13"/>
  <c r="I188" i="13"/>
  <c r="I204" i="13"/>
  <c r="I213" i="13"/>
  <c r="I171" i="13"/>
  <c r="I187" i="13"/>
  <c r="I203" i="13"/>
  <c r="I227" i="13"/>
  <c r="I243" i="13"/>
  <c r="I259" i="13"/>
  <c r="I216" i="13"/>
  <c r="I232" i="13"/>
  <c r="I248" i="13"/>
  <c r="I264" i="13"/>
  <c r="I30" i="13"/>
  <c r="I66" i="13"/>
  <c r="I63" i="13"/>
  <c r="I133" i="13"/>
  <c r="I78" i="13"/>
  <c r="I101" i="13"/>
  <c r="I96" i="13"/>
  <c r="I112" i="13"/>
  <c r="I113" i="13"/>
  <c r="I147" i="13"/>
  <c r="I126" i="13"/>
  <c r="I142" i="13"/>
  <c r="I158" i="13"/>
  <c r="I174" i="13"/>
  <c r="I190" i="13"/>
  <c r="I206" i="13"/>
  <c r="I173" i="13"/>
  <c r="I189" i="13"/>
  <c r="I205" i="13"/>
  <c r="I229" i="13"/>
  <c r="I245" i="13"/>
  <c r="I261" i="13"/>
  <c r="I218" i="13"/>
  <c r="I234" i="13"/>
  <c r="I250" i="13"/>
  <c r="I266" i="13"/>
  <c r="I27" i="13"/>
  <c r="I43" i="13"/>
  <c r="I12" i="13"/>
  <c r="I40" i="13"/>
  <c r="I38" i="13"/>
  <c r="I49" i="13"/>
  <c r="I69" i="13"/>
  <c r="I57" i="13"/>
  <c r="I166" i="13"/>
  <c r="I88" i="13"/>
  <c r="I83" i="13"/>
  <c r="I103" i="13"/>
  <c r="I98" i="13"/>
  <c r="I114" i="13"/>
  <c r="I115" i="13"/>
  <c r="I149" i="13"/>
  <c r="I128" i="13"/>
  <c r="I144" i="13"/>
  <c r="I160" i="13"/>
  <c r="I176" i="13"/>
  <c r="I192" i="13"/>
  <c r="I208" i="13"/>
  <c r="I175" i="13"/>
  <c r="I191" i="13"/>
  <c r="I207" i="13"/>
  <c r="I231" i="13"/>
  <c r="I247" i="13"/>
  <c r="I263" i="13"/>
  <c r="I220" i="13"/>
  <c r="I236" i="13"/>
  <c r="I252" i="13"/>
  <c r="I268" i="13"/>
  <c r="M11" i="10"/>
  <c r="N11" i="10" s="1"/>
  <c r="K248" i="10"/>
  <c r="L248" i="10" s="1"/>
  <c r="M73" i="10"/>
  <c r="N73" i="10" s="1"/>
  <c r="K222" i="10"/>
  <c r="L222" i="10" s="1"/>
  <c r="K193" i="10"/>
  <c r="L193" i="10" s="1"/>
  <c r="K108" i="10"/>
  <c r="L108" i="10" s="1"/>
  <c r="K47" i="10"/>
  <c r="L47" i="10" s="1"/>
  <c r="I100" i="13"/>
  <c r="I116" i="13"/>
  <c r="I117" i="13"/>
  <c r="I151" i="13"/>
  <c r="I130" i="13"/>
  <c r="I146" i="13"/>
  <c r="I162" i="13"/>
  <c r="I178" i="13"/>
  <c r="I194" i="13"/>
  <c r="I210" i="13"/>
  <c r="I177" i="13"/>
  <c r="I193" i="13"/>
  <c r="I209" i="13"/>
  <c r="I233" i="13"/>
  <c r="I249" i="13"/>
  <c r="I265" i="13"/>
  <c r="I222" i="13"/>
  <c r="I238" i="13"/>
  <c r="I254" i="13"/>
  <c r="M261" i="10"/>
  <c r="N261" i="10" s="1"/>
  <c r="K180" i="10"/>
  <c r="L180" i="10" s="1"/>
  <c r="M175" i="10"/>
  <c r="N175" i="10" s="1"/>
  <c r="I102" i="13"/>
  <c r="I118" i="13"/>
  <c r="I119" i="13"/>
  <c r="I153" i="13"/>
  <c r="I132" i="13"/>
  <c r="I148" i="13"/>
  <c r="I180" i="13"/>
  <c r="I196" i="13"/>
  <c r="I212" i="13"/>
  <c r="I163" i="13"/>
  <c r="I179" i="13"/>
  <c r="I195" i="13"/>
  <c r="I211" i="13"/>
  <c r="I235" i="13"/>
  <c r="I251" i="13"/>
  <c r="I267" i="13"/>
  <c r="I224" i="13"/>
  <c r="I240" i="13"/>
  <c r="I256" i="13"/>
  <c r="K229" i="10"/>
  <c r="L229" i="10" s="1"/>
  <c r="K205" i="10"/>
  <c r="L205" i="10" s="1"/>
  <c r="K143" i="10"/>
  <c r="L143" i="10" s="1"/>
  <c r="K23" i="10"/>
  <c r="L23" i="10" s="1"/>
  <c r="K200" i="10"/>
  <c r="L200" i="10" s="1"/>
  <c r="K230" i="10"/>
  <c r="L230" i="10" s="1"/>
  <c r="K179" i="10"/>
  <c r="L179" i="10" s="1"/>
  <c r="K95" i="10"/>
  <c r="L95" i="10" s="1"/>
  <c r="K115" i="10"/>
  <c r="L115" i="10" s="1"/>
  <c r="M7" i="10"/>
  <c r="N7" i="10" s="1"/>
  <c r="K237" i="10"/>
  <c r="L237" i="10" s="1"/>
  <c r="K39" i="10"/>
  <c r="L39" i="10" s="1"/>
  <c r="M16" i="10"/>
  <c r="N16" i="10" s="1"/>
  <c r="B13" i="12"/>
  <c r="I50" i="13"/>
  <c r="I85" i="13"/>
  <c r="I75" i="13"/>
  <c r="I71" i="13"/>
  <c r="I131" i="13"/>
  <c r="I93" i="13"/>
  <c r="I104" i="13"/>
  <c r="I120" i="13"/>
  <c r="I123" i="13"/>
  <c r="I139" i="13"/>
  <c r="I155" i="13"/>
  <c r="I134" i="13"/>
  <c r="I150" i="13"/>
  <c r="I182" i="13"/>
  <c r="I198" i="13"/>
  <c r="I217" i="13"/>
  <c r="I215" i="13"/>
  <c r="I165" i="13"/>
  <c r="I181" i="13"/>
  <c r="I197" i="13"/>
  <c r="I221" i="13"/>
  <c r="I237" i="13"/>
  <c r="I253" i="13"/>
  <c r="I226" i="13"/>
  <c r="I242" i="13"/>
  <c r="J265" i="12"/>
  <c r="J249" i="12"/>
  <c r="H9" i="12"/>
  <c r="I255" i="12"/>
  <c r="I215" i="12"/>
  <c r="I204" i="12"/>
  <c r="I169" i="12"/>
  <c r="H17" i="11"/>
  <c r="G82" i="11"/>
  <c r="G150" i="11"/>
  <c r="H109" i="11"/>
  <c r="M217" i="10"/>
  <c r="N217" i="10" s="1"/>
  <c r="M23" i="10"/>
  <c r="N23" i="10" s="1"/>
  <c r="M212" i="10"/>
  <c r="N212" i="10" s="1"/>
  <c r="K105" i="10"/>
  <c r="L105" i="10" s="1"/>
  <c r="K262" i="10"/>
  <c r="L262" i="10" s="1"/>
  <c r="K169" i="10"/>
  <c r="L169" i="10" s="1"/>
  <c r="K146" i="10"/>
  <c r="L146" i="10" s="1"/>
  <c r="M115" i="10"/>
  <c r="N115" i="10" s="1"/>
  <c r="M61" i="10"/>
  <c r="N61" i="10" s="1"/>
  <c r="M179" i="10"/>
  <c r="N179" i="10" s="1"/>
  <c r="M230" i="10"/>
  <c r="N230" i="10" s="1"/>
  <c r="M22" i="10"/>
  <c r="N22" i="10" s="1"/>
  <c r="K244" i="10"/>
  <c r="L244" i="10" s="1"/>
  <c r="M226" i="10"/>
  <c r="N226" i="10" s="1"/>
  <c r="K153" i="10"/>
  <c r="L153" i="10" s="1"/>
  <c r="K136" i="10"/>
  <c r="L136" i="10" s="1"/>
  <c r="K111" i="10"/>
  <c r="L111" i="10" s="1"/>
  <c r="M69" i="10"/>
  <c r="N69" i="10" s="1"/>
  <c r="M88" i="10"/>
  <c r="N88" i="10" s="1"/>
  <c r="K70" i="10"/>
  <c r="L70" i="10" s="1"/>
  <c r="M108" i="10"/>
  <c r="N108" i="10" s="1"/>
  <c r="K220" i="10"/>
  <c r="L220" i="10" s="1"/>
  <c r="M45" i="10"/>
  <c r="N45" i="10" s="1"/>
  <c r="M64" i="10"/>
  <c r="N64" i="10" s="1"/>
  <c r="M122" i="10"/>
  <c r="N122" i="10" s="1"/>
  <c r="M205" i="10"/>
  <c r="N205" i="10" s="1"/>
  <c r="M143" i="10"/>
  <c r="N143" i="10" s="1"/>
  <c r="M104" i="10"/>
  <c r="N104" i="10" s="1"/>
  <c r="M102" i="10"/>
  <c r="N102" i="10" s="1"/>
  <c r="K10" i="10"/>
  <c r="L10" i="10" s="1"/>
  <c r="K232" i="10"/>
  <c r="L232" i="10" s="1"/>
  <c r="K124" i="10"/>
  <c r="L124" i="10" s="1"/>
  <c r="K167" i="10"/>
  <c r="L167" i="10" s="1"/>
  <c r="K201" i="10"/>
  <c r="L201" i="10" s="1"/>
  <c r="M211" i="10"/>
  <c r="N211" i="10" s="1"/>
  <c r="M189" i="10"/>
  <c r="N189" i="10" s="1"/>
  <c r="K81" i="10"/>
  <c r="L81" i="10" s="1"/>
  <c r="K130" i="10"/>
  <c r="L130" i="10" s="1"/>
  <c r="M259" i="10"/>
  <c r="N259" i="10" s="1"/>
  <c r="K177" i="10"/>
  <c r="L177" i="10" s="1"/>
  <c r="K109" i="10"/>
  <c r="L109" i="10" s="1"/>
  <c r="K213" i="10"/>
  <c r="L213" i="10" s="1"/>
  <c r="M92" i="10"/>
  <c r="N92" i="10" s="1"/>
  <c r="K214" i="10"/>
  <c r="L214" i="10" s="1"/>
  <c r="K185" i="10"/>
  <c r="L185" i="10" s="1"/>
  <c r="K5" i="10"/>
  <c r="L5" i="10" s="1"/>
  <c r="M250" i="10"/>
  <c r="N250" i="10" s="1"/>
  <c r="K114" i="10"/>
  <c r="L114" i="10" s="1"/>
  <c r="M235" i="7"/>
  <c r="N235" i="7" s="1"/>
  <c r="K258" i="7"/>
  <c r="L258" i="7" s="1"/>
  <c r="M28" i="10"/>
  <c r="N28" i="10" s="1"/>
  <c r="M121" i="10"/>
  <c r="N121" i="10" s="1"/>
  <c r="M68" i="10"/>
  <c r="N68" i="10" s="1"/>
  <c r="M164" i="10"/>
  <c r="N164" i="10" s="1"/>
  <c r="M221" i="10"/>
  <c r="N221" i="10" s="1"/>
  <c r="M91" i="10"/>
  <c r="N91" i="10" s="1"/>
  <c r="M126" i="10"/>
  <c r="N126" i="10" s="1"/>
  <c r="M135" i="10"/>
  <c r="N135" i="10" s="1"/>
  <c r="K250" i="10"/>
  <c r="L250" i="10" s="1"/>
  <c r="M76" i="10"/>
  <c r="N76" i="10" s="1"/>
  <c r="K76" i="10"/>
  <c r="L76" i="10" s="1"/>
  <c r="G268" i="11"/>
  <c r="H256" i="11"/>
  <c r="G185" i="11"/>
  <c r="H189" i="11"/>
  <c r="H114" i="11"/>
  <c r="G129" i="11"/>
  <c r="H29" i="11"/>
  <c r="G35" i="11"/>
  <c r="H188" i="11"/>
  <c r="G161" i="11"/>
  <c r="H133" i="11"/>
  <c r="G53" i="11"/>
  <c r="G117" i="11"/>
  <c r="H192" i="11"/>
  <c r="H101" i="11"/>
  <c r="G7" i="11"/>
  <c r="G138" i="11"/>
  <c r="G119" i="11"/>
  <c r="K50" i="7"/>
  <c r="L50" i="7" s="1"/>
  <c r="K66" i="7"/>
  <c r="L66" i="7" s="1"/>
  <c r="M195" i="7"/>
  <c r="N195" i="7" s="1"/>
  <c r="K214" i="7"/>
  <c r="L214" i="7" s="1"/>
  <c r="K165" i="7"/>
  <c r="L165" i="7" s="1"/>
  <c r="K181" i="7"/>
  <c r="L181" i="7" s="1"/>
  <c r="K252" i="7"/>
  <c r="L252" i="7" s="1"/>
  <c r="M20" i="7"/>
  <c r="N20" i="7" s="1"/>
  <c r="K37" i="7"/>
  <c r="L37" i="7" s="1"/>
  <c r="M68" i="7"/>
  <c r="N68" i="7" s="1"/>
  <c r="K19" i="7"/>
  <c r="L19" i="7" s="1"/>
  <c r="K60" i="7"/>
  <c r="L60" i="7" s="1"/>
  <c r="K155" i="7"/>
  <c r="L155" i="7" s="1"/>
  <c r="K171" i="7"/>
  <c r="L171" i="7" s="1"/>
  <c r="K31" i="7"/>
  <c r="L31" i="7" s="1"/>
  <c r="K54" i="7"/>
  <c r="L54" i="7" s="1"/>
  <c r="K44" i="7"/>
  <c r="L44" i="7" s="1"/>
  <c r="K156" i="7"/>
  <c r="L156" i="7" s="1"/>
  <c r="K27" i="7"/>
  <c r="L27" i="7" s="1"/>
  <c r="M43" i="7"/>
  <c r="N43" i="7" s="1"/>
  <c r="K8" i="7"/>
  <c r="L8" i="7" s="1"/>
  <c r="M41" i="7"/>
  <c r="N41" i="7" s="1"/>
  <c r="K61" i="7"/>
  <c r="L61" i="7" s="1"/>
  <c r="M84" i="7"/>
  <c r="N84" i="7" s="1"/>
  <c r="K176" i="7"/>
  <c r="L176" i="7" s="1"/>
  <c r="K162" i="7"/>
  <c r="L162" i="7" s="1"/>
  <c r="M197" i="7"/>
  <c r="N197" i="7" s="1"/>
  <c r="K257" i="7"/>
  <c r="L257" i="7" s="1"/>
  <c r="K203" i="7"/>
  <c r="L203" i="7" s="1"/>
  <c r="K135" i="7"/>
  <c r="L135" i="7" s="1"/>
  <c r="K79" i="7"/>
  <c r="L79" i="7" s="1"/>
  <c r="K192" i="7"/>
  <c r="L192" i="7" s="1"/>
  <c r="K230" i="7"/>
  <c r="L230" i="7" s="1"/>
  <c r="K262" i="7"/>
  <c r="L262" i="7" s="1"/>
  <c r="K240" i="7"/>
  <c r="L240" i="7" s="1"/>
  <c r="K208" i="7"/>
  <c r="L208" i="7" s="1"/>
  <c r="K246" i="7"/>
  <c r="L246" i="7" s="1"/>
  <c r="M190" i="7"/>
  <c r="N190" i="7" s="1"/>
  <c r="K5" i="7"/>
  <c r="L5" i="7" s="1"/>
  <c r="K30" i="7"/>
  <c r="L30" i="7" s="1"/>
  <c r="K69" i="7"/>
  <c r="L69" i="7" s="1"/>
  <c r="M72" i="7"/>
  <c r="N72" i="7" s="1"/>
  <c r="M63" i="7"/>
  <c r="N63" i="7" s="1"/>
  <c r="M78" i="7"/>
  <c r="N78" i="7" s="1"/>
  <c r="M92" i="7"/>
  <c r="N92" i="7" s="1"/>
  <c r="K145" i="7"/>
  <c r="L145" i="7" s="1"/>
  <c r="K167" i="7"/>
  <c r="L167" i="7" s="1"/>
  <c r="K222" i="7"/>
  <c r="L222" i="7" s="1"/>
  <c r="M205" i="7"/>
  <c r="N205" i="7" s="1"/>
  <c r="K216" i="7"/>
  <c r="L216" i="7" s="1"/>
  <c r="K217" i="7"/>
  <c r="L217" i="7" s="1"/>
  <c r="M213" i="7"/>
  <c r="N213" i="7" s="1"/>
  <c r="M225" i="7"/>
  <c r="N225" i="7" s="1"/>
  <c r="M206" i="7"/>
  <c r="N206" i="7" s="1"/>
  <c r="M238" i="7"/>
  <c r="N238" i="7" s="1"/>
  <c r="M254" i="7"/>
  <c r="N254" i="7" s="1"/>
  <c r="K55" i="7"/>
  <c r="L55" i="7" s="1"/>
  <c r="K124" i="7"/>
  <c r="L124" i="7" s="1"/>
  <c r="K7" i="7"/>
  <c r="L7" i="7" s="1"/>
  <c r="M9" i="7"/>
  <c r="N9" i="7" s="1"/>
  <c r="K35" i="7"/>
  <c r="L35" i="7" s="1"/>
  <c r="K15" i="7"/>
  <c r="L15" i="7" s="1"/>
  <c r="K67" i="7"/>
  <c r="L67" i="7" s="1"/>
  <c r="M36" i="7"/>
  <c r="N36" i="7" s="1"/>
  <c r="K12" i="7"/>
  <c r="L12" i="7" s="1"/>
  <c r="K14" i="7"/>
  <c r="L14" i="7" s="1"/>
  <c r="M34" i="7"/>
  <c r="N34" i="7" s="1"/>
  <c r="M105" i="7"/>
  <c r="N105" i="7" s="1"/>
  <c r="K57" i="7"/>
  <c r="L57" i="7" s="1"/>
  <c r="M103" i="7"/>
  <c r="N103" i="7" s="1"/>
  <c r="M65" i="7"/>
  <c r="N65" i="7" s="1"/>
  <c r="K40" i="7"/>
  <c r="L40" i="7" s="1"/>
  <c r="K56" i="7"/>
  <c r="L56" i="7" s="1"/>
  <c r="K87" i="7"/>
  <c r="L87" i="7" s="1"/>
  <c r="K164" i="7"/>
  <c r="L164" i="7" s="1"/>
  <c r="K88" i="7"/>
  <c r="L88" i="7" s="1"/>
  <c r="K104" i="7"/>
  <c r="L104" i="7" s="1"/>
  <c r="K119" i="7"/>
  <c r="L119" i="7" s="1"/>
  <c r="M123" i="7"/>
  <c r="N123" i="7" s="1"/>
  <c r="K182" i="7"/>
  <c r="L182" i="7" s="1"/>
  <c r="K110" i="7"/>
  <c r="L110" i="7" s="1"/>
  <c r="K126" i="7"/>
  <c r="L126" i="7" s="1"/>
  <c r="K147" i="7"/>
  <c r="L147" i="7" s="1"/>
  <c r="M149" i="7"/>
  <c r="N149" i="7" s="1"/>
  <c r="M166" i="7"/>
  <c r="N166" i="7" s="1"/>
  <c r="K183" i="7"/>
  <c r="L183" i="7" s="1"/>
  <c r="K108" i="7"/>
  <c r="L108" i="7" s="1"/>
  <c r="K42" i="7"/>
  <c r="L42" i="7" s="1"/>
  <c r="K160" i="7"/>
  <c r="L160" i="7" s="1"/>
  <c r="K245" i="7"/>
  <c r="L245" i="7" s="1"/>
  <c r="K248" i="7"/>
  <c r="L248" i="7" s="1"/>
  <c r="K70" i="7"/>
  <c r="L70" i="7" s="1"/>
  <c r="K47" i="7"/>
  <c r="L47" i="7" s="1"/>
  <c r="M74" i="7"/>
  <c r="N74" i="7" s="1"/>
  <c r="M99" i="7"/>
  <c r="N99" i="7" s="1"/>
  <c r="K178" i="7"/>
  <c r="L178" i="7" s="1"/>
  <c r="K239" i="7"/>
  <c r="L239" i="7" s="1"/>
  <c r="M21" i="7"/>
  <c r="N21" i="7" s="1"/>
  <c r="M150" i="7"/>
  <c r="N150" i="7" s="1"/>
  <c r="K115" i="7"/>
  <c r="L115" i="7" s="1"/>
  <c r="K48" i="7"/>
  <c r="L48" i="7" s="1"/>
  <c r="K64" i="7"/>
  <c r="L64" i="7" s="1"/>
  <c r="M100" i="7"/>
  <c r="N100" i="7" s="1"/>
  <c r="M154" i="7"/>
  <c r="N154" i="7" s="1"/>
  <c r="M223" i="7"/>
  <c r="N223" i="7" s="1"/>
  <c r="K140" i="7"/>
  <c r="L140" i="7" s="1"/>
  <c r="K184" i="7"/>
  <c r="L184" i="7" s="1"/>
  <c r="K159" i="7"/>
  <c r="L159" i="7" s="1"/>
  <c r="K175" i="7"/>
  <c r="L175" i="7" s="1"/>
  <c r="K202" i="7"/>
  <c r="L202" i="7" s="1"/>
  <c r="K267" i="7"/>
  <c r="L267" i="7" s="1"/>
  <c r="M241" i="7"/>
  <c r="N241" i="7" s="1"/>
  <c r="K264" i="7"/>
  <c r="L264" i="7" s="1"/>
  <c r="K163" i="7"/>
  <c r="L163" i="7" s="1"/>
  <c r="K179" i="7"/>
  <c r="L179" i="7" s="1"/>
  <c r="K186" i="7"/>
  <c r="L186" i="7" s="1"/>
  <c r="K131" i="7"/>
  <c r="L131" i="7" s="1"/>
  <c r="K85" i="7"/>
  <c r="L85" i="7" s="1"/>
  <c r="K228" i="7"/>
  <c r="L228" i="7" s="1"/>
  <c r="K260" i="7"/>
  <c r="L260" i="7" s="1"/>
  <c r="M151" i="7"/>
  <c r="N151" i="7" s="1"/>
  <c r="M109" i="7"/>
  <c r="N109" i="7" s="1"/>
  <c r="M93" i="7"/>
  <c r="N93" i="7" s="1"/>
  <c r="K172" i="7"/>
  <c r="L172" i="7" s="1"/>
  <c r="K120" i="7"/>
  <c r="L120" i="7" s="1"/>
  <c r="M143" i="7"/>
  <c r="N143" i="7" s="1"/>
  <c r="K212" i="7"/>
  <c r="L212" i="7" s="1"/>
  <c r="K129" i="7"/>
  <c r="L129" i="7" s="1"/>
  <c r="K209" i="7"/>
  <c r="L209" i="7" s="1"/>
  <c r="M204" i="7"/>
  <c r="N204" i="7" s="1"/>
  <c r="M236" i="7"/>
  <c r="N236" i="7" s="1"/>
  <c r="M40" i="7"/>
  <c r="N40" i="7" s="1"/>
  <c r="M130" i="7"/>
  <c r="N130" i="7" s="1"/>
  <c r="M243" i="7"/>
  <c r="N243" i="7" s="1"/>
  <c r="M114" i="7"/>
  <c r="N114" i="7" s="1"/>
  <c r="M253" i="7"/>
  <c r="N253" i="7" s="1"/>
  <c r="K226" i="7"/>
  <c r="L226" i="7" s="1"/>
  <c r="K194" i="7"/>
  <c r="L194" i="7" s="1"/>
  <c r="M247" i="7"/>
  <c r="N247" i="7" s="1"/>
  <c r="K22" i="7"/>
  <c r="L22" i="7" s="1"/>
  <c r="K59" i="7"/>
  <c r="L59" i="7" s="1"/>
  <c r="K75" i="7"/>
  <c r="L75" i="7" s="1"/>
  <c r="K83" i="7"/>
  <c r="L83" i="7" s="1"/>
  <c r="K89" i="7"/>
  <c r="L89" i="7" s="1"/>
  <c r="K113" i="7"/>
  <c r="L113" i="7" s="1"/>
  <c r="K90" i="7"/>
  <c r="L90" i="7" s="1"/>
  <c r="K106" i="7"/>
  <c r="L106" i="7" s="1"/>
  <c r="M94" i="7"/>
  <c r="N94" i="7" s="1"/>
  <c r="M141" i="7"/>
  <c r="N141" i="7" s="1"/>
  <c r="M116" i="7"/>
  <c r="N116" i="7" s="1"/>
  <c r="M132" i="7"/>
  <c r="N132" i="7" s="1"/>
  <c r="K152" i="7"/>
  <c r="L152" i="7" s="1"/>
  <c r="M168" i="7"/>
  <c r="N168" i="7" s="1"/>
  <c r="M187" i="7"/>
  <c r="N187" i="7" s="1"/>
  <c r="K219" i="7"/>
  <c r="L219" i="7" s="1"/>
  <c r="K215" i="7"/>
  <c r="L215" i="7" s="1"/>
  <c r="K242" i="7"/>
  <c r="L242" i="7" s="1"/>
  <c r="M199" i="7"/>
  <c r="N199" i="7" s="1"/>
  <c r="M221" i="7"/>
  <c r="N221" i="7" s="1"/>
  <c r="M26" i="7"/>
  <c r="N26" i="7" s="1"/>
  <c r="M97" i="7"/>
  <c r="N97" i="7" s="1"/>
  <c r="K46" i="7"/>
  <c r="L46" i="7" s="1"/>
  <c r="K62" i="7"/>
  <c r="L62" i="7" s="1"/>
  <c r="K139" i="7"/>
  <c r="L139" i="7" s="1"/>
  <c r="K157" i="7"/>
  <c r="L157" i="7" s="1"/>
  <c r="K173" i="7"/>
  <c r="L173" i="7" s="1"/>
  <c r="K256" i="7"/>
  <c r="L256" i="7" s="1"/>
  <c r="K259" i="7"/>
  <c r="L259" i="7" s="1"/>
  <c r="K25" i="7"/>
  <c r="L25" i="7" s="1"/>
  <c r="M81" i="7"/>
  <c r="N81" i="7" s="1"/>
  <c r="K33" i="7"/>
  <c r="L33" i="7" s="1"/>
  <c r="K125" i="7"/>
  <c r="L125" i="7" s="1"/>
  <c r="M28" i="7"/>
  <c r="N28" i="7" s="1"/>
  <c r="M91" i="7"/>
  <c r="N91" i="7" s="1"/>
  <c r="K121" i="7"/>
  <c r="L121" i="7" s="1"/>
  <c r="K96" i="7"/>
  <c r="L96" i="7" s="1"/>
  <c r="K180" i="7"/>
  <c r="L180" i="7" s="1"/>
  <c r="K142" i="7"/>
  <c r="L142" i="7" s="1"/>
  <c r="K118" i="7"/>
  <c r="L118" i="7" s="1"/>
  <c r="K134" i="7"/>
  <c r="L134" i="7" s="1"/>
  <c r="M174" i="7"/>
  <c r="N174" i="7" s="1"/>
  <c r="M193" i="7"/>
  <c r="N193" i="7" s="1"/>
  <c r="M237" i="7"/>
  <c r="N237" i="7" s="1"/>
  <c r="M263" i="7"/>
  <c r="N263" i="7" s="1"/>
  <c r="K266" i="7"/>
  <c r="L266" i="7" s="1"/>
  <c r="K16" i="7"/>
  <c r="L16" i="7" s="1"/>
  <c r="M45" i="7"/>
  <c r="N45" i="7" s="1"/>
  <c r="M101" i="7"/>
  <c r="N101" i="7" s="1"/>
  <c r="K82" i="7"/>
  <c r="L82" i="7" s="1"/>
  <c r="K188" i="7"/>
  <c r="L188" i="7" s="1"/>
  <c r="K189" i="7"/>
  <c r="L189" i="7" s="1"/>
  <c r="K233" i="7"/>
  <c r="L233" i="7" s="1"/>
  <c r="K107" i="7"/>
  <c r="L107" i="7" s="1"/>
  <c r="K170" i="7"/>
  <c r="L170" i="7" s="1"/>
  <c r="K229" i="7"/>
  <c r="L229" i="7" s="1"/>
  <c r="K29" i="7"/>
  <c r="L29" i="7" s="1"/>
  <c r="M18" i="7"/>
  <c r="N18" i="7" s="1"/>
  <c r="M51" i="7"/>
  <c r="N51" i="7" s="1"/>
  <c r="M10" i="7"/>
  <c r="N10" i="7" s="1"/>
  <c r="M32" i="7"/>
  <c r="N32" i="7" s="1"/>
  <c r="K77" i="7"/>
  <c r="L77" i="7" s="1"/>
  <c r="K127" i="7"/>
  <c r="L127" i="7" s="1"/>
  <c r="M144" i="7"/>
  <c r="N144" i="7" s="1"/>
  <c r="K117" i="7"/>
  <c r="L117" i="7" s="1"/>
  <c r="K102" i="7"/>
  <c r="L102" i="7" s="1"/>
  <c r="K210" i="7"/>
  <c r="L210" i="7" s="1"/>
  <c r="K201" i="7"/>
  <c r="L201" i="7" s="1"/>
  <c r="K231" i="7"/>
  <c r="L231" i="7" s="1"/>
  <c r="K220" i="7"/>
  <c r="L220" i="7" s="1"/>
  <c r="M222" i="7"/>
  <c r="N222" i="7" s="1"/>
  <c r="K11" i="7"/>
  <c r="L11" i="7" s="1"/>
  <c r="M11" i="7"/>
  <c r="N11" i="7" s="1"/>
  <c r="M38" i="7"/>
  <c r="N38" i="7" s="1"/>
  <c r="M22" i="7"/>
  <c r="N22" i="7" s="1"/>
  <c r="K6" i="7"/>
  <c r="L6" i="7" s="1"/>
  <c r="M39" i="7"/>
  <c r="N39" i="7" s="1"/>
  <c r="K17" i="7"/>
  <c r="L17" i="7" s="1"/>
  <c r="M17" i="7"/>
  <c r="N17" i="7" s="1"/>
  <c r="M76" i="7"/>
  <c r="N76" i="7" s="1"/>
  <c r="M37" i="7"/>
  <c r="N37" i="7" s="1"/>
  <c r="K68" i="7"/>
  <c r="L68" i="7" s="1"/>
  <c r="K58" i="7"/>
  <c r="L58" i="7" s="1"/>
  <c r="M42" i="7"/>
  <c r="N42" i="7" s="1"/>
  <c r="M58" i="7"/>
  <c r="N58" i="7" s="1"/>
  <c r="K81" i="7"/>
  <c r="L81" i="7" s="1"/>
  <c r="K105" i="7"/>
  <c r="L105" i="7" s="1"/>
  <c r="M125" i="7"/>
  <c r="N125" i="7" s="1"/>
  <c r="K136" i="7"/>
  <c r="L136" i="7" s="1"/>
  <c r="K112" i="7"/>
  <c r="L112" i="7" s="1"/>
  <c r="K128" i="7"/>
  <c r="L128" i="7" s="1"/>
  <c r="K158" i="7"/>
  <c r="L158" i="7" s="1"/>
  <c r="K150" i="7"/>
  <c r="L150" i="7" s="1"/>
  <c r="K153" i="7"/>
  <c r="L153" i="7" s="1"/>
  <c r="K169" i="7"/>
  <c r="L169" i="7" s="1"/>
  <c r="M185" i="7"/>
  <c r="N185" i="7" s="1"/>
  <c r="M153" i="7"/>
  <c r="N153" i="7" s="1"/>
  <c r="M169" i="7"/>
  <c r="N169" i="7" s="1"/>
  <c r="K190" i="7"/>
  <c r="L190" i="7" s="1"/>
  <c r="K254" i="7"/>
  <c r="L254" i="7" s="1"/>
  <c r="K227" i="7"/>
  <c r="L227" i="7" s="1"/>
  <c r="K223" i="7"/>
  <c r="L223" i="7" s="1"/>
  <c r="K265" i="7"/>
  <c r="L265" i="7" s="1"/>
  <c r="M192" i="7"/>
  <c r="N192" i="7" s="1"/>
  <c r="M208" i="7"/>
  <c r="N208" i="7" s="1"/>
  <c r="M224" i="7"/>
  <c r="N224" i="7" s="1"/>
  <c r="M240" i="7"/>
  <c r="N240" i="7" s="1"/>
  <c r="M256" i="7"/>
  <c r="N256" i="7" s="1"/>
  <c r="K92" i="3"/>
  <c r="L92" i="3" s="1"/>
  <c r="M16" i="7"/>
  <c r="N16" i="7" s="1"/>
  <c r="M29" i="7"/>
  <c r="N29" i="7" s="1"/>
  <c r="K24" i="7"/>
  <c r="L24" i="7" s="1"/>
  <c r="M19" i="7"/>
  <c r="N19" i="7" s="1"/>
  <c r="M73" i="7"/>
  <c r="N73" i="7" s="1"/>
  <c r="K45" i="7"/>
  <c r="L45" i="7" s="1"/>
  <c r="M53" i="7"/>
  <c r="N53" i="7" s="1"/>
  <c r="M71" i="7"/>
  <c r="N71" i="7" s="1"/>
  <c r="K78" i="7"/>
  <c r="L78" i="7" s="1"/>
  <c r="M89" i="7"/>
  <c r="N89" i="7" s="1"/>
  <c r="M44" i="7"/>
  <c r="N44" i="7" s="1"/>
  <c r="M60" i="7"/>
  <c r="N60" i="7" s="1"/>
  <c r="M82" i="7"/>
  <c r="N82" i="7" s="1"/>
  <c r="K91" i="7"/>
  <c r="L91" i="7" s="1"/>
  <c r="M107" i="7"/>
  <c r="N107" i="7" s="1"/>
  <c r="K138" i="7"/>
  <c r="L138" i="7" s="1"/>
  <c r="K92" i="7"/>
  <c r="L92" i="7" s="1"/>
  <c r="M113" i="7"/>
  <c r="N113" i="7" s="1"/>
  <c r="M96" i="7"/>
  <c r="N96" i="7" s="1"/>
  <c r="K111" i="7"/>
  <c r="L111" i="7" s="1"/>
  <c r="M127" i="7"/>
  <c r="N127" i="7" s="1"/>
  <c r="M139" i="7"/>
  <c r="N139" i="7" s="1"/>
  <c r="K114" i="7"/>
  <c r="L114" i="7" s="1"/>
  <c r="K130" i="7"/>
  <c r="L130" i="7" s="1"/>
  <c r="M118" i="7"/>
  <c r="N118" i="7" s="1"/>
  <c r="M134" i="7"/>
  <c r="N134" i="7" s="1"/>
  <c r="M158" i="7"/>
  <c r="N158" i="7" s="1"/>
  <c r="M152" i="7"/>
  <c r="N152" i="7" s="1"/>
  <c r="M170" i="7"/>
  <c r="N170" i="7" s="1"/>
  <c r="M189" i="7"/>
  <c r="N189" i="7" s="1"/>
  <c r="M155" i="7"/>
  <c r="N155" i="7" s="1"/>
  <c r="M171" i="7"/>
  <c r="N171" i="7" s="1"/>
  <c r="K253" i="7"/>
  <c r="L253" i="7" s="1"/>
  <c r="M219" i="7"/>
  <c r="N219" i="7" s="1"/>
  <c r="M255" i="7"/>
  <c r="N255" i="7" s="1"/>
  <c r="K243" i="7"/>
  <c r="L243" i="7" s="1"/>
  <c r="K247" i="7"/>
  <c r="L247" i="7" s="1"/>
  <c r="M229" i="7"/>
  <c r="N229" i="7" s="1"/>
  <c r="M261" i="7"/>
  <c r="N261" i="7" s="1"/>
  <c r="K235" i="7"/>
  <c r="L235" i="7" s="1"/>
  <c r="M201" i="7"/>
  <c r="N201" i="7" s="1"/>
  <c r="M233" i="7"/>
  <c r="N233" i="7" s="1"/>
  <c r="M265" i="7"/>
  <c r="N265" i="7" s="1"/>
  <c r="M194" i="7"/>
  <c r="N194" i="7" s="1"/>
  <c r="M210" i="7"/>
  <c r="N210" i="7" s="1"/>
  <c r="M226" i="7"/>
  <c r="N226" i="7" s="1"/>
  <c r="M242" i="7"/>
  <c r="N242" i="7" s="1"/>
  <c r="M258" i="7"/>
  <c r="N258" i="7" s="1"/>
  <c r="K151" i="7"/>
  <c r="L151" i="7" s="1"/>
  <c r="M183" i="7"/>
  <c r="N183" i="7" s="1"/>
  <c r="K9" i="7"/>
  <c r="L9" i="7" s="1"/>
  <c r="K18" i="7"/>
  <c r="L18" i="7" s="1"/>
  <c r="M31" i="7"/>
  <c r="N31" i="7" s="1"/>
  <c r="K10" i="7"/>
  <c r="L10" i="7" s="1"/>
  <c r="M49" i="7"/>
  <c r="N49" i="7" s="1"/>
  <c r="K21" i="7"/>
  <c r="L21" i="7" s="1"/>
  <c r="M14" i="7"/>
  <c r="N14" i="7" s="1"/>
  <c r="M80" i="7"/>
  <c r="N80" i="7" s="1"/>
  <c r="K63" i="7"/>
  <c r="L63" i="7" s="1"/>
  <c r="M55" i="7"/>
  <c r="N55" i="7" s="1"/>
  <c r="M85" i="7"/>
  <c r="N85" i="7" s="1"/>
  <c r="M46" i="7"/>
  <c r="N46" i="7" s="1"/>
  <c r="M62" i="7"/>
  <c r="N62" i="7" s="1"/>
  <c r="M83" i="7"/>
  <c r="N83" i="7" s="1"/>
  <c r="K93" i="7"/>
  <c r="L93" i="7" s="1"/>
  <c r="K109" i="7"/>
  <c r="L109" i="7" s="1"/>
  <c r="M148" i="7"/>
  <c r="N148" i="7" s="1"/>
  <c r="K94" i="7"/>
  <c r="L94" i="7" s="1"/>
  <c r="K141" i="7"/>
  <c r="L141" i="7" s="1"/>
  <c r="M98" i="7"/>
  <c r="N98" i="7" s="1"/>
  <c r="K144" i="7"/>
  <c r="L144" i="7" s="1"/>
  <c r="M129" i="7"/>
  <c r="N129" i="7" s="1"/>
  <c r="M142" i="7"/>
  <c r="N142" i="7" s="1"/>
  <c r="K116" i="7"/>
  <c r="L116" i="7" s="1"/>
  <c r="K132" i="7"/>
  <c r="L132" i="7" s="1"/>
  <c r="M120" i="7"/>
  <c r="N120" i="7" s="1"/>
  <c r="K137" i="7"/>
  <c r="L137" i="7" s="1"/>
  <c r="K168" i="7"/>
  <c r="L168" i="7" s="1"/>
  <c r="K174" i="7"/>
  <c r="L174" i="7" s="1"/>
  <c r="M172" i="7"/>
  <c r="N172" i="7" s="1"/>
  <c r="M251" i="7"/>
  <c r="N251" i="7" s="1"/>
  <c r="M157" i="7"/>
  <c r="N157" i="7" s="1"/>
  <c r="M173" i="7"/>
  <c r="N173" i="7" s="1"/>
  <c r="K213" i="7"/>
  <c r="L213" i="7" s="1"/>
  <c r="K224" i="7"/>
  <c r="L224" i="7" s="1"/>
  <c r="K263" i="7"/>
  <c r="L263" i="7" s="1"/>
  <c r="M207" i="7"/>
  <c r="N207" i="7" s="1"/>
  <c r="M259" i="7"/>
  <c r="N259" i="7" s="1"/>
  <c r="K251" i="7"/>
  <c r="L251" i="7" s="1"/>
  <c r="K204" i="7"/>
  <c r="L204" i="7" s="1"/>
  <c r="K236" i="7"/>
  <c r="L236" i="7" s="1"/>
  <c r="K268" i="7"/>
  <c r="L268" i="7" s="1"/>
  <c r="M196" i="7"/>
  <c r="N196" i="7" s="1"/>
  <c r="M212" i="7"/>
  <c r="N212" i="7" s="1"/>
  <c r="M228" i="7"/>
  <c r="N228" i="7" s="1"/>
  <c r="M244" i="7"/>
  <c r="N244" i="7" s="1"/>
  <c r="M260" i="7"/>
  <c r="N260" i="7" s="1"/>
  <c r="M257" i="7"/>
  <c r="N257" i="7" s="1"/>
  <c r="K20" i="7"/>
  <c r="L20" i="7" s="1"/>
  <c r="M33" i="7"/>
  <c r="N33" i="7" s="1"/>
  <c r="M15" i="7"/>
  <c r="N15" i="7" s="1"/>
  <c r="K23" i="7"/>
  <c r="L23" i="7" s="1"/>
  <c r="K49" i="7"/>
  <c r="L49" i="7" s="1"/>
  <c r="K65" i="7"/>
  <c r="L65" i="7" s="1"/>
  <c r="M57" i="7"/>
  <c r="N57" i="7" s="1"/>
  <c r="M87" i="7"/>
  <c r="N87" i="7" s="1"/>
  <c r="K133" i="7"/>
  <c r="L133" i="7" s="1"/>
  <c r="M48" i="7"/>
  <c r="N48" i="7" s="1"/>
  <c r="M64" i="7"/>
  <c r="N64" i="7" s="1"/>
  <c r="K95" i="7"/>
  <c r="L95" i="7" s="1"/>
  <c r="K80" i="7"/>
  <c r="L80" i="7" s="1"/>
  <c r="M115" i="7"/>
  <c r="N115" i="7" s="1"/>
  <c r="M131" i="7"/>
  <c r="N131" i="7" s="1"/>
  <c r="M122" i="7"/>
  <c r="N122" i="7" s="1"/>
  <c r="K198" i="7"/>
  <c r="L198" i="7" s="1"/>
  <c r="K255" i="7"/>
  <c r="L255" i="7" s="1"/>
  <c r="K185" i="7"/>
  <c r="L185" i="7" s="1"/>
  <c r="M159" i="7"/>
  <c r="N159" i="7" s="1"/>
  <c r="M175" i="7"/>
  <c r="N175" i="7" s="1"/>
  <c r="K218" i="7"/>
  <c r="L218" i="7" s="1"/>
  <c r="K221" i="7"/>
  <c r="L221" i="7" s="1"/>
  <c r="K261" i="7"/>
  <c r="L261" i="7" s="1"/>
  <c r="M231" i="7"/>
  <c r="N231" i="7" s="1"/>
  <c r="K225" i="7"/>
  <c r="L225" i="7" s="1"/>
  <c r="M209" i="7"/>
  <c r="N209" i="7" s="1"/>
  <c r="M198" i="7"/>
  <c r="N198" i="7" s="1"/>
  <c r="M214" i="7"/>
  <c r="N214" i="7" s="1"/>
  <c r="M230" i="7"/>
  <c r="N230" i="7" s="1"/>
  <c r="M246" i="7"/>
  <c r="N246" i="7" s="1"/>
  <c r="M262" i="7"/>
  <c r="N262" i="7" s="1"/>
  <c r="M25" i="7"/>
  <c r="N25" i="7" s="1"/>
  <c r="M35" i="7"/>
  <c r="N35" i="7" s="1"/>
  <c r="K39" i="7"/>
  <c r="L39" i="7" s="1"/>
  <c r="M24" i="7"/>
  <c r="N24" i="7" s="1"/>
  <c r="M6" i="7"/>
  <c r="N6" i="7" s="1"/>
  <c r="M23" i="7"/>
  <c r="N23" i="7" s="1"/>
  <c r="M67" i="7"/>
  <c r="N67" i="7" s="1"/>
  <c r="K51" i="7"/>
  <c r="L51" i="7" s="1"/>
  <c r="K71" i="7"/>
  <c r="L71" i="7" s="1"/>
  <c r="M59" i="7"/>
  <c r="N59" i="7" s="1"/>
  <c r="K123" i="7"/>
  <c r="L123" i="7" s="1"/>
  <c r="M50" i="7"/>
  <c r="N50" i="7" s="1"/>
  <c r="M66" i="7"/>
  <c r="N66" i="7" s="1"/>
  <c r="K97" i="7"/>
  <c r="L97" i="7" s="1"/>
  <c r="M156" i="7"/>
  <c r="N156" i="7" s="1"/>
  <c r="K98" i="7"/>
  <c r="L98" i="7" s="1"/>
  <c r="M86" i="7"/>
  <c r="N86" i="7" s="1"/>
  <c r="M102" i="7"/>
  <c r="N102" i="7" s="1"/>
  <c r="M117" i="7"/>
  <c r="N117" i="7" s="1"/>
  <c r="M133" i="7"/>
  <c r="N133" i="7" s="1"/>
  <c r="M145" i="7"/>
  <c r="N145" i="7" s="1"/>
  <c r="M136" i="7"/>
  <c r="N136" i="7" s="1"/>
  <c r="M108" i="7"/>
  <c r="N108" i="7" s="1"/>
  <c r="M124" i="7"/>
  <c r="N124" i="7" s="1"/>
  <c r="M137" i="7"/>
  <c r="N137" i="7" s="1"/>
  <c r="M160" i="7"/>
  <c r="N160" i="7" s="1"/>
  <c r="M176" i="7"/>
  <c r="N176" i="7" s="1"/>
  <c r="M161" i="7"/>
  <c r="N161" i="7" s="1"/>
  <c r="M177" i="7"/>
  <c r="N177" i="7" s="1"/>
  <c r="K237" i="7"/>
  <c r="L237" i="7" s="1"/>
  <c r="K238" i="7"/>
  <c r="L238" i="7" s="1"/>
  <c r="K206" i="7"/>
  <c r="L206" i="7" s="1"/>
  <c r="K199" i="7"/>
  <c r="L199" i="7" s="1"/>
  <c r="M267" i="7"/>
  <c r="N267" i="7" s="1"/>
  <c r="M227" i="7"/>
  <c r="N227" i="7" s="1"/>
  <c r="K197" i="7"/>
  <c r="L197" i="7" s="1"/>
  <c r="K250" i="7"/>
  <c r="L250" i="7" s="1"/>
  <c r="K244" i="7"/>
  <c r="L244" i="7" s="1"/>
  <c r="M184" i="7"/>
  <c r="N184" i="7" s="1"/>
  <c r="M200" i="7"/>
  <c r="N200" i="7" s="1"/>
  <c r="M216" i="7"/>
  <c r="N216" i="7" s="1"/>
  <c r="M232" i="7"/>
  <c r="N232" i="7" s="1"/>
  <c r="M248" i="7"/>
  <c r="N248" i="7" s="1"/>
  <c r="M264" i="7"/>
  <c r="N264" i="7" s="1"/>
  <c r="M79" i="7"/>
  <c r="N79" i="7" s="1"/>
  <c r="M167" i="7"/>
  <c r="N167" i="7" s="1"/>
  <c r="K43" i="7"/>
  <c r="L43" i="7" s="1"/>
  <c r="M27" i="7"/>
  <c r="N27" i="7" s="1"/>
  <c r="K13" i="7"/>
  <c r="L13" i="7" s="1"/>
  <c r="M5" i="7"/>
  <c r="N5" i="7" s="1"/>
  <c r="P5" i="7" s="1"/>
  <c r="K41" i="7"/>
  <c r="L41" i="7" s="1"/>
  <c r="K26" i="7"/>
  <c r="L26" i="7" s="1"/>
  <c r="M8" i="7"/>
  <c r="N8" i="7" s="1"/>
  <c r="M47" i="7"/>
  <c r="N47" i="7" s="1"/>
  <c r="K32" i="7"/>
  <c r="L32" i="7" s="1"/>
  <c r="M30" i="7"/>
  <c r="N30" i="7" s="1"/>
  <c r="M70" i="7"/>
  <c r="N70" i="7" s="1"/>
  <c r="K53" i="7"/>
  <c r="L53" i="7" s="1"/>
  <c r="K74" i="7"/>
  <c r="L74" i="7" s="1"/>
  <c r="M61" i="7"/>
  <c r="N61" i="7" s="1"/>
  <c r="M111" i="7"/>
  <c r="N111" i="7" s="1"/>
  <c r="K72" i="7"/>
  <c r="L72" i="7" s="1"/>
  <c r="K36" i="7"/>
  <c r="L36" i="7" s="1"/>
  <c r="K52" i="7"/>
  <c r="L52" i="7" s="1"/>
  <c r="M69" i="7"/>
  <c r="N69" i="7" s="1"/>
  <c r="M52" i="7"/>
  <c r="N52" i="7" s="1"/>
  <c r="K73" i="7"/>
  <c r="L73" i="7" s="1"/>
  <c r="K99" i="7"/>
  <c r="L99" i="7" s="1"/>
  <c r="K84" i="7"/>
  <c r="L84" i="7" s="1"/>
  <c r="K100" i="7"/>
  <c r="L100" i="7" s="1"/>
  <c r="M88" i="7"/>
  <c r="N88" i="7" s="1"/>
  <c r="M104" i="7"/>
  <c r="N104" i="7" s="1"/>
  <c r="M119" i="7"/>
  <c r="N119" i="7" s="1"/>
  <c r="M135" i="7"/>
  <c r="N135" i="7" s="1"/>
  <c r="K154" i="7"/>
  <c r="L154" i="7" s="1"/>
  <c r="K187" i="7"/>
  <c r="L187" i="7" s="1"/>
  <c r="K122" i="7"/>
  <c r="L122" i="7" s="1"/>
  <c r="K143" i="7"/>
  <c r="L143" i="7" s="1"/>
  <c r="M110" i="7"/>
  <c r="N110" i="7" s="1"/>
  <c r="M126" i="7"/>
  <c r="N126" i="7" s="1"/>
  <c r="M146" i="7"/>
  <c r="N146" i="7" s="1"/>
  <c r="M140" i="7"/>
  <c r="N140" i="7" s="1"/>
  <c r="M162" i="7"/>
  <c r="N162" i="7" s="1"/>
  <c r="M178" i="7"/>
  <c r="N178" i="7" s="1"/>
  <c r="K193" i="7"/>
  <c r="L193" i="7" s="1"/>
  <c r="K205" i="7"/>
  <c r="L205" i="7" s="1"/>
  <c r="M163" i="7"/>
  <c r="N163" i="7" s="1"/>
  <c r="M179" i="7"/>
  <c r="N179" i="7" s="1"/>
  <c r="M239" i="7"/>
  <c r="N239" i="7" s="1"/>
  <c r="K211" i="7"/>
  <c r="L211" i="7" s="1"/>
  <c r="K207" i="7"/>
  <c r="L207" i="7" s="1"/>
  <c r="M203" i="7"/>
  <c r="N203" i="7" s="1"/>
  <c r="M245" i="7"/>
  <c r="N245" i="7" s="1"/>
  <c r="K195" i="7"/>
  <c r="L195" i="7" s="1"/>
  <c r="K241" i="7"/>
  <c r="L241" i="7" s="1"/>
  <c r="M217" i="7"/>
  <c r="N217" i="7" s="1"/>
  <c r="M249" i="7"/>
  <c r="N249" i="7" s="1"/>
  <c r="M186" i="7"/>
  <c r="N186" i="7" s="1"/>
  <c r="M202" i="7"/>
  <c r="N202" i="7" s="1"/>
  <c r="M218" i="7"/>
  <c r="N218" i="7" s="1"/>
  <c r="M234" i="7"/>
  <c r="N234" i="7" s="1"/>
  <c r="M250" i="7"/>
  <c r="N250" i="7" s="1"/>
  <c r="M266" i="7"/>
  <c r="N266" i="7" s="1"/>
  <c r="M56" i="7"/>
  <c r="N56" i="7" s="1"/>
  <c r="K103" i="7"/>
  <c r="L103" i="7" s="1"/>
  <c r="M182" i="7"/>
  <c r="N182" i="7" s="1"/>
  <c r="M7" i="7"/>
  <c r="N7" i="7" s="1"/>
  <c r="M13" i="7"/>
  <c r="N13" i="7" s="1"/>
  <c r="K28" i="7"/>
  <c r="L28" i="7" s="1"/>
  <c r="M12" i="7"/>
  <c r="N12" i="7" s="1"/>
  <c r="K34" i="7"/>
  <c r="L34" i="7" s="1"/>
  <c r="M77" i="7"/>
  <c r="N77" i="7" s="1"/>
  <c r="M75" i="7"/>
  <c r="N75" i="7" s="1"/>
  <c r="K38" i="7"/>
  <c r="L38" i="7" s="1"/>
  <c r="M54" i="7"/>
  <c r="N54" i="7" s="1"/>
  <c r="K76" i="7"/>
  <c r="L76" i="7" s="1"/>
  <c r="K101" i="7"/>
  <c r="L101" i="7" s="1"/>
  <c r="K86" i="7"/>
  <c r="L86" i="7" s="1"/>
  <c r="M90" i="7"/>
  <c r="N90" i="7" s="1"/>
  <c r="M106" i="7"/>
  <c r="N106" i="7" s="1"/>
  <c r="M121" i="7"/>
  <c r="N121" i="7" s="1"/>
  <c r="M138" i="7"/>
  <c r="N138" i="7" s="1"/>
  <c r="K166" i="7"/>
  <c r="L166" i="7" s="1"/>
  <c r="K191" i="7"/>
  <c r="L191" i="7" s="1"/>
  <c r="K146" i="7"/>
  <c r="L146" i="7" s="1"/>
  <c r="M112" i="7"/>
  <c r="N112" i="7" s="1"/>
  <c r="M128" i="7"/>
  <c r="N128" i="7" s="1"/>
  <c r="M147" i="7"/>
  <c r="N147" i="7" s="1"/>
  <c r="K148" i="7"/>
  <c r="L148" i="7" s="1"/>
  <c r="M164" i="7"/>
  <c r="N164" i="7" s="1"/>
  <c r="M180" i="7"/>
  <c r="N180" i="7" s="1"/>
  <c r="K196" i="7"/>
  <c r="L196" i="7" s="1"/>
  <c r="K149" i="7"/>
  <c r="L149" i="7" s="1"/>
  <c r="M165" i="7"/>
  <c r="N165" i="7" s="1"/>
  <c r="M181" i="7"/>
  <c r="N181" i="7" s="1"/>
  <c r="M215" i="7"/>
  <c r="N215" i="7" s="1"/>
  <c r="M211" i="7"/>
  <c r="N211" i="7" s="1"/>
  <c r="M191" i="7"/>
  <c r="N191" i="7" s="1"/>
  <c r="K249" i="7"/>
  <c r="L249" i="7" s="1"/>
  <c r="M188" i="7"/>
  <c r="N188" i="7" s="1"/>
  <c r="M220" i="7"/>
  <c r="N220" i="7" s="1"/>
  <c r="M252" i="7"/>
  <c r="N252" i="7" s="1"/>
  <c r="M268" i="7"/>
  <c r="N268" i="7" s="1"/>
  <c r="K187" i="3"/>
  <c r="L187" i="3" s="1"/>
  <c r="K152" i="3"/>
  <c r="L152" i="3" s="1"/>
  <c r="K219" i="3"/>
  <c r="L219" i="3" s="1"/>
  <c r="M89" i="3"/>
  <c r="N89" i="3" s="1"/>
  <c r="K98" i="3"/>
  <c r="L98" i="3" s="1"/>
  <c r="B18" i="4"/>
  <c r="B13" i="4"/>
  <c r="B16" i="4"/>
  <c r="Z5" i="4" s="1"/>
  <c r="B17" i="4"/>
  <c r="B14" i="4"/>
  <c r="K128" i="3"/>
  <c r="L128" i="3" s="1"/>
  <c r="K145" i="3"/>
  <c r="L145" i="3" s="1"/>
  <c r="K203" i="3"/>
  <c r="L203" i="3" s="1"/>
  <c r="K31" i="3"/>
  <c r="L31" i="3" s="1"/>
  <c r="M178" i="3"/>
  <c r="N178" i="3" s="1"/>
  <c r="K252" i="3"/>
  <c r="L252" i="3" s="1"/>
  <c r="M177" i="3"/>
  <c r="N177" i="3" s="1"/>
  <c r="K44" i="3"/>
  <c r="L44" i="3" s="1"/>
  <c r="K80" i="3"/>
  <c r="L80" i="3" s="1"/>
  <c r="K144" i="3"/>
  <c r="L144" i="3" s="1"/>
  <c r="M97" i="3"/>
  <c r="N97" i="3" s="1"/>
  <c r="M104" i="3"/>
  <c r="N104" i="3" s="1"/>
  <c r="K129" i="3"/>
  <c r="L129" i="3" s="1"/>
  <c r="K201" i="3"/>
  <c r="L201" i="3" s="1"/>
  <c r="K11" i="3"/>
  <c r="L11" i="3" s="1"/>
  <c r="K155" i="3"/>
  <c r="L155" i="3" s="1"/>
  <c r="K72" i="3"/>
  <c r="L72" i="3" s="1"/>
  <c r="K40" i="3"/>
  <c r="L40" i="3" s="1"/>
  <c r="K231" i="3"/>
  <c r="L231" i="3" s="1"/>
  <c r="K45" i="3"/>
  <c r="L45" i="3" s="1"/>
  <c r="K52" i="3"/>
  <c r="L52" i="3" s="1"/>
  <c r="M207" i="3"/>
  <c r="N207" i="3" s="1"/>
  <c r="M138" i="3"/>
  <c r="N138" i="3" s="1"/>
  <c r="K211" i="3"/>
  <c r="L211" i="3" s="1"/>
  <c r="M262" i="3"/>
  <c r="N262" i="3" s="1"/>
  <c r="M124" i="3"/>
  <c r="N124" i="3" s="1"/>
  <c r="M121" i="3"/>
  <c r="N121" i="3" s="1"/>
  <c r="K84" i="3"/>
  <c r="L84" i="3" s="1"/>
  <c r="M99" i="3"/>
  <c r="N99" i="3" s="1"/>
  <c r="M82" i="3"/>
  <c r="N82" i="3" s="1"/>
  <c r="M18" i="3"/>
  <c r="N18" i="3" s="1"/>
  <c r="K150" i="3"/>
  <c r="L150" i="3" s="1"/>
  <c r="K41" i="3"/>
  <c r="L41" i="3" s="1"/>
  <c r="K39" i="3"/>
  <c r="L39" i="3" s="1"/>
  <c r="K193" i="3"/>
  <c r="L193" i="3" s="1"/>
  <c r="M217" i="3"/>
  <c r="N217" i="3" s="1"/>
  <c r="K248" i="3"/>
  <c r="L248" i="3" s="1"/>
  <c r="K74" i="3"/>
  <c r="L74" i="3" s="1"/>
  <c r="K16" i="3"/>
  <c r="L16" i="3" s="1"/>
  <c r="K257" i="3"/>
  <c r="L257" i="3" s="1"/>
  <c r="K163" i="3"/>
  <c r="L163" i="3" s="1"/>
  <c r="K263" i="3"/>
  <c r="L263" i="3" s="1"/>
  <c r="K17" i="3"/>
  <c r="L17" i="3" s="1"/>
  <c r="K83" i="3"/>
  <c r="L83" i="3" s="1"/>
  <c r="K260" i="3"/>
  <c r="L260" i="3" s="1"/>
  <c r="K200" i="3"/>
  <c r="L200" i="3" s="1"/>
  <c r="K23" i="3"/>
  <c r="L23" i="3" s="1"/>
  <c r="M122" i="3"/>
  <c r="N122" i="3" s="1"/>
  <c r="M153" i="3"/>
  <c r="N153" i="3" s="1"/>
  <c r="K66" i="3"/>
  <c r="L66" i="3" s="1"/>
  <c r="M47" i="3"/>
  <c r="N47" i="3" s="1"/>
  <c r="K236" i="3"/>
  <c r="L236" i="3" s="1"/>
  <c r="K21" i="3"/>
  <c r="L21" i="3" s="1"/>
  <c r="M57" i="3"/>
  <c r="N57" i="3" s="1"/>
  <c r="K33" i="3"/>
  <c r="L33" i="3" s="1"/>
  <c r="K51" i="3"/>
  <c r="L51" i="3" s="1"/>
  <c r="K208" i="3"/>
  <c r="L208" i="3" s="1"/>
  <c r="K256" i="3"/>
  <c r="L256" i="3" s="1"/>
  <c r="M176" i="3"/>
  <c r="N176" i="3" s="1"/>
  <c r="K58" i="3"/>
  <c r="L58" i="3" s="1"/>
  <c r="M5" i="3"/>
  <c r="N5" i="3" s="1"/>
  <c r="P5" i="3" s="1"/>
  <c r="M251" i="3"/>
  <c r="N251" i="3" s="1"/>
  <c r="K218" i="3"/>
  <c r="L218" i="3" s="1"/>
  <c r="M266" i="3"/>
  <c r="N266" i="3" s="1"/>
  <c r="M28" i="3"/>
  <c r="N28" i="3" s="1"/>
  <c r="K25" i="3"/>
  <c r="L25" i="3" s="1"/>
  <c r="K112" i="3"/>
  <c r="L112" i="3" s="1"/>
  <c r="K48" i="3"/>
  <c r="L48" i="3" s="1"/>
  <c r="K259" i="3"/>
  <c r="L259" i="3" s="1"/>
  <c r="M198" i="3"/>
  <c r="N198" i="3" s="1"/>
  <c r="M186" i="3"/>
  <c r="N186" i="3" s="1"/>
  <c r="K136" i="3"/>
  <c r="L136" i="3" s="1"/>
  <c r="K15" i="3"/>
  <c r="L15" i="3" s="1"/>
  <c r="K161" i="3"/>
  <c r="L161" i="3" s="1"/>
  <c r="M73" i="3"/>
  <c r="N73" i="3" s="1"/>
  <c r="K228" i="3"/>
  <c r="L228" i="3" s="1"/>
  <c r="K164" i="3"/>
  <c r="L164" i="3" s="1"/>
  <c r="K63" i="3"/>
  <c r="L63" i="3" s="1"/>
  <c r="K157" i="3"/>
  <c r="L157" i="3" s="1"/>
  <c r="M81" i="3"/>
  <c r="N81" i="3" s="1"/>
  <c r="K220" i="3"/>
  <c r="L220" i="3" s="1"/>
  <c r="K60" i="3"/>
  <c r="L60" i="3" s="1"/>
  <c r="K245" i="3"/>
  <c r="L245" i="3" s="1"/>
  <c r="K139" i="3"/>
  <c r="L139" i="3" s="1"/>
  <c r="M113" i="3"/>
  <c r="N113" i="3" s="1"/>
  <c r="K108" i="3"/>
  <c r="L108" i="3" s="1"/>
  <c r="K131" i="3"/>
  <c r="L131" i="3" s="1"/>
  <c r="M210" i="3"/>
  <c r="N210" i="3" s="1"/>
  <c r="K223" i="3"/>
  <c r="L223" i="3" s="1"/>
  <c r="K56" i="3"/>
  <c r="L56" i="3" s="1"/>
  <c r="K32" i="3"/>
  <c r="L32" i="3" s="1"/>
  <c r="K250" i="3"/>
  <c r="L250" i="3" s="1"/>
  <c r="K243" i="3"/>
  <c r="L243" i="3" s="1"/>
  <c r="K240" i="3"/>
  <c r="L240" i="3" s="1"/>
  <c r="K100" i="3"/>
  <c r="L100" i="3" s="1"/>
  <c r="K191" i="3"/>
  <c r="L191" i="3" s="1"/>
  <c r="M202" i="3"/>
  <c r="N202" i="3" s="1"/>
  <c r="M233" i="3"/>
  <c r="N233" i="3" s="1"/>
  <c r="K232" i="3"/>
  <c r="L232" i="3" s="1"/>
  <c r="M225" i="3"/>
  <c r="N225" i="3" s="1"/>
  <c r="M168" i="3"/>
  <c r="N168" i="3" s="1"/>
  <c r="K167" i="3"/>
  <c r="L167" i="3" s="1"/>
  <c r="K103" i="3"/>
  <c r="L103" i="3" s="1"/>
  <c r="M255" i="3"/>
  <c r="N255" i="3" s="1"/>
  <c r="K192" i="3"/>
  <c r="L192" i="3" s="1"/>
  <c r="K130" i="3"/>
  <c r="L130" i="3" s="1"/>
  <c r="K79" i="3"/>
  <c r="L79" i="3" s="1"/>
  <c r="M246" i="3"/>
  <c r="N246" i="3" s="1"/>
  <c r="M182" i="3"/>
  <c r="N182" i="3" s="1"/>
  <c r="K156" i="3"/>
  <c r="L156" i="3" s="1"/>
  <c r="K91" i="3"/>
  <c r="L91" i="3" s="1"/>
  <c r="M244" i="3"/>
  <c r="N244" i="3" s="1"/>
  <c r="M180" i="3"/>
  <c r="N180" i="3" s="1"/>
  <c r="K194" i="3"/>
  <c r="L194" i="3" s="1"/>
  <c r="K119" i="3"/>
  <c r="L119" i="3" s="1"/>
  <c r="K67" i="3"/>
  <c r="L67" i="3" s="1"/>
  <c r="M235" i="3"/>
  <c r="N235" i="3" s="1"/>
  <c r="M171" i="3"/>
  <c r="N171" i="3" s="1"/>
  <c r="M55" i="3"/>
  <c r="N55" i="3" s="1"/>
  <c r="M76" i="3"/>
  <c r="N76" i="3" s="1"/>
  <c r="M12" i="3"/>
  <c r="N12" i="3" s="1"/>
  <c r="M19" i="3"/>
  <c r="N19" i="3" s="1"/>
  <c r="M88" i="3"/>
  <c r="N88" i="3" s="1"/>
  <c r="M24" i="3"/>
  <c r="N24" i="3" s="1"/>
  <c r="M110" i="3"/>
  <c r="N110" i="3" s="1"/>
  <c r="M46" i="3"/>
  <c r="N46" i="3" s="1"/>
  <c r="K230" i="3"/>
  <c r="L230" i="3" s="1"/>
  <c r="K42" i="3"/>
  <c r="L42" i="3" s="1"/>
  <c r="K247" i="3"/>
  <c r="L247" i="3" s="1"/>
  <c r="K143" i="3"/>
  <c r="L143" i="3" s="1"/>
  <c r="K268" i="3"/>
  <c r="L268" i="3" s="1"/>
  <c r="M170" i="3"/>
  <c r="N170" i="3" s="1"/>
  <c r="M160" i="3"/>
  <c r="N160" i="3" s="1"/>
  <c r="K188" i="3"/>
  <c r="L188" i="3" s="1"/>
  <c r="M172" i="3"/>
  <c r="N172" i="3" s="1"/>
  <c r="K115" i="3"/>
  <c r="L115" i="3" s="1"/>
  <c r="M166" i="3"/>
  <c r="N166" i="3" s="1"/>
  <c r="K133" i="3"/>
  <c r="L133" i="3" s="1"/>
  <c r="K106" i="3"/>
  <c r="L106" i="3" s="1"/>
  <c r="K227" i="3"/>
  <c r="L227" i="3" s="1"/>
  <c r="K43" i="3"/>
  <c r="L43" i="3" s="1"/>
  <c r="K159" i="3"/>
  <c r="L159" i="3" s="1"/>
  <c r="K204" i="3"/>
  <c r="L204" i="3" s="1"/>
  <c r="K96" i="3"/>
  <c r="L96" i="3" s="1"/>
  <c r="K64" i="3"/>
  <c r="L64" i="3" s="1"/>
  <c r="M154" i="3"/>
  <c r="N154" i="3" s="1"/>
  <c r="M185" i="3"/>
  <c r="N185" i="3" s="1"/>
  <c r="M105" i="3"/>
  <c r="N105" i="3" s="1"/>
  <c r="K184" i="3"/>
  <c r="L184" i="3" s="1"/>
  <c r="K36" i="3"/>
  <c r="L36" i="3" s="1"/>
  <c r="M224" i="3"/>
  <c r="N224" i="3" s="1"/>
  <c r="K135" i="3"/>
  <c r="L135" i="3" s="1"/>
  <c r="K234" i="3"/>
  <c r="L234" i="3" s="1"/>
  <c r="K8" i="3"/>
  <c r="L8" i="3" s="1"/>
  <c r="K212" i="3"/>
  <c r="L212" i="3" s="1"/>
  <c r="K49" i="3"/>
  <c r="L49" i="3" s="1"/>
  <c r="M140" i="3"/>
  <c r="N140" i="3" s="1"/>
  <c r="K65" i="3"/>
  <c r="L65" i="3" s="1"/>
  <c r="M116" i="3"/>
  <c r="N116" i="3" s="1"/>
  <c r="M242" i="3"/>
  <c r="N242" i="3" s="1"/>
  <c r="K215" i="3"/>
  <c r="L215" i="3" s="1"/>
  <c r="K35" i="3"/>
  <c r="L35" i="3" s="1"/>
  <c r="K50" i="3"/>
  <c r="L50" i="3" s="1"/>
  <c r="K29" i="3"/>
  <c r="L29" i="3" s="1"/>
  <c r="M29" i="3"/>
  <c r="N29" i="3" s="1"/>
  <c r="M248" i="3"/>
  <c r="N248" i="3" s="1"/>
  <c r="M184" i="3"/>
  <c r="N184" i="3" s="1"/>
  <c r="K205" i="3"/>
  <c r="L205" i="3" s="1"/>
  <c r="M205" i="3"/>
  <c r="N205" i="3" s="1"/>
  <c r="M135" i="3"/>
  <c r="N135" i="3" s="1"/>
  <c r="M187" i="3"/>
  <c r="N187" i="3" s="1"/>
  <c r="M126" i="3"/>
  <c r="N126" i="3" s="1"/>
  <c r="K26" i="3"/>
  <c r="L26" i="3" s="1"/>
  <c r="K10" i="3"/>
  <c r="L10" i="3" s="1"/>
  <c r="K246" i="3"/>
  <c r="L246" i="3" s="1"/>
  <c r="K70" i="3"/>
  <c r="L70" i="3" s="1"/>
  <c r="K102" i="3"/>
  <c r="L102" i="3" s="1"/>
  <c r="K169" i="3"/>
  <c r="L169" i="3" s="1"/>
  <c r="M260" i="3"/>
  <c r="N260" i="3" s="1"/>
  <c r="M196" i="3"/>
  <c r="N196" i="3" s="1"/>
  <c r="K207" i="3"/>
  <c r="L207" i="3" s="1"/>
  <c r="K132" i="3"/>
  <c r="L132" i="3" s="1"/>
  <c r="M92" i="3"/>
  <c r="N92" i="3" s="1"/>
  <c r="M35" i="3"/>
  <c r="N35" i="3" s="1"/>
  <c r="M40" i="3"/>
  <c r="N40" i="3" s="1"/>
  <c r="M62" i="3"/>
  <c r="N62" i="3" s="1"/>
  <c r="K12" i="3"/>
  <c r="L12" i="3" s="1"/>
  <c r="K183" i="3"/>
  <c r="L183" i="3" s="1"/>
  <c r="K177" i="3"/>
  <c r="L177" i="3" s="1"/>
  <c r="M143" i="3"/>
  <c r="N143" i="3" s="1"/>
  <c r="K249" i="3"/>
  <c r="L249" i="3" s="1"/>
  <c r="K141" i="3"/>
  <c r="L141" i="3" s="1"/>
  <c r="M141" i="3"/>
  <c r="N141" i="3" s="1"/>
  <c r="K196" i="3"/>
  <c r="L196" i="3" s="1"/>
  <c r="M234" i="3"/>
  <c r="N234" i="3" s="1"/>
  <c r="K216" i="3"/>
  <c r="L216" i="3" s="1"/>
  <c r="M265" i="3"/>
  <c r="N265" i="3" s="1"/>
  <c r="K235" i="3"/>
  <c r="L235" i="3" s="1"/>
  <c r="K121" i="3"/>
  <c r="L121" i="3" s="1"/>
  <c r="M257" i="3"/>
  <c r="N257" i="3" s="1"/>
  <c r="M7" i="3"/>
  <c r="N7" i="3" s="1"/>
  <c r="K76" i="3"/>
  <c r="L76" i="3" s="1"/>
  <c r="M240" i="3"/>
  <c r="N240" i="3" s="1"/>
  <c r="M69" i="3"/>
  <c r="N69" i="3" s="1"/>
  <c r="K170" i="3"/>
  <c r="L170" i="3" s="1"/>
  <c r="M263" i="3"/>
  <c r="N263" i="3" s="1"/>
  <c r="M199" i="3"/>
  <c r="N199" i="3" s="1"/>
  <c r="K125" i="3"/>
  <c r="L125" i="3" s="1"/>
  <c r="M125" i="3"/>
  <c r="N125" i="3" s="1"/>
  <c r="K195" i="3"/>
  <c r="L195" i="3" s="1"/>
  <c r="K140" i="3"/>
  <c r="L140" i="3" s="1"/>
  <c r="K82" i="3"/>
  <c r="L82" i="3" s="1"/>
  <c r="M254" i="3"/>
  <c r="N254" i="3" s="1"/>
  <c r="M190" i="3"/>
  <c r="N190" i="3" s="1"/>
  <c r="K261" i="3"/>
  <c r="L261" i="3" s="1"/>
  <c r="M261" i="3"/>
  <c r="N261" i="3" s="1"/>
  <c r="K197" i="3"/>
  <c r="L197" i="3" s="1"/>
  <c r="M197" i="3"/>
  <c r="N197" i="3" s="1"/>
  <c r="K95" i="3"/>
  <c r="L95" i="3" s="1"/>
  <c r="M252" i="3"/>
  <c r="N252" i="3" s="1"/>
  <c r="M188" i="3"/>
  <c r="N188" i="3" s="1"/>
  <c r="K101" i="3"/>
  <c r="L101" i="3" s="1"/>
  <c r="M101" i="3"/>
  <c r="N101" i="3" s="1"/>
  <c r="K122" i="3"/>
  <c r="L122" i="3" s="1"/>
  <c r="M243" i="3"/>
  <c r="N243" i="3" s="1"/>
  <c r="M179" i="3"/>
  <c r="N179" i="3" s="1"/>
  <c r="K77" i="3"/>
  <c r="L77" i="3" s="1"/>
  <c r="M77" i="3"/>
  <c r="N77" i="3" s="1"/>
  <c r="M84" i="3"/>
  <c r="N84" i="3" s="1"/>
  <c r="M20" i="3"/>
  <c r="N20" i="3" s="1"/>
  <c r="M91" i="3"/>
  <c r="N91" i="3" s="1"/>
  <c r="M27" i="3"/>
  <c r="N27" i="3" s="1"/>
  <c r="M74" i="3"/>
  <c r="N74" i="3" s="1"/>
  <c r="M10" i="3"/>
  <c r="N10" i="3" s="1"/>
  <c r="M96" i="3"/>
  <c r="N96" i="3" s="1"/>
  <c r="M32" i="3"/>
  <c r="N32" i="3" s="1"/>
  <c r="M118" i="3"/>
  <c r="N118" i="3" s="1"/>
  <c r="M54" i="3"/>
  <c r="N54" i="3" s="1"/>
  <c r="K238" i="3"/>
  <c r="L238" i="3" s="1"/>
  <c r="K142" i="3"/>
  <c r="L142" i="3" s="1"/>
  <c r="K22" i="3"/>
  <c r="L22" i="3" s="1"/>
  <c r="K206" i="3"/>
  <c r="L206" i="3" s="1"/>
  <c r="K54" i="3"/>
  <c r="L54" i="3" s="1"/>
  <c r="K86" i="3"/>
  <c r="L86" i="3" s="1"/>
  <c r="M79" i="3"/>
  <c r="N79" i="3" s="1"/>
  <c r="M250" i="3"/>
  <c r="N250" i="3" s="1"/>
  <c r="K171" i="3"/>
  <c r="L171" i="3" s="1"/>
  <c r="M193" i="3"/>
  <c r="N193" i="3" s="1"/>
  <c r="M25" i="3"/>
  <c r="N25" i="3" s="1"/>
  <c r="K99" i="3"/>
  <c r="L99" i="3" s="1"/>
  <c r="M247" i="3"/>
  <c r="N247" i="3" s="1"/>
  <c r="M183" i="3"/>
  <c r="N183" i="3" s="1"/>
  <c r="M87" i="3"/>
  <c r="N87" i="3" s="1"/>
  <c r="K127" i="3"/>
  <c r="L127" i="3" s="1"/>
  <c r="K75" i="3"/>
  <c r="L75" i="3" s="1"/>
  <c r="M238" i="3"/>
  <c r="N238" i="3" s="1"/>
  <c r="M174" i="3"/>
  <c r="N174" i="3" s="1"/>
  <c r="M63" i="3"/>
  <c r="N63" i="3" s="1"/>
  <c r="K153" i="3"/>
  <c r="L153" i="3" s="1"/>
  <c r="K68" i="3"/>
  <c r="L68" i="3" s="1"/>
  <c r="M245" i="3"/>
  <c r="N245" i="3" s="1"/>
  <c r="K181" i="3"/>
  <c r="L181" i="3" s="1"/>
  <c r="M181" i="3"/>
  <c r="N181" i="3" s="1"/>
  <c r="K81" i="3"/>
  <c r="L81" i="3" s="1"/>
  <c r="M236" i="3"/>
  <c r="N236" i="3" s="1"/>
  <c r="K178" i="3"/>
  <c r="L178" i="3" s="1"/>
  <c r="K57" i="3"/>
  <c r="L57" i="3" s="1"/>
  <c r="M227" i="3"/>
  <c r="N227" i="3" s="1"/>
  <c r="M163" i="3"/>
  <c r="N163" i="3" s="1"/>
  <c r="M33" i="3"/>
  <c r="N33" i="3" s="1"/>
  <c r="M68" i="3"/>
  <c r="N68" i="3" s="1"/>
  <c r="M139" i="3"/>
  <c r="N139" i="3" s="1"/>
  <c r="M75" i="3"/>
  <c r="N75" i="3" s="1"/>
  <c r="M11" i="3"/>
  <c r="N11" i="3" s="1"/>
  <c r="M58" i="3"/>
  <c r="N58" i="3" s="1"/>
  <c r="M144" i="3"/>
  <c r="N144" i="3" s="1"/>
  <c r="M80" i="3"/>
  <c r="N80" i="3" s="1"/>
  <c r="M16" i="3"/>
  <c r="N16" i="3" s="1"/>
  <c r="M102" i="3"/>
  <c r="N102" i="3" s="1"/>
  <c r="M38" i="3"/>
  <c r="N38" i="3" s="1"/>
  <c r="K254" i="3"/>
  <c r="L254" i="3" s="1"/>
  <c r="K30" i="3"/>
  <c r="L30" i="3" s="1"/>
  <c r="K166" i="3"/>
  <c r="L166" i="3" s="1"/>
  <c r="K190" i="3"/>
  <c r="L190" i="3" s="1"/>
  <c r="K7" i="3"/>
  <c r="L7" i="3" s="1"/>
  <c r="K94" i="3"/>
  <c r="L94" i="3" s="1"/>
  <c r="M66" i="3"/>
  <c r="N66" i="3" s="1"/>
  <c r="K27" i="3"/>
  <c r="L27" i="3" s="1"/>
  <c r="K93" i="3"/>
  <c r="L93" i="3" s="1"/>
  <c r="M93" i="3"/>
  <c r="N93" i="3" s="1"/>
  <c r="K180" i="3"/>
  <c r="L180" i="3" s="1"/>
  <c r="K258" i="3"/>
  <c r="L258" i="3" s="1"/>
  <c r="M201" i="3"/>
  <c r="N201" i="3" s="1"/>
  <c r="M258" i="3"/>
  <c r="N258" i="3" s="1"/>
  <c r="K244" i="3"/>
  <c r="L244" i="3" s="1"/>
  <c r="K6" i="3"/>
  <c r="L6" i="3" s="1"/>
  <c r="M95" i="3"/>
  <c r="N95" i="3" s="1"/>
  <c r="K224" i="3"/>
  <c r="L224" i="3" s="1"/>
  <c r="K233" i="3"/>
  <c r="L233" i="3" s="1"/>
  <c r="K73" i="3"/>
  <c r="L73" i="3" s="1"/>
  <c r="K265" i="3"/>
  <c r="L265" i="3" s="1"/>
  <c r="K168" i="3"/>
  <c r="L168" i="3" s="1"/>
  <c r="M130" i="3"/>
  <c r="N130" i="3" s="1"/>
  <c r="K255" i="3"/>
  <c r="L255" i="3" s="1"/>
  <c r="K185" i="3"/>
  <c r="L185" i="3" s="1"/>
  <c r="M169" i="3"/>
  <c r="N169" i="3" s="1"/>
  <c r="K225" i="3"/>
  <c r="L225" i="3" s="1"/>
  <c r="M226" i="3"/>
  <c r="N226" i="3" s="1"/>
  <c r="K241" i="3"/>
  <c r="L241" i="3" s="1"/>
  <c r="M161" i="3"/>
  <c r="N161" i="3" s="1"/>
  <c r="K59" i="3"/>
  <c r="L59" i="3" s="1"/>
  <c r="M216" i="3"/>
  <c r="N216" i="3" s="1"/>
  <c r="M151" i="3"/>
  <c r="N151" i="3" s="1"/>
  <c r="K154" i="3"/>
  <c r="L154" i="3" s="1"/>
  <c r="K89" i="3"/>
  <c r="L89" i="3" s="1"/>
  <c r="M239" i="3"/>
  <c r="N239" i="3" s="1"/>
  <c r="M175" i="3"/>
  <c r="N175" i="3" s="1"/>
  <c r="M65" i="3"/>
  <c r="N65" i="3" s="1"/>
  <c r="K123" i="3"/>
  <c r="L123" i="3" s="1"/>
  <c r="M230" i="3"/>
  <c r="N230" i="3" s="1"/>
  <c r="M41" i="3"/>
  <c r="N41" i="3" s="1"/>
  <c r="K237" i="3"/>
  <c r="L237" i="3" s="1"/>
  <c r="M237" i="3"/>
  <c r="N237" i="3" s="1"/>
  <c r="K173" i="3"/>
  <c r="L173" i="3" s="1"/>
  <c r="M173" i="3"/>
  <c r="N173" i="3" s="1"/>
  <c r="K61" i="3"/>
  <c r="L61" i="3" s="1"/>
  <c r="M61" i="3"/>
  <c r="N61" i="3" s="1"/>
  <c r="M228" i="3"/>
  <c r="N228" i="3" s="1"/>
  <c r="M164" i="3"/>
  <c r="N164" i="3" s="1"/>
  <c r="K37" i="3"/>
  <c r="L37" i="3" s="1"/>
  <c r="M37" i="3"/>
  <c r="N37" i="3" s="1"/>
  <c r="K175" i="3"/>
  <c r="L175" i="3" s="1"/>
  <c r="M219" i="3"/>
  <c r="N219" i="3" s="1"/>
  <c r="M155" i="3"/>
  <c r="N155" i="3" s="1"/>
  <c r="K13" i="3"/>
  <c r="L13" i="3" s="1"/>
  <c r="M13" i="3"/>
  <c r="N13" i="3" s="1"/>
  <c r="M60" i="3"/>
  <c r="N60" i="3" s="1"/>
  <c r="M131" i="3"/>
  <c r="N131" i="3" s="1"/>
  <c r="M67" i="3"/>
  <c r="N67" i="3" s="1"/>
  <c r="M114" i="3"/>
  <c r="N114" i="3" s="1"/>
  <c r="M50" i="3"/>
  <c r="N50" i="3" s="1"/>
  <c r="M136" i="3"/>
  <c r="N136" i="3" s="1"/>
  <c r="M72" i="3"/>
  <c r="N72" i="3" s="1"/>
  <c r="M8" i="3"/>
  <c r="N8" i="3" s="1"/>
  <c r="M94" i="3"/>
  <c r="N94" i="3" s="1"/>
  <c r="M30" i="3"/>
  <c r="N30" i="3" s="1"/>
  <c r="K198" i="3"/>
  <c r="L198" i="3" s="1"/>
  <c r="K18" i="3"/>
  <c r="L18" i="3" s="1"/>
  <c r="K158" i="3"/>
  <c r="L158" i="3" s="1"/>
  <c r="K174" i="3"/>
  <c r="L174" i="3" s="1"/>
  <c r="K134" i="3"/>
  <c r="L134" i="3" s="1"/>
  <c r="K53" i="3"/>
  <c r="L53" i="3" s="1"/>
  <c r="M53" i="3"/>
  <c r="N53" i="3" s="1"/>
  <c r="K85" i="3"/>
  <c r="L85" i="3" s="1"/>
  <c r="M85" i="3"/>
  <c r="N85" i="3" s="1"/>
  <c r="M103" i="3"/>
  <c r="N103" i="3" s="1"/>
  <c r="M152" i="3"/>
  <c r="N152" i="3" s="1"/>
  <c r="K20" i="3"/>
  <c r="L20" i="3" s="1"/>
  <c r="M31" i="3"/>
  <c r="N31" i="3" s="1"/>
  <c r="M129" i="3"/>
  <c r="N129" i="3" s="1"/>
  <c r="M194" i="3"/>
  <c r="N194" i="3" s="1"/>
  <c r="K9" i="3"/>
  <c r="L9" i="3" s="1"/>
  <c r="K146" i="3"/>
  <c r="L146" i="3" s="1"/>
  <c r="K124" i="3"/>
  <c r="L124" i="3" s="1"/>
  <c r="M208" i="3"/>
  <c r="N208" i="3" s="1"/>
  <c r="K202" i="3"/>
  <c r="L202" i="3" s="1"/>
  <c r="K151" i="3"/>
  <c r="L151" i="3" s="1"/>
  <c r="M231" i="3"/>
  <c r="N231" i="3" s="1"/>
  <c r="M167" i="3"/>
  <c r="N167" i="3" s="1"/>
  <c r="M45" i="3"/>
  <c r="N45" i="3" s="1"/>
  <c r="K179" i="3"/>
  <c r="L179" i="3" s="1"/>
  <c r="K113" i="3"/>
  <c r="L113" i="3" s="1"/>
  <c r="M222" i="3"/>
  <c r="N222" i="3" s="1"/>
  <c r="M158" i="3"/>
  <c r="N158" i="3" s="1"/>
  <c r="M21" i="3"/>
  <c r="N21" i="3" s="1"/>
  <c r="K55" i="3"/>
  <c r="L55" i="3" s="1"/>
  <c r="K229" i="3"/>
  <c r="L229" i="3" s="1"/>
  <c r="M229" i="3"/>
  <c r="N229" i="3" s="1"/>
  <c r="K165" i="3"/>
  <c r="L165" i="3" s="1"/>
  <c r="M165" i="3"/>
  <c r="N165" i="3" s="1"/>
  <c r="M39" i="3"/>
  <c r="N39" i="3" s="1"/>
  <c r="K71" i="3"/>
  <c r="L71" i="3" s="1"/>
  <c r="M220" i="3"/>
  <c r="N220" i="3" s="1"/>
  <c r="M156" i="3"/>
  <c r="N156" i="3" s="1"/>
  <c r="M15" i="3"/>
  <c r="N15" i="3" s="1"/>
  <c r="K47" i="3"/>
  <c r="L47" i="3" s="1"/>
  <c r="M211" i="3"/>
  <c r="N211" i="3" s="1"/>
  <c r="M145" i="3"/>
  <c r="N145" i="3" s="1"/>
  <c r="M52" i="3"/>
  <c r="N52" i="3" s="1"/>
  <c r="M123" i="3"/>
  <c r="N123" i="3" s="1"/>
  <c r="M59" i="3"/>
  <c r="N59" i="3" s="1"/>
  <c r="M106" i="3"/>
  <c r="N106" i="3" s="1"/>
  <c r="M42" i="3"/>
  <c r="N42" i="3" s="1"/>
  <c r="M128" i="3"/>
  <c r="N128" i="3" s="1"/>
  <c r="M64" i="3"/>
  <c r="N64" i="3" s="1"/>
  <c r="M150" i="3"/>
  <c r="N150" i="3" s="1"/>
  <c r="M86" i="3"/>
  <c r="N86" i="3" s="1"/>
  <c r="M22" i="3"/>
  <c r="N22" i="3" s="1"/>
  <c r="K38" i="3"/>
  <c r="L38" i="3" s="1"/>
  <c r="K118" i="3"/>
  <c r="L118" i="3" s="1"/>
  <c r="K110" i="3"/>
  <c r="L110" i="3" s="1"/>
  <c r="K62" i="3"/>
  <c r="L62" i="3" s="1"/>
  <c r="K78" i="3"/>
  <c r="L78" i="3" s="1"/>
  <c r="M232" i="3"/>
  <c r="N232" i="3" s="1"/>
  <c r="K109" i="3"/>
  <c r="L109" i="3" s="1"/>
  <c r="M109" i="3"/>
  <c r="N109" i="3" s="1"/>
  <c r="K253" i="3"/>
  <c r="L253" i="3" s="1"/>
  <c r="M253" i="3"/>
  <c r="N253" i="3" s="1"/>
  <c r="K19" i="3"/>
  <c r="L19" i="3" s="1"/>
  <c r="K104" i="3"/>
  <c r="L104" i="3" s="1"/>
  <c r="K209" i="3"/>
  <c r="L209" i="3" s="1"/>
  <c r="K90" i="3"/>
  <c r="L90" i="3" s="1"/>
  <c r="K217" i="3"/>
  <c r="L217" i="3" s="1"/>
  <c r="M241" i="3"/>
  <c r="N241" i="3" s="1"/>
  <c r="K226" i="3"/>
  <c r="L226" i="3" s="1"/>
  <c r="K97" i="3"/>
  <c r="L97" i="3" s="1"/>
  <c r="K242" i="3"/>
  <c r="L242" i="3" s="1"/>
  <c r="M9" i="3"/>
  <c r="N9" i="3" s="1"/>
  <c r="M162" i="3"/>
  <c r="N162" i="3" s="1"/>
  <c r="K267" i="3"/>
  <c r="L267" i="3" s="1"/>
  <c r="K138" i="3"/>
  <c r="L138" i="3" s="1"/>
  <c r="M71" i="3"/>
  <c r="N71" i="3" s="1"/>
  <c r="K114" i="3"/>
  <c r="L114" i="3" s="1"/>
  <c r="M264" i="3"/>
  <c r="N264" i="3" s="1"/>
  <c r="M200" i="3"/>
  <c r="N200" i="3" s="1"/>
  <c r="M127" i="3"/>
  <c r="N127" i="3" s="1"/>
  <c r="K199" i="3"/>
  <c r="L199" i="3" s="1"/>
  <c r="K147" i="3"/>
  <c r="L147" i="3" s="1"/>
  <c r="K69" i="3"/>
  <c r="L69" i="3" s="1"/>
  <c r="M223" i="3"/>
  <c r="N223" i="3" s="1"/>
  <c r="M159" i="3"/>
  <c r="N159" i="3" s="1"/>
  <c r="M23" i="3"/>
  <c r="N23" i="3" s="1"/>
  <c r="M214" i="3"/>
  <c r="N214" i="3" s="1"/>
  <c r="M148" i="3"/>
  <c r="N148" i="3" s="1"/>
  <c r="K176" i="3"/>
  <c r="L176" i="3" s="1"/>
  <c r="K120" i="3"/>
  <c r="L120" i="3" s="1"/>
  <c r="K221" i="3"/>
  <c r="L221" i="3" s="1"/>
  <c r="M221" i="3"/>
  <c r="N221" i="3" s="1"/>
  <c r="M157" i="3"/>
  <c r="N157" i="3" s="1"/>
  <c r="M17" i="3"/>
  <c r="N17" i="3" s="1"/>
  <c r="M212" i="3"/>
  <c r="N212" i="3" s="1"/>
  <c r="M146" i="3"/>
  <c r="N146" i="3" s="1"/>
  <c r="K213" i="3"/>
  <c r="L213" i="3" s="1"/>
  <c r="K162" i="3"/>
  <c r="L162" i="3" s="1"/>
  <c r="M267" i="3"/>
  <c r="N267" i="3" s="1"/>
  <c r="M203" i="3"/>
  <c r="N203" i="3" s="1"/>
  <c r="M132" i="3"/>
  <c r="N132" i="3" s="1"/>
  <c r="M108" i="3"/>
  <c r="N108" i="3" s="1"/>
  <c r="M44" i="3"/>
  <c r="N44" i="3" s="1"/>
  <c r="M115" i="3"/>
  <c r="N115" i="3" s="1"/>
  <c r="M51" i="3"/>
  <c r="N51" i="3" s="1"/>
  <c r="M98" i="3"/>
  <c r="N98" i="3" s="1"/>
  <c r="M34" i="3"/>
  <c r="N34" i="3" s="1"/>
  <c r="M120" i="3"/>
  <c r="N120" i="3" s="1"/>
  <c r="M56" i="3"/>
  <c r="N56" i="3" s="1"/>
  <c r="M142" i="3"/>
  <c r="N142" i="3" s="1"/>
  <c r="M78" i="3"/>
  <c r="N78" i="3" s="1"/>
  <c r="M14" i="3"/>
  <c r="N14" i="3" s="1"/>
  <c r="K14" i="3"/>
  <c r="L14" i="3" s="1"/>
  <c r="K182" i="3"/>
  <c r="L182" i="3" s="1"/>
  <c r="K262" i="3"/>
  <c r="L262" i="3" s="1"/>
  <c r="K222" i="3"/>
  <c r="L222" i="3" s="1"/>
  <c r="M191" i="3"/>
  <c r="N191" i="3" s="1"/>
  <c r="K189" i="3"/>
  <c r="L189" i="3" s="1"/>
  <c r="M189" i="3"/>
  <c r="N189" i="3" s="1"/>
  <c r="M83" i="3"/>
  <c r="N83" i="3" s="1"/>
  <c r="M218" i="3"/>
  <c r="N218" i="3" s="1"/>
  <c r="K28" i="3"/>
  <c r="L28" i="3" s="1"/>
  <c r="M249" i="3"/>
  <c r="N249" i="3" s="1"/>
  <c r="K266" i="3"/>
  <c r="L266" i="3" s="1"/>
  <c r="M209" i="3"/>
  <c r="N209" i="3" s="1"/>
  <c r="K24" i="3"/>
  <c r="L24" i="3" s="1"/>
  <c r="K239" i="3"/>
  <c r="L239" i="3" s="1"/>
  <c r="K111" i="3"/>
  <c r="L111" i="3" s="1"/>
  <c r="K251" i="3"/>
  <c r="L251" i="3" s="1"/>
  <c r="K148" i="3"/>
  <c r="L148" i="3" s="1"/>
  <c r="K117" i="3"/>
  <c r="L117" i="3" s="1"/>
  <c r="M117" i="3"/>
  <c r="N117" i="3" s="1"/>
  <c r="K264" i="3"/>
  <c r="L264" i="3" s="1"/>
  <c r="K107" i="3"/>
  <c r="L107" i="3" s="1"/>
  <c r="M49" i="3"/>
  <c r="N49" i="3" s="1"/>
  <c r="M256" i="3"/>
  <c r="N256" i="3" s="1"/>
  <c r="M192" i="3"/>
  <c r="N192" i="3" s="1"/>
  <c r="M111" i="3"/>
  <c r="N111" i="3" s="1"/>
  <c r="K186" i="3"/>
  <c r="L186" i="3" s="1"/>
  <c r="K137" i="3"/>
  <c r="L137" i="3" s="1"/>
  <c r="M215" i="3"/>
  <c r="N215" i="3" s="1"/>
  <c r="K149" i="3"/>
  <c r="L149" i="3" s="1"/>
  <c r="M149" i="3"/>
  <c r="N149" i="3" s="1"/>
  <c r="K160" i="3"/>
  <c r="L160" i="3" s="1"/>
  <c r="K5" i="3"/>
  <c r="L5" i="3" s="1"/>
  <c r="M206" i="3"/>
  <c r="N206" i="3" s="1"/>
  <c r="M137" i="3"/>
  <c r="N137" i="3" s="1"/>
  <c r="K172" i="3"/>
  <c r="L172" i="3" s="1"/>
  <c r="K116" i="3"/>
  <c r="L116" i="3" s="1"/>
  <c r="M213" i="3"/>
  <c r="N213" i="3" s="1"/>
  <c r="M147" i="3"/>
  <c r="N147" i="3" s="1"/>
  <c r="K105" i="3"/>
  <c r="L105" i="3" s="1"/>
  <c r="M268" i="3"/>
  <c r="N268" i="3" s="1"/>
  <c r="M204" i="3"/>
  <c r="N204" i="3" s="1"/>
  <c r="M133" i="3"/>
  <c r="N133" i="3" s="1"/>
  <c r="K210" i="3"/>
  <c r="L210" i="3" s="1"/>
  <c r="K88" i="3"/>
  <c r="L88" i="3" s="1"/>
  <c r="M259" i="3"/>
  <c r="N259" i="3" s="1"/>
  <c r="M195" i="3"/>
  <c r="N195" i="3" s="1"/>
  <c r="M119" i="3"/>
  <c r="N119" i="3" s="1"/>
  <c r="M100" i="3"/>
  <c r="N100" i="3" s="1"/>
  <c r="M36" i="3"/>
  <c r="N36" i="3" s="1"/>
  <c r="M107" i="3"/>
  <c r="N107" i="3" s="1"/>
  <c r="M43" i="3"/>
  <c r="N43" i="3" s="1"/>
  <c r="M90" i="3"/>
  <c r="N90" i="3" s="1"/>
  <c r="M26" i="3"/>
  <c r="N26" i="3" s="1"/>
  <c r="M112" i="3"/>
  <c r="N112" i="3" s="1"/>
  <c r="M48" i="3"/>
  <c r="N48" i="3" s="1"/>
  <c r="M134" i="3"/>
  <c r="N134" i="3" s="1"/>
  <c r="M70" i="3"/>
  <c r="N70" i="3" s="1"/>
  <c r="M6" i="3"/>
  <c r="N6" i="3" s="1"/>
  <c r="K214" i="3"/>
  <c r="L214" i="3" s="1"/>
  <c r="K34" i="3"/>
  <c r="L34" i="3" s="1"/>
  <c r="K46" i="3"/>
  <c r="L46" i="3" s="1"/>
  <c r="K126" i="3"/>
  <c r="L126" i="3" s="1"/>
  <c r="K124" i="20" l="1"/>
  <c r="L124" i="20" s="1"/>
  <c r="G246" i="20"/>
  <c r="K246" i="20" s="1"/>
  <c r="L246" i="20" s="1"/>
  <c r="H263" i="20"/>
  <c r="G247" i="20"/>
  <c r="G260" i="20"/>
  <c r="G243" i="20"/>
  <c r="H253" i="20"/>
  <c r="G253" i="20"/>
  <c r="G206" i="20"/>
  <c r="G228" i="20"/>
  <c r="M228" i="20" s="1"/>
  <c r="N228" i="20" s="1"/>
  <c r="G241" i="20"/>
  <c r="G211" i="20"/>
  <c r="H216" i="20"/>
  <c r="H229" i="20"/>
  <c r="H182" i="20"/>
  <c r="G194" i="20"/>
  <c r="G261" i="20"/>
  <c r="H183" i="20"/>
  <c r="M183" i="20" s="1"/>
  <c r="N183" i="20" s="1"/>
  <c r="G179" i="20"/>
  <c r="H202" i="20"/>
  <c r="H201" i="20"/>
  <c r="G172" i="20"/>
  <c r="H213" i="20"/>
  <c r="G217" i="20"/>
  <c r="G169" i="20"/>
  <c r="H176" i="20"/>
  <c r="M176" i="20" s="1"/>
  <c r="N176" i="20" s="1"/>
  <c r="G161" i="20"/>
  <c r="G129" i="20"/>
  <c r="H181" i="20"/>
  <c r="H170" i="20"/>
  <c r="H143" i="20"/>
  <c r="H111" i="20"/>
  <c r="M111" i="20" s="1"/>
  <c r="N111" i="20" s="1"/>
  <c r="H142" i="20"/>
  <c r="H121" i="20"/>
  <c r="M121" i="20" s="1"/>
  <c r="N121" i="20" s="1"/>
  <c r="G96" i="20"/>
  <c r="G108" i="20"/>
  <c r="G115" i="20"/>
  <c r="H120" i="20"/>
  <c r="H78" i="20"/>
  <c r="G155" i="20"/>
  <c r="H133" i="20"/>
  <c r="G112" i="20"/>
  <c r="M112" i="20" s="1"/>
  <c r="N112" i="20" s="1"/>
  <c r="G138" i="20"/>
  <c r="H95" i="20"/>
  <c r="G111" i="20"/>
  <c r="G75" i="20"/>
  <c r="G43" i="20"/>
  <c r="H43" i="20"/>
  <c r="H71" i="20"/>
  <c r="G84" i="20"/>
  <c r="K84" i="20" s="1"/>
  <c r="L84" i="20" s="1"/>
  <c r="G52" i="20"/>
  <c r="H100" i="20"/>
  <c r="G70" i="20"/>
  <c r="G86" i="20"/>
  <c r="H56" i="20"/>
  <c r="H29" i="20"/>
  <c r="G28" i="20"/>
  <c r="H24" i="20"/>
  <c r="M24" i="20" s="1"/>
  <c r="N24" i="20" s="1"/>
  <c r="G90" i="20"/>
  <c r="H19" i="20"/>
  <c r="G61" i="20"/>
  <c r="H85" i="20"/>
  <c r="H26" i="20"/>
  <c r="H116" i="20"/>
  <c r="G20" i="20"/>
  <c r="G53" i="20"/>
  <c r="M53" i="20" s="1"/>
  <c r="N53" i="20" s="1"/>
  <c r="G10" i="20"/>
  <c r="G242" i="20"/>
  <c r="H259" i="20"/>
  <c r="H268" i="20"/>
  <c r="G256" i="20"/>
  <c r="H240" i="20"/>
  <c r="G249" i="20"/>
  <c r="H247" i="20"/>
  <c r="M247" i="20" s="1"/>
  <c r="N247" i="20" s="1"/>
  <c r="G202" i="20"/>
  <c r="H226" i="20"/>
  <c r="G239" i="20"/>
  <c r="G207" i="20"/>
  <c r="H212" i="20"/>
  <c r="H227" i="20"/>
  <c r="H178" i="20"/>
  <c r="G190" i="20"/>
  <c r="M190" i="20" s="1"/>
  <c r="N190" i="20" s="1"/>
  <c r="H210" i="20"/>
  <c r="H179" i="20"/>
  <c r="G175" i="20"/>
  <c r="H192" i="20"/>
  <c r="H198" i="20"/>
  <c r="H250" i="20"/>
  <c r="G201" i="20"/>
  <c r="G213" i="20"/>
  <c r="M213" i="20" s="1"/>
  <c r="N213" i="20" s="1"/>
  <c r="H160" i="20"/>
  <c r="H175" i="20"/>
  <c r="G157" i="20"/>
  <c r="G125" i="20"/>
  <c r="H167" i="20"/>
  <c r="G162" i="20"/>
  <c r="H139" i="20"/>
  <c r="H169" i="20"/>
  <c r="K169" i="20" s="1"/>
  <c r="L169" i="20" s="1"/>
  <c r="G140" i="20"/>
  <c r="H118" i="20"/>
  <c r="G159" i="20"/>
  <c r="G106" i="20"/>
  <c r="G104" i="20"/>
  <c r="H112" i="20"/>
  <c r="H74" i="20"/>
  <c r="G152" i="20"/>
  <c r="M152" i="20" s="1"/>
  <c r="N152" i="20" s="1"/>
  <c r="H130" i="20"/>
  <c r="H109" i="20"/>
  <c r="G130" i="20"/>
  <c r="H91" i="20"/>
  <c r="G103" i="20"/>
  <c r="G71" i="20"/>
  <c r="H97" i="20"/>
  <c r="H40" i="20"/>
  <c r="M40" i="20" s="1"/>
  <c r="N40" i="20" s="1"/>
  <c r="H68" i="20"/>
  <c r="H81" i="20"/>
  <c r="H50" i="20"/>
  <c r="G92" i="20"/>
  <c r="G62" i="20"/>
  <c r="H83" i="20"/>
  <c r="G42" i="20"/>
  <c r="H23" i="20"/>
  <c r="K23" i="20" s="1"/>
  <c r="L23" i="20" s="1"/>
  <c r="G69" i="20"/>
  <c r="G23" i="20"/>
  <c r="G80" i="20"/>
  <c r="G18" i="20"/>
  <c r="H51" i="20"/>
  <c r="G72" i="20"/>
  <c r="G25" i="20"/>
  <c r="G85" i="20"/>
  <c r="M85" i="20" s="1"/>
  <c r="N85" i="20" s="1"/>
  <c r="H15" i="20"/>
  <c r="H44" i="20"/>
  <c r="G6" i="20"/>
  <c r="G238" i="20"/>
  <c r="H255" i="20"/>
  <c r="H264" i="20"/>
  <c r="G252" i="20"/>
  <c r="G229" i="20"/>
  <c r="K229" i="20" s="1"/>
  <c r="L229" i="20" s="1"/>
  <c r="H248" i="20"/>
  <c r="G232" i="20"/>
  <c r="G198" i="20"/>
  <c r="H224" i="20"/>
  <c r="H237" i="20"/>
  <c r="G203" i="20"/>
  <c r="H208" i="20"/>
  <c r="G223" i="20"/>
  <c r="K223" i="20" s="1"/>
  <c r="L223" i="20" s="1"/>
  <c r="H174" i="20"/>
  <c r="G186" i="20"/>
  <c r="H203" i="20"/>
  <c r="H236" i="20"/>
  <c r="G171" i="20"/>
  <c r="K171" i="20" s="1"/>
  <c r="L171" i="20" s="1"/>
  <c r="H188" i="20"/>
  <c r="H196" i="20"/>
  <c r="H221" i="20"/>
  <c r="K221" i="20" s="1"/>
  <c r="L221" i="20" s="1"/>
  <c r="G196" i="20"/>
  <c r="G212" i="20"/>
  <c r="G173" i="20"/>
  <c r="H171" i="20"/>
  <c r="G153" i="20"/>
  <c r="G121" i="20"/>
  <c r="G164" i="20"/>
  <c r="G158" i="20"/>
  <c r="M158" i="20" s="1"/>
  <c r="N158" i="20" s="1"/>
  <c r="H135" i="20"/>
  <c r="H166" i="20"/>
  <c r="H137" i="20"/>
  <c r="G116" i="20"/>
  <c r="G150" i="20"/>
  <c r="H104" i="20"/>
  <c r="G101" i="20"/>
  <c r="H102" i="20"/>
  <c r="M102" i="20" s="1"/>
  <c r="N102" i="20" s="1"/>
  <c r="H70" i="20"/>
  <c r="H149" i="20"/>
  <c r="G128" i="20"/>
  <c r="H107" i="20"/>
  <c r="G122" i="20"/>
  <c r="H87" i="20"/>
  <c r="G99" i="20"/>
  <c r="G67" i="20"/>
  <c r="K67" i="20" s="1"/>
  <c r="L67" i="20" s="1"/>
  <c r="G89" i="20"/>
  <c r="G97" i="20"/>
  <c r="H63" i="20"/>
  <c r="G76" i="20"/>
  <c r="H48" i="20"/>
  <c r="G81" i="20"/>
  <c r="G54" i="20"/>
  <c r="H80" i="20"/>
  <c r="K80" i="20" s="1"/>
  <c r="L80" i="20" s="1"/>
  <c r="G38" i="20"/>
  <c r="G22" i="20"/>
  <c r="H49" i="20"/>
  <c r="H18" i="20"/>
  <c r="H61" i="20"/>
  <c r="G12" i="20"/>
  <c r="G36" i="20"/>
  <c r="H52" i="20"/>
  <c r="M52" i="20" s="1"/>
  <c r="N52" i="20" s="1"/>
  <c r="H20" i="20"/>
  <c r="H53" i="20"/>
  <c r="G14" i="20"/>
  <c r="G35" i="20"/>
  <c r="G77" i="20"/>
  <c r="G266" i="20"/>
  <c r="K266" i="20" s="1"/>
  <c r="L266" i="20" s="1"/>
  <c r="G234" i="20"/>
  <c r="G267" i="20"/>
  <c r="K267" i="20" s="1"/>
  <c r="L267" i="20" s="1"/>
  <c r="H260" i="20"/>
  <c r="G248" i="20"/>
  <c r="G227" i="20"/>
  <c r="H242" i="20"/>
  <c r="H230" i="20"/>
  <c r="H254" i="20"/>
  <c r="H219" i="20"/>
  <c r="H235" i="20"/>
  <c r="K235" i="20" s="1"/>
  <c r="L235" i="20" s="1"/>
  <c r="G237" i="20"/>
  <c r="H204" i="20"/>
  <c r="H211" i="20"/>
  <c r="H249" i="20"/>
  <c r="G182" i="20"/>
  <c r="G199" i="20"/>
  <c r="H209" i="20"/>
  <c r="G167" i="20"/>
  <c r="K167" i="20" s="1"/>
  <c r="L167" i="20" s="1"/>
  <c r="H184" i="20"/>
  <c r="G192" i="20"/>
  <c r="G220" i="20"/>
  <c r="H193" i="20"/>
  <c r="H206" i="20"/>
  <c r="H168" i="20"/>
  <c r="G168" i="20"/>
  <c r="G149" i="20"/>
  <c r="K149" i="20" s="1"/>
  <c r="L149" i="20" s="1"/>
  <c r="G117" i="20"/>
  <c r="H162" i="20"/>
  <c r="H163" i="20"/>
  <c r="H131" i="20"/>
  <c r="G163" i="20"/>
  <c r="H134" i="20"/>
  <c r="H113" i="20"/>
  <c r="G142" i="20"/>
  <c r="M142" i="20" s="1"/>
  <c r="N142" i="20" s="1"/>
  <c r="H101" i="20"/>
  <c r="H156" i="20"/>
  <c r="H98" i="20"/>
  <c r="H66" i="20"/>
  <c r="H146" i="20"/>
  <c r="H125" i="20"/>
  <c r="G102" i="20"/>
  <c r="G114" i="20"/>
  <c r="K114" i="20" s="1"/>
  <c r="L114" i="20" s="1"/>
  <c r="G151" i="20"/>
  <c r="G95" i="20"/>
  <c r="G63" i="20"/>
  <c r="G82" i="20"/>
  <c r="H93" i="20"/>
  <c r="H60" i="20"/>
  <c r="H73" i="20"/>
  <c r="H41" i="20"/>
  <c r="K41" i="20" s="1"/>
  <c r="L41" i="20" s="1"/>
  <c r="G73" i="20"/>
  <c r="G46" i="20"/>
  <c r="H75" i="20"/>
  <c r="G34" i="20"/>
  <c r="H17" i="20"/>
  <c r="H47" i="20"/>
  <c r="G17" i="20"/>
  <c r="G50" i="20"/>
  <c r="M50" i="20" s="1"/>
  <c r="N50" i="20" s="1"/>
  <c r="G8" i="20"/>
  <c r="H30" i="20"/>
  <c r="G41" i="20"/>
  <c r="H14" i="20"/>
  <c r="G39" i="20"/>
  <c r="H10" i="20"/>
  <c r="H31" i="20"/>
  <c r="G262" i="20"/>
  <c r="K262" i="20" s="1"/>
  <c r="L262" i="20" s="1"/>
  <c r="G230" i="20"/>
  <c r="G263" i="20"/>
  <c r="H256" i="20"/>
  <c r="G244" i="20"/>
  <c r="H225" i="20"/>
  <c r="G236" i="20"/>
  <c r="H228" i="20"/>
  <c r="H246" i="20"/>
  <c r="H215" i="20"/>
  <c r="G224" i="20"/>
  <c r="G235" i="20"/>
  <c r="H200" i="20"/>
  <c r="H205" i="20"/>
  <c r="G205" i="20"/>
  <c r="G178" i="20"/>
  <c r="G197" i="20"/>
  <c r="K197" i="20" s="1"/>
  <c r="L197" i="20" s="1"/>
  <c r="G195" i="20"/>
  <c r="H257" i="20"/>
  <c r="H180" i="20"/>
  <c r="G188" i="20"/>
  <c r="H218" i="20"/>
  <c r="M218" i="20" s="1"/>
  <c r="N218" i="20" s="1"/>
  <c r="H189" i="20"/>
  <c r="G200" i="20"/>
  <c r="H165" i="20"/>
  <c r="M165" i="20" s="1"/>
  <c r="N165" i="20" s="1"/>
  <c r="G165" i="20"/>
  <c r="G145" i="20"/>
  <c r="M145" i="20" s="1"/>
  <c r="N145" i="20" s="1"/>
  <c r="G113" i="20"/>
  <c r="H158" i="20"/>
  <c r="H159" i="20"/>
  <c r="H127" i="20"/>
  <c r="H153" i="20"/>
  <c r="G132" i="20"/>
  <c r="M132" i="20" s="1"/>
  <c r="N132" i="20" s="1"/>
  <c r="H110" i="20"/>
  <c r="G134" i="20"/>
  <c r="G147" i="20"/>
  <c r="H152" i="20"/>
  <c r="H94" i="20"/>
  <c r="H62" i="20"/>
  <c r="G144" i="20"/>
  <c r="H122" i="20"/>
  <c r="K122" i="20" s="1"/>
  <c r="L122" i="20" s="1"/>
  <c r="G98" i="20"/>
  <c r="G107" i="20"/>
  <c r="G143" i="20"/>
  <c r="G91" i="20"/>
  <c r="G59" i="20"/>
  <c r="G74" i="20"/>
  <c r="H88" i="20"/>
  <c r="H55" i="20"/>
  <c r="K55" i="20" s="1"/>
  <c r="L55" i="20" s="1"/>
  <c r="G68" i="20"/>
  <c r="H37" i="20"/>
  <c r="M37" i="20" s="1"/>
  <c r="N37" i="20" s="1"/>
  <c r="G65" i="20"/>
  <c r="G44" i="20"/>
  <c r="H72" i="20"/>
  <c r="H69" i="20"/>
  <c r="G16" i="20"/>
  <c r="H46" i="20"/>
  <c r="K46" i="20" s="1"/>
  <c r="L46" i="20" s="1"/>
  <c r="H12" i="20"/>
  <c r="G49" i="20"/>
  <c r="G5" i="20"/>
  <c r="H25" i="20"/>
  <c r="G40" i="20"/>
  <c r="G13" i="20"/>
  <c r="H35" i="20"/>
  <c r="H6" i="20"/>
  <c r="K6" i="20" s="1"/>
  <c r="L6" i="20" s="1"/>
  <c r="H28" i="20"/>
  <c r="G254" i="20"/>
  <c r="G222" i="20"/>
  <c r="G255" i="20"/>
  <c r="G268" i="20"/>
  <c r="H261" i="20"/>
  <c r="H262" i="20"/>
  <c r="H232" i="20"/>
  <c r="K232" i="20" s="1"/>
  <c r="L232" i="20" s="1"/>
  <c r="G214" i="20"/>
  <c r="K214" i="20" s="1"/>
  <c r="L214" i="20" s="1"/>
  <c r="H241" i="20"/>
  <c r="G245" i="20"/>
  <c r="G219" i="20"/>
  <c r="H231" i="20"/>
  <c r="G233" i="20"/>
  <c r="H190" i="20"/>
  <c r="H199" i="20"/>
  <c r="M199" i="20" s="1"/>
  <c r="N199" i="20" s="1"/>
  <c r="G170" i="20"/>
  <c r="H191" i="20"/>
  <c r="G187" i="20"/>
  <c r="M187" i="20" s="1"/>
  <c r="N187" i="20" s="1"/>
  <c r="G209" i="20"/>
  <c r="G225" i="20"/>
  <c r="G180" i="20"/>
  <c r="G216" i="20"/>
  <c r="H223" i="20"/>
  <c r="H173" i="20"/>
  <c r="G156" i="20"/>
  <c r="K156" i="20" s="1"/>
  <c r="L156" i="20" s="1"/>
  <c r="G177" i="20"/>
  <c r="G137" i="20"/>
  <c r="G105" i="20"/>
  <c r="G189" i="20"/>
  <c r="H151" i="20"/>
  <c r="H119" i="20"/>
  <c r="M119" i="20" s="1"/>
  <c r="N119" i="20" s="1"/>
  <c r="G148" i="20"/>
  <c r="M148" i="20" s="1"/>
  <c r="N148" i="20" s="1"/>
  <c r="H126" i="20"/>
  <c r="H106" i="20"/>
  <c r="G118" i="20"/>
  <c r="G131" i="20"/>
  <c r="H136" i="20"/>
  <c r="H86" i="20"/>
  <c r="H54" i="20"/>
  <c r="K54" i="20" s="1"/>
  <c r="L54" i="20" s="1"/>
  <c r="H138" i="20"/>
  <c r="H117" i="20"/>
  <c r="G154" i="20"/>
  <c r="H103" i="20"/>
  <c r="G127" i="20"/>
  <c r="K127" i="20" s="1"/>
  <c r="L127" i="20" s="1"/>
  <c r="G83" i="20"/>
  <c r="G51" i="20"/>
  <c r="G58" i="20"/>
  <c r="M58" i="20" s="1"/>
  <c r="N58" i="20" s="1"/>
  <c r="H79" i="20"/>
  <c r="H92" i="20"/>
  <c r="M92" i="20" s="1"/>
  <c r="N92" i="20" s="1"/>
  <c r="G60" i="20"/>
  <c r="G31" i="20"/>
  <c r="H140" i="20"/>
  <c r="H38" i="20"/>
  <c r="H64" i="20"/>
  <c r="H45" i="20"/>
  <c r="K45" i="20" s="1"/>
  <c r="L45" i="20" s="1"/>
  <c r="G7" i="20"/>
  <c r="G32" i="20"/>
  <c r="M32" i="20" s="1"/>
  <c r="N32" i="20" s="1"/>
  <c r="H5" i="20"/>
  <c r="H36" i="20"/>
  <c r="H11" i="20"/>
  <c r="H13" i="20"/>
  <c r="H33" i="20"/>
  <c r="G21" i="20"/>
  <c r="M21" i="20" s="1"/>
  <c r="N21" i="20" s="1"/>
  <c r="H27" i="20"/>
  <c r="H77" i="20"/>
  <c r="M77" i="20" s="1"/>
  <c r="N77" i="20" s="1"/>
  <c r="H21" i="20"/>
  <c r="M87" i="20"/>
  <c r="N87" i="20" s="1"/>
  <c r="K135" i="20"/>
  <c r="L135" i="20" s="1"/>
  <c r="M70" i="20"/>
  <c r="N70" i="20" s="1"/>
  <c r="K5" i="20"/>
  <c r="L5" i="20" s="1"/>
  <c r="M195" i="20"/>
  <c r="N195" i="20" s="1"/>
  <c r="K143" i="20"/>
  <c r="L143" i="20" s="1"/>
  <c r="M194" i="20"/>
  <c r="N194" i="20" s="1"/>
  <c r="M181" i="20"/>
  <c r="N181" i="20" s="1"/>
  <c r="K217" i="20"/>
  <c r="L217" i="20" s="1"/>
  <c r="M7" i="20"/>
  <c r="N7" i="20" s="1"/>
  <c r="M166" i="20"/>
  <c r="N166" i="20" s="1"/>
  <c r="K129" i="20"/>
  <c r="L129" i="20" s="1"/>
  <c r="M244" i="20"/>
  <c r="N244" i="20" s="1"/>
  <c r="M177" i="20"/>
  <c r="N177" i="20" s="1"/>
  <c r="M154" i="20"/>
  <c r="N154" i="20" s="1"/>
  <c r="K189" i="20"/>
  <c r="L189" i="20" s="1"/>
  <c r="K188" i="20"/>
  <c r="L188" i="20" s="1"/>
  <c r="M257" i="20"/>
  <c r="N257" i="20" s="1"/>
  <c r="K110" i="20"/>
  <c r="L110" i="20" s="1"/>
  <c r="K141" i="20"/>
  <c r="L141" i="20" s="1"/>
  <c r="K172" i="20"/>
  <c r="L172" i="20" s="1"/>
  <c r="M170" i="20"/>
  <c r="N170" i="20" s="1"/>
  <c r="K136" i="20"/>
  <c r="L136" i="20" s="1"/>
  <c r="K16" i="20"/>
  <c r="L16" i="20" s="1"/>
  <c r="K209" i="20"/>
  <c r="L209" i="20" s="1"/>
  <c r="K186" i="20"/>
  <c r="L186" i="20" s="1"/>
  <c r="K99" i="20"/>
  <c r="L99" i="20" s="1"/>
  <c r="K57" i="20"/>
  <c r="L57" i="20" s="1"/>
  <c r="K64" i="20"/>
  <c r="L64" i="20" s="1"/>
  <c r="K93" i="20"/>
  <c r="L93" i="20" s="1"/>
  <c r="K59" i="20"/>
  <c r="L59" i="20" s="1"/>
  <c r="Z6" i="20"/>
  <c r="Z7" i="20" s="1"/>
  <c r="Z8" i="20" s="1"/>
  <c r="Z9" i="20" s="1"/>
  <c r="Z10" i="20" s="1"/>
  <c r="Z11" i="20" s="1"/>
  <c r="Z12" i="20" s="1"/>
  <c r="Z13" i="20" s="1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Z84" i="20" s="1"/>
  <c r="Z85" i="20" s="1"/>
  <c r="Z86" i="20" s="1"/>
  <c r="Z87" i="20" s="1"/>
  <c r="Z88" i="20" s="1"/>
  <c r="Z89" i="20" s="1"/>
  <c r="Z90" i="20" s="1"/>
  <c r="Z91" i="20" s="1"/>
  <c r="Z92" i="20" s="1"/>
  <c r="Z93" i="20" s="1"/>
  <c r="Z94" i="20" s="1"/>
  <c r="Z95" i="20" s="1"/>
  <c r="Z96" i="20" s="1"/>
  <c r="Z97" i="20" s="1"/>
  <c r="Z98" i="20" s="1"/>
  <c r="Z99" i="20" s="1"/>
  <c r="Z100" i="20" s="1"/>
  <c r="Z101" i="20" s="1"/>
  <c r="Z102" i="20" s="1"/>
  <c r="Z103" i="20" s="1"/>
  <c r="Z104" i="20" s="1"/>
  <c r="Z105" i="20" s="1"/>
  <c r="Z106" i="20" s="1"/>
  <c r="Z107" i="20" s="1"/>
  <c r="Z108" i="20" s="1"/>
  <c r="Z109" i="20" s="1"/>
  <c r="Z110" i="20" s="1"/>
  <c r="Z111" i="20" s="1"/>
  <c r="Z112" i="20" s="1"/>
  <c r="Z113" i="20" s="1"/>
  <c r="Z114" i="20" s="1"/>
  <c r="Z115" i="20" s="1"/>
  <c r="Z116" i="20" s="1"/>
  <c r="Z117" i="20" s="1"/>
  <c r="Z118" i="20" s="1"/>
  <c r="Z119" i="20" s="1"/>
  <c r="Z120" i="20" s="1"/>
  <c r="Z121" i="20" s="1"/>
  <c r="Z122" i="20" s="1"/>
  <c r="Z123" i="20" s="1"/>
  <c r="Z124" i="20" s="1"/>
  <c r="Z125" i="20" s="1"/>
  <c r="Z126" i="20" s="1"/>
  <c r="Z127" i="20" s="1"/>
  <c r="Z128" i="20" s="1"/>
  <c r="Z129" i="20" s="1"/>
  <c r="Z130" i="20" s="1"/>
  <c r="Z131" i="20" s="1"/>
  <c r="Z132" i="20" s="1"/>
  <c r="Z133" i="20" s="1"/>
  <c r="Z134" i="20" s="1"/>
  <c r="Z135" i="20" s="1"/>
  <c r="Z136" i="20" s="1"/>
  <c r="Z137" i="20" s="1"/>
  <c r="Z138" i="20" s="1"/>
  <c r="Z139" i="20" s="1"/>
  <c r="Z140" i="20" s="1"/>
  <c r="Z141" i="20" s="1"/>
  <c r="Z142" i="20" s="1"/>
  <c r="Z143" i="20" s="1"/>
  <c r="Z144" i="20" s="1"/>
  <c r="Z145" i="20" s="1"/>
  <c r="Z146" i="20" s="1"/>
  <c r="Z147" i="20" s="1"/>
  <c r="Z148" i="20" s="1"/>
  <c r="Z149" i="20" s="1"/>
  <c r="Z150" i="20" s="1"/>
  <c r="Z151" i="20" s="1"/>
  <c r="Z152" i="20" s="1"/>
  <c r="Z153" i="20" s="1"/>
  <c r="Z154" i="20" s="1"/>
  <c r="Z155" i="20" s="1"/>
  <c r="Z156" i="20" s="1"/>
  <c r="Z157" i="20" s="1"/>
  <c r="Z158" i="20" s="1"/>
  <c r="Z159" i="20" s="1"/>
  <c r="Z160" i="20" s="1"/>
  <c r="Z161" i="20" s="1"/>
  <c r="Z162" i="20" s="1"/>
  <c r="Z163" i="20" s="1"/>
  <c r="Z164" i="20" s="1"/>
  <c r="Z165" i="20" s="1"/>
  <c r="Z166" i="20" s="1"/>
  <c r="Z167" i="20" s="1"/>
  <c r="Z168" i="20" s="1"/>
  <c r="Z169" i="20" s="1"/>
  <c r="Z170" i="20" s="1"/>
  <c r="Z171" i="20" s="1"/>
  <c r="Z172" i="20" s="1"/>
  <c r="Z173" i="20" s="1"/>
  <c r="Z174" i="20" s="1"/>
  <c r="Z175" i="20" s="1"/>
  <c r="Z176" i="20" s="1"/>
  <c r="Z177" i="20" s="1"/>
  <c r="Z178" i="20" s="1"/>
  <c r="Z179" i="20" s="1"/>
  <c r="Z180" i="20" s="1"/>
  <c r="Z181" i="20" s="1"/>
  <c r="Z182" i="20" s="1"/>
  <c r="Z183" i="20" s="1"/>
  <c r="Z184" i="20" s="1"/>
  <c r="Z185" i="20" s="1"/>
  <c r="Z186" i="20" s="1"/>
  <c r="Z187" i="20" s="1"/>
  <c r="Z188" i="20" s="1"/>
  <c r="Z189" i="20" s="1"/>
  <c r="Z190" i="20" s="1"/>
  <c r="Z191" i="20" s="1"/>
  <c r="Z192" i="20" s="1"/>
  <c r="Z193" i="20" s="1"/>
  <c r="Z194" i="20" s="1"/>
  <c r="Z195" i="20" s="1"/>
  <c r="Z196" i="20" s="1"/>
  <c r="Z197" i="20" s="1"/>
  <c r="Z198" i="20" s="1"/>
  <c r="Z199" i="20" s="1"/>
  <c r="Z200" i="20" s="1"/>
  <c r="Z201" i="20" s="1"/>
  <c r="Z202" i="20" s="1"/>
  <c r="Z203" i="20" s="1"/>
  <c r="Z204" i="20" s="1"/>
  <c r="Z205" i="20" s="1"/>
  <c r="Z206" i="20" s="1"/>
  <c r="Z207" i="20" s="1"/>
  <c r="Z208" i="20" s="1"/>
  <c r="Z209" i="20" s="1"/>
  <c r="Z210" i="20" s="1"/>
  <c r="Z211" i="20" s="1"/>
  <c r="Z212" i="20" s="1"/>
  <c r="Z213" i="20" s="1"/>
  <c r="Z214" i="20" s="1"/>
  <c r="Z215" i="20" s="1"/>
  <c r="Z216" i="20" s="1"/>
  <c r="Z217" i="20" s="1"/>
  <c r="Z218" i="20" s="1"/>
  <c r="Z219" i="20" s="1"/>
  <c r="Z220" i="20" s="1"/>
  <c r="Z221" i="20" s="1"/>
  <c r="Z222" i="20" s="1"/>
  <c r="Z223" i="20" s="1"/>
  <c r="Z224" i="20" s="1"/>
  <c r="Z225" i="20" s="1"/>
  <c r="Z226" i="20" s="1"/>
  <c r="Z227" i="20" s="1"/>
  <c r="Z228" i="20" s="1"/>
  <c r="Z229" i="20" s="1"/>
  <c r="Z230" i="20" s="1"/>
  <c r="Z231" i="20" s="1"/>
  <c r="Z232" i="20" s="1"/>
  <c r="Z233" i="20" s="1"/>
  <c r="Z234" i="20" s="1"/>
  <c r="Z235" i="20" s="1"/>
  <c r="Z236" i="20" s="1"/>
  <c r="Z237" i="20" s="1"/>
  <c r="Z238" i="20" s="1"/>
  <c r="Z239" i="20" s="1"/>
  <c r="Z240" i="20" s="1"/>
  <c r="Z241" i="20" s="1"/>
  <c r="Z242" i="20" s="1"/>
  <c r="Z243" i="20" s="1"/>
  <c r="Z244" i="20" s="1"/>
  <c r="Z245" i="20" s="1"/>
  <c r="Z246" i="20" s="1"/>
  <c r="Z247" i="20" s="1"/>
  <c r="Z248" i="20" s="1"/>
  <c r="Z249" i="20" s="1"/>
  <c r="Z250" i="20" s="1"/>
  <c r="Z251" i="20" s="1"/>
  <c r="Z252" i="20" s="1"/>
  <c r="Z253" i="20" s="1"/>
  <c r="Z254" i="20" s="1"/>
  <c r="Z255" i="20" s="1"/>
  <c r="Z256" i="20" s="1"/>
  <c r="Z257" i="20" s="1"/>
  <c r="Z258" i="20" s="1"/>
  <c r="Z259" i="20" s="1"/>
  <c r="Z260" i="20" s="1"/>
  <c r="Z261" i="20" s="1"/>
  <c r="Z262" i="20" s="1"/>
  <c r="Z263" i="20" s="1"/>
  <c r="Z264" i="20" s="1"/>
  <c r="Z265" i="20" s="1"/>
  <c r="Z266" i="20" s="1"/>
  <c r="Z267" i="20" s="1"/>
  <c r="Z268" i="20" s="1"/>
  <c r="K155" i="20"/>
  <c r="L155" i="20" s="1"/>
  <c r="Z6" i="8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Z132" i="8" s="1"/>
  <c r="Z133" i="8" s="1"/>
  <c r="Z134" i="8" s="1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Z148" i="8" s="1"/>
  <c r="Z149" i="8" s="1"/>
  <c r="Z150" i="8" s="1"/>
  <c r="Z151" i="8" s="1"/>
  <c r="Z152" i="8" s="1"/>
  <c r="Z153" i="8" s="1"/>
  <c r="Z154" i="8" s="1"/>
  <c r="Z155" i="8" s="1"/>
  <c r="Z156" i="8" s="1"/>
  <c r="Z157" i="8" s="1"/>
  <c r="Z158" i="8" s="1"/>
  <c r="Z159" i="8" s="1"/>
  <c r="Z160" i="8" s="1"/>
  <c r="Z161" i="8" s="1"/>
  <c r="Z162" i="8" s="1"/>
  <c r="Z163" i="8" s="1"/>
  <c r="Z164" i="8" s="1"/>
  <c r="Z165" i="8" s="1"/>
  <c r="Z166" i="8" s="1"/>
  <c r="Z167" i="8" s="1"/>
  <c r="Z168" i="8" s="1"/>
  <c r="Z169" i="8" s="1"/>
  <c r="Z170" i="8" s="1"/>
  <c r="Z171" i="8" s="1"/>
  <c r="Z172" i="8" s="1"/>
  <c r="Z173" i="8" s="1"/>
  <c r="Z174" i="8" s="1"/>
  <c r="Z175" i="8" s="1"/>
  <c r="Z176" i="8" s="1"/>
  <c r="Z177" i="8" s="1"/>
  <c r="Z178" i="8" s="1"/>
  <c r="Z179" i="8" s="1"/>
  <c r="Z180" i="8" s="1"/>
  <c r="Z181" i="8" s="1"/>
  <c r="Z182" i="8" s="1"/>
  <c r="Z183" i="8" s="1"/>
  <c r="Z184" i="8" s="1"/>
  <c r="Z185" i="8" s="1"/>
  <c r="Z186" i="8" s="1"/>
  <c r="Z187" i="8" s="1"/>
  <c r="Z188" i="8" s="1"/>
  <c r="Z189" i="8" s="1"/>
  <c r="Z190" i="8" s="1"/>
  <c r="Z191" i="8" s="1"/>
  <c r="Z192" i="8" s="1"/>
  <c r="Z193" i="8" s="1"/>
  <c r="Z194" i="8" s="1"/>
  <c r="Z195" i="8" s="1"/>
  <c r="Z196" i="8" s="1"/>
  <c r="Z197" i="8" s="1"/>
  <c r="Z198" i="8" s="1"/>
  <c r="Z199" i="8" s="1"/>
  <c r="Z200" i="8" s="1"/>
  <c r="Z201" i="8" s="1"/>
  <c r="Z202" i="8" s="1"/>
  <c r="Z203" i="8" s="1"/>
  <c r="Z204" i="8" s="1"/>
  <c r="Z205" i="8" s="1"/>
  <c r="Z206" i="8" s="1"/>
  <c r="Z207" i="8" s="1"/>
  <c r="Z208" i="8" s="1"/>
  <c r="Z209" i="8" s="1"/>
  <c r="Z210" i="8" s="1"/>
  <c r="Z211" i="8" s="1"/>
  <c r="Z212" i="8" s="1"/>
  <c r="Z213" i="8" s="1"/>
  <c r="Z214" i="8" s="1"/>
  <c r="Z215" i="8" s="1"/>
  <c r="Z216" i="8" s="1"/>
  <c r="Z217" i="8" s="1"/>
  <c r="Z218" i="8" s="1"/>
  <c r="Z219" i="8" s="1"/>
  <c r="Z220" i="8" s="1"/>
  <c r="Z221" i="8" s="1"/>
  <c r="Z222" i="8" s="1"/>
  <c r="Z223" i="8" s="1"/>
  <c r="Z224" i="8" s="1"/>
  <c r="Z225" i="8" s="1"/>
  <c r="Z226" i="8" s="1"/>
  <c r="Z227" i="8" s="1"/>
  <c r="Z228" i="8" s="1"/>
  <c r="Z229" i="8" s="1"/>
  <c r="Z230" i="8" s="1"/>
  <c r="Z231" i="8" s="1"/>
  <c r="Z232" i="8" s="1"/>
  <c r="Z233" i="8" s="1"/>
  <c r="Z234" i="8" s="1"/>
  <c r="Z235" i="8" s="1"/>
  <c r="Z236" i="8" s="1"/>
  <c r="Z237" i="8" s="1"/>
  <c r="Z238" i="8" s="1"/>
  <c r="Z239" i="8" s="1"/>
  <c r="Z240" i="8" s="1"/>
  <c r="Z241" i="8" s="1"/>
  <c r="Z242" i="8" s="1"/>
  <c r="Z243" i="8" s="1"/>
  <c r="Z244" i="8" s="1"/>
  <c r="Z245" i="8" s="1"/>
  <c r="Z246" i="8" s="1"/>
  <c r="Z247" i="8" s="1"/>
  <c r="Z248" i="8" s="1"/>
  <c r="Z249" i="8" s="1"/>
  <c r="Z250" i="8" s="1"/>
  <c r="Z251" i="8" s="1"/>
  <c r="Z252" i="8" s="1"/>
  <c r="Z253" i="8" s="1"/>
  <c r="Z254" i="8" s="1"/>
  <c r="Z255" i="8" s="1"/>
  <c r="Z256" i="8" s="1"/>
  <c r="Z257" i="8" s="1"/>
  <c r="Z258" i="8" s="1"/>
  <c r="Z259" i="8" s="1"/>
  <c r="Z260" i="8" s="1"/>
  <c r="Z261" i="8" s="1"/>
  <c r="Z262" i="8" s="1"/>
  <c r="Z263" i="8" s="1"/>
  <c r="Z264" i="8" s="1"/>
  <c r="Z265" i="8" s="1"/>
  <c r="Z266" i="8" s="1"/>
  <c r="Z267" i="8" s="1"/>
  <c r="Z268" i="8" s="1"/>
  <c r="J14" i="8"/>
  <c r="J8" i="8"/>
  <c r="J127" i="8"/>
  <c r="I21" i="8"/>
  <c r="J45" i="8"/>
  <c r="I255" i="8"/>
  <c r="I235" i="8"/>
  <c r="J264" i="8"/>
  <c r="M264" i="8" s="1"/>
  <c r="N264" i="8" s="1"/>
  <c r="I248" i="8"/>
  <c r="J251" i="8"/>
  <c r="J256" i="8"/>
  <c r="J215" i="8"/>
  <c r="J242" i="8"/>
  <c r="J210" i="8"/>
  <c r="J200" i="8"/>
  <c r="I178" i="8"/>
  <c r="I162" i="8"/>
  <c r="I216" i="8"/>
  <c r="J6" i="8"/>
  <c r="I8" i="8"/>
  <c r="I53" i="8"/>
  <c r="I51" i="8"/>
  <c r="I251" i="8"/>
  <c r="K251" i="8" s="1"/>
  <c r="L251" i="8" s="1"/>
  <c r="I227" i="8"/>
  <c r="I262" i="8"/>
  <c r="J233" i="8"/>
  <c r="J236" i="8"/>
  <c r="I254" i="8"/>
  <c r="I211" i="8"/>
  <c r="J226" i="8"/>
  <c r="J232" i="8"/>
  <c r="J192" i="8"/>
  <c r="M192" i="8" s="1"/>
  <c r="N192" i="8" s="1"/>
  <c r="I174" i="8"/>
  <c r="I12" i="8"/>
  <c r="J55" i="8"/>
  <c r="J16" i="8"/>
  <c r="I249" i="8"/>
  <c r="K249" i="8" s="1"/>
  <c r="L249" i="8" s="1"/>
  <c r="I225" i="8"/>
  <c r="J266" i="8"/>
  <c r="I232" i="8"/>
  <c r="K232" i="8" s="1"/>
  <c r="L232" i="8" s="1"/>
  <c r="J235" i="8"/>
  <c r="J240" i="8"/>
  <c r="I209" i="8"/>
  <c r="J225" i="8"/>
  <c r="J230" i="8"/>
  <c r="M230" i="8" s="1"/>
  <c r="N230" i="8" s="1"/>
  <c r="I188" i="8"/>
  <c r="I172" i="8"/>
  <c r="J245" i="8"/>
  <c r="J203" i="8"/>
  <c r="I252" i="8"/>
  <c r="J212" i="8"/>
  <c r="J248" i="8"/>
  <c r="I6" i="8"/>
  <c r="K6" i="8" s="1"/>
  <c r="L6" i="8" s="1"/>
  <c r="J91" i="8"/>
  <c r="I267" i="8"/>
  <c r="I243" i="8"/>
  <c r="I223" i="8"/>
  <c r="J265" i="8"/>
  <c r="I218" i="8"/>
  <c r="I234" i="8"/>
  <c r="J239" i="8"/>
  <c r="M239" i="8" s="1"/>
  <c r="N239" i="8" s="1"/>
  <c r="I203" i="8"/>
  <c r="I224" i="8"/>
  <c r="I210" i="8"/>
  <c r="K210" i="8" s="1"/>
  <c r="L210" i="8" s="1"/>
  <c r="I186" i="8"/>
  <c r="I170" i="8"/>
  <c r="J237" i="8"/>
  <c r="I202" i="8"/>
  <c r="J243" i="8"/>
  <c r="J208" i="8"/>
  <c r="J246" i="8"/>
  <c r="J19" i="8"/>
  <c r="M19" i="8" s="1"/>
  <c r="N19" i="8" s="1"/>
  <c r="I239" i="8"/>
  <c r="J250" i="8"/>
  <c r="J216" i="8"/>
  <c r="J257" i="8"/>
  <c r="J202" i="8"/>
  <c r="M202" i="8" s="1"/>
  <c r="N202" i="8" s="1"/>
  <c r="I166" i="8"/>
  <c r="J207" i="8"/>
  <c r="I226" i="8"/>
  <c r="K226" i="8" s="1"/>
  <c r="L226" i="8" s="1"/>
  <c r="I190" i="8"/>
  <c r="J196" i="8"/>
  <c r="I175" i="8"/>
  <c r="J183" i="8"/>
  <c r="J184" i="8"/>
  <c r="M184" i="8" s="1"/>
  <c r="N184" i="8" s="1"/>
  <c r="J151" i="8"/>
  <c r="J135" i="8"/>
  <c r="J238" i="8"/>
  <c r="I161" i="8"/>
  <c r="I158" i="8"/>
  <c r="I142" i="8"/>
  <c r="I135" i="8"/>
  <c r="J21" i="8"/>
  <c r="M21" i="8" s="1"/>
  <c r="N21" i="8" s="1"/>
  <c r="I237" i="8"/>
  <c r="K237" i="8" s="1"/>
  <c r="L237" i="8" s="1"/>
  <c r="J249" i="8"/>
  <c r="I268" i="8"/>
  <c r="K268" i="8" s="1"/>
  <c r="L268" i="8" s="1"/>
  <c r="I256" i="8"/>
  <c r="K256" i="8" s="1"/>
  <c r="L256" i="8" s="1"/>
  <c r="I201" i="8"/>
  <c r="I164" i="8"/>
  <c r="I200" i="8"/>
  <c r="J220" i="8"/>
  <c r="J187" i="8"/>
  <c r="J189" i="8"/>
  <c r="I173" i="8"/>
  <c r="K173" i="8" s="1"/>
  <c r="L173" i="8" s="1"/>
  <c r="J182" i="8"/>
  <c r="J172" i="8"/>
  <c r="M172" i="8" s="1"/>
  <c r="N172" i="8" s="1"/>
  <c r="J149" i="8"/>
  <c r="J218" i="8"/>
  <c r="M218" i="8" s="1"/>
  <c r="N218" i="8" s="1"/>
  <c r="J229" i="8"/>
  <c r="M229" i="8" s="1"/>
  <c r="N229" i="8" s="1"/>
  <c r="J205" i="8"/>
  <c r="I156" i="8"/>
  <c r="I140" i="8"/>
  <c r="J133" i="8"/>
  <c r="J116" i="8"/>
  <c r="J100" i="8"/>
  <c r="I246" i="8"/>
  <c r="I133" i="8"/>
  <c r="K133" i="8" s="1"/>
  <c r="L133" i="8" s="1"/>
  <c r="I159" i="8"/>
  <c r="I196" i="8"/>
  <c r="K196" i="8" s="1"/>
  <c r="L196" i="8" s="1"/>
  <c r="J123" i="8"/>
  <c r="M123" i="8" s="1"/>
  <c r="N123" i="8" s="1"/>
  <c r="I128" i="8"/>
  <c r="I155" i="8"/>
  <c r="I82" i="8"/>
  <c r="I66" i="8"/>
  <c r="J109" i="8"/>
  <c r="M109" i="8" s="1"/>
  <c r="N109" i="8" s="1"/>
  <c r="I88" i="8"/>
  <c r="I102" i="8"/>
  <c r="I104" i="8"/>
  <c r="K104" i="8" s="1"/>
  <c r="L104" i="8" s="1"/>
  <c r="J73" i="8"/>
  <c r="I98" i="8"/>
  <c r="J80" i="8"/>
  <c r="J72" i="8"/>
  <c r="I29" i="8"/>
  <c r="K29" i="8" s="1"/>
  <c r="L29" i="8" s="1"/>
  <c r="J58" i="8"/>
  <c r="J64" i="8"/>
  <c r="I48" i="8"/>
  <c r="K48" i="8" s="1"/>
  <c r="L48" i="8" s="1"/>
  <c r="I30" i="8"/>
  <c r="I95" i="8"/>
  <c r="I35" i="8"/>
  <c r="J7" i="8"/>
  <c r="I37" i="8"/>
  <c r="K37" i="8" s="1"/>
  <c r="L37" i="8" s="1"/>
  <c r="J18" i="8"/>
  <c r="J37" i="8"/>
  <c r="J22" i="8"/>
  <c r="I41" i="8"/>
  <c r="J57" i="8"/>
  <c r="J234" i="8"/>
  <c r="M234" i="8" s="1"/>
  <c r="N234" i="8" s="1"/>
  <c r="I193" i="8"/>
  <c r="J262" i="8"/>
  <c r="M262" i="8" s="1"/>
  <c r="N262" i="8" s="1"/>
  <c r="I187" i="8"/>
  <c r="K187" i="8" s="1"/>
  <c r="L187" i="8" s="1"/>
  <c r="J173" i="8"/>
  <c r="J165" i="8"/>
  <c r="M165" i="8" s="1"/>
  <c r="N165" i="8" s="1"/>
  <c r="I195" i="8"/>
  <c r="J179" i="8"/>
  <c r="I154" i="8"/>
  <c r="J130" i="8"/>
  <c r="J98" i="8"/>
  <c r="M98" i="8" s="1"/>
  <c r="N98" i="8" s="1"/>
  <c r="I199" i="8"/>
  <c r="I47" i="8"/>
  <c r="I233" i="8"/>
  <c r="K233" i="8" s="1"/>
  <c r="L233" i="8" s="1"/>
  <c r="J255" i="8"/>
  <c r="M255" i="8" s="1"/>
  <c r="N255" i="8" s="1"/>
  <c r="J241" i="8"/>
  <c r="I160" i="8"/>
  <c r="J199" i="8"/>
  <c r="J185" i="8"/>
  <c r="M185" i="8" s="1"/>
  <c r="N185" i="8" s="1"/>
  <c r="I171" i="8"/>
  <c r="J147" i="8"/>
  <c r="J221" i="8"/>
  <c r="I138" i="8"/>
  <c r="J114" i="8"/>
  <c r="J132" i="8"/>
  <c r="I265" i="8"/>
  <c r="I221" i="8"/>
  <c r="J268" i="8"/>
  <c r="J224" i="8"/>
  <c r="M224" i="8" s="1"/>
  <c r="N224" i="8" s="1"/>
  <c r="I222" i="8"/>
  <c r="K222" i="8" s="1"/>
  <c r="L222" i="8" s="1"/>
  <c r="I184" i="8"/>
  <c r="J254" i="8"/>
  <c r="M254" i="8" s="1"/>
  <c r="N254" i="8" s="1"/>
  <c r="I192" i="8"/>
  <c r="I260" i="8"/>
  <c r="J231" i="8"/>
  <c r="I185" i="8"/>
  <c r="I169" i="8"/>
  <c r="J253" i="8"/>
  <c r="M253" i="8" s="1"/>
  <c r="N253" i="8" s="1"/>
  <c r="J162" i="8"/>
  <c r="M162" i="8" s="1"/>
  <c r="N162" i="8" s="1"/>
  <c r="J145" i="8"/>
  <c r="J213" i="8"/>
  <c r="J198" i="8"/>
  <c r="J178" i="8"/>
  <c r="I152" i="8"/>
  <c r="I136" i="8"/>
  <c r="J128" i="8"/>
  <c r="M128" i="8" s="1"/>
  <c r="N128" i="8" s="1"/>
  <c r="J112" i="8"/>
  <c r="J96" i="8"/>
  <c r="I191" i="8"/>
  <c r="I130" i="8"/>
  <c r="K130" i="8" s="1"/>
  <c r="L130" i="8" s="1"/>
  <c r="I143" i="8"/>
  <c r="K143" i="8" s="1"/>
  <c r="L143" i="8" s="1"/>
  <c r="J174" i="8"/>
  <c r="M174" i="8" s="1"/>
  <c r="N174" i="8" s="1"/>
  <c r="I117" i="8"/>
  <c r="J113" i="8"/>
  <c r="M113" i="8" s="1"/>
  <c r="N113" i="8" s="1"/>
  <c r="J129" i="8"/>
  <c r="I78" i="8"/>
  <c r="I62" i="8"/>
  <c r="J103" i="8"/>
  <c r="J134" i="8"/>
  <c r="I157" i="8"/>
  <c r="I87" i="8"/>
  <c r="J69" i="8"/>
  <c r="M69" i="8" s="1"/>
  <c r="N69" i="8" s="1"/>
  <c r="I94" i="8"/>
  <c r="J78" i="8"/>
  <c r="M78" i="8" s="1"/>
  <c r="N78" i="8" s="1"/>
  <c r="J70" i="8"/>
  <c r="J25" i="8"/>
  <c r="J54" i="8"/>
  <c r="I60" i="8"/>
  <c r="I44" i="8"/>
  <c r="J26" i="8"/>
  <c r="M26" i="8" s="1"/>
  <c r="N26" i="8" s="1"/>
  <c r="I90" i="8"/>
  <c r="J49" i="8"/>
  <c r="J11" i="8"/>
  <c r="J12" i="8"/>
  <c r="M12" i="8" s="1"/>
  <c r="N12" i="8" s="1"/>
  <c r="I259" i="8"/>
  <c r="I219" i="8"/>
  <c r="J267" i="8"/>
  <c r="M267" i="8" s="1"/>
  <c r="N267" i="8" s="1"/>
  <c r="J223" i="8"/>
  <c r="M223" i="8" s="1"/>
  <c r="N223" i="8" s="1"/>
  <c r="I214" i="8"/>
  <c r="I182" i="8"/>
  <c r="I230" i="8"/>
  <c r="J191" i="8"/>
  <c r="I220" i="8"/>
  <c r="I212" i="8"/>
  <c r="K212" i="8" s="1"/>
  <c r="L212" i="8" s="1"/>
  <c r="I183" i="8"/>
  <c r="K183" i="8" s="1"/>
  <c r="L183" i="8" s="1"/>
  <c r="I167" i="8"/>
  <c r="I244" i="8"/>
  <c r="J159" i="8"/>
  <c r="M159" i="8" s="1"/>
  <c r="N159" i="8" s="1"/>
  <c r="J143" i="8"/>
  <c r="J209" i="8"/>
  <c r="M209" i="8" s="1"/>
  <c r="N209" i="8" s="1"/>
  <c r="J190" i="8"/>
  <c r="M190" i="8" s="1"/>
  <c r="N190" i="8" s="1"/>
  <c r="J175" i="8"/>
  <c r="M175" i="8" s="1"/>
  <c r="N175" i="8" s="1"/>
  <c r="I150" i="8"/>
  <c r="I134" i="8"/>
  <c r="J126" i="8"/>
  <c r="J110" i="8"/>
  <c r="J94" i="8"/>
  <c r="J177" i="8"/>
  <c r="J259" i="8"/>
  <c r="M259" i="8" s="1"/>
  <c r="N259" i="8" s="1"/>
  <c r="J181" i="8"/>
  <c r="J166" i="8"/>
  <c r="M166" i="8" s="1"/>
  <c r="N166" i="8" s="1"/>
  <c r="J107" i="8"/>
  <c r="I112" i="8"/>
  <c r="K112" i="8" s="1"/>
  <c r="L112" i="8" s="1"/>
  <c r="J119" i="8"/>
  <c r="I76" i="8"/>
  <c r="I139" i="8"/>
  <c r="J101" i="8"/>
  <c r="M101" i="8" s="1"/>
  <c r="N101" i="8" s="1"/>
  <c r="I125" i="8"/>
  <c r="J146" i="8"/>
  <c r="J83" i="8"/>
  <c r="M83" i="8" s="1"/>
  <c r="N83" i="8" s="1"/>
  <c r="J67" i="8"/>
  <c r="J85" i="8"/>
  <c r="I77" i="8"/>
  <c r="I69" i="8"/>
  <c r="I126" i="8"/>
  <c r="K126" i="8" s="1"/>
  <c r="L126" i="8" s="1"/>
  <c r="J52" i="8"/>
  <c r="I58" i="8"/>
  <c r="K58" i="8" s="1"/>
  <c r="L58" i="8" s="1"/>
  <c r="I42" i="8"/>
  <c r="K42" i="8" s="1"/>
  <c r="L42" i="8" s="1"/>
  <c r="I121" i="8"/>
  <c r="J87" i="8"/>
  <c r="M87" i="8" s="1"/>
  <c r="N87" i="8" s="1"/>
  <c r="J23" i="8"/>
  <c r="I13" i="8"/>
  <c r="I111" i="8"/>
  <c r="I24" i="8"/>
  <c r="I59" i="8"/>
  <c r="J30" i="8"/>
  <c r="M30" i="8" s="1"/>
  <c r="N30" i="8" s="1"/>
  <c r="J59" i="8"/>
  <c r="I10" i="8"/>
  <c r="I19" i="8"/>
  <c r="I257" i="8"/>
  <c r="K257" i="8" s="1"/>
  <c r="L257" i="8" s="1"/>
  <c r="I217" i="8"/>
  <c r="K217" i="8" s="1"/>
  <c r="L217" i="8" s="1"/>
  <c r="J252" i="8"/>
  <c r="M252" i="8" s="1"/>
  <c r="N252" i="8" s="1"/>
  <c r="J222" i="8"/>
  <c r="J261" i="8"/>
  <c r="I180" i="8"/>
  <c r="J228" i="8"/>
  <c r="J260" i="8"/>
  <c r="J204" i="8"/>
  <c r="I208" i="8"/>
  <c r="K208" i="8" s="1"/>
  <c r="L208" i="8" s="1"/>
  <c r="I181" i="8"/>
  <c r="K181" i="8" s="1"/>
  <c r="L181" i="8" s="1"/>
  <c r="J244" i="8"/>
  <c r="J227" i="8"/>
  <c r="M227" i="8" s="1"/>
  <c r="N227" i="8" s="1"/>
  <c r="J157" i="8"/>
  <c r="J141" i="8"/>
  <c r="J206" i="8"/>
  <c r="J186" i="8"/>
  <c r="M186" i="8" s="1"/>
  <c r="N186" i="8" s="1"/>
  <c r="J167" i="8"/>
  <c r="I148" i="8"/>
  <c r="I132" i="8"/>
  <c r="K132" i="8" s="1"/>
  <c r="L132" i="8" s="1"/>
  <c r="J124" i="8"/>
  <c r="M124" i="8" s="1"/>
  <c r="N124" i="8" s="1"/>
  <c r="J108" i="8"/>
  <c r="J92" i="8"/>
  <c r="J154" i="8"/>
  <c r="M154" i="8" s="1"/>
  <c r="N154" i="8" s="1"/>
  <c r="J194" i="8"/>
  <c r="J150" i="8"/>
  <c r="M150" i="8" s="1"/>
  <c r="N150" i="8" s="1"/>
  <c r="J152" i="8"/>
  <c r="M152" i="8" s="1"/>
  <c r="N152" i="8" s="1"/>
  <c r="I106" i="8"/>
  <c r="I107" i="8"/>
  <c r="K107" i="8" s="1"/>
  <c r="L107" i="8" s="1"/>
  <c r="I118" i="8"/>
  <c r="I74" i="8"/>
  <c r="I129" i="8"/>
  <c r="J99" i="8"/>
  <c r="J115" i="8"/>
  <c r="M115" i="8" s="1"/>
  <c r="N115" i="8" s="1"/>
  <c r="J121" i="8"/>
  <c r="J81" i="8"/>
  <c r="J156" i="8"/>
  <c r="M156" i="8" s="1"/>
  <c r="N156" i="8" s="1"/>
  <c r="J84" i="8"/>
  <c r="J76" i="8"/>
  <c r="M76" i="8" s="1"/>
  <c r="N76" i="8" s="1"/>
  <c r="J68" i="8"/>
  <c r="I116" i="8"/>
  <c r="K116" i="8" s="1"/>
  <c r="L116" i="8" s="1"/>
  <c r="J50" i="8"/>
  <c r="M50" i="8" s="1"/>
  <c r="N50" i="8" s="1"/>
  <c r="I56" i="8"/>
  <c r="I40" i="8"/>
  <c r="J111" i="8"/>
  <c r="J62" i="8"/>
  <c r="M62" i="8" s="1"/>
  <c r="N62" i="8" s="1"/>
  <c r="J40" i="8"/>
  <c r="I18" i="8"/>
  <c r="K18" i="8" s="1"/>
  <c r="L18" i="8" s="1"/>
  <c r="J117" i="8"/>
  <c r="I25" i="8"/>
  <c r="K25" i="8" s="1"/>
  <c r="L25" i="8" s="1"/>
  <c r="J61" i="8"/>
  <c r="I31" i="8"/>
  <c r="J31" i="8"/>
  <c r="M31" i="8" s="1"/>
  <c r="N31" i="8" s="1"/>
  <c r="J17" i="8"/>
  <c r="J263" i="8"/>
  <c r="I176" i="8"/>
  <c r="I204" i="8"/>
  <c r="K204" i="8" s="1"/>
  <c r="L204" i="8" s="1"/>
  <c r="J155" i="8"/>
  <c r="M155" i="8" s="1"/>
  <c r="N155" i="8" s="1"/>
  <c r="I264" i="8"/>
  <c r="I168" i="8"/>
  <c r="I197" i="8"/>
  <c r="J153" i="8"/>
  <c r="J160" i="8"/>
  <c r="M160" i="8" s="1"/>
  <c r="N160" i="8" s="1"/>
  <c r="J106" i="8"/>
  <c r="I137" i="8"/>
  <c r="J180" i="8"/>
  <c r="M180" i="8" s="1"/>
  <c r="N180" i="8" s="1"/>
  <c r="I123" i="8"/>
  <c r="I80" i="8"/>
  <c r="K80" i="8" s="1"/>
  <c r="L80" i="8" s="1"/>
  <c r="I108" i="8"/>
  <c r="K108" i="8" s="1"/>
  <c r="L108" i="8" s="1"/>
  <c r="J188" i="8"/>
  <c r="M188" i="8" s="1"/>
  <c r="N188" i="8" s="1"/>
  <c r="J71" i="8"/>
  <c r="I79" i="8"/>
  <c r="I27" i="8"/>
  <c r="J63" i="8"/>
  <c r="M63" i="8" s="1"/>
  <c r="N63" i="8" s="1"/>
  <c r="J28" i="8"/>
  <c r="J42" i="8"/>
  <c r="J44" i="8"/>
  <c r="M44" i="8" s="1"/>
  <c r="N44" i="8" s="1"/>
  <c r="I33" i="8"/>
  <c r="J29" i="8"/>
  <c r="I55" i="8"/>
  <c r="K55" i="8" s="1"/>
  <c r="L55" i="8" s="1"/>
  <c r="I120" i="8"/>
  <c r="I127" i="8"/>
  <c r="K127" i="8" s="1"/>
  <c r="L127" i="8" s="1"/>
  <c r="I75" i="8"/>
  <c r="I85" i="8"/>
  <c r="K85" i="8" s="1"/>
  <c r="L85" i="8" s="1"/>
  <c r="I54" i="8"/>
  <c r="J47" i="8"/>
  <c r="M47" i="8" s="1"/>
  <c r="N47" i="8" s="1"/>
  <c r="I61" i="8"/>
  <c r="J34" i="8"/>
  <c r="J32" i="8"/>
  <c r="I91" i="8"/>
  <c r="K91" i="8" s="1"/>
  <c r="L91" i="8" s="1"/>
  <c r="I49" i="8"/>
  <c r="K49" i="8" s="1"/>
  <c r="L49" i="8" s="1"/>
  <c r="I39" i="8"/>
  <c r="J33" i="8"/>
  <c r="M33" i="8" s="1"/>
  <c r="N33" i="8" s="1"/>
  <c r="J48" i="8"/>
  <c r="I198" i="8"/>
  <c r="K198" i="8" s="1"/>
  <c r="L198" i="8" s="1"/>
  <c r="J122" i="8"/>
  <c r="I113" i="8"/>
  <c r="J79" i="8"/>
  <c r="M79" i="8" s="1"/>
  <c r="N79" i="8" s="1"/>
  <c r="I38" i="8"/>
  <c r="I57" i="8"/>
  <c r="K57" i="8" s="1"/>
  <c r="L57" i="8" s="1"/>
  <c r="J197" i="8"/>
  <c r="M197" i="8" s="1"/>
  <c r="N197" i="8" s="1"/>
  <c r="J201" i="8"/>
  <c r="M201" i="8" s="1"/>
  <c r="N201" i="8" s="1"/>
  <c r="I109" i="8"/>
  <c r="I36" i="8"/>
  <c r="J41" i="8"/>
  <c r="M41" i="8" s="1"/>
  <c r="N41" i="8" s="1"/>
  <c r="I131" i="8"/>
  <c r="K131" i="8" s="1"/>
  <c r="L131" i="8" s="1"/>
  <c r="J65" i="8"/>
  <c r="I63" i="8"/>
  <c r="J27" i="8"/>
  <c r="M27" i="8" s="1"/>
  <c r="N27" i="8" s="1"/>
  <c r="I250" i="8"/>
  <c r="K250" i="8" s="1"/>
  <c r="L250" i="8" s="1"/>
  <c r="J219" i="8"/>
  <c r="I179" i="8"/>
  <c r="K179" i="8" s="1"/>
  <c r="L179" i="8" s="1"/>
  <c r="J139" i="8"/>
  <c r="M139" i="8" s="1"/>
  <c r="N139" i="8" s="1"/>
  <c r="I146" i="8"/>
  <c r="K146" i="8" s="1"/>
  <c r="L146" i="8" s="1"/>
  <c r="J104" i="8"/>
  <c r="J171" i="8"/>
  <c r="M171" i="8" s="1"/>
  <c r="N171" i="8" s="1"/>
  <c r="I151" i="8"/>
  <c r="K151" i="8" s="1"/>
  <c r="L151" i="8" s="1"/>
  <c r="J89" i="8"/>
  <c r="I72" i="8"/>
  <c r="K72" i="8" s="1"/>
  <c r="L72" i="8" s="1"/>
  <c r="J97" i="8"/>
  <c r="I101" i="8"/>
  <c r="J125" i="8"/>
  <c r="M125" i="8" s="1"/>
  <c r="N125" i="8" s="1"/>
  <c r="I28" i="8"/>
  <c r="K28" i="8" s="1"/>
  <c r="L28" i="8" s="1"/>
  <c r="I206" i="8"/>
  <c r="K206" i="8" s="1"/>
  <c r="L206" i="8" s="1"/>
  <c r="I153" i="8"/>
  <c r="K153" i="8" s="1"/>
  <c r="L153" i="8" s="1"/>
  <c r="J77" i="8"/>
  <c r="M77" i="8" s="1"/>
  <c r="N77" i="8" s="1"/>
  <c r="I34" i="8"/>
  <c r="K34" i="8" s="1"/>
  <c r="L34" i="8" s="1"/>
  <c r="J138" i="8"/>
  <c r="M138" i="8" s="1"/>
  <c r="N138" i="8" s="1"/>
  <c r="J75" i="8"/>
  <c r="J24" i="8"/>
  <c r="M24" i="8" s="1"/>
  <c r="N24" i="8" s="1"/>
  <c r="J217" i="8"/>
  <c r="J211" i="8"/>
  <c r="I177" i="8"/>
  <c r="K177" i="8" s="1"/>
  <c r="L177" i="8" s="1"/>
  <c r="J137" i="8"/>
  <c r="M137" i="8" s="1"/>
  <c r="N137" i="8" s="1"/>
  <c r="I144" i="8"/>
  <c r="J102" i="8"/>
  <c r="M102" i="8" s="1"/>
  <c r="N102" i="8" s="1"/>
  <c r="I165" i="8"/>
  <c r="J140" i="8"/>
  <c r="J176" i="8"/>
  <c r="M176" i="8" s="1"/>
  <c r="N176" i="8" s="1"/>
  <c r="I70" i="8"/>
  <c r="K70" i="8" s="1"/>
  <c r="L70" i="8" s="1"/>
  <c r="J95" i="8"/>
  <c r="M95" i="8" s="1"/>
  <c r="N95" i="8" s="1"/>
  <c r="I115" i="8"/>
  <c r="I110" i="8"/>
  <c r="K110" i="8" s="1"/>
  <c r="L110" i="8" s="1"/>
  <c r="J74" i="8"/>
  <c r="M74" i="8" s="1"/>
  <c r="N74" i="8" s="1"/>
  <c r="I65" i="8"/>
  <c r="I52" i="8"/>
  <c r="K52" i="8" s="1"/>
  <c r="L52" i="8" s="1"/>
  <c r="I99" i="8"/>
  <c r="K99" i="8" s="1"/>
  <c r="L99" i="8" s="1"/>
  <c r="I5" i="8"/>
  <c r="J86" i="8"/>
  <c r="M86" i="8" s="1"/>
  <c r="N86" i="8" s="1"/>
  <c r="I83" i="8"/>
  <c r="J5" i="8"/>
  <c r="M5" i="8" s="1"/>
  <c r="N5" i="8" s="1"/>
  <c r="P5" i="8" s="1"/>
  <c r="I241" i="8"/>
  <c r="K241" i="8" s="1"/>
  <c r="L241" i="8" s="1"/>
  <c r="J164" i="8"/>
  <c r="M164" i="8" s="1"/>
  <c r="N164" i="8" s="1"/>
  <c r="I89" i="8"/>
  <c r="K89" i="8" s="1"/>
  <c r="L89" i="8" s="1"/>
  <c r="J66" i="8"/>
  <c r="M66" i="8" s="1"/>
  <c r="N66" i="8" s="1"/>
  <c r="I26" i="8"/>
  <c r="J163" i="8"/>
  <c r="M163" i="8" s="1"/>
  <c r="N163" i="8" s="1"/>
  <c r="I103" i="8"/>
  <c r="K103" i="8" s="1"/>
  <c r="L103" i="8" s="1"/>
  <c r="I86" i="8"/>
  <c r="I43" i="8"/>
  <c r="J36" i="8"/>
  <c r="J214" i="8"/>
  <c r="M214" i="8" s="1"/>
  <c r="N214" i="8" s="1"/>
  <c r="I258" i="8"/>
  <c r="I236" i="8"/>
  <c r="K236" i="8" s="1"/>
  <c r="L236" i="8" s="1"/>
  <c r="J170" i="8"/>
  <c r="M170" i="8" s="1"/>
  <c r="N170" i="8" s="1"/>
  <c r="J148" i="8"/>
  <c r="J90" i="8"/>
  <c r="M90" i="8" s="1"/>
  <c r="N90" i="8" s="1"/>
  <c r="I163" i="8"/>
  <c r="J131" i="8"/>
  <c r="J168" i="8"/>
  <c r="M168" i="8" s="1"/>
  <c r="N168" i="8" s="1"/>
  <c r="I68" i="8"/>
  <c r="K68" i="8" s="1"/>
  <c r="L68" i="8" s="1"/>
  <c r="J93" i="8"/>
  <c r="J105" i="8"/>
  <c r="M105" i="8" s="1"/>
  <c r="N105" i="8" s="1"/>
  <c r="I100" i="8"/>
  <c r="K100" i="8" s="1"/>
  <c r="L100" i="8" s="1"/>
  <c r="I73" i="8"/>
  <c r="K73" i="8" s="1"/>
  <c r="L73" i="8" s="1"/>
  <c r="J60" i="8"/>
  <c r="I50" i="8"/>
  <c r="I97" i="8"/>
  <c r="K97" i="8" s="1"/>
  <c r="L97" i="8" s="1"/>
  <c r="J51" i="8"/>
  <c r="M51" i="8" s="1"/>
  <c r="N51" i="8" s="1"/>
  <c r="J13" i="8"/>
  <c r="M13" i="8" s="1"/>
  <c r="N13" i="8" s="1"/>
  <c r="J46" i="8"/>
  <c r="M46" i="8" s="1"/>
  <c r="N46" i="8" s="1"/>
  <c r="J39" i="8"/>
  <c r="I149" i="8"/>
  <c r="K149" i="8" s="1"/>
  <c r="L149" i="8" s="1"/>
  <c r="I67" i="8"/>
  <c r="J20" i="8"/>
  <c r="I189" i="8"/>
  <c r="K189" i="8" s="1"/>
  <c r="L189" i="8" s="1"/>
  <c r="I145" i="8"/>
  <c r="K145" i="8" s="1"/>
  <c r="L145" i="8" s="1"/>
  <c r="J82" i="8"/>
  <c r="M82" i="8" s="1"/>
  <c r="N82" i="8" s="1"/>
  <c r="I22" i="8"/>
  <c r="K22" i="8" s="1"/>
  <c r="L22" i="8" s="1"/>
  <c r="J118" i="8"/>
  <c r="M118" i="8" s="1"/>
  <c r="N118" i="8" s="1"/>
  <c r="I119" i="8"/>
  <c r="K119" i="8" s="1"/>
  <c r="L119" i="8" s="1"/>
  <c r="J35" i="8"/>
  <c r="M35" i="8" s="1"/>
  <c r="N35" i="8" s="1"/>
  <c r="I14" i="8"/>
  <c r="K14" i="8" s="1"/>
  <c r="L14" i="8" s="1"/>
  <c r="J258" i="8"/>
  <c r="M258" i="8" s="1"/>
  <c r="N258" i="8" s="1"/>
  <c r="I228" i="8"/>
  <c r="K228" i="8" s="1"/>
  <c r="L228" i="8" s="1"/>
  <c r="I194" i="8"/>
  <c r="K194" i="8" s="1"/>
  <c r="L194" i="8" s="1"/>
  <c r="J161" i="8"/>
  <c r="M161" i="8" s="1"/>
  <c r="N161" i="8" s="1"/>
  <c r="I147" i="8"/>
  <c r="K147" i="8" s="1"/>
  <c r="L147" i="8" s="1"/>
  <c r="J88" i="8"/>
  <c r="M88" i="8" s="1"/>
  <c r="N88" i="8" s="1"/>
  <c r="J144" i="8"/>
  <c r="I122" i="8"/>
  <c r="J142" i="8"/>
  <c r="M142" i="8" s="1"/>
  <c r="N142" i="8" s="1"/>
  <c r="I64" i="8"/>
  <c r="K64" i="8" s="1"/>
  <c r="L64" i="8" s="1"/>
  <c r="J136" i="8"/>
  <c r="M136" i="8" s="1"/>
  <c r="N136" i="8" s="1"/>
  <c r="I92" i="8"/>
  <c r="K92" i="8" s="1"/>
  <c r="L92" i="8" s="1"/>
  <c r="I96" i="8"/>
  <c r="K96" i="8" s="1"/>
  <c r="L96" i="8" s="1"/>
  <c r="I71" i="8"/>
  <c r="K71" i="8" s="1"/>
  <c r="L71" i="8" s="1"/>
  <c r="J56" i="8"/>
  <c r="I46" i="8"/>
  <c r="I93" i="8"/>
  <c r="K93" i="8" s="1"/>
  <c r="L93" i="8" s="1"/>
  <c r="J9" i="8"/>
  <c r="M9" i="8" s="1"/>
  <c r="N9" i="8" s="1"/>
  <c r="I15" i="8"/>
  <c r="K15" i="8" s="1"/>
  <c r="L15" i="8" s="1"/>
  <c r="I141" i="8"/>
  <c r="K141" i="8" s="1"/>
  <c r="L141" i="8" s="1"/>
  <c r="I253" i="8"/>
  <c r="J195" i="8"/>
  <c r="M195" i="8" s="1"/>
  <c r="N195" i="8" s="1"/>
  <c r="J169" i="8"/>
  <c r="M169" i="8" s="1"/>
  <c r="N169" i="8" s="1"/>
  <c r="J158" i="8"/>
  <c r="M158" i="8" s="1"/>
  <c r="N158" i="8" s="1"/>
  <c r="I114" i="8"/>
  <c r="K114" i="8" s="1"/>
  <c r="L114" i="8" s="1"/>
  <c r="J193" i="8"/>
  <c r="M193" i="8" s="1"/>
  <c r="N193" i="8" s="1"/>
  <c r="I20" i="8"/>
  <c r="J120" i="8"/>
  <c r="M120" i="8" s="1"/>
  <c r="N120" i="8" s="1"/>
  <c r="I124" i="8"/>
  <c r="I105" i="8"/>
  <c r="J15" i="8"/>
  <c r="I242" i="8"/>
  <c r="I81" i="8"/>
  <c r="K81" i="8" s="1"/>
  <c r="L81" i="8" s="1"/>
  <c r="I32" i="8"/>
  <c r="K32" i="8" s="1"/>
  <c r="L32" i="8" s="1"/>
  <c r="J247" i="8"/>
  <c r="I84" i="8"/>
  <c r="K84" i="8" s="1"/>
  <c r="L84" i="8" s="1"/>
  <c r="I229" i="8"/>
  <c r="I207" i="8"/>
  <c r="K207" i="8" s="1"/>
  <c r="L207" i="8" s="1"/>
  <c r="I9" i="8"/>
  <c r="I245" i="8"/>
  <c r="I238" i="8"/>
  <c r="I16" i="8"/>
  <c r="K16" i="8" s="1"/>
  <c r="L16" i="8" s="1"/>
  <c r="I11" i="8"/>
  <c r="K11" i="8" s="1"/>
  <c r="L11" i="8" s="1"/>
  <c r="I261" i="8"/>
  <c r="K261" i="8" s="1"/>
  <c r="L261" i="8" s="1"/>
  <c r="I215" i="8"/>
  <c r="K215" i="8" s="1"/>
  <c r="L215" i="8" s="1"/>
  <c r="J53" i="8"/>
  <c r="J38" i="8"/>
  <c r="I231" i="8"/>
  <c r="I7" i="8"/>
  <c r="K7" i="8" s="1"/>
  <c r="L7" i="8" s="1"/>
  <c r="I45" i="8"/>
  <c r="I247" i="8"/>
  <c r="K247" i="8" s="1"/>
  <c r="L247" i="8" s="1"/>
  <c r="I205" i="8"/>
  <c r="K205" i="8" s="1"/>
  <c r="L205" i="8" s="1"/>
  <c r="I17" i="8"/>
  <c r="K17" i="8" s="1"/>
  <c r="L17" i="8" s="1"/>
  <c r="I263" i="8"/>
  <c r="K263" i="8" s="1"/>
  <c r="L263" i="8" s="1"/>
  <c r="I266" i="8"/>
  <c r="K266" i="8" s="1"/>
  <c r="L266" i="8" s="1"/>
  <c r="J10" i="8"/>
  <c r="M10" i="8" s="1"/>
  <c r="N10" i="8" s="1"/>
  <c r="I23" i="8"/>
  <c r="K23" i="8" s="1"/>
  <c r="L23" i="8" s="1"/>
  <c r="I213" i="8"/>
  <c r="K213" i="8" s="1"/>
  <c r="L213" i="8" s="1"/>
  <c r="I240" i="8"/>
  <c r="K240" i="8" s="1"/>
  <c r="L240" i="8" s="1"/>
  <c r="J43" i="8"/>
  <c r="M43" i="8" s="1"/>
  <c r="N43" i="8" s="1"/>
  <c r="M120" i="19"/>
  <c r="N120" i="19" s="1"/>
  <c r="G216" i="11"/>
  <c r="G116" i="11"/>
  <c r="G246" i="11"/>
  <c r="H152" i="11"/>
  <c r="H232" i="11"/>
  <c r="H100" i="11"/>
  <c r="H262" i="11"/>
  <c r="G86" i="11"/>
  <c r="G241" i="11"/>
  <c r="G225" i="11"/>
  <c r="G217" i="11"/>
  <c r="H88" i="11"/>
  <c r="G33" i="18"/>
  <c r="H53" i="18"/>
  <c r="G100" i="18"/>
  <c r="G76" i="18"/>
  <c r="G39" i="18"/>
  <c r="G84" i="18"/>
  <c r="G121" i="18"/>
  <c r="G135" i="18"/>
  <c r="H239" i="11"/>
  <c r="G141" i="11"/>
  <c r="G214" i="11"/>
  <c r="G114" i="11"/>
  <c r="G244" i="11"/>
  <c r="H150" i="11"/>
  <c r="H230" i="11"/>
  <c r="G54" i="11"/>
  <c r="G148" i="11"/>
  <c r="H214" i="11"/>
  <c r="H238" i="11"/>
  <c r="H156" i="11"/>
  <c r="H257" i="11"/>
  <c r="H15" i="18"/>
  <c r="H11" i="18"/>
  <c r="H14" i="18"/>
  <c r="G27" i="18"/>
  <c r="G56" i="18"/>
  <c r="H12" i="18"/>
  <c r="H144" i="18"/>
  <c r="H131" i="18"/>
  <c r="H215" i="11"/>
  <c r="H111" i="11"/>
  <c r="H217" i="11"/>
  <c r="G74" i="11"/>
  <c r="G204" i="11"/>
  <c r="H129" i="11"/>
  <c r="G257" i="11"/>
  <c r="G16" i="11"/>
  <c r="H74" i="11"/>
  <c r="G169" i="11"/>
  <c r="H194" i="11"/>
  <c r="G215" i="11"/>
  <c r="H38" i="18"/>
  <c r="G17" i="18"/>
  <c r="H20" i="18"/>
  <c r="G48" i="18"/>
  <c r="H86" i="18"/>
  <c r="G34" i="18"/>
  <c r="G99" i="18"/>
  <c r="G126" i="18"/>
  <c r="G267" i="11"/>
  <c r="G55" i="11"/>
  <c r="H211" i="11"/>
  <c r="H140" i="11"/>
  <c r="G263" i="11"/>
  <c r="G72" i="11"/>
  <c r="G202" i="11"/>
  <c r="H6" i="11"/>
  <c r="G84" i="11"/>
  <c r="H73" i="11"/>
  <c r="G40" i="11"/>
  <c r="G163" i="12"/>
  <c r="J132" i="12"/>
  <c r="J256" i="12"/>
  <c r="G13" i="18"/>
  <c r="G37" i="18"/>
  <c r="G23" i="18"/>
  <c r="H61" i="18"/>
  <c r="H88" i="18"/>
  <c r="G42" i="18"/>
  <c r="G71" i="18"/>
  <c r="H190" i="11"/>
  <c r="G28" i="11"/>
  <c r="G162" i="11"/>
  <c r="G75" i="11"/>
  <c r="G189" i="11"/>
  <c r="H11" i="11"/>
  <c r="G187" i="11"/>
  <c r="H228" i="11"/>
  <c r="H67" i="11"/>
  <c r="H148" i="11"/>
  <c r="H122" i="11"/>
  <c r="G268" i="18"/>
  <c r="H141" i="18"/>
  <c r="H176" i="18"/>
  <c r="G79" i="18"/>
  <c r="G125" i="18"/>
  <c r="G49" i="18"/>
  <c r="G60" i="18"/>
  <c r="H103" i="18"/>
  <c r="G109" i="18"/>
  <c r="G63" i="18"/>
  <c r="H57" i="18"/>
  <c r="G25" i="18"/>
  <c r="G28" i="18"/>
  <c r="G6" i="18"/>
  <c r="G51" i="18"/>
  <c r="H260" i="18"/>
  <c r="H157" i="18"/>
  <c r="H142" i="18"/>
  <c r="H93" i="18"/>
  <c r="G86" i="18"/>
  <c r="G29" i="18"/>
  <c r="H39" i="18"/>
  <c r="H71" i="18"/>
  <c r="G52" i="18"/>
  <c r="G40" i="18"/>
  <c r="H33" i="18"/>
  <c r="H18" i="18"/>
  <c r="H6" i="18"/>
  <c r="G11" i="18"/>
  <c r="H49" i="18"/>
  <c r="G200" i="18"/>
  <c r="H127" i="18"/>
  <c r="H161" i="18"/>
  <c r="H116" i="18"/>
  <c r="G113" i="18"/>
  <c r="H8" i="18"/>
  <c r="H25" i="18"/>
  <c r="H54" i="18"/>
  <c r="H40" i="18"/>
  <c r="H21" i="18"/>
  <c r="H95" i="18"/>
  <c r="H106" i="18"/>
  <c r="G161" i="18"/>
  <c r="G153" i="18"/>
  <c r="H133" i="18"/>
  <c r="G89" i="18"/>
  <c r="H84" i="18"/>
  <c r="G137" i="18"/>
  <c r="H19" i="18"/>
  <c r="G47" i="18"/>
  <c r="H32" i="18"/>
  <c r="H114" i="18"/>
  <c r="H27" i="18"/>
  <c r="H155" i="11"/>
  <c r="H37" i="11"/>
  <c r="H186" i="11"/>
  <c r="H26" i="11"/>
  <c r="G160" i="11"/>
  <c r="G73" i="11"/>
  <c r="G158" i="11"/>
  <c r="G240" i="11"/>
  <c r="G47" i="11"/>
  <c r="G210" i="11"/>
  <c r="G42" i="11"/>
  <c r="J253" i="12"/>
  <c r="H91" i="18"/>
  <c r="G9" i="18"/>
  <c r="G21" i="18"/>
  <c r="H44" i="18"/>
  <c r="G30" i="18"/>
  <c r="G54" i="18"/>
  <c r="G116" i="18"/>
  <c r="H257" i="18"/>
  <c r="K38" i="20"/>
  <c r="L38" i="20" s="1"/>
  <c r="K12" i="20"/>
  <c r="L12" i="20" s="1"/>
  <c r="M261" i="20"/>
  <c r="N261" i="20" s="1"/>
  <c r="K233" i="20"/>
  <c r="L233" i="20" s="1"/>
  <c r="M78" i="20"/>
  <c r="N78" i="20" s="1"/>
  <c r="K85" i="20"/>
  <c r="L85" i="20" s="1"/>
  <c r="M72" i="20"/>
  <c r="N72" i="20" s="1"/>
  <c r="K42" i="20"/>
  <c r="L42" i="20" s="1"/>
  <c r="M19" i="20"/>
  <c r="N19" i="20" s="1"/>
  <c r="M71" i="20"/>
  <c r="N71" i="20" s="1"/>
  <c r="K125" i="20"/>
  <c r="L125" i="20" s="1"/>
  <c r="M61" i="20"/>
  <c r="N61" i="20" s="1"/>
  <c r="M90" i="20"/>
  <c r="N90" i="20" s="1"/>
  <c r="K56" i="20"/>
  <c r="L56" i="20" s="1"/>
  <c r="K48" i="20"/>
  <c r="L48" i="20" s="1"/>
  <c r="M184" i="20"/>
  <c r="N184" i="20" s="1"/>
  <c r="K11" i="20"/>
  <c r="L11" i="20" s="1"/>
  <c r="M30" i="20"/>
  <c r="N30" i="20" s="1"/>
  <c r="K14" i="20"/>
  <c r="L14" i="20" s="1"/>
  <c r="M234" i="20"/>
  <c r="N234" i="20" s="1"/>
  <c r="K95" i="20"/>
  <c r="L95" i="20" s="1"/>
  <c r="K31" i="20"/>
  <c r="L31" i="20" s="1"/>
  <c r="M267" i="20"/>
  <c r="N267" i="20" s="1"/>
  <c r="K220" i="20"/>
  <c r="L220" i="20" s="1"/>
  <c r="M8" i="20"/>
  <c r="N8" i="20" s="1"/>
  <c r="K63" i="20"/>
  <c r="L63" i="20" s="1"/>
  <c r="K75" i="20"/>
  <c r="L75" i="20" s="1"/>
  <c r="K28" i="20"/>
  <c r="L28" i="20" s="1"/>
  <c r="K113" i="20"/>
  <c r="L113" i="20" s="1"/>
  <c r="M66" i="20"/>
  <c r="N66" i="20" s="1"/>
  <c r="K245" i="20"/>
  <c r="L245" i="20" s="1"/>
  <c r="K237" i="20"/>
  <c r="L237" i="20" s="1"/>
  <c r="K96" i="20"/>
  <c r="L96" i="20" s="1"/>
  <c r="K29" i="20"/>
  <c r="L29" i="20" s="1"/>
  <c r="K173" i="20"/>
  <c r="L173" i="20" s="1"/>
  <c r="M89" i="20"/>
  <c r="N89" i="20" s="1"/>
  <c r="K204" i="20"/>
  <c r="L204" i="20" s="1"/>
  <c r="K211" i="20"/>
  <c r="L211" i="20" s="1"/>
  <c r="K94" i="20"/>
  <c r="L94" i="20" s="1"/>
  <c r="K65" i="20"/>
  <c r="L65" i="20" s="1"/>
  <c r="K236" i="20"/>
  <c r="L236" i="20" s="1"/>
  <c r="M191" i="20"/>
  <c r="N191" i="20" s="1"/>
  <c r="M250" i="20"/>
  <c r="N250" i="20" s="1"/>
  <c r="K208" i="20"/>
  <c r="L208" i="20" s="1"/>
  <c r="K150" i="20"/>
  <c r="L150" i="20" s="1"/>
  <c r="K34" i="20"/>
  <c r="L34" i="20" s="1"/>
  <c r="K79" i="20"/>
  <c r="L79" i="20" s="1"/>
  <c r="K76" i="20"/>
  <c r="L76" i="20" s="1"/>
  <c r="K168" i="20"/>
  <c r="L168" i="20" s="1"/>
  <c r="K104" i="20"/>
  <c r="L104" i="20" s="1"/>
  <c r="M185" i="20"/>
  <c r="N185" i="20" s="1"/>
  <c r="K193" i="20"/>
  <c r="L193" i="20" s="1"/>
  <c r="M108" i="20"/>
  <c r="N108" i="20" s="1"/>
  <c r="M265" i="20"/>
  <c r="N265" i="20" s="1"/>
  <c r="K88" i="20"/>
  <c r="L88" i="20" s="1"/>
  <c r="M180" i="20"/>
  <c r="N180" i="20" s="1"/>
  <c r="M203" i="20"/>
  <c r="N203" i="20" s="1"/>
  <c r="K39" i="20"/>
  <c r="L39" i="20" s="1"/>
  <c r="K107" i="20"/>
  <c r="L107" i="20" s="1"/>
  <c r="M49" i="20"/>
  <c r="N49" i="20" s="1"/>
  <c r="K86" i="20"/>
  <c r="L86" i="20" s="1"/>
  <c r="K183" i="20"/>
  <c r="L183" i="20" s="1"/>
  <c r="K137" i="20"/>
  <c r="L137" i="20" s="1"/>
  <c r="K240" i="20"/>
  <c r="L240" i="20" s="1"/>
  <c r="K238" i="20"/>
  <c r="L238" i="20" s="1"/>
  <c r="K153" i="20"/>
  <c r="L153" i="20" s="1"/>
  <c r="M105" i="20"/>
  <c r="N105" i="20" s="1"/>
  <c r="K98" i="20"/>
  <c r="L98" i="20" s="1"/>
  <c r="M120" i="20"/>
  <c r="N120" i="20" s="1"/>
  <c r="M17" i="20"/>
  <c r="N17" i="20" s="1"/>
  <c r="K163" i="20"/>
  <c r="L163" i="20" s="1"/>
  <c r="K258" i="20"/>
  <c r="L258" i="20" s="1"/>
  <c r="K216" i="20"/>
  <c r="L216" i="20" s="1"/>
  <c r="K158" i="20"/>
  <c r="L158" i="20" s="1"/>
  <c r="K60" i="20"/>
  <c r="L60" i="20" s="1"/>
  <c r="K26" i="20"/>
  <c r="L26" i="20" s="1"/>
  <c r="M36" i="20"/>
  <c r="N36" i="20" s="1"/>
  <c r="M206" i="20"/>
  <c r="N206" i="20" s="1"/>
  <c r="K264" i="20"/>
  <c r="L264" i="20" s="1"/>
  <c r="K116" i="20"/>
  <c r="L116" i="20" s="1"/>
  <c r="K255" i="20"/>
  <c r="L255" i="20" s="1"/>
  <c r="K123" i="20"/>
  <c r="L123" i="20" s="1"/>
  <c r="M151" i="20"/>
  <c r="N151" i="20" s="1"/>
  <c r="M101" i="20"/>
  <c r="N101" i="20" s="1"/>
  <c r="K126" i="20"/>
  <c r="L126" i="20" s="1"/>
  <c r="K253" i="20"/>
  <c r="L253" i="20" s="1"/>
  <c r="M81" i="20"/>
  <c r="N81" i="20" s="1"/>
  <c r="M205" i="20"/>
  <c r="N205" i="20" s="1"/>
  <c r="M164" i="20"/>
  <c r="N164" i="20" s="1"/>
  <c r="M82" i="20"/>
  <c r="N82" i="20" s="1"/>
  <c r="M182" i="20"/>
  <c r="N182" i="20" s="1"/>
  <c r="M263" i="20"/>
  <c r="N263" i="20" s="1"/>
  <c r="M224" i="20"/>
  <c r="N224" i="20" s="1"/>
  <c r="M47" i="20"/>
  <c r="N47" i="20" s="1"/>
  <c r="M146" i="20"/>
  <c r="N146" i="20" s="1"/>
  <c r="M115" i="20"/>
  <c r="N115" i="20" s="1"/>
  <c r="M73" i="20"/>
  <c r="N73" i="20" s="1"/>
  <c r="M43" i="20"/>
  <c r="N43" i="20" s="1"/>
  <c r="M251" i="20"/>
  <c r="N251" i="20" s="1"/>
  <c r="M33" i="20"/>
  <c r="N33" i="20" s="1"/>
  <c r="M260" i="20"/>
  <c r="N260" i="20" s="1"/>
  <c r="M248" i="20"/>
  <c r="N248" i="20" s="1"/>
  <c r="M122" i="20"/>
  <c r="N122" i="20" s="1"/>
  <c r="M243" i="20"/>
  <c r="N243" i="20" s="1"/>
  <c r="M20" i="20"/>
  <c r="N20" i="20" s="1"/>
  <c r="M241" i="20"/>
  <c r="N241" i="20" s="1"/>
  <c r="M225" i="20"/>
  <c r="N225" i="20" s="1"/>
  <c r="M161" i="20"/>
  <c r="N161" i="20" s="1"/>
  <c r="M134" i="20"/>
  <c r="N134" i="20" s="1"/>
  <c r="M231" i="20"/>
  <c r="N231" i="20" s="1"/>
  <c r="M13" i="20"/>
  <c r="N13" i="20" s="1"/>
  <c r="M22" i="20"/>
  <c r="N22" i="20" s="1"/>
  <c r="M254" i="20"/>
  <c r="N254" i="20" s="1"/>
  <c r="M175" i="20"/>
  <c r="N175" i="20" s="1"/>
  <c r="M212" i="20"/>
  <c r="N212" i="20" s="1"/>
  <c r="M35" i="20"/>
  <c r="N35" i="20" s="1"/>
  <c r="M215" i="20"/>
  <c r="N215" i="20" s="1"/>
  <c r="M159" i="20"/>
  <c r="N159" i="20" s="1"/>
  <c r="M27" i="20"/>
  <c r="N27" i="20" s="1"/>
  <c r="M200" i="20"/>
  <c r="N200" i="20" s="1"/>
  <c r="M155" i="20"/>
  <c r="N155" i="20" s="1"/>
  <c r="M252" i="20"/>
  <c r="N252" i="20" s="1"/>
  <c r="M117" i="20"/>
  <c r="N117" i="20" s="1"/>
  <c r="M222" i="20"/>
  <c r="N222" i="20" s="1"/>
  <c r="M131" i="20"/>
  <c r="N131" i="20" s="1"/>
  <c r="M230" i="20"/>
  <c r="N230" i="20" s="1"/>
  <c r="M144" i="20"/>
  <c r="N144" i="20" s="1"/>
  <c r="M219" i="20"/>
  <c r="N219" i="20" s="1"/>
  <c r="M138" i="20"/>
  <c r="N138" i="20" s="1"/>
  <c r="M133" i="20"/>
  <c r="N133" i="20" s="1"/>
  <c r="M9" i="20"/>
  <c r="N9" i="20" s="1"/>
  <c r="M174" i="20"/>
  <c r="N174" i="20" s="1"/>
  <c r="M128" i="20"/>
  <c r="N128" i="20" s="1"/>
  <c r="M220" i="20"/>
  <c r="N220" i="20" s="1"/>
  <c r="M10" i="20"/>
  <c r="N10" i="20" s="1"/>
  <c r="M196" i="20"/>
  <c r="N196" i="20" s="1"/>
  <c r="M100" i="20"/>
  <c r="N100" i="20" s="1"/>
  <c r="G70" i="12"/>
  <c r="G64" i="12"/>
  <c r="G103" i="12"/>
  <c r="H219" i="12"/>
  <c r="G22" i="12"/>
  <c r="G167" i="12"/>
  <c r="G213" i="12"/>
  <c r="G104" i="12"/>
  <c r="H207" i="12"/>
  <c r="G11" i="12"/>
  <c r="H236" i="12"/>
  <c r="H202" i="12"/>
  <c r="G118" i="12"/>
  <c r="G225" i="12"/>
  <c r="H181" i="12"/>
  <c r="G263" i="12"/>
  <c r="H110" i="12"/>
  <c r="G105" i="12"/>
  <c r="H165" i="12"/>
  <c r="K147" i="20"/>
  <c r="L147" i="20" s="1"/>
  <c r="M147" i="20"/>
  <c r="N147" i="20" s="1"/>
  <c r="K242" i="20"/>
  <c r="L242" i="20" s="1"/>
  <c r="M242" i="20"/>
  <c r="N242" i="20" s="1"/>
  <c r="K87" i="20"/>
  <c r="L87" i="20" s="1"/>
  <c r="K71" i="20"/>
  <c r="L71" i="20" s="1"/>
  <c r="I122" i="11"/>
  <c r="I119" i="11"/>
  <c r="I158" i="11"/>
  <c r="I89" i="11"/>
  <c r="M216" i="20"/>
  <c r="N216" i="20" s="1"/>
  <c r="K184" i="20"/>
  <c r="L184" i="20" s="1"/>
  <c r="M149" i="20"/>
  <c r="N149" i="20" s="1"/>
  <c r="M88" i="20"/>
  <c r="N88" i="20" s="1"/>
  <c r="M34" i="20"/>
  <c r="N34" i="20" s="1"/>
  <c r="K254" i="20"/>
  <c r="L254" i="20" s="1"/>
  <c r="K210" i="20"/>
  <c r="L210" i="20" s="1"/>
  <c r="M116" i="20"/>
  <c r="N116" i="20" s="1"/>
  <c r="M55" i="20"/>
  <c r="N55" i="20" s="1"/>
  <c r="M60" i="20"/>
  <c r="N60" i="20" s="1"/>
  <c r="K241" i="20"/>
  <c r="L241" i="20" s="1"/>
  <c r="K225" i="20"/>
  <c r="L225" i="20" s="1"/>
  <c r="M163" i="20"/>
  <c r="N163" i="20" s="1"/>
  <c r="K109" i="20"/>
  <c r="L109" i="20" s="1"/>
  <c r="M51" i="20"/>
  <c r="N51" i="20" s="1"/>
  <c r="K260" i="20"/>
  <c r="L260" i="20" s="1"/>
  <c r="M240" i="20"/>
  <c r="N240" i="20" s="1"/>
  <c r="K201" i="20"/>
  <c r="L201" i="20" s="1"/>
  <c r="K138" i="20"/>
  <c r="L138" i="20" s="1"/>
  <c r="M107" i="20"/>
  <c r="N107" i="20" s="1"/>
  <c r="M113" i="20"/>
  <c r="N113" i="20" s="1"/>
  <c r="M14" i="20"/>
  <c r="N14" i="20" s="1"/>
  <c r="K251" i="20"/>
  <c r="L251" i="20" s="1"/>
  <c r="M198" i="20"/>
  <c r="N198" i="20" s="1"/>
  <c r="K174" i="20"/>
  <c r="L174" i="20" s="1"/>
  <c r="K115" i="20"/>
  <c r="L115" i="20" s="1"/>
  <c r="K111" i="20"/>
  <c r="L111" i="20" s="1"/>
  <c r="K66" i="20"/>
  <c r="L66" i="20" s="1"/>
  <c r="M239" i="20"/>
  <c r="N239" i="20" s="1"/>
  <c r="K187" i="20"/>
  <c r="L187" i="20" s="1"/>
  <c r="M172" i="20"/>
  <c r="N172" i="20" s="1"/>
  <c r="M143" i="20"/>
  <c r="N143" i="20" s="1"/>
  <c r="M249" i="20"/>
  <c r="N249" i="20" s="1"/>
  <c r="K181" i="20"/>
  <c r="L181" i="20" s="1"/>
  <c r="M160" i="20"/>
  <c r="N160" i="20" s="1"/>
  <c r="M99" i="20"/>
  <c r="N99" i="20" s="1"/>
  <c r="K108" i="20"/>
  <c r="L108" i="20" s="1"/>
  <c r="K145" i="20"/>
  <c r="L145" i="20" s="1"/>
  <c r="K177" i="20"/>
  <c r="L177" i="20" s="1"/>
  <c r="M156" i="20"/>
  <c r="N156" i="20" s="1"/>
  <c r="M95" i="20"/>
  <c r="N95" i="20" s="1"/>
  <c r="M93" i="20"/>
  <c r="N93" i="20" s="1"/>
  <c r="K90" i="20"/>
  <c r="L90" i="20" s="1"/>
  <c r="M12" i="20"/>
  <c r="N12" i="20" s="1"/>
  <c r="K257" i="20"/>
  <c r="L257" i="20" s="1"/>
  <c r="M26" i="20"/>
  <c r="N26" i="20" s="1"/>
  <c r="K205" i="20"/>
  <c r="L205" i="20" s="1"/>
  <c r="K81" i="20"/>
  <c r="L81" i="20" s="1"/>
  <c r="K43" i="20"/>
  <c r="L43" i="20" s="1"/>
  <c r="M83" i="20"/>
  <c r="N83" i="20" s="1"/>
  <c r="K77" i="20"/>
  <c r="L77" i="20" s="1"/>
  <c r="M106" i="20"/>
  <c r="N106" i="20" s="1"/>
  <c r="M253" i="20"/>
  <c r="N253" i="20" s="1"/>
  <c r="M201" i="20"/>
  <c r="N201" i="20" s="1"/>
  <c r="K106" i="20"/>
  <c r="L106" i="20" s="1"/>
  <c r="M69" i="20"/>
  <c r="N69" i="20" s="1"/>
  <c r="M268" i="20"/>
  <c r="N268" i="20" s="1"/>
  <c r="M167" i="20"/>
  <c r="N167" i="20" s="1"/>
  <c r="K140" i="20"/>
  <c r="L140" i="20" s="1"/>
  <c r="M86" i="20"/>
  <c r="N86" i="20" s="1"/>
  <c r="K207" i="20"/>
  <c r="L207" i="20" s="1"/>
  <c r="M202" i="20"/>
  <c r="N202" i="20" s="1"/>
  <c r="K101" i="20"/>
  <c r="L101" i="20" s="1"/>
  <c r="M110" i="20"/>
  <c r="N110" i="20" s="1"/>
  <c r="K18" i="20"/>
  <c r="L18" i="20" s="1"/>
  <c r="M258" i="20"/>
  <c r="N258" i="20" s="1"/>
  <c r="K206" i="20"/>
  <c r="L206" i="20" s="1"/>
  <c r="M68" i="20"/>
  <c r="N68" i="20" s="1"/>
  <c r="K51" i="20"/>
  <c r="L51" i="20" s="1"/>
  <c r="M31" i="20"/>
  <c r="N31" i="20" s="1"/>
  <c r="M246" i="20"/>
  <c r="N246" i="20" s="1"/>
  <c r="K234" i="20"/>
  <c r="L234" i="20" s="1"/>
  <c r="K200" i="20"/>
  <c r="L200" i="20" s="1"/>
  <c r="M124" i="20"/>
  <c r="N124" i="20" s="1"/>
  <c r="M63" i="20"/>
  <c r="N63" i="20" s="1"/>
  <c r="M65" i="20"/>
  <c r="N65" i="20" s="1"/>
  <c r="K49" i="20"/>
  <c r="L49" i="20" s="1"/>
  <c r="M28" i="20"/>
  <c r="N28" i="20" s="1"/>
  <c r="I17" i="16"/>
  <c r="K118" i="20"/>
  <c r="L118" i="20" s="1"/>
  <c r="M97" i="20"/>
  <c r="N97" i="20" s="1"/>
  <c r="K263" i="20"/>
  <c r="L263" i="20" s="1"/>
  <c r="M259" i="20"/>
  <c r="N259" i="20" s="1"/>
  <c r="K139" i="20"/>
  <c r="L139" i="20" s="1"/>
  <c r="M5" i="20"/>
  <c r="N5" i="20" s="1"/>
  <c r="P5" i="20" s="1"/>
  <c r="M186" i="20"/>
  <c r="N186" i="20" s="1"/>
  <c r="K160" i="20"/>
  <c r="L160" i="20" s="1"/>
  <c r="M57" i="20"/>
  <c r="N57" i="20" s="1"/>
  <c r="K15" i="20"/>
  <c r="L15" i="20" s="1"/>
  <c r="M266" i="20"/>
  <c r="N266" i="20" s="1"/>
  <c r="M226" i="20"/>
  <c r="N226" i="20" s="1"/>
  <c r="K159" i="20"/>
  <c r="L159" i="20" s="1"/>
  <c r="K44" i="20"/>
  <c r="L44" i="20" s="1"/>
  <c r="K256" i="20"/>
  <c r="L256" i="20" s="1"/>
  <c r="K198" i="20"/>
  <c r="L198" i="20" s="1"/>
  <c r="K134" i="20"/>
  <c r="L134" i="20" s="1"/>
  <c r="K13" i="20"/>
  <c r="L13" i="20" s="1"/>
  <c r="M233" i="20"/>
  <c r="N233" i="20" s="1"/>
  <c r="M171" i="20"/>
  <c r="N171" i="20" s="1"/>
  <c r="M44" i="20"/>
  <c r="N44" i="20" s="1"/>
  <c r="M237" i="20"/>
  <c r="N237" i="20" s="1"/>
  <c r="K230" i="20"/>
  <c r="L230" i="20" s="1"/>
  <c r="M135" i="20"/>
  <c r="N135" i="20" s="1"/>
  <c r="K47" i="20"/>
  <c r="L47" i="20" s="1"/>
  <c r="K226" i="20"/>
  <c r="L226" i="20" s="1"/>
  <c r="K179" i="20"/>
  <c r="L179" i="20" s="1"/>
  <c r="M127" i="20"/>
  <c r="N127" i="20" s="1"/>
  <c r="M118" i="20"/>
  <c r="N118" i="20" s="1"/>
  <c r="K89" i="20"/>
  <c r="L89" i="20" s="1"/>
  <c r="K52" i="13"/>
  <c r="L52" i="13" s="1"/>
  <c r="J46" i="12"/>
  <c r="J176" i="12"/>
  <c r="J242" i="12"/>
  <c r="J150" i="12"/>
  <c r="K249" i="20"/>
  <c r="L249" i="20" s="1"/>
  <c r="M238" i="20"/>
  <c r="N238" i="20" s="1"/>
  <c r="M169" i="20"/>
  <c r="N169" i="20" s="1"/>
  <c r="K117" i="20"/>
  <c r="L117" i="20" s="1"/>
  <c r="M56" i="20"/>
  <c r="N56" i="20" s="1"/>
  <c r="K20" i="20"/>
  <c r="L20" i="20" s="1"/>
  <c r="K231" i="20"/>
  <c r="L231" i="20" s="1"/>
  <c r="M255" i="20"/>
  <c r="N255" i="20" s="1"/>
  <c r="K180" i="20"/>
  <c r="L180" i="20" s="1"/>
  <c r="M162" i="20"/>
  <c r="N162" i="20" s="1"/>
  <c r="K144" i="20"/>
  <c r="L144" i="20" s="1"/>
  <c r="M153" i="20"/>
  <c r="N153" i="20" s="1"/>
  <c r="K33" i="20"/>
  <c r="L33" i="20" s="1"/>
  <c r="M25" i="20"/>
  <c r="N25" i="20" s="1"/>
  <c r="K22" i="20"/>
  <c r="L22" i="20" s="1"/>
  <c r="K219" i="20"/>
  <c r="L219" i="20" s="1"/>
  <c r="M123" i="20"/>
  <c r="N123" i="20" s="1"/>
  <c r="K105" i="20"/>
  <c r="L105" i="20" s="1"/>
  <c r="K73" i="20"/>
  <c r="L73" i="20" s="1"/>
  <c r="K32" i="20"/>
  <c r="L32" i="20" s="1"/>
  <c r="M140" i="20"/>
  <c r="N140" i="20" s="1"/>
  <c r="M79" i="20"/>
  <c r="N79" i="20" s="1"/>
  <c r="M76" i="20"/>
  <c r="N76" i="20" s="1"/>
  <c r="K69" i="20"/>
  <c r="L69" i="20" s="1"/>
  <c r="K74" i="20"/>
  <c r="L74" i="20" s="1"/>
  <c r="K265" i="20"/>
  <c r="L265" i="20" s="1"/>
  <c r="K218" i="20"/>
  <c r="L218" i="20" s="1"/>
  <c r="K178" i="20"/>
  <c r="L178" i="20" s="1"/>
  <c r="K133" i="20"/>
  <c r="L133" i="20" s="1"/>
  <c r="K72" i="20"/>
  <c r="L72" i="20" s="1"/>
  <c r="M264" i="20"/>
  <c r="N264" i="20" s="1"/>
  <c r="K164" i="20"/>
  <c r="L164" i="20" s="1"/>
  <c r="K162" i="20"/>
  <c r="L162" i="20" s="1"/>
  <c r="K128" i="20"/>
  <c r="L128" i="20" s="1"/>
  <c r="M137" i="20"/>
  <c r="N137" i="20" s="1"/>
  <c r="K78" i="20"/>
  <c r="L78" i="20" s="1"/>
  <c r="K82" i="20"/>
  <c r="L82" i="20" s="1"/>
  <c r="K7" i="20"/>
  <c r="L7" i="20" s="1"/>
  <c r="K203" i="20"/>
  <c r="L203" i="20" s="1"/>
  <c r="M192" i="20"/>
  <c r="N192" i="20" s="1"/>
  <c r="M168" i="20"/>
  <c r="N168" i="20" s="1"/>
  <c r="K97" i="20"/>
  <c r="L97" i="20" s="1"/>
  <c r="M98" i="20"/>
  <c r="N98" i="20" s="1"/>
  <c r="M16" i="20"/>
  <c r="N16" i="20" s="1"/>
  <c r="M188" i="20"/>
  <c r="N188" i="20" s="1"/>
  <c r="K165" i="20"/>
  <c r="L165" i="20" s="1"/>
  <c r="K151" i="20"/>
  <c r="L151" i="20" s="1"/>
  <c r="M94" i="20"/>
  <c r="N94" i="20" s="1"/>
  <c r="K8" i="20"/>
  <c r="L8" i="20" s="1"/>
  <c r="M11" i="20"/>
  <c r="N11" i="20" s="1"/>
  <c r="M91" i="20"/>
  <c r="N91" i="20" s="1"/>
  <c r="K268" i="20"/>
  <c r="L268" i="20" s="1"/>
  <c r="M214" i="20"/>
  <c r="N214" i="20" s="1"/>
  <c r="K146" i="20"/>
  <c r="L146" i="20" s="1"/>
  <c r="K25" i="20"/>
  <c r="L25" i="20" s="1"/>
  <c r="K259" i="20"/>
  <c r="L259" i="20" s="1"/>
  <c r="M208" i="20"/>
  <c r="N208" i="20" s="1"/>
  <c r="K131" i="20"/>
  <c r="L131" i="20" s="1"/>
  <c r="M62" i="20"/>
  <c r="N62" i="20" s="1"/>
  <c r="M245" i="20"/>
  <c r="N245" i="20" s="1"/>
  <c r="K195" i="20"/>
  <c r="L195" i="20" s="1"/>
  <c r="K182" i="20"/>
  <c r="L182" i="20" s="1"/>
  <c r="K35" i="20"/>
  <c r="L35" i="20" s="1"/>
  <c r="K10" i="20"/>
  <c r="L10" i="20" s="1"/>
  <c r="M262" i="20"/>
  <c r="N262" i="20" s="1"/>
  <c r="M210" i="20"/>
  <c r="N210" i="20" s="1"/>
  <c r="M126" i="20"/>
  <c r="N126" i="20" s="1"/>
  <c r="M39" i="20"/>
  <c r="N39" i="20" s="1"/>
  <c r="K252" i="20"/>
  <c r="L252" i="20" s="1"/>
  <c r="M227" i="20"/>
  <c r="N227" i="20" s="1"/>
  <c r="K196" i="20"/>
  <c r="L196" i="20" s="1"/>
  <c r="K130" i="20"/>
  <c r="L130" i="20" s="1"/>
  <c r="K100" i="20"/>
  <c r="L100" i="20" s="1"/>
  <c r="K9" i="20"/>
  <c r="L9" i="20" s="1"/>
  <c r="K243" i="20"/>
  <c r="L243" i="20" s="1"/>
  <c r="K222" i="20"/>
  <c r="L222" i="20" s="1"/>
  <c r="K192" i="20"/>
  <c r="L192" i="20" s="1"/>
  <c r="K161" i="20"/>
  <c r="L161" i="20" s="1"/>
  <c r="M96" i="20"/>
  <c r="N96" i="20" s="1"/>
  <c r="M42" i="20"/>
  <c r="N42" i="20" s="1"/>
  <c r="M48" i="20"/>
  <c r="N48" i="20" s="1"/>
  <c r="K239" i="20"/>
  <c r="L239" i="20" s="1"/>
  <c r="K157" i="20"/>
  <c r="L157" i="20" s="1"/>
  <c r="M38" i="20"/>
  <c r="N38" i="20" s="1"/>
  <c r="K36" i="20"/>
  <c r="L36" i="20" s="1"/>
  <c r="M29" i="20"/>
  <c r="N29" i="20" s="1"/>
  <c r="K120" i="19"/>
  <c r="L120" i="19" s="1"/>
  <c r="M59" i="20"/>
  <c r="N59" i="20" s="1"/>
  <c r="K27" i="20"/>
  <c r="L27" i="20" s="1"/>
  <c r="M209" i="20"/>
  <c r="N209" i="20" s="1"/>
  <c r="M74" i="20"/>
  <c r="N74" i="20" s="1"/>
  <c r="K227" i="20"/>
  <c r="L227" i="20" s="1"/>
  <c r="M178" i="20"/>
  <c r="N178" i="20" s="1"/>
  <c r="M141" i="20"/>
  <c r="N141" i="20" s="1"/>
  <c r="K148" i="20"/>
  <c r="L148" i="20" s="1"/>
  <c r="K19" i="20"/>
  <c r="L19" i="20" s="1"/>
  <c r="K215" i="20"/>
  <c r="L215" i="20" s="1"/>
  <c r="K194" i="20"/>
  <c r="L194" i="20" s="1"/>
  <c r="K103" i="20"/>
  <c r="L103" i="20" s="1"/>
  <c r="M179" i="20"/>
  <c r="N179" i="20" s="1"/>
  <c r="M223" i="20"/>
  <c r="N223" i="20" s="1"/>
  <c r="M136" i="20"/>
  <c r="N136" i="20" s="1"/>
  <c r="M75" i="20"/>
  <c r="N75" i="20" s="1"/>
  <c r="K61" i="20"/>
  <c r="L61" i="20" s="1"/>
  <c r="K261" i="20"/>
  <c r="L261" i="20" s="1"/>
  <c r="K170" i="20"/>
  <c r="L170" i="20" s="1"/>
  <c r="M130" i="20"/>
  <c r="N130" i="20" s="1"/>
  <c r="K68" i="20"/>
  <c r="L68" i="20" s="1"/>
  <c r="M64" i="20"/>
  <c r="N64" i="20" s="1"/>
  <c r="M125" i="20"/>
  <c r="N125" i="20" s="1"/>
  <c r="K70" i="20"/>
  <c r="L70" i="20" s="1"/>
  <c r="K37" i="20"/>
  <c r="L37" i="20" s="1"/>
  <c r="M256" i="20"/>
  <c r="N256" i="20" s="1"/>
  <c r="K212" i="20"/>
  <c r="L212" i="20" s="1"/>
  <c r="K154" i="20"/>
  <c r="L154" i="20" s="1"/>
  <c r="K120" i="20"/>
  <c r="L120" i="20" s="1"/>
  <c r="M129" i="20"/>
  <c r="N129" i="20" s="1"/>
  <c r="K62" i="20"/>
  <c r="L62" i="20" s="1"/>
  <c r="K30" i="20"/>
  <c r="L30" i="20" s="1"/>
  <c r="M18" i="20"/>
  <c r="N18" i="20" s="1"/>
  <c r="K224" i="20"/>
  <c r="L224" i="20" s="1"/>
  <c r="K175" i="20"/>
  <c r="L175" i="20" s="1"/>
  <c r="M211" i="20"/>
  <c r="N211" i="20" s="1"/>
  <c r="M139" i="20"/>
  <c r="N139" i="20" s="1"/>
  <c r="M236" i="20"/>
  <c r="N236" i="20" s="1"/>
  <c r="M15" i="20"/>
  <c r="N15" i="20" s="1"/>
  <c r="M207" i="20"/>
  <c r="N207" i="20" s="1"/>
  <c r="M109" i="20"/>
  <c r="N109" i="20" s="1"/>
  <c r="K91" i="20"/>
  <c r="L91" i="20" s="1"/>
  <c r="K202" i="20"/>
  <c r="L202" i="20" s="1"/>
  <c r="M104" i="20"/>
  <c r="N104" i="20" s="1"/>
  <c r="K17" i="20"/>
  <c r="L17" i="20" s="1"/>
  <c r="K191" i="20"/>
  <c r="L191" i="20" s="1"/>
  <c r="M173" i="20"/>
  <c r="N173" i="20" s="1"/>
  <c r="K250" i="20"/>
  <c r="L250" i="20" s="1"/>
  <c r="M204" i="20"/>
  <c r="N204" i="20" s="1"/>
  <c r="K185" i="20"/>
  <c r="L185" i="20" s="1"/>
  <c r="K166" i="20"/>
  <c r="L166" i="20" s="1"/>
  <c r="M103" i="20"/>
  <c r="N103" i="20" s="1"/>
  <c r="K121" i="20"/>
  <c r="L121" i="20" s="1"/>
  <c r="M150" i="20"/>
  <c r="N150" i="20" s="1"/>
  <c r="K248" i="20"/>
  <c r="L248" i="20" s="1"/>
  <c r="M193" i="20"/>
  <c r="N193" i="20" s="1"/>
  <c r="M157" i="20"/>
  <c r="N157" i="20" s="1"/>
  <c r="K83" i="20"/>
  <c r="L83" i="20" s="1"/>
  <c r="K244" i="20"/>
  <c r="L244" i="20" s="1"/>
  <c r="M217" i="20"/>
  <c r="N217" i="20" s="1"/>
  <c r="M189" i="20"/>
  <c r="N189" i="20" s="1"/>
  <c r="K92" i="20"/>
  <c r="L92" i="20" s="1"/>
  <c r="K162" i="19"/>
  <c r="L162" i="19" s="1"/>
  <c r="M85" i="19"/>
  <c r="N85" i="19" s="1"/>
  <c r="K169" i="19"/>
  <c r="L169" i="19" s="1"/>
  <c r="K250" i="19"/>
  <c r="L250" i="19" s="1"/>
  <c r="K131" i="19"/>
  <c r="L131" i="19" s="1"/>
  <c r="M65" i="19"/>
  <c r="N65" i="19" s="1"/>
  <c r="K108" i="19"/>
  <c r="L108" i="19" s="1"/>
  <c r="M257" i="19"/>
  <c r="N257" i="19" s="1"/>
  <c r="M83" i="19"/>
  <c r="N83" i="19" s="1"/>
  <c r="M131" i="19"/>
  <c r="N131" i="19" s="1"/>
  <c r="M77" i="19"/>
  <c r="N77" i="19" s="1"/>
  <c r="M185" i="19"/>
  <c r="N185" i="19" s="1"/>
  <c r="K100" i="19"/>
  <c r="L100" i="19" s="1"/>
  <c r="K235" i="19"/>
  <c r="L235" i="19" s="1"/>
  <c r="K99" i="19"/>
  <c r="L99" i="19" s="1"/>
  <c r="K39" i="19"/>
  <c r="L39" i="19" s="1"/>
  <c r="M261" i="19"/>
  <c r="N261" i="19" s="1"/>
  <c r="K132" i="19"/>
  <c r="L132" i="19" s="1"/>
  <c r="M135" i="19"/>
  <c r="N135" i="19" s="1"/>
  <c r="K72" i="19"/>
  <c r="L72" i="19" s="1"/>
  <c r="M14" i="19"/>
  <c r="N14" i="19" s="1"/>
  <c r="M124" i="19"/>
  <c r="N124" i="19" s="1"/>
  <c r="M57" i="19"/>
  <c r="N57" i="19" s="1"/>
  <c r="K178" i="19"/>
  <c r="L178" i="19" s="1"/>
  <c r="K56" i="19"/>
  <c r="L56" i="19" s="1"/>
  <c r="K89" i="19"/>
  <c r="L89" i="19" s="1"/>
  <c r="M208" i="19"/>
  <c r="N208" i="19" s="1"/>
  <c r="K93" i="19"/>
  <c r="L93" i="19" s="1"/>
  <c r="M192" i="19"/>
  <c r="N192" i="19" s="1"/>
  <c r="K196" i="19"/>
  <c r="L196" i="19" s="1"/>
  <c r="M115" i="19"/>
  <c r="N115" i="19" s="1"/>
  <c r="K16" i="19"/>
  <c r="L16" i="19" s="1"/>
  <c r="K103" i="19"/>
  <c r="L103" i="19" s="1"/>
  <c r="M240" i="19"/>
  <c r="N240" i="19" s="1"/>
  <c r="M95" i="19"/>
  <c r="N95" i="19" s="1"/>
  <c r="K35" i="19"/>
  <c r="L35" i="19" s="1"/>
  <c r="M46" i="19"/>
  <c r="N46" i="19" s="1"/>
  <c r="M76" i="19"/>
  <c r="N76" i="19" s="1"/>
  <c r="K88" i="19"/>
  <c r="L88" i="19" s="1"/>
  <c r="M133" i="19"/>
  <c r="N133" i="19" s="1"/>
  <c r="M244" i="19"/>
  <c r="N244" i="19" s="1"/>
  <c r="M267" i="19"/>
  <c r="N267" i="19" s="1"/>
  <c r="M143" i="19"/>
  <c r="N143" i="19" s="1"/>
  <c r="M70" i="19"/>
  <c r="N70" i="19" s="1"/>
  <c r="K82" i="19"/>
  <c r="L82" i="19" s="1"/>
  <c r="K26" i="19"/>
  <c r="L26" i="19" s="1"/>
  <c r="K81" i="19"/>
  <c r="L81" i="19" s="1"/>
  <c r="M139" i="19"/>
  <c r="N139" i="19" s="1"/>
  <c r="K194" i="19"/>
  <c r="L194" i="19" s="1"/>
  <c r="M172" i="19"/>
  <c r="N172" i="19" s="1"/>
  <c r="K168" i="19"/>
  <c r="L168" i="19" s="1"/>
  <c r="K140" i="19"/>
  <c r="L140" i="19" s="1"/>
  <c r="M212" i="19"/>
  <c r="N212" i="19" s="1"/>
  <c r="M132" i="19"/>
  <c r="N132" i="19" s="1"/>
  <c r="M8" i="19"/>
  <c r="N8" i="19" s="1"/>
  <c r="M50" i="19"/>
  <c r="N50" i="19" s="1"/>
  <c r="M47" i="19"/>
  <c r="N47" i="19" s="1"/>
  <c r="K150" i="19"/>
  <c r="L150" i="19" s="1"/>
  <c r="M210" i="19"/>
  <c r="N210" i="19" s="1"/>
  <c r="K214" i="19"/>
  <c r="L214" i="19" s="1"/>
  <c r="K28" i="19"/>
  <c r="L28" i="19" s="1"/>
  <c r="M195" i="19"/>
  <c r="N195" i="19" s="1"/>
  <c r="K254" i="19"/>
  <c r="L254" i="19" s="1"/>
  <c r="K167" i="19"/>
  <c r="L167" i="19" s="1"/>
  <c r="K32" i="19"/>
  <c r="L32" i="19" s="1"/>
  <c r="K51" i="19"/>
  <c r="L51" i="19" s="1"/>
  <c r="K179" i="19"/>
  <c r="L179" i="19" s="1"/>
  <c r="K48" i="19"/>
  <c r="L48" i="19" s="1"/>
  <c r="K252" i="19"/>
  <c r="L252" i="19" s="1"/>
  <c r="K79" i="19"/>
  <c r="L79" i="19" s="1"/>
  <c r="K63" i="19"/>
  <c r="L63" i="19" s="1"/>
  <c r="K9" i="19"/>
  <c r="L9" i="19" s="1"/>
  <c r="K219" i="19"/>
  <c r="L219" i="19" s="1"/>
  <c r="K110" i="19"/>
  <c r="L110" i="19" s="1"/>
  <c r="M19" i="19"/>
  <c r="N19" i="19" s="1"/>
  <c r="M241" i="19"/>
  <c r="N241" i="19" s="1"/>
  <c r="M146" i="19"/>
  <c r="N146" i="19" s="1"/>
  <c r="K91" i="19"/>
  <c r="L91" i="19" s="1"/>
  <c r="K90" i="19"/>
  <c r="L90" i="19" s="1"/>
  <c r="M262" i="19"/>
  <c r="N262" i="19" s="1"/>
  <c r="K5" i="19"/>
  <c r="L5" i="19" s="1"/>
  <c r="M266" i="19"/>
  <c r="N266" i="19" s="1"/>
  <c r="M64" i="19"/>
  <c r="N64" i="19" s="1"/>
  <c r="M116" i="19"/>
  <c r="N116" i="19" s="1"/>
  <c r="M171" i="19"/>
  <c r="N171" i="19" s="1"/>
  <c r="M193" i="19"/>
  <c r="N193" i="19" s="1"/>
  <c r="M187" i="19"/>
  <c r="N187" i="19" s="1"/>
  <c r="M234" i="19"/>
  <c r="N234" i="19" s="1"/>
  <c r="M188" i="19"/>
  <c r="N188" i="19" s="1"/>
  <c r="M136" i="19"/>
  <c r="N136" i="19" s="1"/>
  <c r="M207" i="19"/>
  <c r="N207" i="19" s="1"/>
  <c r="M105" i="19"/>
  <c r="N105" i="19" s="1"/>
  <c r="M156" i="19"/>
  <c r="N156" i="19" s="1"/>
  <c r="M177" i="19"/>
  <c r="N177" i="19" s="1"/>
  <c r="M126" i="19"/>
  <c r="N126" i="19" s="1"/>
  <c r="K109" i="19"/>
  <c r="L109" i="19" s="1"/>
  <c r="H255" i="11"/>
  <c r="H197" i="11"/>
  <c r="H171" i="11"/>
  <c r="G103" i="11"/>
  <c r="H97" i="11"/>
  <c r="H83" i="11"/>
  <c r="G57" i="11"/>
  <c r="H65" i="11"/>
  <c r="G230" i="11"/>
  <c r="G265" i="11"/>
  <c r="H231" i="11"/>
  <c r="G133" i="11"/>
  <c r="G130" i="11"/>
  <c r="G58" i="11"/>
  <c r="G23" i="11"/>
  <c r="G8" i="11"/>
  <c r="G260" i="11"/>
  <c r="G188" i="11"/>
  <c r="G176" i="11"/>
  <c r="G145" i="11"/>
  <c r="H166" i="11"/>
  <c r="G88" i="11"/>
  <c r="G89" i="11"/>
  <c r="H8" i="11"/>
  <c r="H246" i="11"/>
  <c r="G237" i="11"/>
  <c r="G174" i="11"/>
  <c r="G113" i="11"/>
  <c r="G70" i="11"/>
  <c r="G49" i="11"/>
  <c r="G256" i="11"/>
  <c r="G201" i="11"/>
  <c r="H180" i="11"/>
  <c r="H113" i="11"/>
  <c r="H45" i="11"/>
  <c r="H240" i="11"/>
  <c r="H185" i="11"/>
  <c r="G153" i="11"/>
  <c r="I70" i="11"/>
  <c r="I183" i="11"/>
  <c r="I222" i="11"/>
  <c r="I5" i="11"/>
  <c r="I54" i="11"/>
  <c r="G59" i="11"/>
  <c r="G139" i="11"/>
  <c r="H34" i="11"/>
  <c r="G211" i="11"/>
  <c r="H110" i="11"/>
  <c r="H158" i="11"/>
  <c r="H119" i="11"/>
  <c r="G21" i="11"/>
  <c r="I153" i="12"/>
  <c r="I185" i="12"/>
  <c r="I266" i="12"/>
  <c r="J247" i="12"/>
  <c r="J14" i="12"/>
  <c r="J120" i="12"/>
  <c r="J163" i="12"/>
  <c r="J260" i="12"/>
  <c r="I212" i="12"/>
  <c r="J21" i="12"/>
  <c r="J65" i="12"/>
  <c r="J142" i="12"/>
  <c r="J268" i="12"/>
  <c r="J26" i="12"/>
  <c r="J232" i="12"/>
  <c r="J258" i="12"/>
  <c r="J185" i="12"/>
  <c r="H10" i="18"/>
  <c r="G80" i="18"/>
  <c r="H80" i="18"/>
  <c r="H78" i="18"/>
  <c r="G57" i="18"/>
  <c r="G22" i="18"/>
  <c r="H79" i="18"/>
  <c r="H45" i="18"/>
  <c r="G20" i="18"/>
  <c r="H59" i="18"/>
  <c r="H36" i="18"/>
  <c r="G88" i="18"/>
  <c r="H52" i="18"/>
  <c r="H87" i="18"/>
  <c r="G24" i="18"/>
  <c r="H56" i="18"/>
  <c r="H5" i="18"/>
  <c r="G38" i="18"/>
  <c r="G96" i="18"/>
  <c r="H100" i="18"/>
  <c r="G93" i="18"/>
  <c r="G67" i="18"/>
  <c r="H137" i="18"/>
  <c r="G148" i="18"/>
  <c r="H160" i="18"/>
  <c r="G134" i="18"/>
  <c r="G234" i="18"/>
  <c r="M15" i="19"/>
  <c r="N15" i="19" s="1"/>
  <c r="H252" i="11"/>
  <c r="H212" i="11"/>
  <c r="G209" i="11"/>
  <c r="H220" i="11"/>
  <c r="H120" i="11"/>
  <c r="H82" i="11"/>
  <c r="G38" i="11"/>
  <c r="H69" i="11"/>
  <c r="H46" i="11"/>
  <c r="H253" i="11"/>
  <c r="H195" i="11"/>
  <c r="H169" i="11"/>
  <c r="G101" i="11"/>
  <c r="G144" i="11"/>
  <c r="H81" i="11"/>
  <c r="H51" i="11"/>
  <c r="G29" i="11"/>
  <c r="G228" i="11"/>
  <c r="G249" i="11"/>
  <c r="G221" i="11"/>
  <c r="G131" i="11"/>
  <c r="G128" i="11"/>
  <c r="G56" i="11"/>
  <c r="H16" i="11"/>
  <c r="G6" i="11"/>
  <c r="G258" i="11"/>
  <c r="G186" i="11"/>
  <c r="G213" i="11"/>
  <c r="H164" i="11"/>
  <c r="H93" i="11"/>
  <c r="H27" i="11"/>
  <c r="H247" i="11"/>
  <c r="G172" i="11"/>
  <c r="H112" i="11"/>
  <c r="G68" i="11"/>
  <c r="G31" i="11"/>
  <c r="G220" i="11"/>
  <c r="G197" i="11"/>
  <c r="I31" i="11"/>
  <c r="I138" i="11"/>
  <c r="I126" i="11"/>
  <c r="I259" i="11"/>
  <c r="H261" i="11"/>
  <c r="H223" i="11"/>
  <c r="G171" i="11"/>
  <c r="H22" i="11"/>
  <c r="H64" i="11"/>
  <c r="H225" i="11"/>
  <c r="G109" i="11"/>
  <c r="H208" i="11"/>
  <c r="G120" i="11"/>
  <c r="I254" i="12"/>
  <c r="I167" i="12"/>
  <c r="I239" i="12"/>
  <c r="J257" i="12"/>
  <c r="J245" i="12"/>
  <c r="M37" i="13"/>
  <c r="N37" i="13" s="1"/>
  <c r="J38" i="12"/>
  <c r="J78" i="12"/>
  <c r="J77" i="12"/>
  <c r="J138" i="12"/>
  <c r="J239" i="12"/>
  <c r="J216" i="12"/>
  <c r="J34" i="12"/>
  <c r="J97" i="12"/>
  <c r="J177" i="12"/>
  <c r="J13" i="12"/>
  <c r="I65" i="12"/>
  <c r="J171" i="12"/>
  <c r="J214" i="12"/>
  <c r="J153" i="12"/>
  <c r="K231" i="19"/>
  <c r="L231" i="19" s="1"/>
  <c r="K37" i="19"/>
  <c r="L37" i="19" s="1"/>
  <c r="M37" i="19"/>
  <c r="N37" i="19" s="1"/>
  <c r="K113" i="19"/>
  <c r="L113" i="19" s="1"/>
  <c r="M27" i="19"/>
  <c r="N27" i="19" s="1"/>
  <c r="M106" i="19"/>
  <c r="N106" i="19" s="1"/>
  <c r="K101" i="19"/>
  <c r="L101" i="19" s="1"/>
  <c r="K255" i="19"/>
  <c r="L255" i="19" s="1"/>
  <c r="K24" i="19"/>
  <c r="L24" i="19" s="1"/>
  <c r="M149" i="19"/>
  <c r="N149" i="19" s="1"/>
  <c r="M236" i="19"/>
  <c r="N236" i="19" s="1"/>
  <c r="K211" i="19"/>
  <c r="L211" i="19" s="1"/>
  <c r="M61" i="19"/>
  <c r="N61" i="19" s="1"/>
  <c r="K124" i="19"/>
  <c r="L124" i="19" s="1"/>
  <c r="M204" i="19"/>
  <c r="N204" i="19" s="1"/>
  <c r="M86" i="19"/>
  <c r="N86" i="19" s="1"/>
  <c r="K75" i="19"/>
  <c r="L75" i="19" s="1"/>
  <c r="M75" i="19"/>
  <c r="N75" i="19" s="1"/>
  <c r="M235" i="19"/>
  <c r="N235" i="19" s="1"/>
  <c r="K260" i="19"/>
  <c r="L260" i="19" s="1"/>
  <c r="K133" i="19"/>
  <c r="L133" i="19" s="1"/>
  <c r="M247" i="19"/>
  <c r="N247" i="19" s="1"/>
  <c r="M56" i="19"/>
  <c r="N56" i="19" s="1"/>
  <c r="M23" i="19"/>
  <c r="N23" i="19" s="1"/>
  <c r="K117" i="19"/>
  <c r="L117" i="19" s="1"/>
  <c r="M127" i="19"/>
  <c r="N127" i="19" s="1"/>
  <c r="M170" i="19"/>
  <c r="N170" i="19" s="1"/>
  <c r="M228" i="19"/>
  <c r="N228" i="19" s="1"/>
  <c r="K229" i="19"/>
  <c r="L229" i="19" s="1"/>
  <c r="I157" i="11"/>
  <c r="H236" i="11"/>
  <c r="G208" i="11"/>
  <c r="G193" i="11"/>
  <c r="G165" i="11"/>
  <c r="H104" i="11"/>
  <c r="H66" i="11"/>
  <c r="G18" i="11"/>
  <c r="G39" i="11"/>
  <c r="H266" i="11"/>
  <c r="H237" i="11"/>
  <c r="G251" i="11"/>
  <c r="H153" i="11"/>
  <c r="H134" i="11"/>
  <c r="H96" i="11"/>
  <c r="G52" i="11"/>
  <c r="H35" i="11"/>
  <c r="G22" i="11"/>
  <c r="H267" i="11"/>
  <c r="H209" i="11"/>
  <c r="H227" i="11"/>
  <c r="G115" i="11"/>
  <c r="G112" i="11"/>
  <c r="H95" i="11"/>
  <c r="H21" i="11"/>
  <c r="H63" i="11"/>
  <c r="G242" i="11"/>
  <c r="H233" i="11"/>
  <c r="H182" i="11"/>
  <c r="H144" i="11"/>
  <c r="G32" i="11"/>
  <c r="H117" i="11"/>
  <c r="G219" i="11"/>
  <c r="G156" i="11"/>
  <c r="H178" i="11"/>
  <c r="H75" i="11"/>
  <c r="G142" i="11"/>
  <c r="H243" i="11"/>
  <c r="G253" i="11"/>
  <c r="I59" i="11"/>
  <c r="I77" i="11"/>
  <c r="I129" i="11"/>
  <c r="I231" i="11"/>
  <c r="I76" i="11"/>
  <c r="H174" i="11"/>
  <c r="G218" i="11"/>
  <c r="H202" i="11"/>
  <c r="H85" i="11"/>
  <c r="H59" i="11"/>
  <c r="G231" i="11"/>
  <c r="H241" i="11"/>
  <c r="H161" i="11"/>
  <c r="H172" i="11"/>
  <c r="H240" i="12"/>
  <c r="H39" i="12"/>
  <c r="J259" i="12"/>
  <c r="I151" i="12"/>
  <c r="I223" i="12"/>
  <c r="J237" i="12"/>
  <c r="I251" i="12"/>
  <c r="J29" i="12"/>
  <c r="J11" i="12"/>
  <c r="J93" i="12"/>
  <c r="J155" i="12"/>
  <c r="J140" i="12"/>
  <c r="I177" i="12"/>
  <c r="J94" i="12"/>
  <c r="J167" i="12"/>
  <c r="J217" i="12"/>
  <c r="J32" i="12"/>
  <c r="J222" i="12"/>
  <c r="J182" i="12"/>
  <c r="J220" i="12"/>
  <c r="J223" i="12"/>
  <c r="J49" i="16"/>
  <c r="G10" i="18"/>
  <c r="H46" i="18"/>
  <c r="H108" i="18"/>
  <c r="H16" i="18"/>
  <c r="G14" i="18"/>
  <c r="H9" i="18"/>
  <c r="G26" i="18"/>
  <c r="H22" i="18"/>
  <c r="G59" i="18"/>
  <c r="G32" i="18"/>
  <c r="H74" i="18"/>
  <c r="H48" i="18"/>
  <c r="G31" i="18"/>
  <c r="G64" i="18"/>
  <c r="G5" i="18"/>
  <c r="H31" i="18"/>
  <c r="H64" i="18"/>
  <c r="G18" i="18"/>
  <c r="H60" i="18"/>
  <c r="G58" i="18"/>
  <c r="H90" i="18"/>
  <c r="H81" i="18"/>
  <c r="G83" i="18"/>
  <c r="G124" i="18"/>
  <c r="H199" i="18"/>
  <c r="H138" i="18"/>
  <c r="G177" i="18"/>
  <c r="H217" i="18"/>
  <c r="M93" i="19"/>
  <c r="N93" i="19" s="1"/>
  <c r="I79" i="11"/>
  <c r="I36" i="11"/>
  <c r="G264" i="11"/>
  <c r="G192" i="11"/>
  <c r="H213" i="11"/>
  <c r="G149" i="11"/>
  <c r="H170" i="11"/>
  <c r="G92" i="11"/>
  <c r="G93" i="11"/>
  <c r="H12" i="11"/>
  <c r="H250" i="11"/>
  <c r="H210" i="11"/>
  <c r="G207" i="11"/>
  <c r="G181" i="11"/>
  <c r="H118" i="11"/>
  <c r="H80" i="11"/>
  <c r="G36" i="11"/>
  <c r="H53" i="11"/>
  <c r="H44" i="11"/>
  <c r="H251" i="11"/>
  <c r="H193" i="11"/>
  <c r="H167" i="11"/>
  <c r="G99" i="11"/>
  <c r="G136" i="11"/>
  <c r="H79" i="11"/>
  <c r="H49" i="11"/>
  <c r="G65" i="11"/>
  <c r="G226" i="11"/>
  <c r="G247" i="11"/>
  <c r="G175" i="11"/>
  <c r="G126" i="11"/>
  <c r="G87" i="11"/>
  <c r="G27" i="11"/>
  <c r="G200" i="11"/>
  <c r="H163" i="11"/>
  <c r="H162" i="11"/>
  <c r="H30" i="11"/>
  <c r="G24" i="11"/>
  <c r="G227" i="11"/>
  <c r="H198" i="11"/>
  <c r="I253" i="11"/>
  <c r="I42" i="11"/>
  <c r="I97" i="11"/>
  <c r="I38" i="11"/>
  <c r="I195" i="11"/>
  <c r="I229" i="11"/>
  <c r="I37" i="11"/>
  <c r="H39" i="11"/>
  <c r="H32" i="11"/>
  <c r="H242" i="11"/>
  <c r="G66" i="11"/>
  <c r="G45" i="11"/>
  <c r="G14" i="11"/>
  <c r="G250" i="11"/>
  <c r="G170" i="11"/>
  <c r="H126" i="11"/>
  <c r="J267" i="12"/>
  <c r="J243" i="12"/>
  <c r="I245" i="12"/>
  <c r="J74" i="12"/>
  <c r="I96" i="12"/>
  <c r="I190" i="12"/>
  <c r="J189" i="12"/>
  <c r="J158" i="12"/>
  <c r="J210" i="12"/>
  <c r="J44" i="12"/>
  <c r="J117" i="12"/>
  <c r="J201" i="12"/>
  <c r="I12" i="12"/>
  <c r="J83" i="12"/>
  <c r="J179" i="12"/>
  <c r="J261" i="12"/>
  <c r="J225" i="12"/>
  <c r="G7" i="18"/>
  <c r="H28" i="18"/>
  <c r="G61" i="18"/>
  <c r="G36" i="18"/>
  <c r="H75" i="18"/>
  <c r="H50" i="18"/>
  <c r="G35" i="18"/>
  <c r="H70" i="18"/>
  <c r="G8" i="18"/>
  <c r="H35" i="18"/>
  <c r="G68" i="18"/>
  <c r="H24" i="18"/>
  <c r="H62" i="18"/>
  <c r="G78" i="18"/>
  <c r="H104" i="18"/>
  <c r="H89" i="18"/>
  <c r="G95" i="18"/>
  <c r="G128" i="18"/>
  <c r="G131" i="18"/>
  <c r="G146" i="18"/>
  <c r="G166" i="18"/>
  <c r="H204" i="18"/>
  <c r="M129" i="19"/>
  <c r="N129" i="19" s="1"/>
  <c r="K96" i="19"/>
  <c r="L96" i="19" s="1"/>
  <c r="K17" i="19"/>
  <c r="L17" i="19" s="1"/>
  <c r="M109" i="19"/>
  <c r="N109" i="19" s="1"/>
  <c r="M202" i="19"/>
  <c r="N202" i="19" s="1"/>
  <c r="K149" i="19"/>
  <c r="L149" i="19" s="1"/>
  <c r="K206" i="19"/>
  <c r="L206" i="19" s="1"/>
  <c r="M258" i="19"/>
  <c r="N258" i="19" s="1"/>
  <c r="K67" i="19"/>
  <c r="L67" i="19" s="1"/>
  <c r="K205" i="19"/>
  <c r="L205" i="19" s="1"/>
  <c r="K33" i="19"/>
  <c r="L33" i="19" s="1"/>
  <c r="M33" i="19"/>
  <c r="N33" i="19" s="1"/>
  <c r="K55" i="19"/>
  <c r="L55" i="19" s="1"/>
  <c r="K116" i="19"/>
  <c r="L116" i="19" s="1"/>
  <c r="K187" i="19"/>
  <c r="L187" i="19" s="1"/>
  <c r="M198" i="19"/>
  <c r="N198" i="19" s="1"/>
  <c r="K170" i="19"/>
  <c r="L170" i="19" s="1"/>
  <c r="M62" i="19"/>
  <c r="N62" i="19" s="1"/>
  <c r="K171" i="19"/>
  <c r="L171" i="19" s="1"/>
  <c r="K180" i="19"/>
  <c r="L180" i="19" s="1"/>
  <c r="K243" i="19"/>
  <c r="L243" i="19" s="1"/>
  <c r="M10" i="19"/>
  <c r="N10" i="19" s="1"/>
  <c r="M24" i="19"/>
  <c r="N24" i="19" s="1"/>
  <c r="M123" i="19"/>
  <c r="N123" i="19" s="1"/>
  <c r="K160" i="19"/>
  <c r="L160" i="19" s="1"/>
  <c r="K161" i="19"/>
  <c r="L161" i="19" s="1"/>
  <c r="K216" i="19"/>
  <c r="L216" i="19" s="1"/>
  <c r="K218" i="19"/>
  <c r="L218" i="19" s="1"/>
  <c r="M31" i="19"/>
  <c r="N31" i="19" s="1"/>
  <c r="M165" i="19"/>
  <c r="N165" i="19" s="1"/>
  <c r="K239" i="19"/>
  <c r="L239" i="19" s="1"/>
  <c r="K10" i="19"/>
  <c r="L10" i="19" s="1"/>
  <c r="K121" i="19"/>
  <c r="L121" i="19" s="1"/>
  <c r="M162" i="19"/>
  <c r="N162" i="19" s="1"/>
  <c r="M246" i="19"/>
  <c r="N246" i="19" s="1"/>
  <c r="K188" i="19"/>
  <c r="L188" i="19" s="1"/>
  <c r="K198" i="19"/>
  <c r="L198" i="19" s="1"/>
  <c r="K183" i="19"/>
  <c r="L183" i="19" s="1"/>
  <c r="M66" i="19"/>
  <c r="N66" i="19" s="1"/>
  <c r="K31" i="19"/>
  <c r="L31" i="19" s="1"/>
  <c r="M176" i="19"/>
  <c r="N176" i="19" s="1"/>
  <c r="M117" i="19"/>
  <c r="N117" i="19" s="1"/>
  <c r="K151" i="19"/>
  <c r="L151" i="19" s="1"/>
  <c r="K189" i="19"/>
  <c r="L189" i="19" s="1"/>
  <c r="K232" i="19"/>
  <c r="L232" i="19" s="1"/>
  <c r="I233" i="11"/>
  <c r="G248" i="11"/>
  <c r="G235" i="11"/>
  <c r="G164" i="11"/>
  <c r="H196" i="11"/>
  <c r="H154" i="11"/>
  <c r="G76" i="11"/>
  <c r="G77" i="11"/>
  <c r="H56" i="11"/>
  <c r="H234" i="11"/>
  <c r="G206" i="11"/>
  <c r="G191" i="11"/>
  <c r="G163" i="11"/>
  <c r="H102" i="11"/>
  <c r="H146" i="11"/>
  <c r="G13" i="11"/>
  <c r="G37" i="11"/>
  <c r="H264" i="11"/>
  <c r="H235" i="11"/>
  <c r="G245" i="11"/>
  <c r="H151" i="11"/>
  <c r="H132" i="11"/>
  <c r="H94" i="11"/>
  <c r="G50" i="11"/>
  <c r="H33" i="11"/>
  <c r="H20" i="11"/>
  <c r="H265" i="11"/>
  <c r="H207" i="11"/>
  <c r="G255" i="11"/>
  <c r="G110" i="11"/>
  <c r="H71" i="11"/>
  <c r="H40" i="11"/>
  <c r="G184" i="11"/>
  <c r="G173" i="11"/>
  <c r="G143" i="11"/>
  <c r="H7" i="11"/>
  <c r="G9" i="11"/>
  <c r="G212" i="11"/>
  <c r="H159" i="11"/>
  <c r="I201" i="11"/>
  <c r="I152" i="11"/>
  <c r="I151" i="11"/>
  <c r="I17" i="11"/>
  <c r="G198" i="11"/>
  <c r="H61" i="11"/>
  <c r="G12" i="11"/>
  <c r="H70" i="11"/>
  <c r="H72" i="11"/>
  <c r="H103" i="11"/>
  <c r="H50" i="11"/>
  <c r="H187" i="11"/>
  <c r="H199" i="11"/>
  <c r="J251" i="12"/>
  <c r="I218" i="12"/>
  <c r="I229" i="12"/>
  <c r="J227" i="12"/>
  <c r="I184" i="12"/>
  <c r="J101" i="12"/>
  <c r="J186" i="12"/>
  <c r="I208" i="12"/>
  <c r="J180" i="12"/>
  <c r="J228" i="12"/>
  <c r="J211" i="12"/>
  <c r="J192" i="12"/>
  <c r="J233" i="12"/>
  <c r="J42" i="12"/>
  <c r="J99" i="12"/>
  <c r="J203" i="12"/>
  <c r="J198" i="12"/>
  <c r="M163" i="19"/>
  <c r="N163" i="19" s="1"/>
  <c r="M79" i="19"/>
  <c r="N79" i="19" s="1"/>
  <c r="K62" i="19"/>
  <c r="L62" i="19" s="1"/>
  <c r="M121" i="19"/>
  <c r="N121" i="19" s="1"/>
  <c r="K111" i="19"/>
  <c r="L111" i="19" s="1"/>
  <c r="K200" i="19"/>
  <c r="L200" i="19" s="1"/>
  <c r="M112" i="19"/>
  <c r="N112" i="19" s="1"/>
  <c r="M199" i="19"/>
  <c r="N199" i="19" s="1"/>
  <c r="M229" i="19"/>
  <c r="N229" i="19" s="1"/>
  <c r="M49" i="19"/>
  <c r="N49" i="19" s="1"/>
  <c r="K87" i="19"/>
  <c r="L87" i="19" s="1"/>
  <c r="M151" i="19"/>
  <c r="N151" i="19" s="1"/>
  <c r="K78" i="19"/>
  <c r="L78" i="19" s="1"/>
  <c r="K213" i="19"/>
  <c r="L213" i="19" s="1"/>
  <c r="K176" i="19"/>
  <c r="L176" i="19" s="1"/>
  <c r="M242" i="19"/>
  <c r="N242" i="19" s="1"/>
  <c r="K193" i="19"/>
  <c r="L193" i="19" s="1"/>
  <c r="K71" i="19"/>
  <c r="L71" i="19" s="1"/>
  <c r="K23" i="19"/>
  <c r="L23" i="19" s="1"/>
  <c r="M113" i="19"/>
  <c r="N113" i="19" s="1"/>
  <c r="M159" i="19"/>
  <c r="N159" i="19" s="1"/>
  <c r="K157" i="19"/>
  <c r="L157" i="19" s="1"/>
  <c r="M238" i="19"/>
  <c r="N238" i="19" s="1"/>
  <c r="K105" i="19"/>
  <c r="L105" i="19" s="1"/>
  <c r="M13" i="19"/>
  <c r="N13" i="19" s="1"/>
  <c r="M59" i="19"/>
  <c r="N59" i="19" s="1"/>
  <c r="K123" i="19"/>
  <c r="L123" i="19" s="1"/>
  <c r="K190" i="19"/>
  <c r="L190" i="19" s="1"/>
  <c r="M217" i="19"/>
  <c r="N217" i="19" s="1"/>
  <c r="K234" i="19"/>
  <c r="L234" i="19" s="1"/>
  <c r="K222" i="19"/>
  <c r="L222" i="19" s="1"/>
  <c r="K12" i="19"/>
  <c r="L12" i="19" s="1"/>
  <c r="K107" i="19"/>
  <c r="L107" i="19" s="1"/>
  <c r="K199" i="19"/>
  <c r="L199" i="19" s="1"/>
  <c r="K15" i="19"/>
  <c r="L15" i="19" s="1"/>
  <c r="M101" i="19"/>
  <c r="N101" i="19" s="1"/>
  <c r="K29" i="19"/>
  <c r="L29" i="19" s="1"/>
  <c r="M29" i="19"/>
  <c r="N29" i="19" s="1"/>
  <c r="M128" i="19"/>
  <c r="N128" i="19" s="1"/>
  <c r="M161" i="19"/>
  <c r="N161" i="19" s="1"/>
  <c r="K165" i="19"/>
  <c r="L165" i="19" s="1"/>
  <c r="K221" i="19"/>
  <c r="L221" i="19" s="1"/>
  <c r="K223" i="19"/>
  <c r="L223" i="19" s="1"/>
  <c r="K129" i="19"/>
  <c r="L129" i="19" s="1"/>
  <c r="K122" i="19"/>
  <c r="L122" i="19" s="1"/>
  <c r="K60" i="19"/>
  <c r="L60" i="19" s="1"/>
  <c r="M60" i="19"/>
  <c r="N60" i="19" s="1"/>
  <c r="M107" i="19"/>
  <c r="N107" i="19" s="1"/>
  <c r="M157" i="19"/>
  <c r="N157" i="19" s="1"/>
  <c r="M259" i="19"/>
  <c r="N259" i="19" s="1"/>
  <c r="M181" i="19"/>
  <c r="N181" i="19" s="1"/>
  <c r="M222" i="19"/>
  <c r="N222" i="19" s="1"/>
  <c r="K264" i="19"/>
  <c r="L264" i="19" s="1"/>
  <c r="M39" i="19"/>
  <c r="N39" i="19" s="1"/>
  <c r="G232" i="11"/>
  <c r="H216" i="11"/>
  <c r="G243" i="11"/>
  <c r="H135" i="11"/>
  <c r="G132" i="11"/>
  <c r="G60" i="11"/>
  <c r="H28" i="11"/>
  <c r="G10" i="11"/>
  <c r="G262" i="11"/>
  <c r="G190" i="11"/>
  <c r="G178" i="11"/>
  <c r="G147" i="11"/>
  <c r="H168" i="11"/>
  <c r="G90" i="11"/>
  <c r="G91" i="11"/>
  <c r="H10" i="11"/>
  <c r="H248" i="11"/>
  <c r="G259" i="11"/>
  <c r="G205" i="11"/>
  <c r="G177" i="11"/>
  <c r="H116" i="11"/>
  <c r="H78" i="11"/>
  <c r="G34" i="11"/>
  <c r="G51" i="11"/>
  <c r="H42" i="11"/>
  <c r="H249" i="11"/>
  <c r="G203" i="11"/>
  <c r="H184" i="11"/>
  <c r="H76" i="11"/>
  <c r="G71" i="11"/>
  <c r="H244" i="11"/>
  <c r="H229" i="11"/>
  <c r="G157" i="11"/>
  <c r="H123" i="11"/>
  <c r="G85" i="11"/>
  <c r="H38" i="11"/>
  <c r="G196" i="11"/>
  <c r="H143" i="11"/>
  <c r="I149" i="11"/>
  <c r="I96" i="11"/>
  <c r="H139" i="11"/>
  <c r="G20" i="11"/>
  <c r="G30" i="11"/>
  <c r="H141" i="11"/>
  <c r="G104" i="11"/>
  <c r="G81" i="11"/>
  <c r="H13" i="11"/>
  <c r="G15" i="11"/>
  <c r="I265" i="12"/>
  <c r="I193" i="12"/>
  <c r="I242" i="12"/>
  <c r="M76" i="13"/>
  <c r="N76" i="13" s="1"/>
  <c r="I66" i="12"/>
  <c r="J175" i="12"/>
  <c r="J113" i="12"/>
  <c r="J208" i="12"/>
  <c r="J191" i="12"/>
  <c r="J252" i="12"/>
  <c r="I47" i="12"/>
  <c r="J162" i="12"/>
  <c r="J219" i="12"/>
  <c r="J98" i="12"/>
  <c r="J118" i="12"/>
  <c r="J246" i="12"/>
  <c r="G41" i="18"/>
  <c r="H51" i="18"/>
  <c r="H29" i="18"/>
  <c r="G45" i="18"/>
  <c r="H34" i="18"/>
  <c r="G19" i="18"/>
  <c r="H26" i="18"/>
  <c r="H37" i="18"/>
  <c r="H99" i="18"/>
  <c r="G44" i="18"/>
  <c r="G129" i="18"/>
  <c r="H63" i="18"/>
  <c r="G43" i="18"/>
  <c r="H72" i="18"/>
  <c r="H13" i="18"/>
  <c r="H43" i="18"/>
  <c r="G92" i="18"/>
  <c r="H30" i="18"/>
  <c r="H67" i="18"/>
  <c r="G90" i="18"/>
  <c r="G81" i="18"/>
  <c r="H97" i="18"/>
  <c r="H129" i="18"/>
  <c r="G145" i="18"/>
  <c r="H148" i="18"/>
  <c r="G114" i="18"/>
  <c r="H189" i="18"/>
  <c r="G224" i="18"/>
  <c r="K164" i="19"/>
  <c r="L164" i="19" s="1"/>
  <c r="K8" i="19"/>
  <c r="L8" i="19" s="1"/>
  <c r="M96" i="19"/>
  <c r="N96" i="19" s="1"/>
  <c r="M36" i="19"/>
  <c r="N36" i="19" s="1"/>
  <c r="K7" i="19"/>
  <c r="L7" i="19" s="1"/>
  <c r="M90" i="19"/>
  <c r="N90" i="19" s="1"/>
  <c r="M150" i="19"/>
  <c r="N150" i="19" s="1"/>
  <c r="M248" i="19"/>
  <c r="N248" i="19" s="1"/>
  <c r="M233" i="19"/>
  <c r="N233" i="19" s="1"/>
  <c r="M147" i="19"/>
  <c r="N147" i="19" s="1"/>
  <c r="M230" i="19"/>
  <c r="N230" i="19" s="1"/>
  <c r="K155" i="19"/>
  <c r="L155" i="19" s="1"/>
  <c r="K173" i="19"/>
  <c r="L173" i="19" s="1"/>
  <c r="K27" i="19"/>
  <c r="L27" i="19" s="1"/>
  <c r="M142" i="19"/>
  <c r="N142" i="19" s="1"/>
  <c r="K74" i="19"/>
  <c r="L74" i="19" s="1"/>
  <c r="K186" i="19"/>
  <c r="L186" i="19" s="1"/>
  <c r="K172" i="19"/>
  <c r="L172" i="19" s="1"/>
  <c r="M232" i="19"/>
  <c r="N232" i="19" s="1"/>
  <c r="M226" i="19"/>
  <c r="N226" i="19" s="1"/>
  <c r="K20" i="19"/>
  <c r="L20" i="19" s="1"/>
  <c r="M145" i="19"/>
  <c r="N145" i="19" s="1"/>
  <c r="M189" i="19"/>
  <c r="N189" i="19" s="1"/>
  <c r="M38" i="19"/>
  <c r="N38" i="19" s="1"/>
  <c r="K44" i="19"/>
  <c r="L44" i="19" s="1"/>
  <c r="M91" i="19"/>
  <c r="N91" i="19" s="1"/>
  <c r="K146" i="19"/>
  <c r="L146" i="19" s="1"/>
  <c r="M175" i="19"/>
  <c r="N175" i="19" s="1"/>
  <c r="M218" i="19"/>
  <c r="N218" i="19" s="1"/>
  <c r="K207" i="19"/>
  <c r="L207" i="19" s="1"/>
  <c r="K248" i="19"/>
  <c r="L248" i="19" s="1"/>
  <c r="M42" i="19"/>
  <c r="N42" i="19" s="1"/>
  <c r="K59" i="19"/>
  <c r="L59" i="19" s="1"/>
  <c r="M134" i="19"/>
  <c r="N134" i="19" s="1"/>
  <c r="K158" i="19"/>
  <c r="L158" i="19" s="1"/>
  <c r="M201" i="19"/>
  <c r="N201" i="19" s="1"/>
  <c r="K263" i="19"/>
  <c r="L263" i="19" s="1"/>
  <c r="K141" i="19"/>
  <c r="L141" i="19" s="1"/>
  <c r="M6" i="19"/>
  <c r="N6" i="19" s="1"/>
  <c r="M89" i="19"/>
  <c r="N89" i="19" s="1"/>
  <c r="K112" i="19"/>
  <c r="L112" i="19" s="1"/>
  <c r="K86" i="19"/>
  <c r="L86" i="19" s="1"/>
  <c r="M158" i="19"/>
  <c r="N158" i="19" s="1"/>
  <c r="K197" i="19"/>
  <c r="L197" i="19" s="1"/>
  <c r="K184" i="19"/>
  <c r="L184" i="19" s="1"/>
  <c r="M260" i="19"/>
  <c r="N260" i="19" s="1"/>
  <c r="K212" i="19"/>
  <c r="L212" i="19" s="1"/>
  <c r="K84" i="19"/>
  <c r="L84" i="19" s="1"/>
  <c r="M130" i="19"/>
  <c r="N130" i="19" s="1"/>
  <c r="M221" i="19"/>
  <c r="N221" i="19" s="1"/>
  <c r="K65" i="19"/>
  <c r="L65" i="19" s="1"/>
  <c r="K80" i="19"/>
  <c r="L80" i="19" s="1"/>
  <c r="K70" i="19"/>
  <c r="L70" i="19" s="1"/>
  <c r="M138" i="19"/>
  <c r="N138" i="19" s="1"/>
  <c r="K128" i="19"/>
  <c r="L128" i="19" s="1"/>
  <c r="M166" i="19"/>
  <c r="N166" i="19" s="1"/>
  <c r="K208" i="19"/>
  <c r="L208" i="19" s="1"/>
  <c r="M211" i="19"/>
  <c r="N211" i="19" s="1"/>
  <c r="M174" i="19"/>
  <c r="N174" i="19" s="1"/>
  <c r="K34" i="19"/>
  <c r="L34" i="19" s="1"/>
  <c r="M243" i="19"/>
  <c r="N243" i="19" s="1"/>
  <c r="K148" i="19"/>
  <c r="L148" i="19" s="1"/>
  <c r="M92" i="19"/>
  <c r="N92" i="19" s="1"/>
  <c r="K58" i="19"/>
  <c r="L58" i="19" s="1"/>
  <c r="K85" i="19"/>
  <c r="L85" i="19" s="1"/>
  <c r="M169" i="19"/>
  <c r="N169" i="19" s="1"/>
  <c r="M200" i="19"/>
  <c r="N200" i="19" s="1"/>
  <c r="M220" i="19"/>
  <c r="N220" i="19" s="1"/>
  <c r="K261" i="19"/>
  <c r="L261" i="19" s="1"/>
  <c r="K175" i="19"/>
  <c r="L175" i="19" s="1"/>
  <c r="M97" i="19"/>
  <c r="N97" i="19" s="1"/>
  <c r="M18" i="19"/>
  <c r="N18" i="19" s="1"/>
  <c r="M111" i="19"/>
  <c r="N111" i="19" s="1"/>
  <c r="M205" i="19"/>
  <c r="N205" i="19" s="1"/>
  <c r="K153" i="19"/>
  <c r="L153" i="19" s="1"/>
  <c r="K209" i="19"/>
  <c r="L209" i="19" s="1"/>
  <c r="K210" i="19"/>
  <c r="L210" i="19" s="1"/>
  <c r="M237" i="19"/>
  <c r="N237" i="19" s="1"/>
  <c r="M71" i="19"/>
  <c r="N71" i="19" s="1"/>
  <c r="M9" i="19"/>
  <c r="N9" i="19" s="1"/>
  <c r="M55" i="19"/>
  <c r="N55" i="19" s="1"/>
  <c r="M167" i="19"/>
  <c r="N167" i="19" s="1"/>
  <c r="K119" i="19"/>
  <c r="L119" i="19" s="1"/>
  <c r="K227" i="19"/>
  <c r="L227" i="19" s="1"/>
  <c r="M213" i="19"/>
  <c r="N213" i="19" s="1"/>
  <c r="K230" i="19"/>
  <c r="L230" i="19" s="1"/>
  <c r="M219" i="19"/>
  <c r="N219" i="19" s="1"/>
  <c r="M54" i="19"/>
  <c r="N54" i="19" s="1"/>
  <c r="M48" i="19"/>
  <c r="N48" i="19" s="1"/>
  <c r="M17" i="19"/>
  <c r="N17" i="19" s="1"/>
  <c r="M102" i="19"/>
  <c r="N102" i="19" s="1"/>
  <c r="K174" i="19"/>
  <c r="L174" i="19" s="1"/>
  <c r="K220" i="19"/>
  <c r="L220" i="19" s="1"/>
  <c r="M255" i="19"/>
  <c r="N255" i="19" s="1"/>
  <c r="K266" i="19"/>
  <c r="L266" i="19" s="1"/>
  <c r="K246" i="19"/>
  <c r="L246" i="19" s="1"/>
  <c r="M12" i="19"/>
  <c r="N12" i="19" s="1"/>
  <c r="K159" i="19"/>
  <c r="L159" i="19" s="1"/>
  <c r="M231" i="19"/>
  <c r="N231" i="19" s="1"/>
  <c r="K126" i="19"/>
  <c r="L126" i="19" s="1"/>
  <c r="K19" i="19"/>
  <c r="L19" i="19" s="1"/>
  <c r="M63" i="19"/>
  <c r="N63" i="19" s="1"/>
  <c r="M74" i="19"/>
  <c r="N74" i="19" s="1"/>
  <c r="K127" i="19"/>
  <c r="L127" i="19" s="1"/>
  <c r="M179" i="19"/>
  <c r="N179" i="19" s="1"/>
  <c r="M224" i="19"/>
  <c r="N224" i="19" s="1"/>
  <c r="K238" i="19"/>
  <c r="L238" i="19" s="1"/>
  <c r="M21" i="19"/>
  <c r="N21" i="19" s="1"/>
  <c r="M137" i="19"/>
  <c r="N137" i="19" s="1"/>
  <c r="M69" i="19"/>
  <c r="N69" i="19" s="1"/>
  <c r="M81" i="19"/>
  <c r="N81" i="19" s="1"/>
  <c r="M140" i="19"/>
  <c r="N140" i="19" s="1"/>
  <c r="M168" i="19"/>
  <c r="N168" i="19" s="1"/>
  <c r="K217" i="19"/>
  <c r="L217" i="19" s="1"/>
  <c r="M215" i="19"/>
  <c r="N215" i="19" s="1"/>
  <c r="K43" i="19"/>
  <c r="L43" i="19" s="1"/>
  <c r="M32" i="19"/>
  <c r="N32" i="19" s="1"/>
  <c r="M122" i="19"/>
  <c r="N122" i="19" s="1"/>
  <c r="M28" i="19"/>
  <c r="N28" i="19" s="1"/>
  <c r="M67" i="19"/>
  <c r="N67" i="19" s="1"/>
  <c r="K38" i="19"/>
  <c r="L38" i="19" s="1"/>
  <c r="K130" i="19"/>
  <c r="L130" i="19" s="1"/>
  <c r="K136" i="19"/>
  <c r="L136" i="19" s="1"/>
  <c r="M182" i="19"/>
  <c r="N182" i="19" s="1"/>
  <c r="M249" i="19"/>
  <c r="N249" i="19" s="1"/>
  <c r="K241" i="19"/>
  <c r="L241" i="19" s="1"/>
  <c r="K233" i="19"/>
  <c r="L233" i="19" s="1"/>
  <c r="K47" i="19"/>
  <c r="L47" i="19" s="1"/>
  <c r="K195" i="19"/>
  <c r="L195" i="19" s="1"/>
  <c r="K202" i="19"/>
  <c r="L202" i="19" s="1"/>
  <c r="M68" i="19"/>
  <c r="N68" i="19" s="1"/>
  <c r="K125" i="19"/>
  <c r="L125" i="19" s="1"/>
  <c r="M51" i="19"/>
  <c r="N51" i="19" s="1"/>
  <c r="M154" i="19"/>
  <c r="N154" i="19" s="1"/>
  <c r="K115" i="19"/>
  <c r="L115" i="19" s="1"/>
  <c r="M203" i="19"/>
  <c r="N203" i="19" s="1"/>
  <c r="M209" i="19"/>
  <c r="N209" i="19" s="1"/>
  <c r="K259" i="19"/>
  <c r="L259" i="19" s="1"/>
  <c r="M225" i="19"/>
  <c r="N225" i="19" s="1"/>
  <c r="K45" i="19"/>
  <c r="L45" i="19" s="1"/>
  <c r="M44" i="19"/>
  <c r="N44" i="19" s="1"/>
  <c r="M98" i="19"/>
  <c r="N98" i="19" s="1"/>
  <c r="M214" i="19"/>
  <c r="N214" i="19" s="1"/>
  <c r="M254" i="19"/>
  <c r="N254" i="19" s="1"/>
  <c r="K262" i="19"/>
  <c r="L262" i="19" s="1"/>
  <c r="K265" i="19"/>
  <c r="L265" i="19" s="1"/>
  <c r="M58" i="19"/>
  <c r="N58" i="19" s="1"/>
  <c r="M84" i="19"/>
  <c r="N84" i="19" s="1"/>
  <c r="K50" i="19"/>
  <c r="L50" i="19" s="1"/>
  <c r="K77" i="19"/>
  <c r="L77" i="19" s="1"/>
  <c r="M144" i="19"/>
  <c r="N144" i="19" s="1"/>
  <c r="M194" i="19"/>
  <c r="N194" i="19" s="1"/>
  <c r="K253" i="19"/>
  <c r="L253" i="19" s="1"/>
  <c r="K53" i="19"/>
  <c r="L53" i="19" s="1"/>
  <c r="K156" i="19"/>
  <c r="L156" i="19" s="1"/>
  <c r="M180" i="19"/>
  <c r="N180" i="19" s="1"/>
  <c r="K237" i="19"/>
  <c r="L237" i="19" s="1"/>
  <c r="M118" i="19"/>
  <c r="N118" i="19" s="1"/>
  <c r="M52" i="19"/>
  <c r="N52" i="19" s="1"/>
  <c r="K22" i="19"/>
  <c r="L22" i="19" s="1"/>
  <c r="K114" i="19"/>
  <c r="L114" i="19" s="1"/>
  <c r="M184" i="19"/>
  <c r="N184" i="19" s="1"/>
  <c r="M223" i="19"/>
  <c r="N223" i="19" s="1"/>
  <c r="M268" i="19"/>
  <c r="N268" i="19" s="1"/>
  <c r="K225" i="19"/>
  <c r="L225" i="19" s="1"/>
  <c r="K36" i="19"/>
  <c r="L36" i="19" s="1"/>
  <c r="K134" i="19"/>
  <c r="L134" i="19" s="1"/>
  <c r="M22" i="19"/>
  <c r="N22" i="19" s="1"/>
  <c r="K92" i="19"/>
  <c r="L92" i="19" s="1"/>
  <c r="M5" i="19"/>
  <c r="N5" i="19" s="1"/>
  <c r="P5" i="19" s="1"/>
  <c r="K94" i="19"/>
  <c r="L94" i="19" s="1"/>
  <c r="M164" i="19"/>
  <c r="N164" i="19" s="1"/>
  <c r="K137" i="19"/>
  <c r="L137" i="19" s="1"/>
  <c r="K192" i="19"/>
  <c r="L192" i="19" s="1"/>
  <c r="M263" i="19"/>
  <c r="N263" i="19" s="1"/>
  <c r="M82" i="19"/>
  <c r="N82" i="19" s="1"/>
  <c r="M155" i="19"/>
  <c r="N155" i="19" s="1"/>
  <c r="K98" i="19"/>
  <c r="L98" i="19" s="1"/>
  <c r="K64" i="19"/>
  <c r="L64" i="19" s="1"/>
  <c r="M104" i="19"/>
  <c r="N104" i="19" s="1"/>
  <c r="M7" i="19"/>
  <c r="N7" i="19" s="1"/>
  <c r="K13" i="19"/>
  <c r="L13" i="19" s="1"/>
  <c r="M110" i="19"/>
  <c r="N110" i="19" s="1"/>
  <c r="K68" i="19"/>
  <c r="L68" i="19" s="1"/>
  <c r="K97" i="19"/>
  <c r="L97" i="19" s="1"/>
  <c r="M245" i="19"/>
  <c r="N245" i="19" s="1"/>
  <c r="M239" i="19"/>
  <c r="N239" i="19" s="1"/>
  <c r="K268" i="19"/>
  <c r="L268" i="19" s="1"/>
  <c r="M43" i="19"/>
  <c r="N43" i="19" s="1"/>
  <c r="K166" i="19"/>
  <c r="L166" i="19" s="1"/>
  <c r="M41" i="19"/>
  <c r="N41" i="19" s="1"/>
  <c r="M40" i="19"/>
  <c r="N40" i="19" s="1"/>
  <c r="K11" i="19"/>
  <c r="L11" i="19" s="1"/>
  <c r="M94" i="19"/>
  <c r="N94" i="19" s="1"/>
  <c r="M160" i="19"/>
  <c r="N160" i="19" s="1"/>
  <c r="M206" i="19"/>
  <c r="N206" i="19" s="1"/>
  <c r="M252" i="19"/>
  <c r="N252" i="19" s="1"/>
  <c r="K258" i="19"/>
  <c r="L258" i="19" s="1"/>
  <c r="K236" i="19"/>
  <c r="L236" i="19" s="1"/>
  <c r="K49" i="19"/>
  <c r="L49" i="19" s="1"/>
  <c r="M80" i="19"/>
  <c r="N80" i="19" s="1"/>
  <c r="K46" i="19"/>
  <c r="L46" i="19" s="1"/>
  <c r="K73" i="19"/>
  <c r="L73" i="19" s="1"/>
  <c r="M141" i="19"/>
  <c r="N141" i="19" s="1"/>
  <c r="M190" i="19"/>
  <c r="N190" i="19" s="1"/>
  <c r="K267" i="19"/>
  <c r="L267" i="19" s="1"/>
  <c r="K249" i="19"/>
  <c r="L249" i="19" s="1"/>
  <c r="M53" i="19"/>
  <c r="N53" i="19" s="1"/>
  <c r="K25" i="19"/>
  <c r="L25" i="19" s="1"/>
  <c r="K142" i="19"/>
  <c r="L142" i="19" s="1"/>
  <c r="M119" i="19"/>
  <c r="N119" i="19" s="1"/>
  <c r="K106" i="19"/>
  <c r="L106" i="19" s="1"/>
  <c r="K143" i="19"/>
  <c r="L143" i="19" s="1"/>
  <c r="K181" i="19"/>
  <c r="L181" i="19" s="1"/>
  <c r="M251" i="19"/>
  <c r="N251" i="19" s="1"/>
  <c r="K224" i="19"/>
  <c r="L224" i="19" s="1"/>
  <c r="M16" i="19"/>
  <c r="N16" i="19" s="1"/>
  <c r="K191" i="19"/>
  <c r="L191" i="19" s="1"/>
  <c r="K240" i="19"/>
  <c r="L240" i="19" s="1"/>
  <c r="K76" i="19"/>
  <c r="L76" i="19" s="1"/>
  <c r="M88" i="19"/>
  <c r="N88" i="19" s="1"/>
  <c r="K54" i="19"/>
  <c r="L54" i="19" s="1"/>
  <c r="K154" i="19"/>
  <c r="L154" i="19" s="1"/>
  <c r="M197" i="19"/>
  <c r="N197" i="19" s="1"/>
  <c r="M216" i="19"/>
  <c r="N216" i="19" s="1"/>
  <c r="K257" i="19"/>
  <c r="L257" i="19" s="1"/>
  <c r="K95" i="19"/>
  <c r="L95" i="19" s="1"/>
  <c r="K145" i="19"/>
  <c r="L145" i="19" s="1"/>
  <c r="K21" i="19"/>
  <c r="L21" i="19" s="1"/>
  <c r="M103" i="19"/>
  <c r="N103" i="19" s="1"/>
  <c r="M35" i="19"/>
  <c r="N35" i="19" s="1"/>
  <c r="K135" i="19"/>
  <c r="L135" i="19" s="1"/>
  <c r="K182" i="19"/>
  <c r="L182" i="19" s="1"/>
  <c r="M173" i="19"/>
  <c r="N173" i="19" s="1"/>
  <c r="M256" i="19"/>
  <c r="N256" i="19" s="1"/>
  <c r="K226" i="19"/>
  <c r="L226" i="19" s="1"/>
  <c r="M108" i="19"/>
  <c r="N108" i="19" s="1"/>
  <c r="K83" i="19"/>
  <c r="L83" i="19" s="1"/>
  <c r="K6" i="19"/>
  <c r="L6" i="19" s="1"/>
  <c r="M11" i="19"/>
  <c r="N11" i="19" s="1"/>
  <c r="K40" i="19"/>
  <c r="L40" i="19" s="1"/>
  <c r="K18" i="19"/>
  <c r="L18" i="19" s="1"/>
  <c r="M87" i="19"/>
  <c r="N87" i="19" s="1"/>
  <c r="M153" i="19"/>
  <c r="N153" i="19" s="1"/>
  <c r="K163" i="19"/>
  <c r="L163" i="19" s="1"/>
  <c r="K204" i="19"/>
  <c r="L204" i="19" s="1"/>
  <c r="K203" i="19"/>
  <c r="L203" i="19" s="1"/>
  <c r="K244" i="19"/>
  <c r="L244" i="19" s="1"/>
  <c r="K152" i="19"/>
  <c r="L152" i="19" s="1"/>
  <c r="K66" i="19"/>
  <c r="L66" i="19" s="1"/>
  <c r="M191" i="19"/>
  <c r="N191" i="19" s="1"/>
  <c r="M253" i="19"/>
  <c r="N253" i="19" s="1"/>
  <c r="M45" i="19"/>
  <c r="N45" i="19" s="1"/>
  <c r="M72" i="19"/>
  <c r="N72" i="19" s="1"/>
  <c r="K42" i="19"/>
  <c r="L42" i="19" s="1"/>
  <c r="K69" i="19"/>
  <c r="L69" i="19" s="1"/>
  <c r="K138" i="19"/>
  <c r="L138" i="19" s="1"/>
  <c r="M186" i="19"/>
  <c r="N186" i="19" s="1"/>
  <c r="K251" i="19"/>
  <c r="L251" i="19" s="1"/>
  <c r="K245" i="19"/>
  <c r="L245" i="19" s="1"/>
  <c r="M34" i="19"/>
  <c r="N34" i="19" s="1"/>
  <c r="M20" i="19"/>
  <c r="N20" i="19" s="1"/>
  <c r="M125" i="19"/>
  <c r="N125" i="19" s="1"/>
  <c r="K118" i="19"/>
  <c r="L118" i="19" s="1"/>
  <c r="K104" i="19"/>
  <c r="L104" i="19" s="1"/>
  <c r="K139" i="19"/>
  <c r="L139" i="19" s="1"/>
  <c r="K177" i="19"/>
  <c r="L177" i="19" s="1"/>
  <c r="M250" i="19"/>
  <c r="N250" i="19" s="1"/>
  <c r="M265" i="19"/>
  <c r="N265" i="19" s="1"/>
  <c r="K61" i="19"/>
  <c r="L61" i="19" s="1"/>
  <c r="K52" i="19"/>
  <c r="L52" i="19" s="1"/>
  <c r="M30" i="19"/>
  <c r="N30" i="19" s="1"/>
  <c r="M99" i="19"/>
  <c r="N99" i="19" s="1"/>
  <c r="M152" i="19"/>
  <c r="N152" i="19" s="1"/>
  <c r="K247" i="19"/>
  <c r="L247" i="19" s="1"/>
  <c r="K215" i="19"/>
  <c r="L215" i="19" s="1"/>
  <c r="K256" i="19"/>
  <c r="L256" i="19" s="1"/>
  <c r="K41" i="19"/>
  <c r="L41" i="19" s="1"/>
  <c r="K102" i="19"/>
  <c r="L102" i="19" s="1"/>
  <c r="M178" i="19"/>
  <c r="N178" i="19" s="1"/>
  <c r="K57" i="19"/>
  <c r="L57" i="19" s="1"/>
  <c r="M26" i="19"/>
  <c r="N26" i="19" s="1"/>
  <c r="M196" i="19"/>
  <c r="N196" i="19" s="1"/>
  <c r="M148" i="19"/>
  <c r="N148" i="19" s="1"/>
  <c r="M114" i="19"/>
  <c r="N114" i="19" s="1"/>
  <c r="K147" i="19"/>
  <c r="L147" i="19" s="1"/>
  <c r="K185" i="19"/>
  <c r="L185" i="19" s="1"/>
  <c r="M264" i="19"/>
  <c r="N264" i="19" s="1"/>
  <c r="K228" i="19"/>
  <c r="L228" i="19" s="1"/>
  <c r="M100" i="19"/>
  <c r="N100" i="19" s="1"/>
  <c r="K201" i="19"/>
  <c r="L201" i="19" s="1"/>
  <c r="K14" i="19"/>
  <c r="L14" i="19" s="1"/>
  <c r="M25" i="19"/>
  <c r="N25" i="19" s="1"/>
  <c r="M73" i="19"/>
  <c r="N73" i="19" s="1"/>
  <c r="M78" i="19"/>
  <c r="N78" i="19" s="1"/>
  <c r="M183" i="19"/>
  <c r="N183" i="19" s="1"/>
  <c r="M227" i="19"/>
  <c r="N227" i="19" s="1"/>
  <c r="K242" i="19"/>
  <c r="L242" i="19" s="1"/>
  <c r="K30" i="19"/>
  <c r="L30" i="19" s="1"/>
  <c r="K144" i="19"/>
  <c r="L144" i="19" s="1"/>
  <c r="H68" i="18"/>
  <c r="G62" i="18"/>
  <c r="G104" i="18"/>
  <c r="G69" i="18"/>
  <c r="H65" i="18"/>
  <c r="G105" i="18"/>
  <c r="H107" i="18"/>
  <c r="H168" i="18"/>
  <c r="G152" i="18"/>
  <c r="G115" i="18"/>
  <c r="H263" i="18"/>
  <c r="G98" i="18"/>
  <c r="G151" i="18"/>
  <c r="H246" i="18"/>
  <c r="H233" i="18"/>
  <c r="H82" i="18"/>
  <c r="G66" i="18"/>
  <c r="H109" i="18"/>
  <c r="G73" i="18"/>
  <c r="H69" i="18"/>
  <c r="H120" i="18"/>
  <c r="H118" i="18"/>
  <c r="G108" i="18"/>
  <c r="H128" i="18"/>
  <c r="G119" i="18"/>
  <c r="H111" i="18"/>
  <c r="G102" i="18"/>
  <c r="G167" i="18"/>
  <c r="G205" i="18"/>
  <c r="H237" i="18"/>
  <c r="G46" i="18"/>
  <c r="H83" i="18"/>
  <c r="G74" i="18"/>
  <c r="H112" i="18"/>
  <c r="G77" i="18"/>
  <c r="H77" i="18"/>
  <c r="H105" i="18"/>
  <c r="H113" i="18"/>
  <c r="G112" i="18"/>
  <c r="H132" i="18"/>
  <c r="G123" i="18"/>
  <c r="H123" i="18"/>
  <c r="G110" i="18"/>
  <c r="H163" i="18"/>
  <c r="G194" i="18"/>
  <c r="H219" i="18"/>
  <c r="H92" i="18"/>
  <c r="G70" i="18"/>
  <c r="H102" i="18"/>
  <c r="H94" i="18"/>
  <c r="G85" i="18"/>
  <c r="H73" i="18"/>
  <c r="G101" i="18"/>
  <c r="G75" i="18"/>
  <c r="G133" i="18"/>
  <c r="G142" i="18"/>
  <c r="G120" i="18"/>
  <c r="H124" i="18"/>
  <c r="G158" i="18"/>
  <c r="G127" i="18"/>
  <c r="H164" i="18"/>
  <c r="H135" i="18"/>
  <c r="G106" i="18"/>
  <c r="H146" i="18"/>
  <c r="G159" i="18"/>
  <c r="G220" i="18"/>
  <c r="H245" i="18"/>
  <c r="H188" i="18"/>
  <c r="G231" i="18"/>
  <c r="H212" i="18"/>
  <c r="G245" i="18"/>
  <c r="H172" i="18"/>
  <c r="G171" i="18"/>
  <c r="G170" i="18"/>
  <c r="H165" i="18"/>
  <c r="G235" i="18"/>
  <c r="G182" i="18"/>
  <c r="H265" i="18"/>
  <c r="H202" i="18"/>
  <c r="G50" i="18"/>
  <c r="G82" i="18"/>
  <c r="H110" i="18"/>
  <c r="G65" i="18"/>
  <c r="G97" i="18"/>
  <c r="H85" i="18"/>
  <c r="H101" i="18"/>
  <c r="G87" i="18"/>
  <c r="H121" i="18"/>
  <c r="H182" i="18"/>
  <c r="G132" i="18"/>
  <c r="H136" i="18"/>
  <c r="G107" i="18"/>
  <c r="G138" i="18"/>
  <c r="H115" i="18"/>
  <c r="G149" i="18"/>
  <c r="G118" i="18"/>
  <c r="H213" i="18"/>
  <c r="H139" i="18"/>
  <c r="H185" i="18"/>
  <c r="G156" i="18"/>
  <c r="G198" i="18"/>
  <c r="H207" i="18"/>
  <c r="G199" i="18"/>
  <c r="H236" i="18"/>
  <c r="G103" i="18"/>
  <c r="G91" i="18"/>
  <c r="H125" i="18"/>
  <c r="H195" i="18"/>
  <c r="G136" i="18"/>
  <c r="G140" i="18"/>
  <c r="G111" i="18"/>
  <c r="H140" i="18"/>
  <c r="H119" i="18"/>
  <c r="H153" i="18"/>
  <c r="G122" i="18"/>
  <c r="H130" i="18"/>
  <c r="H147" i="18"/>
  <c r="G204" i="18"/>
  <c r="G172" i="18"/>
  <c r="H223" i="18"/>
  <c r="G249" i="18"/>
  <c r="G207" i="18"/>
  <c r="H251" i="18"/>
  <c r="G130" i="18"/>
  <c r="G144" i="18"/>
  <c r="H167" i="18"/>
  <c r="H162" i="18"/>
  <c r="G188" i="18"/>
  <c r="H187" i="18"/>
  <c r="G229" i="18"/>
  <c r="H254" i="18"/>
  <c r="G256" i="18"/>
  <c r="G141" i="18"/>
  <c r="H134" i="18"/>
  <c r="G163" i="18"/>
  <c r="H151" i="18"/>
  <c r="G162" i="18"/>
  <c r="G208" i="18"/>
  <c r="G259" i="18"/>
  <c r="G160" i="18"/>
  <c r="H201" i="18"/>
  <c r="G225" i="18"/>
  <c r="H225" i="18"/>
  <c r="G202" i="18"/>
  <c r="G186" i="18"/>
  <c r="H221" i="18"/>
  <c r="G222" i="18"/>
  <c r="G203" i="18"/>
  <c r="H256" i="18"/>
  <c r="G262" i="18"/>
  <c r="G253" i="18"/>
  <c r="G165" i="18"/>
  <c r="G176" i="18"/>
  <c r="H209" i="18"/>
  <c r="G183" i="18"/>
  <c r="G261" i="18"/>
  <c r="H232" i="18"/>
  <c r="G216" i="18"/>
  <c r="H238" i="18"/>
  <c r="G237" i="18"/>
  <c r="G219" i="18"/>
  <c r="H226" i="18"/>
  <c r="H210" i="18"/>
  <c r="G232" i="18"/>
  <c r="G154" i="18"/>
  <c r="G150" i="18"/>
  <c r="H186" i="18"/>
  <c r="H171" i="18"/>
  <c r="G174" i="18"/>
  <c r="H166" i="18"/>
  <c r="G169" i="18"/>
  <c r="G213" i="18"/>
  <c r="H244" i="18"/>
  <c r="G187" i="18"/>
  <c r="G265" i="18"/>
  <c r="G233" i="18"/>
  <c r="H230" i="18"/>
  <c r="H248" i="18"/>
  <c r="G239" i="18"/>
  <c r="H222" i="18"/>
  <c r="H228" i="18"/>
  <c r="H214" i="18"/>
  <c r="G236" i="18"/>
  <c r="H156" i="18"/>
  <c r="G139" i="18"/>
  <c r="G227" i="18"/>
  <c r="H175" i="18"/>
  <c r="H177" i="18"/>
  <c r="H174" i="18"/>
  <c r="H259" i="18"/>
  <c r="H229" i="18"/>
  <c r="H180" i="18"/>
  <c r="G191" i="18"/>
  <c r="H183" i="18"/>
  <c r="G251" i="18"/>
  <c r="H231" i="18"/>
  <c r="G263" i="18"/>
  <c r="H250" i="18"/>
  <c r="G226" i="18"/>
  <c r="H243" i="18"/>
  <c r="H218" i="18"/>
  <c r="G240" i="18"/>
  <c r="G155" i="18"/>
  <c r="H143" i="18"/>
  <c r="H181" i="18"/>
  <c r="G189" i="18"/>
  <c r="G193" i="18"/>
  <c r="H173" i="18"/>
  <c r="G184" i="18"/>
  <c r="H192" i="18"/>
  <c r="G206" i="18"/>
  <c r="H191" i="18"/>
  <c r="G178" i="18"/>
  <c r="G212" i="18"/>
  <c r="H208" i="18"/>
  <c r="H267" i="18"/>
  <c r="H239" i="18"/>
  <c r="H258" i="18"/>
  <c r="H249" i="18"/>
  <c r="G264" i="18"/>
  <c r="Z6" i="18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Z84" i="18" s="1"/>
  <c r="Z85" i="18" s="1"/>
  <c r="Z86" i="18" s="1"/>
  <c r="Z87" i="18" s="1"/>
  <c r="Z88" i="18" s="1"/>
  <c r="Z89" i="18" s="1"/>
  <c r="Z90" i="18" s="1"/>
  <c r="Z91" i="18" s="1"/>
  <c r="Z92" i="18" s="1"/>
  <c r="Z93" i="18" s="1"/>
  <c r="Z94" i="18" s="1"/>
  <c r="Z95" i="18" s="1"/>
  <c r="Z96" i="18" s="1"/>
  <c r="Z97" i="18" s="1"/>
  <c r="Z98" i="18" s="1"/>
  <c r="Z99" i="18" s="1"/>
  <c r="Z100" i="18" s="1"/>
  <c r="Z101" i="18" s="1"/>
  <c r="Z102" i="18" s="1"/>
  <c r="Z103" i="18" s="1"/>
  <c r="Z104" i="18" s="1"/>
  <c r="Z105" i="18" s="1"/>
  <c r="Z106" i="18" s="1"/>
  <c r="Z107" i="18" s="1"/>
  <c r="Z108" i="18" s="1"/>
  <c r="Z109" i="18" s="1"/>
  <c r="Z110" i="18" s="1"/>
  <c r="Z111" i="18" s="1"/>
  <c r="Z112" i="18" s="1"/>
  <c r="Z113" i="18" s="1"/>
  <c r="Z114" i="18" s="1"/>
  <c r="Z115" i="18" s="1"/>
  <c r="Z116" i="18" s="1"/>
  <c r="Z117" i="18" s="1"/>
  <c r="Z118" i="18" s="1"/>
  <c r="Z119" i="18" s="1"/>
  <c r="Z120" i="18" s="1"/>
  <c r="Z121" i="18" s="1"/>
  <c r="Z122" i="18" s="1"/>
  <c r="Z123" i="18" s="1"/>
  <c r="Z124" i="18" s="1"/>
  <c r="Z125" i="18" s="1"/>
  <c r="Z126" i="18" s="1"/>
  <c r="Z127" i="18" s="1"/>
  <c r="Z128" i="18" s="1"/>
  <c r="Z129" i="18" s="1"/>
  <c r="Z130" i="18" s="1"/>
  <c r="Z131" i="18" s="1"/>
  <c r="Z132" i="18" s="1"/>
  <c r="Z133" i="18" s="1"/>
  <c r="Z134" i="18" s="1"/>
  <c r="Z135" i="18" s="1"/>
  <c r="Z136" i="18" s="1"/>
  <c r="Z137" i="18" s="1"/>
  <c r="Z138" i="18" s="1"/>
  <c r="Z139" i="18" s="1"/>
  <c r="Z140" i="18" s="1"/>
  <c r="Z141" i="18" s="1"/>
  <c r="Z142" i="18" s="1"/>
  <c r="Z143" i="18" s="1"/>
  <c r="Z144" i="18" s="1"/>
  <c r="Z145" i="18" s="1"/>
  <c r="Z146" i="18" s="1"/>
  <c r="Z147" i="18" s="1"/>
  <c r="Z148" i="18" s="1"/>
  <c r="Z149" i="18" s="1"/>
  <c r="Z150" i="18" s="1"/>
  <c r="Z151" i="18" s="1"/>
  <c r="Z152" i="18" s="1"/>
  <c r="Z153" i="18" s="1"/>
  <c r="Z154" i="18" s="1"/>
  <c r="Z155" i="18" s="1"/>
  <c r="Z156" i="18" s="1"/>
  <c r="Z157" i="18" s="1"/>
  <c r="Z158" i="18" s="1"/>
  <c r="Z159" i="18" s="1"/>
  <c r="Z160" i="18" s="1"/>
  <c r="Z161" i="18" s="1"/>
  <c r="Z162" i="18" s="1"/>
  <c r="Z163" i="18" s="1"/>
  <c r="Z164" i="18" s="1"/>
  <c r="Z165" i="18" s="1"/>
  <c r="Z166" i="18" s="1"/>
  <c r="Z167" i="18" s="1"/>
  <c r="Z168" i="18" s="1"/>
  <c r="Z169" i="18" s="1"/>
  <c r="Z170" i="18" s="1"/>
  <c r="Z171" i="18" s="1"/>
  <c r="Z172" i="18" s="1"/>
  <c r="Z173" i="18" s="1"/>
  <c r="Z174" i="18" s="1"/>
  <c r="Z175" i="18" s="1"/>
  <c r="Z176" i="18" s="1"/>
  <c r="Z177" i="18" s="1"/>
  <c r="Z178" i="18" s="1"/>
  <c r="Z179" i="18" s="1"/>
  <c r="Z180" i="18" s="1"/>
  <c r="Z181" i="18" s="1"/>
  <c r="Z182" i="18" s="1"/>
  <c r="Z183" i="18" s="1"/>
  <c r="Z184" i="18" s="1"/>
  <c r="Z185" i="18" s="1"/>
  <c r="Z186" i="18" s="1"/>
  <c r="Z187" i="18" s="1"/>
  <c r="Z188" i="18" s="1"/>
  <c r="Z189" i="18" s="1"/>
  <c r="Z190" i="18" s="1"/>
  <c r="Z191" i="18" s="1"/>
  <c r="Z192" i="18" s="1"/>
  <c r="Z193" i="18" s="1"/>
  <c r="Z194" i="18" s="1"/>
  <c r="Z195" i="18" s="1"/>
  <c r="Z196" i="18" s="1"/>
  <c r="Z197" i="18" s="1"/>
  <c r="Z198" i="18" s="1"/>
  <c r="Z199" i="18" s="1"/>
  <c r="Z200" i="18" s="1"/>
  <c r="Z201" i="18" s="1"/>
  <c r="Z202" i="18" s="1"/>
  <c r="Z203" i="18" s="1"/>
  <c r="Z204" i="18" s="1"/>
  <c r="Z205" i="18" s="1"/>
  <c r="Z206" i="18" s="1"/>
  <c r="Z207" i="18" s="1"/>
  <c r="Z208" i="18" s="1"/>
  <c r="Z209" i="18" s="1"/>
  <c r="Z210" i="18" s="1"/>
  <c r="Z211" i="18" s="1"/>
  <c r="Z212" i="18" s="1"/>
  <c r="Z213" i="18" s="1"/>
  <c r="Z214" i="18" s="1"/>
  <c r="Z215" i="18" s="1"/>
  <c r="Z216" i="18" s="1"/>
  <c r="Z217" i="18" s="1"/>
  <c r="Z218" i="18" s="1"/>
  <c r="Z219" i="18" s="1"/>
  <c r="Z220" i="18" s="1"/>
  <c r="Z221" i="18" s="1"/>
  <c r="Z222" i="18" s="1"/>
  <c r="Z223" i="18" s="1"/>
  <c r="Z224" i="18" s="1"/>
  <c r="Z225" i="18" s="1"/>
  <c r="Z226" i="18" s="1"/>
  <c r="Z227" i="18" s="1"/>
  <c r="Z228" i="18" s="1"/>
  <c r="Z229" i="18" s="1"/>
  <c r="Z230" i="18" s="1"/>
  <c r="Z231" i="18" s="1"/>
  <c r="Z232" i="18" s="1"/>
  <c r="Z233" i="18" s="1"/>
  <c r="Z234" i="18" s="1"/>
  <c r="Z235" i="18" s="1"/>
  <c r="Z236" i="18" s="1"/>
  <c r="Z237" i="18" s="1"/>
  <c r="Z238" i="18" s="1"/>
  <c r="Z239" i="18" s="1"/>
  <c r="Z240" i="18" s="1"/>
  <c r="Z241" i="18" s="1"/>
  <c r="Z242" i="18" s="1"/>
  <c r="Z243" i="18" s="1"/>
  <c r="Z244" i="18" s="1"/>
  <c r="Z245" i="18" s="1"/>
  <c r="Z246" i="18" s="1"/>
  <c r="Z247" i="18" s="1"/>
  <c r="Z248" i="18" s="1"/>
  <c r="Z249" i="18" s="1"/>
  <c r="Z250" i="18" s="1"/>
  <c r="Z251" i="18" s="1"/>
  <c r="Z252" i="18" s="1"/>
  <c r="Z253" i="18" s="1"/>
  <c r="Z254" i="18" s="1"/>
  <c r="Z255" i="18" s="1"/>
  <c r="Z256" i="18" s="1"/>
  <c r="Z257" i="18" s="1"/>
  <c r="Z258" i="18" s="1"/>
  <c r="Z259" i="18" s="1"/>
  <c r="Z260" i="18" s="1"/>
  <c r="Z261" i="18" s="1"/>
  <c r="Z262" i="18" s="1"/>
  <c r="Z263" i="18" s="1"/>
  <c r="Z264" i="18" s="1"/>
  <c r="Z265" i="18" s="1"/>
  <c r="Z266" i="18" s="1"/>
  <c r="Z267" i="18" s="1"/>
  <c r="Z268" i="18" s="1"/>
  <c r="H122" i="18"/>
  <c r="G143" i="18"/>
  <c r="G175" i="18"/>
  <c r="H155" i="18"/>
  <c r="G185" i="18"/>
  <c r="H178" i="18"/>
  <c r="H154" i="18"/>
  <c r="H197" i="18"/>
  <c r="G173" i="18"/>
  <c r="G164" i="18"/>
  <c r="H255" i="18"/>
  <c r="G214" i="18"/>
  <c r="H205" i="18"/>
  <c r="H194" i="18"/>
  <c r="G242" i="18"/>
  <c r="H196" i="18"/>
  <c r="H240" i="18"/>
  <c r="G190" i="18"/>
  <c r="G250" i="18"/>
  <c r="G246" i="18"/>
  <c r="H216" i="18"/>
  <c r="H252" i="18"/>
  <c r="G211" i="18"/>
  <c r="G241" i="18"/>
  <c r="G230" i="18"/>
  <c r="H262" i="18"/>
  <c r="G221" i="18"/>
  <c r="G255" i="18"/>
  <c r="G244" i="18"/>
  <c r="H126" i="18"/>
  <c r="G147" i="18"/>
  <c r="G181" i="18"/>
  <c r="H159" i="18"/>
  <c r="H190" i="18"/>
  <c r="G179" i="18"/>
  <c r="H158" i="18"/>
  <c r="G201" i="18"/>
  <c r="H193" i="18"/>
  <c r="G168" i="18"/>
  <c r="G180" i="18"/>
  <c r="H227" i="18"/>
  <c r="G210" i="18"/>
  <c r="G196" i="18"/>
  <c r="G257" i="18"/>
  <c r="H198" i="18"/>
  <c r="H242" i="18"/>
  <c r="H200" i="18"/>
  <c r="H203" i="18"/>
  <c r="H247" i="18"/>
  <c r="H220" i="18"/>
  <c r="G254" i="18"/>
  <c r="G215" i="18"/>
  <c r="G243" i="18"/>
  <c r="H241" i="18"/>
  <c r="H264" i="18"/>
  <c r="G223" i="18"/>
  <c r="H266" i="18"/>
  <c r="G248" i="18"/>
  <c r="G266" i="18"/>
  <c r="H234" i="18"/>
  <c r="H268" i="18"/>
  <c r="G252" i="18"/>
  <c r="G197" i="18"/>
  <c r="H170" i="18"/>
  <c r="G157" i="18"/>
  <c r="H169" i="18"/>
  <c r="G209" i="18"/>
  <c r="G192" i="18"/>
  <c r="H184" i="18"/>
  <c r="H253" i="18"/>
  <c r="H215" i="18"/>
  <c r="H179" i="18"/>
  <c r="H211" i="18"/>
  <c r="H261" i="18"/>
  <c r="G217" i="18"/>
  <c r="G218" i="18"/>
  <c r="G267" i="18"/>
  <c r="H235" i="18"/>
  <c r="G195" i="18"/>
  <c r="H224" i="18"/>
  <c r="G258" i="18"/>
  <c r="G247" i="18"/>
  <c r="H206" i="18"/>
  <c r="G238" i="18"/>
  <c r="G228" i="18"/>
  <c r="G260" i="18"/>
  <c r="K184" i="13"/>
  <c r="L184" i="13" s="1"/>
  <c r="I165" i="11"/>
  <c r="J148" i="16"/>
  <c r="J205" i="16"/>
  <c r="I265" i="18"/>
  <c r="I261" i="18"/>
  <c r="I257" i="18"/>
  <c r="I253" i="18"/>
  <c r="I249" i="18"/>
  <c r="I245" i="18"/>
  <c r="I241" i="18"/>
  <c r="I237" i="18"/>
  <c r="I233" i="18"/>
  <c r="I229" i="18"/>
  <c r="I225" i="18"/>
  <c r="I221" i="18"/>
  <c r="I264" i="18"/>
  <c r="I262" i="18"/>
  <c r="J260" i="18"/>
  <c r="J258" i="18"/>
  <c r="I247" i="18"/>
  <c r="J245" i="18"/>
  <c r="J243" i="18"/>
  <c r="I232" i="18"/>
  <c r="I230" i="18"/>
  <c r="J228" i="18"/>
  <c r="J226" i="18"/>
  <c r="J219" i="18"/>
  <c r="J215" i="18"/>
  <c r="J211" i="18"/>
  <c r="J207" i="18"/>
  <c r="J203" i="18"/>
  <c r="I260" i="18"/>
  <c r="I258" i="18"/>
  <c r="J256" i="18"/>
  <c r="J267" i="18"/>
  <c r="I256" i="18"/>
  <c r="I254" i="18"/>
  <c r="J252" i="18"/>
  <c r="J250" i="18"/>
  <c r="I239" i="18"/>
  <c r="J237" i="18"/>
  <c r="J235" i="18"/>
  <c r="I224" i="18"/>
  <c r="I222" i="18"/>
  <c r="J220" i="18"/>
  <c r="J216" i="18"/>
  <c r="I267" i="18"/>
  <c r="J265" i="18"/>
  <c r="J263" i="18"/>
  <c r="I252" i="18"/>
  <c r="I250" i="18"/>
  <c r="J248" i="18"/>
  <c r="J246" i="18"/>
  <c r="I235" i="18"/>
  <c r="J233" i="18"/>
  <c r="J231" i="18"/>
  <c r="I220" i="18"/>
  <c r="I216" i="18"/>
  <c r="I212" i="18"/>
  <c r="I208" i="18"/>
  <c r="I204" i="18"/>
  <c r="I200" i="18"/>
  <c r="I196" i="18"/>
  <c r="I263" i="18"/>
  <c r="J261" i="18"/>
  <c r="J259" i="18"/>
  <c r="I248" i="18"/>
  <c r="I246" i="18"/>
  <c r="J244" i="18"/>
  <c r="J242" i="18"/>
  <c r="I231" i="18"/>
  <c r="J229" i="18"/>
  <c r="J227" i="18"/>
  <c r="J217" i="18"/>
  <c r="J213" i="18"/>
  <c r="J209" i="18"/>
  <c r="J205" i="18"/>
  <c r="J251" i="18"/>
  <c r="J249" i="18"/>
  <c r="J240" i="18"/>
  <c r="J230" i="18"/>
  <c r="I207" i="18"/>
  <c r="J268" i="18"/>
  <c r="J264" i="18"/>
  <c r="J257" i="18"/>
  <c r="I251" i="18"/>
  <c r="K251" i="18" s="1"/>
  <c r="L251" i="18" s="1"/>
  <c r="I242" i="18"/>
  <c r="I240" i="18"/>
  <c r="J239" i="18"/>
  <c r="J234" i="18"/>
  <c r="J232" i="18"/>
  <c r="J223" i="18"/>
  <c r="J222" i="18"/>
  <c r="I211" i="18"/>
  <c r="J206" i="18"/>
  <c r="I202" i="18"/>
  <c r="I198" i="18"/>
  <c r="J196" i="18"/>
  <c r="J194" i="18"/>
  <c r="I191" i="18"/>
  <c r="I187" i="18"/>
  <c r="I183" i="18"/>
  <c r="I179" i="18"/>
  <c r="I268" i="18"/>
  <c r="J241" i="18"/>
  <c r="I234" i="18"/>
  <c r="J225" i="18"/>
  <c r="I223" i="18"/>
  <c r="I215" i="18"/>
  <c r="J210" i="18"/>
  <c r="I206" i="18"/>
  <c r="I194" i="18"/>
  <c r="J192" i="18"/>
  <c r="J188" i="18"/>
  <c r="J184" i="18"/>
  <c r="J180" i="18"/>
  <c r="J253" i="18"/>
  <c r="I243" i="18"/>
  <c r="J224" i="18"/>
  <c r="J214" i="18"/>
  <c r="I210" i="18"/>
  <c r="I205" i="18"/>
  <c r="J201" i="18"/>
  <c r="I192" i="18"/>
  <c r="I188" i="18"/>
  <c r="I184" i="18"/>
  <c r="J266" i="18"/>
  <c r="I244" i="18"/>
  <c r="J236" i="18"/>
  <c r="I227" i="18"/>
  <c r="I226" i="18"/>
  <c r="I214" i="18"/>
  <c r="I209" i="18"/>
  <c r="I201" i="18"/>
  <c r="J199" i="18"/>
  <c r="J197" i="18"/>
  <c r="J189" i="18"/>
  <c r="J185" i="18"/>
  <c r="J181" i="18"/>
  <c r="J177" i="18"/>
  <c r="I266" i="18"/>
  <c r="J262" i="18"/>
  <c r="I259" i="18"/>
  <c r="J255" i="18"/>
  <c r="J254" i="18"/>
  <c r="I236" i="18"/>
  <c r="I213" i="18"/>
  <c r="J204" i="18"/>
  <c r="I199" i="18"/>
  <c r="I197" i="18"/>
  <c r="J195" i="18"/>
  <c r="J193" i="18"/>
  <c r="I189" i="18"/>
  <c r="I185" i="18"/>
  <c r="I181" i="18"/>
  <c r="I177" i="18"/>
  <c r="I203" i="18"/>
  <c r="J183" i="18"/>
  <c r="I173" i="18"/>
  <c r="I169" i="18"/>
  <c r="I165" i="18"/>
  <c r="I161" i="18"/>
  <c r="I157" i="18"/>
  <c r="J238" i="18"/>
  <c r="J221" i="18"/>
  <c r="I219" i="18"/>
  <c r="I217" i="18"/>
  <c r="J200" i="18"/>
  <c r="I193" i="18"/>
  <c r="J174" i="18"/>
  <c r="J170" i="18"/>
  <c r="J166" i="18"/>
  <c r="J162" i="18"/>
  <c r="I238" i="18"/>
  <c r="J178" i="18"/>
  <c r="I174" i="18"/>
  <c r="I170" i="18"/>
  <c r="I166" i="18"/>
  <c r="I162" i="18"/>
  <c r="I158" i="18"/>
  <c r="I228" i="18"/>
  <c r="J208" i="18"/>
  <c r="J190" i="18"/>
  <c r="J179" i="18"/>
  <c r="I178" i="18"/>
  <c r="J175" i="18"/>
  <c r="J171" i="18"/>
  <c r="J167" i="18"/>
  <c r="J163" i="18"/>
  <c r="J159" i="18"/>
  <c r="J155" i="18"/>
  <c r="J151" i="18"/>
  <c r="J247" i="18"/>
  <c r="J218" i="18"/>
  <c r="J212" i="18"/>
  <c r="I190" i="18"/>
  <c r="J186" i="18"/>
  <c r="I180" i="18"/>
  <c r="I175" i="18"/>
  <c r="I171" i="18"/>
  <c r="I167" i="18"/>
  <c r="I163" i="18"/>
  <c r="I159" i="18"/>
  <c r="I218" i="18"/>
  <c r="J202" i="18"/>
  <c r="J198" i="18"/>
  <c r="I186" i="18"/>
  <c r="J182" i="18"/>
  <c r="J176" i="18"/>
  <c r="J172" i="18"/>
  <c r="J168" i="18"/>
  <c r="J164" i="18"/>
  <c r="J160" i="18"/>
  <c r="J156" i="18"/>
  <c r="J152" i="18"/>
  <c r="J148" i="18"/>
  <c r="J144" i="18"/>
  <c r="J140" i="18"/>
  <c r="I195" i="18"/>
  <c r="J191" i="18"/>
  <c r="I182" i="18"/>
  <c r="I176" i="18"/>
  <c r="I172" i="18"/>
  <c r="I168" i="18"/>
  <c r="I164" i="18"/>
  <c r="I160" i="18"/>
  <c r="I156" i="18"/>
  <c r="I152" i="18"/>
  <c r="I148" i="18"/>
  <c r="I144" i="18"/>
  <c r="I140" i="18"/>
  <c r="I155" i="18"/>
  <c r="I154" i="18"/>
  <c r="J153" i="18"/>
  <c r="I149" i="18"/>
  <c r="I146" i="18"/>
  <c r="J138" i="18"/>
  <c r="J135" i="18"/>
  <c r="J131" i="18"/>
  <c r="J127" i="18"/>
  <c r="J123" i="18"/>
  <c r="J157" i="18"/>
  <c r="I153" i="18"/>
  <c r="J143" i="18"/>
  <c r="I138" i="18"/>
  <c r="K138" i="18" s="1"/>
  <c r="L138" i="18" s="1"/>
  <c r="I135" i="18"/>
  <c r="I131" i="18"/>
  <c r="K131" i="18" s="1"/>
  <c r="L131" i="18" s="1"/>
  <c r="I127" i="18"/>
  <c r="K127" i="18" s="1"/>
  <c r="L127" i="18" s="1"/>
  <c r="I123" i="18"/>
  <c r="I119" i="18"/>
  <c r="I115" i="18"/>
  <c r="I111" i="18"/>
  <c r="I107" i="18"/>
  <c r="I103" i="18"/>
  <c r="I99" i="18"/>
  <c r="J187" i="18"/>
  <c r="J169" i="18"/>
  <c r="J145" i="18"/>
  <c r="I143" i="18"/>
  <c r="J136" i="18"/>
  <c r="J132" i="18"/>
  <c r="J128" i="18"/>
  <c r="J124" i="18"/>
  <c r="J120" i="18"/>
  <c r="J116" i="18"/>
  <c r="J112" i="18"/>
  <c r="J158" i="18"/>
  <c r="I145" i="18"/>
  <c r="J142" i="18"/>
  <c r="I136" i="18"/>
  <c r="I132" i="18"/>
  <c r="I128" i="18"/>
  <c r="I124" i="18"/>
  <c r="I120" i="18"/>
  <c r="I116" i="18"/>
  <c r="I112" i="18"/>
  <c r="I108" i="18"/>
  <c r="I142" i="18"/>
  <c r="J137" i="18"/>
  <c r="J133" i="18"/>
  <c r="J129" i="18"/>
  <c r="J125" i="18"/>
  <c r="J121" i="18"/>
  <c r="J173" i="18"/>
  <c r="J161" i="18"/>
  <c r="J147" i="18"/>
  <c r="J139" i="18"/>
  <c r="I137" i="18"/>
  <c r="I133" i="18"/>
  <c r="I129" i="18"/>
  <c r="I125" i="18"/>
  <c r="I121" i="18"/>
  <c r="I117" i="18"/>
  <c r="I113" i="18"/>
  <c r="I109" i="18"/>
  <c r="I255" i="18"/>
  <c r="I151" i="18"/>
  <c r="J150" i="18"/>
  <c r="I147" i="18"/>
  <c r="J141" i="18"/>
  <c r="I139" i="18"/>
  <c r="J134" i="18"/>
  <c r="J130" i="18"/>
  <c r="J126" i="18"/>
  <c r="J122" i="18"/>
  <c r="J118" i="18"/>
  <c r="J114" i="18"/>
  <c r="I114" i="18"/>
  <c r="I106" i="18"/>
  <c r="J105" i="18"/>
  <c r="J103" i="18"/>
  <c r="J101" i="18"/>
  <c r="I96" i="18"/>
  <c r="I92" i="18"/>
  <c r="I88" i="18"/>
  <c r="I84" i="18"/>
  <c r="I80" i="18"/>
  <c r="I76" i="18"/>
  <c r="I72" i="18"/>
  <c r="I68" i="18"/>
  <c r="I150" i="18"/>
  <c r="I126" i="18"/>
  <c r="J115" i="18"/>
  <c r="J165" i="18"/>
  <c r="I130" i="18"/>
  <c r="J104" i="18"/>
  <c r="J94" i="18"/>
  <c r="J90" i="18"/>
  <c r="J86" i="18"/>
  <c r="J82" i="18"/>
  <c r="J78" i="18"/>
  <c r="J74" i="18"/>
  <c r="J70" i="18"/>
  <c r="J66" i="18"/>
  <c r="I134" i="18"/>
  <c r="J110" i="18"/>
  <c r="I104" i="18"/>
  <c r="J102" i="18"/>
  <c r="J100" i="18"/>
  <c r="I94" i="18"/>
  <c r="I90" i="18"/>
  <c r="I86" i="18"/>
  <c r="I82" i="18"/>
  <c r="I78" i="18"/>
  <c r="I74" i="18"/>
  <c r="I70" i="18"/>
  <c r="I66" i="18"/>
  <c r="J149" i="18"/>
  <c r="J146" i="18"/>
  <c r="I141" i="18"/>
  <c r="J117" i="18"/>
  <c r="J111" i="18"/>
  <c r="I110" i="18"/>
  <c r="J109" i="18"/>
  <c r="I102" i="18"/>
  <c r="I100" i="18"/>
  <c r="J98" i="18"/>
  <c r="J95" i="18"/>
  <c r="J91" i="18"/>
  <c r="J154" i="18"/>
  <c r="J113" i="18"/>
  <c r="J108" i="18"/>
  <c r="I98" i="18"/>
  <c r="I95" i="18"/>
  <c r="I91" i="18"/>
  <c r="I87" i="18"/>
  <c r="I83" i="18"/>
  <c r="I79" i="18"/>
  <c r="I75" i="18"/>
  <c r="I71" i="18"/>
  <c r="I67" i="18"/>
  <c r="I63" i="18"/>
  <c r="I59" i="18"/>
  <c r="I55" i="18"/>
  <c r="I51" i="18"/>
  <c r="J97" i="18"/>
  <c r="J85" i="18"/>
  <c r="J69" i="18"/>
  <c r="I65" i="18"/>
  <c r="I64" i="18"/>
  <c r="I58" i="18"/>
  <c r="I56" i="18"/>
  <c r="J54" i="18"/>
  <c r="J52" i="18"/>
  <c r="I47" i="18"/>
  <c r="I43" i="18"/>
  <c r="I39" i="18"/>
  <c r="I35" i="18"/>
  <c r="I31" i="18"/>
  <c r="J26" i="18"/>
  <c r="I25" i="18"/>
  <c r="I19" i="18"/>
  <c r="J14" i="18"/>
  <c r="I13" i="18"/>
  <c r="J9" i="18"/>
  <c r="I118" i="18"/>
  <c r="I97" i="18"/>
  <c r="J93" i="18"/>
  <c r="J88" i="18"/>
  <c r="J87" i="18"/>
  <c r="I85" i="18"/>
  <c r="K85" i="18" s="1"/>
  <c r="L85" i="18" s="1"/>
  <c r="J72" i="18"/>
  <c r="J71" i="18"/>
  <c r="I69" i="18"/>
  <c r="I54" i="18"/>
  <c r="I52" i="18"/>
  <c r="J50" i="18"/>
  <c r="J48" i="18"/>
  <c r="J44" i="18"/>
  <c r="J40" i="18"/>
  <c r="J36" i="18"/>
  <c r="J32" i="18"/>
  <c r="J27" i="18"/>
  <c r="I26" i="18"/>
  <c r="K26" i="18" s="1"/>
  <c r="L26" i="18" s="1"/>
  <c r="J20" i="18"/>
  <c r="I14" i="18"/>
  <c r="I9" i="18"/>
  <c r="J107" i="18"/>
  <c r="I105" i="18"/>
  <c r="I101" i="18"/>
  <c r="I93" i="18"/>
  <c r="J89" i="18"/>
  <c r="J73" i="18"/>
  <c r="J63" i="18"/>
  <c r="J61" i="18"/>
  <c r="I50" i="18"/>
  <c r="I48" i="18"/>
  <c r="I44" i="18"/>
  <c r="I40" i="18"/>
  <c r="I36" i="18"/>
  <c r="I32" i="18"/>
  <c r="I27" i="18"/>
  <c r="I89" i="18"/>
  <c r="J76" i="18"/>
  <c r="J75" i="18"/>
  <c r="I73" i="18"/>
  <c r="I61" i="18"/>
  <c r="J59" i="18"/>
  <c r="J57" i="18"/>
  <c r="J45" i="18"/>
  <c r="J41" i="18"/>
  <c r="J37" i="18"/>
  <c r="J33" i="18"/>
  <c r="J99" i="18"/>
  <c r="J77" i="18"/>
  <c r="I57" i="18"/>
  <c r="J55" i="18"/>
  <c r="J53" i="18"/>
  <c r="I45" i="18"/>
  <c r="I41" i="18"/>
  <c r="I37" i="18"/>
  <c r="I33" i="18"/>
  <c r="I28" i="18"/>
  <c r="J23" i="18"/>
  <c r="I22" i="18"/>
  <c r="J17" i="18"/>
  <c r="I16" i="18"/>
  <c r="I122" i="18"/>
  <c r="J106" i="18"/>
  <c r="J80" i="18"/>
  <c r="J79" i="18"/>
  <c r="I77" i="18"/>
  <c r="I53" i="18"/>
  <c r="J51" i="18"/>
  <c r="J49" i="18"/>
  <c r="J46" i="18"/>
  <c r="J42" i="18"/>
  <c r="J38" i="18"/>
  <c r="J34" i="18"/>
  <c r="J29" i="18"/>
  <c r="I23" i="18"/>
  <c r="J18" i="18"/>
  <c r="I17" i="18"/>
  <c r="J81" i="18"/>
  <c r="J47" i="18"/>
  <c r="J39" i="18"/>
  <c r="J31" i="18"/>
  <c r="J25" i="18"/>
  <c r="I24" i="18"/>
  <c r="J22" i="18"/>
  <c r="I21" i="18"/>
  <c r="I20" i="18"/>
  <c r="J19" i="18"/>
  <c r="I18" i="18"/>
  <c r="I12" i="18"/>
  <c r="J6" i="18"/>
  <c r="J92" i="18"/>
  <c r="J83" i="18"/>
  <c r="I81" i="18"/>
  <c r="I42" i="18"/>
  <c r="I34" i="18"/>
  <c r="J28" i="18"/>
  <c r="J11" i="18"/>
  <c r="I6" i="18"/>
  <c r="K6" i="18" s="1"/>
  <c r="L6" i="18" s="1"/>
  <c r="J16" i="18"/>
  <c r="I11" i="18"/>
  <c r="J68" i="18"/>
  <c r="J64" i="18"/>
  <c r="J62" i="18"/>
  <c r="J60" i="18"/>
  <c r="I29" i="18"/>
  <c r="J8" i="18"/>
  <c r="J5" i="18"/>
  <c r="J119" i="18"/>
  <c r="J96" i="18"/>
  <c r="M96" i="18" s="1"/>
  <c r="N96" i="18" s="1"/>
  <c r="I62" i="18"/>
  <c r="I60" i="18"/>
  <c r="J43" i="18"/>
  <c r="J35" i="18"/>
  <c r="J30" i="18"/>
  <c r="J15" i="18"/>
  <c r="J13" i="18"/>
  <c r="J10" i="18"/>
  <c r="I8" i="18"/>
  <c r="I5" i="18"/>
  <c r="J84" i="18"/>
  <c r="M84" i="18" s="1"/>
  <c r="N84" i="18" s="1"/>
  <c r="J58" i="18"/>
  <c r="M58" i="18" s="1"/>
  <c r="N58" i="18" s="1"/>
  <c r="I46" i="18"/>
  <c r="I38" i="18"/>
  <c r="I30" i="18"/>
  <c r="I15" i="18"/>
  <c r="I10" i="18"/>
  <c r="J7" i="18"/>
  <c r="J56" i="18"/>
  <c r="I49" i="18"/>
  <c r="I7" i="18"/>
  <c r="J67" i="18"/>
  <c r="J65" i="18"/>
  <c r="J24" i="18"/>
  <c r="J21" i="18"/>
  <c r="J12" i="18"/>
  <c r="K209" i="13"/>
  <c r="L209" i="13" s="1"/>
  <c r="M145" i="13"/>
  <c r="N145" i="13" s="1"/>
  <c r="H105" i="17"/>
  <c r="Z6" i="17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Z84" i="17" s="1"/>
  <c r="Z85" i="17" s="1"/>
  <c r="Z86" i="17" s="1"/>
  <c r="Z87" i="17" s="1"/>
  <c r="Z88" i="17" s="1"/>
  <c r="Z89" i="17" s="1"/>
  <c r="Z90" i="17" s="1"/>
  <c r="Z91" i="17" s="1"/>
  <c r="Z92" i="17" s="1"/>
  <c r="Z93" i="17" s="1"/>
  <c r="Z94" i="17" s="1"/>
  <c r="Z95" i="17" s="1"/>
  <c r="Z96" i="17" s="1"/>
  <c r="Z97" i="17" s="1"/>
  <c r="Z98" i="17" s="1"/>
  <c r="Z99" i="17" s="1"/>
  <c r="Z100" i="17" s="1"/>
  <c r="Z101" i="17" s="1"/>
  <c r="Z102" i="17" s="1"/>
  <c r="Z103" i="17" s="1"/>
  <c r="Z104" i="17" s="1"/>
  <c r="Z105" i="17" s="1"/>
  <c r="Z106" i="17" s="1"/>
  <c r="Z107" i="17" s="1"/>
  <c r="Z108" i="17" s="1"/>
  <c r="Z109" i="17" s="1"/>
  <c r="Z110" i="17" s="1"/>
  <c r="Z111" i="17" s="1"/>
  <c r="Z112" i="17" s="1"/>
  <c r="Z113" i="17" s="1"/>
  <c r="Z114" i="17" s="1"/>
  <c r="Z115" i="17" s="1"/>
  <c r="Z116" i="17" s="1"/>
  <c r="Z117" i="17" s="1"/>
  <c r="Z118" i="17" s="1"/>
  <c r="Z119" i="17" s="1"/>
  <c r="Z120" i="17" s="1"/>
  <c r="Z121" i="17" s="1"/>
  <c r="Z122" i="17" s="1"/>
  <c r="Z123" i="17" s="1"/>
  <c r="Z124" i="17" s="1"/>
  <c r="Z125" i="17" s="1"/>
  <c r="Z126" i="17" s="1"/>
  <c r="Z127" i="17" s="1"/>
  <c r="Z128" i="17" s="1"/>
  <c r="Z129" i="17" s="1"/>
  <c r="Z130" i="17" s="1"/>
  <c r="Z131" i="17" s="1"/>
  <c r="Z132" i="17" s="1"/>
  <c r="Z133" i="17" s="1"/>
  <c r="Z134" i="17" s="1"/>
  <c r="Z135" i="17" s="1"/>
  <c r="Z136" i="17" s="1"/>
  <c r="Z137" i="17" s="1"/>
  <c r="Z138" i="17" s="1"/>
  <c r="Z139" i="17" s="1"/>
  <c r="Z140" i="17" s="1"/>
  <c r="Z141" i="17" s="1"/>
  <c r="Z142" i="17" s="1"/>
  <c r="Z143" i="17" s="1"/>
  <c r="Z144" i="17" s="1"/>
  <c r="Z145" i="17" s="1"/>
  <c r="Z146" i="17" s="1"/>
  <c r="Z147" i="17" s="1"/>
  <c r="Z148" i="17" s="1"/>
  <c r="Z149" i="17" s="1"/>
  <c r="Z150" i="17" s="1"/>
  <c r="Z151" i="17" s="1"/>
  <c r="Z152" i="17" s="1"/>
  <c r="Z153" i="17" s="1"/>
  <c r="Z154" i="17" s="1"/>
  <c r="Z155" i="17" s="1"/>
  <c r="Z156" i="17" s="1"/>
  <c r="Z157" i="17" s="1"/>
  <c r="Z158" i="17" s="1"/>
  <c r="Z159" i="17" s="1"/>
  <c r="Z160" i="17" s="1"/>
  <c r="Z161" i="17" s="1"/>
  <c r="Z162" i="17" s="1"/>
  <c r="Z163" i="17" s="1"/>
  <c r="Z164" i="17" s="1"/>
  <c r="Z165" i="17" s="1"/>
  <c r="Z166" i="17" s="1"/>
  <c r="Z167" i="17" s="1"/>
  <c r="Z168" i="17" s="1"/>
  <c r="Z169" i="17" s="1"/>
  <c r="Z170" i="17" s="1"/>
  <c r="Z171" i="17" s="1"/>
  <c r="Z172" i="17" s="1"/>
  <c r="Z173" i="17" s="1"/>
  <c r="Z174" i="17" s="1"/>
  <c r="Z175" i="17" s="1"/>
  <c r="Z176" i="17" s="1"/>
  <c r="Z177" i="17" s="1"/>
  <c r="Z178" i="17" s="1"/>
  <c r="Z179" i="17" s="1"/>
  <c r="Z180" i="17" s="1"/>
  <c r="Z181" i="17" s="1"/>
  <c r="Z182" i="17" s="1"/>
  <c r="Z183" i="17" s="1"/>
  <c r="Z184" i="17" s="1"/>
  <c r="Z185" i="17" s="1"/>
  <c r="Z186" i="17" s="1"/>
  <c r="Z187" i="17" s="1"/>
  <c r="Z188" i="17" s="1"/>
  <c r="Z189" i="17" s="1"/>
  <c r="Z190" i="17" s="1"/>
  <c r="Z191" i="17" s="1"/>
  <c r="Z192" i="17" s="1"/>
  <c r="Z193" i="17" s="1"/>
  <c r="Z194" i="17" s="1"/>
  <c r="Z195" i="17" s="1"/>
  <c r="Z196" i="17" s="1"/>
  <c r="Z197" i="17" s="1"/>
  <c r="Z198" i="17" s="1"/>
  <c r="Z199" i="17" s="1"/>
  <c r="Z200" i="17" s="1"/>
  <c r="Z201" i="17" s="1"/>
  <c r="Z202" i="17" s="1"/>
  <c r="Z203" i="17" s="1"/>
  <c r="Z204" i="17" s="1"/>
  <c r="Z205" i="17" s="1"/>
  <c r="Z206" i="17" s="1"/>
  <c r="Z207" i="17" s="1"/>
  <c r="Z208" i="17" s="1"/>
  <c r="Z209" i="17" s="1"/>
  <c r="Z210" i="17" s="1"/>
  <c r="Z211" i="17" s="1"/>
  <c r="Z212" i="17" s="1"/>
  <c r="Z213" i="17" s="1"/>
  <c r="Z214" i="17" s="1"/>
  <c r="Z215" i="17" s="1"/>
  <c r="Z216" i="17" s="1"/>
  <c r="Z217" i="17" s="1"/>
  <c r="Z218" i="17" s="1"/>
  <c r="Z219" i="17" s="1"/>
  <c r="Z220" i="17" s="1"/>
  <c r="Z221" i="17" s="1"/>
  <c r="Z222" i="17" s="1"/>
  <c r="Z223" i="17" s="1"/>
  <c r="Z224" i="17" s="1"/>
  <c r="Z225" i="17" s="1"/>
  <c r="Z226" i="17" s="1"/>
  <c r="Z227" i="17" s="1"/>
  <c r="Z228" i="17" s="1"/>
  <c r="Z229" i="17" s="1"/>
  <c r="Z230" i="17" s="1"/>
  <c r="Z231" i="17" s="1"/>
  <c r="Z232" i="17" s="1"/>
  <c r="Z233" i="17" s="1"/>
  <c r="Z234" i="17" s="1"/>
  <c r="Z235" i="17" s="1"/>
  <c r="Z236" i="17" s="1"/>
  <c r="Z237" i="17" s="1"/>
  <c r="Z238" i="17" s="1"/>
  <c r="Z239" i="17" s="1"/>
  <c r="Z240" i="17" s="1"/>
  <c r="Z241" i="17" s="1"/>
  <c r="Z242" i="17" s="1"/>
  <c r="Z243" i="17" s="1"/>
  <c r="Z244" i="17" s="1"/>
  <c r="Z245" i="17" s="1"/>
  <c r="Z246" i="17" s="1"/>
  <c r="Z247" i="17" s="1"/>
  <c r="Z248" i="17" s="1"/>
  <c r="Z249" i="17" s="1"/>
  <c r="Z250" i="17" s="1"/>
  <c r="Z251" i="17" s="1"/>
  <c r="Z252" i="17" s="1"/>
  <c r="Z253" i="17" s="1"/>
  <c r="Z254" i="17" s="1"/>
  <c r="Z255" i="17" s="1"/>
  <c r="Z256" i="17" s="1"/>
  <c r="Z257" i="17" s="1"/>
  <c r="Z258" i="17" s="1"/>
  <c r="Z259" i="17" s="1"/>
  <c r="Z260" i="17" s="1"/>
  <c r="Z261" i="17" s="1"/>
  <c r="Z262" i="17" s="1"/>
  <c r="Z263" i="17" s="1"/>
  <c r="Z264" i="17" s="1"/>
  <c r="Z265" i="17" s="1"/>
  <c r="Z266" i="17" s="1"/>
  <c r="Z267" i="17" s="1"/>
  <c r="Z268" i="17" s="1"/>
  <c r="G21" i="17"/>
  <c r="G76" i="17"/>
  <c r="G82" i="17"/>
  <c r="H9" i="17"/>
  <c r="H139" i="17"/>
  <c r="G8" i="17"/>
  <c r="H195" i="17"/>
  <c r="G46" i="17"/>
  <c r="G214" i="17"/>
  <c r="H89" i="17"/>
  <c r="G258" i="17"/>
  <c r="G13" i="17"/>
  <c r="H20" i="17"/>
  <c r="H13" i="17"/>
  <c r="G54" i="17"/>
  <c r="H138" i="17"/>
  <c r="H28" i="17"/>
  <c r="H94" i="17"/>
  <c r="H112" i="17"/>
  <c r="G90" i="17"/>
  <c r="H193" i="17"/>
  <c r="G156" i="17"/>
  <c r="G221" i="17"/>
  <c r="H244" i="17"/>
  <c r="H8" i="17"/>
  <c r="H21" i="17"/>
  <c r="H35" i="17"/>
  <c r="H82" i="17"/>
  <c r="G16" i="17"/>
  <c r="H53" i="17"/>
  <c r="H48" i="17"/>
  <c r="G103" i="17"/>
  <c r="G122" i="17"/>
  <c r="H131" i="17"/>
  <c r="H203" i="17"/>
  <c r="H256" i="17"/>
  <c r="G245" i="17"/>
  <c r="G14" i="17"/>
  <c r="H5" i="17"/>
  <c r="H43" i="17"/>
  <c r="H88" i="17"/>
  <c r="G22" i="17"/>
  <c r="H61" i="17"/>
  <c r="H56" i="17"/>
  <c r="H125" i="17"/>
  <c r="H134" i="17"/>
  <c r="G134" i="17"/>
  <c r="G191" i="17"/>
  <c r="H242" i="17"/>
  <c r="H249" i="17"/>
  <c r="G35" i="17"/>
  <c r="G11" i="17"/>
  <c r="H67" i="17"/>
  <c r="G17" i="17"/>
  <c r="G45" i="17"/>
  <c r="H83" i="17"/>
  <c r="G81" i="17"/>
  <c r="G91" i="17"/>
  <c r="G142" i="17"/>
  <c r="G159" i="17"/>
  <c r="G160" i="17"/>
  <c r="G212" i="17"/>
  <c r="G244" i="17"/>
  <c r="H14" i="17"/>
  <c r="G43" i="17"/>
  <c r="H75" i="17"/>
  <c r="G23" i="17"/>
  <c r="G53" i="17"/>
  <c r="H129" i="17"/>
  <c r="H87" i="17"/>
  <c r="H99" i="17"/>
  <c r="H155" i="17"/>
  <c r="G137" i="17"/>
  <c r="G201" i="17"/>
  <c r="H192" i="17"/>
  <c r="G223" i="17"/>
  <c r="G18" i="17"/>
  <c r="H26" i="17"/>
  <c r="G110" i="17"/>
  <c r="H50" i="17"/>
  <c r="G77" i="17"/>
  <c r="G44" i="17"/>
  <c r="H117" i="17"/>
  <c r="H126" i="17"/>
  <c r="G128" i="17"/>
  <c r="G174" i="17"/>
  <c r="G179" i="17"/>
  <c r="G222" i="17"/>
  <c r="G255" i="17"/>
  <c r="H81" i="17"/>
  <c r="G26" i="17"/>
  <c r="H24" i="17"/>
  <c r="H58" i="17"/>
  <c r="H106" i="17"/>
  <c r="G52" i="17"/>
  <c r="H124" i="17"/>
  <c r="H114" i="17"/>
  <c r="G199" i="17"/>
  <c r="H141" i="17"/>
  <c r="H171" i="17"/>
  <c r="G215" i="17"/>
  <c r="H255" i="17"/>
  <c r="I25" i="11"/>
  <c r="I159" i="11"/>
  <c r="I40" i="11"/>
  <c r="I91" i="11"/>
  <c r="I252" i="11"/>
  <c r="I232" i="11"/>
  <c r="Z5" i="1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Z84" i="11" s="1"/>
  <c r="Z85" i="11" s="1"/>
  <c r="Z86" i="11" s="1"/>
  <c r="Z87" i="11" s="1"/>
  <c r="Z88" i="11" s="1"/>
  <c r="Z89" i="11" s="1"/>
  <c r="Z90" i="11" s="1"/>
  <c r="Z91" i="11" s="1"/>
  <c r="Z92" i="11" s="1"/>
  <c r="Z93" i="11" s="1"/>
  <c r="Z94" i="11" s="1"/>
  <c r="Z95" i="11" s="1"/>
  <c r="Z96" i="11" s="1"/>
  <c r="Z97" i="11" s="1"/>
  <c r="Z98" i="11" s="1"/>
  <c r="Z99" i="11" s="1"/>
  <c r="Z100" i="11" s="1"/>
  <c r="Z101" i="11" s="1"/>
  <c r="Z102" i="11" s="1"/>
  <c r="Z103" i="11" s="1"/>
  <c r="Z104" i="11" s="1"/>
  <c r="Z105" i="11" s="1"/>
  <c r="Z106" i="11" s="1"/>
  <c r="Z107" i="11" s="1"/>
  <c r="Z108" i="11" s="1"/>
  <c r="Z109" i="11" s="1"/>
  <c r="Z110" i="11" s="1"/>
  <c r="Z111" i="11" s="1"/>
  <c r="Z112" i="11" s="1"/>
  <c r="Z113" i="11" s="1"/>
  <c r="Z114" i="11" s="1"/>
  <c r="Z115" i="11" s="1"/>
  <c r="Z116" i="11" s="1"/>
  <c r="Z117" i="11" s="1"/>
  <c r="Z118" i="11" s="1"/>
  <c r="Z119" i="11" s="1"/>
  <c r="Z120" i="11" s="1"/>
  <c r="Z121" i="11" s="1"/>
  <c r="Z122" i="11" s="1"/>
  <c r="Z123" i="11" s="1"/>
  <c r="Z124" i="11" s="1"/>
  <c r="Z125" i="11" s="1"/>
  <c r="Z126" i="11" s="1"/>
  <c r="Z127" i="11" s="1"/>
  <c r="Z128" i="11" s="1"/>
  <c r="Z129" i="11" s="1"/>
  <c r="Z130" i="11" s="1"/>
  <c r="Z131" i="11" s="1"/>
  <c r="Z132" i="11" s="1"/>
  <c r="Z133" i="11" s="1"/>
  <c r="Z134" i="11" s="1"/>
  <c r="Z135" i="11" s="1"/>
  <c r="Z136" i="11" s="1"/>
  <c r="Z137" i="11" s="1"/>
  <c r="Z138" i="11" s="1"/>
  <c r="Z139" i="11" s="1"/>
  <c r="Z140" i="11" s="1"/>
  <c r="Z141" i="11" s="1"/>
  <c r="Z142" i="11" s="1"/>
  <c r="Z143" i="11" s="1"/>
  <c r="Z144" i="11" s="1"/>
  <c r="Z145" i="11" s="1"/>
  <c r="Z146" i="11" s="1"/>
  <c r="Z147" i="11" s="1"/>
  <c r="Z148" i="11" s="1"/>
  <c r="Z149" i="11" s="1"/>
  <c r="Z150" i="11" s="1"/>
  <c r="Z151" i="11" s="1"/>
  <c r="Z152" i="11" s="1"/>
  <c r="Z153" i="11" s="1"/>
  <c r="Z154" i="11" s="1"/>
  <c r="Z155" i="11" s="1"/>
  <c r="Z156" i="11" s="1"/>
  <c r="Z157" i="11" s="1"/>
  <c r="Z158" i="11" s="1"/>
  <c r="Z159" i="11" s="1"/>
  <c r="Z160" i="11" s="1"/>
  <c r="Z161" i="11" s="1"/>
  <c r="Z162" i="11" s="1"/>
  <c r="Z163" i="11" s="1"/>
  <c r="Z164" i="11" s="1"/>
  <c r="Z165" i="11" s="1"/>
  <c r="Z166" i="11" s="1"/>
  <c r="Z167" i="11" s="1"/>
  <c r="Z168" i="11" s="1"/>
  <c r="Z169" i="11" s="1"/>
  <c r="Z170" i="11" s="1"/>
  <c r="Z171" i="11" s="1"/>
  <c r="Z172" i="11" s="1"/>
  <c r="Z173" i="11" s="1"/>
  <c r="Z174" i="11" s="1"/>
  <c r="Z175" i="11" s="1"/>
  <c r="Z176" i="11" s="1"/>
  <c r="Z177" i="11" s="1"/>
  <c r="Z178" i="11" s="1"/>
  <c r="Z179" i="11" s="1"/>
  <c r="Z180" i="11" s="1"/>
  <c r="Z181" i="11" s="1"/>
  <c r="Z182" i="11" s="1"/>
  <c r="Z183" i="11" s="1"/>
  <c r="Z184" i="11" s="1"/>
  <c r="Z185" i="11" s="1"/>
  <c r="Z186" i="11" s="1"/>
  <c r="Z187" i="11" s="1"/>
  <c r="Z188" i="11" s="1"/>
  <c r="Z189" i="11" s="1"/>
  <c r="Z190" i="11" s="1"/>
  <c r="Z191" i="11" s="1"/>
  <c r="Z192" i="11" s="1"/>
  <c r="Z193" i="11" s="1"/>
  <c r="Z194" i="11" s="1"/>
  <c r="Z195" i="11" s="1"/>
  <c r="Z196" i="11" s="1"/>
  <c r="Z197" i="11" s="1"/>
  <c r="Z198" i="11" s="1"/>
  <c r="Z199" i="11" s="1"/>
  <c r="Z200" i="11" s="1"/>
  <c r="Z201" i="11" s="1"/>
  <c r="Z202" i="11" s="1"/>
  <c r="Z203" i="11" s="1"/>
  <c r="Z204" i="11" s="1"/>
  <c r="Z205" i="11" s="1"/>
  <c r="Z206" i="11" s="1"/>
  <c r="Z207" i="11" s="1"/>
  <c r="Z208" i="11" s="1"/>
  <c r="Z209" i="11" s="1"/>
  <c r="Z210" i="11" s="1"/>
  <c r="Z211" i="11" s="1"/>
  <c r="Z212" i="11" s="1"/>
  <c r="Z213" i="11" s="1"/>
  <c r="Z214" i="11" s="1"/>
  <c r="Z215" i="11" s="1"/>
  <c r="Z216" i="11" s="1"/>
  <c r="Z217" i="11" s="1"/>
  <c r="Z218" i="11" s="1"/>
  <c r="Z219" i="11" s="1"/>
  <c r="Z220" i="11" s="1"/>
  <c r="Z221" i="11" s="1"/>
  <c r="Z222" i="11" s="1"/>
  <c r="Z223" i="11" s="1"/>
  <c r="Z224" i="11" s="1"/>
  <c r="Z225" i="11" s="1"/>
  <c r="Z226" i="11" s="1"/>
  <c r="Z227" i="11" s="1"/>
  <c r="Z228" i="11" s="1"/>
  <c r="Z229" i="11" s="1"/>
  <c r="Z230" i="11" s="1"/>
  <c r="Z231" i="11" s="1"/>
  <c r="Z232" i="11" s="1"/>
  <c r="Z233" i="11" s="1"/>
  <c r="Z234" i="11" s="1"/>
  <c r="Z235" i="11" s="1"/>
  <c r="Z236" i="11" s="1"/>
  <c r="Z237" i="11" s="1"/>
  <c r="Z238" i="11" s="1"/>
  <c r="Z239" i="11" s="1"/>
  <c r="Z240" i="11" s="1"/>
  <c r="Z241" i="11" s="1"/>
  <c r="Z242" i="11" s="1"/>
  <c r="Z243" i="11" s="1"/>
  <c r="Z244" i="11" s="1"/>
  <c r="Z245" i="11" s="1"/>
  <c r="Z246" i="11" s="1"/>
  <c r="Z247" i="11" s="1"/>
  <c r="Z248" i="11" s="1"/>
  <c r="Z249" i="11" s="1"/>
  <c r="Z250" i="11" s="1"/>
  <c r="Z251" i="11" s="1"/>
  <c r="Z252" i="11" s="1"/>
  <c r="Z253" i="11" s="1"/>
  <c r="Z254" i="11" s="1"/>
  <c r="Z255" i="11" s="1"/>
  <c r="Z256" i="11" s="1"/>
  <c r="Z257" i="11" s="1"/>
  <c r="Z258" i="11" s="1"/>
  <c r="Z259" i="11" s="1"/>
  <c r="Z260" i="11" s="1"/>
  <c r="Z261" i="11" s="1"/>
  <c r="Z262" i="11" s="1"/>
  <c r="Z263" i="11" s="1"/>
  <c r="Z264" i="11" s="1"/>
  <c r="Z265" i="11" s="1"/>
  <c r="Z266" i="11" s="1"/>
  <c r="Z267" i="11" s="1"/>
  <c r="Z268" i="11" s="1"/>
  <c r="I16" i="11"/>
  <c r="I32" i="11"/>
  <c r="I196" i="11"/>
  <c r="I55" i="11"/>
  <c r="I131" i="11"/>
  <c r="I250" i="11"/>
  <c r="I73" i="11"/>
  <c r="I179" i="11"/>
  <c r="I75" i="11"/>
  <c r="I181" i="11"/>
  <c r="I30" i="11"/>
  <c r="I112" i="11"/>
  <c r="I251" i="11"/>
  <c r="I53" i="11"/>
  <c r="I130" i="11"/>
  <c r="I226" i="11"/>
  <c r="I255" i="11"/>
  <c r="I262" i="11"/>
  <c r="I68" i="11"/>
  <c r="I182" i="11"/>
  <c r="I39" i="11"/>
  <c r="I200" i="11"/>
  <c r="I127" i="11"/>
  <c r="I211" i="11"/>
  <c r="I148" i="11"/>
  <c r="I249" i="11"/>
  <c r="I56" i="11"/>
  <c r="I180" i="11"/>
  <c r="I256" i="11"/>
  <c r="I26" i="11"/>
  <c r="I184" i="11"/>
  <c r="I105" i="11"/>
  <c r="I216" i="11"/>
  <c r="I102" i="11"/>
  <c r="I206" i="11"/>
  <c r="I52" i="11"/>
  <c r="I147" i="11"/>
  <c r="I220" i="11"/>
  <c r="I110" i="11"/>
  <c r="I254" i="11"/>
  <c r="I61" i="11"/>
  <c r="I213" i="11"/>
  <c r="I95" i="11"/>
  <c r="I190" i="11"/>
  <c r="I35" i="11"/>
  <c r="I92" i="11"/>
  <c r="I248" i="11"/>
  <c r="I113" i="11"/>
  <c r="I245" i="11"/>
  <c r="I24" i="11"/>
  <c r="I124" i="11"/>
  <c r="I268" i="11"/>
  <c r="I8" i="11"/>
  <c r="I208" i="11"/>
  <c r="I93" i="11"/>
  <c r="I199" i="11"/>
  <c r="I117" i="11"/>
  <c r="I86" i="11"/>
  <c r="I237" i="11"/>
  <c r="I49" i="11"/>
  <c r="I123" i="11"/>
  <c r="I78" i="11"/>
  <c r="I261" i="11"/>
  <c r="I28" i="11"/>
  <c r="I169" i="11"/>
  <c r="I19" i="11"/>
  <c r="I155" i="11"/>
  <c r="I84" i="11"/>
  <c r="I223" i="11"/>
  <c r="G264" i="12"/>
  <c r="G191" i="12"/>
  <c r="G256" i="12"/>
  <c r="G19" i="12"/>
  <c r="G252" i="12"/>
  <c r="G131" i="12"/>
  <c r="H44" i="12"/>
  <c r="H79" i="12"/>
  <c r="G120" i="17"/>
  <c r="H182" i="17"/>
  <c r="G131" i="17"/>
  <c r="G186" i="17"/>
  <c r="H123" i="17"/>
  <c r="G166" i="17"/>
  <c r="H169" i="17"/>
  <c r="H190" i="17"/>
  <c r="H159" i="17"/>
  <c r="H133" i="17"/>
  <c r="H174" i="17"/>
  <c r="G148" i="17"/>
  <c r="H188" i="17"/>
  <c r="G177" i="17"/>
  <c r="H207" i="17"/>
  <c r="G184" i="17"/>
  <c r="G171" i="17"/>
  <c r="H163" i="17"/>
  <c r="G193" i="17"/>
  <c r="H214" i="17"/>
  <c r="H228" i="17"/>
  <c r="H229" i="17"/>
  <c r="G204" i="17"/>
  <c r="H246" i="17"/>
  <c r="H216" i="17"/>
  <c r="G207" i="17"/>
  <c r="H240" i="17"/>
  <c r="H235" i="17"/>
  <c r="G237" i="17"/>
  <c r="H241" i="17"/>
  <c r="G236" i="17"/>
  <c r="G268" i="17"/>
  <c r="G247" i="17"/>
  <c r="H247" i="17"/>
  <c r="H221" i="12"/>
  <c r="G205" i="12"/>
  <c r="G217" i="12"/>
  <c r="G243" i="12"/>
  <c r="H102" i="12"/>
  <c r="H50" i="12"/>
  <c r="J68" i="16"/>
  <c r="J197" i="16"/>
  <c r="G67" i="17"/>
  <c r="G9" i="17"/>
  <c r="G93" i="17"/>
  <c r="G51" i="17"/>
  <c r="G75" i="17"/>
  <c r="G12" i="17"/>
  <c r="H39" i="17"/>
  <c r="H71" i="17"/>
  <c r="G117" i="17"/>
  <c r="G50" i="17"/>
  <c r="H85" i="17"/>
  <c r="H18" i="17"/>
  <c r="H54" i="17"/>
  <c r="H100" i="17"/>
  <c r="H17" i="17"/>
  <c r="G49" i="17"/>
  <c r="H86" i="17"/>
  <c r="H22" i="17"/>
  <c r="H57" i="17"/>
  <c r="H95" i="17"/>
  <c r="G48" i="17"/>
  <c r="H80" i="17"/>
  <c r="H52" i="17"/>
  <c r="G84" i="17"/>
  <c r="G118" i="17"/>
  <c r="H108" i="17"/>
  <c r="G113" i="17"/>
  <c r="G95" i="17"/>
  <c r="H156" i="17"/>
  <c r="G86" i="17"/>
  <c r="H128" i="17"/>
  <c r="H148" i="17"/>
  <c r="G124" i="17"/>
  <c r="G189" i="17"/>
  <c r="G136" i="17"/>
  <c r="H191" i="17"/>
  <c r="H127" i="17"/>
  <c r="G173" i="17"/>
  <c r="H176" i="17"/>
  <c r="G133" i="17"/>
  <c r="H173" i="17"/>
  <c r="H137" i="17"/>
  <c r="G181" i="17"/>
  <c r="G152" i="17"/>
  <c r="G194" i="17"/>
  <c r="H189" i="17"/>
  <c r="H237" i="17"/>
  <c r="G188" i="17"/>
  <c r="G175" i="17"/>
  <c r="H167" i="17"/>
  <c r="H197" i="17"/>
  <c r="H218" i="17"/>
  <c r="G242" i="17"/>
  <c r="G230" i="17"/>
  <c r="G208" i="17"/>
  <c r="G250" i="17"/>
  <c r="H220" i="17"/>
  <c r="G211" i="17"/>
  <c r="H254" i="17"/>
  <c r="G238" i="17"/>
  <c r="G241" i="17"/>
  <c r="H245" i="17"/>
  <c r="G240" i="17"/>
  <c r="H268" i="17"/>
  <c r="G251" i="17"/>
  <c r="H251" i="17"/>
  <c r="G215" i="12"/>
  <c r="H251" i="12"/>
  <c r="G110" i="12"/>
  <c r="G155" i="12"/>
  <c r="G176" i="12"/>
  <c r="G38" i="12"/>
  <c r="G255" i="12"/>
  <c r="H188" i="12"/>
  <c r="H166" i="12"/>
  <c r="K128" i="13"/>
  <c r="L128" i="13" s="1"/>
  <c r="K51" i="13"/>
  <c r="L51" i="13" s="1"/>
  <c r="I121" i="16"/>
  <c r="H19" i="17"/>
  <c r="H47" i="17"/>
  <c r="G85" i="17"/>
  <c r="G29" i="17"/>
  <c r="G58" i="17"/>
  <c r="G89" i="17"/>
  <c r="H29" i="17"/>
  <c r="H62" i="17"/>
  <c r="H151" i="17"/>
  <c r="H23" i="17"/>
  <c r="G57" i="17"/>
  <c r="G109" i="17"/>
  <c r="H33" i="17"/>
  <c r="H65" i="17"/>
  <c r="H142" i="17"/>
  <c r="G56" i="17"/>
  <c r="G102" i="17"/>
  <c r="H60" i="17"/>
  <c r="H98" i="17"/>
  <c r="H130" i="17"/>
  <c r="H118" i="17"/>
  <c r="G126" i="17"/>
  <c r="G101" i="17"/>
  <c r="G121" i="17"/>
  <c r="G94" i="17"/>
  <c r="H143" i="17"/>
  <c r="G100" i="17"/>
  <c r="H135" i="17"/>
  <c r="G111" i="17"/>
  <c r="G146" i="17"/>
  <c r="H103" i="17"/>
  <c r="H136" i="17"/>
  <c r="H147" i="17"/>
  <c r="H172" i="17"/>
  <c r="G141" i="17"/>
  <c r="H180" i="17"/>
  <c r="H145" i="17"/>
  <c r="H211" i="17"/>
  <c r="H162" i="17"/>
  <c r="G213" i="17"/>
  <c r="G198" i="17"/>
  <c r="G164" i="17"/>
  <c r="G202" i="17"/>
  <c r="G183" i="17"/>
  <c r="H175" i="17"/>
  <c r="H194" i="17"/>
  <c r="G228" i="17"/>
  <c r="H201" i="17"/>
  <c r="G246" i="17"/>
  <c r="G216" i="17"/>
  <c r="H196" i="17"/>
  <c r="H226" i="17"/>
  <c r="G219" i="17"/>
  <c r="H264" i="17"/>
  <c r="H258" i="17"/>
  <c r="G249" i="17"/>
  <c r="H253" i="17"/>
  <c r="G248" i="17"/>
  <c r="G227" i="17"/>
  <c r="G259" i="17"/>
  <c r="H259" i="17"/>
  <c r="J40" i="16"/>
  <c r="H15" i="17"/>
  <c r="G19" i="17"/>
  <c r="G55" i="17"/>
  <c r="H27" i="17"/>
  <c r="G39" i="17"/>
  <c r="G24" i="17"/>
  <c r="H51" i="17"/>
  <c r="G88" i="17"/>
  <c r="H30" i="17"/>
  <c r="G62" i="17"/>
  <c r="H90" i="17"/>
  <c r="H34" i="17"/>
  <c r="H66" i="17"/>
  <c r="H154" i="17"/>
  <c r="G28" i="17"/>
  <c r="G61" i="17"/>
  <c r="G6" i="17"/>
  <c r="H37" i="17"/>
  <c r="H69" i="17"/>
  <c r="G27" i="17"/>
  <c r="G60" i="17"/>
  <c r="H32" i="17"/>
  <c r="H64" i="17"/>
  <c r="H93" i="17"/>
  <c r="G132" i="17"/>
  <c r="G125" i="17"/>
  <c r="G150" i="17"/>
  <c r="G106" i="17"/>
  <c r="G135" i="17"/>
  <c r="G98" i="17"/>
  <c r="G155" i="17"/>
  <c r="G104" i="17"/>
  <c r="G138" i="17"/>
  <c r="G115" i="17"/>
  <c r="H152" i="17"/>
  <c r="H107" i="17"/>
  <c r="H140" i="17"/>
  <c r="G154" i="17"/>
  <c r="G178" i="17"/>
  <c r="G145" i="17"/>
  <c r="H186" i="17"/>
  <c r="H149" i="17"/>
  <c r="G218" i="17"/>
  <c r="G165" i="17"/>
  <c r="H236" i="17"/>
  <c r="H199" i="17"/>
  <c r="G168" i="17"/>
  <c r="G203" i="17"/>
  <c r="G187" i="17"/>
  <c r="H179" i="17"/>
  <c r="H198" i="17"/>
  <c r="H252" i="17"/>
  <c r="H205" i="17"/>
  <c r="H260" i="17"/>
  <c r="G220" i="17"/>
  <c r="H200" i="17"/>
  <c r="H232" i="17"/>
  <c r="H222" i="17"/>
  <c r="H219" i="17"/>
  <c r="H266" i="17"/>
  <c r="G253" i="17"/>
  <c r="H257" i="17"/>
  <c r="G252" i="17"/>
  <c r="G231" i="17"/>
  <c r="G263" i="17"/>
  <c r="H263" i="17"/>
  <c r="H133" i="12"/>
  <c r="G178" i="12"/>
  <c r="H250" i="12"/>
  <c r="G76" i="12"/>
  <c r="H78" i="12"/>
  <c r="G21" i="12"/>
  <c r="H134" i="12"/>
  <c r="G174" i="12"/>
  <c r="M59" i="13"/>
  <c r="N59" i="13" s="1"/>
  <c r="I198" i="11"/>
  <c r="J73" i="16"/>
  <c r="I267" i="17"/>
  <c r="I263" i="17"/>
  <c r="J268" i="17"/>
  <c r="J264" i="17"/>
  <c r="J260" i="17"/>
  <c r="J256" i="17"/>
  <c r="J252" i="17"/>
  <c r="J248" i="17"/>
  <c r="J244" i="17"/>
  <c r="J240" i="17"/>
  <c r="J236" i="17"/>
  <c r="I268" i="17"/>
  <c r="I264" i="17"/>
  <c r="I260" i="17"/>
  <c r="I256" i="17"/>
  <c r="I252" i="17"/>
  <c r="I248" i="17"/>
  <c r="I244" i="17"/>
  <c r="I240" i="17"/>
  <c r="I236" i="17"/>
  <c r="I232" i="17"/>
  <c r="I228" i="17"/>
  <c r="I224" i="17"/>
  <c r="I265" i="17"/>
  <c r="I261" i="17"/>
  <c r="I257" i="17"/>
  <c r="I253" i="17"/>
  <c r="I249" i="17"/>
  <c r="I245" i="17"/>
  <c r="I241" i="17"/>
  <c r="I237" i="17"/>
  <c r="I233" i="17"/>
  <c r="I229" i="17"/>
  <c r="J266" i="17"/>
  <c r="J262" i="17"/>
  <c r="J258" i="17"/>
  <c r="J254" i="17"/>
  <c r="J250" i="17"/>
  <c r="J246" i="17"/>
  <c r="J242" i="17"/>
  <c r="I266" i="17"/>
  <c r="I262" i="17"/>
  <c r="I258" i="17"/>
  <c r="I254" i="17"/>
  <c r="I250" i="17"/>
  <c r="I246" i="17"/>
  <c r="I242" i="17"/>
  <c r="I238" i="17"/>
  <c r="I234" i="17"/>
  <c r="I230" i="17"/>
  <c r="I226" i="17"/>
  <c r="J249" i="17"/>
  <c r="I239" i="17"/>
  <c r="J233" i="17"/>
  <c r="I222" i="17"/>
  <c r="J220" i="17"/>
  <c r="J259" i="17"/>
  <c r="J245" i="17"/>
  <c r="J232" i="17"/>
  <c r="J231" i="17"/>
  <c r="J226" i="17"/>
  <c r="I220" i="17"/>
  <c r="I216" i="17"/>
  <c r="I212" i="17"/>
  <c r="I208" i="17"/>
  <c r="I204" i="17"/>
  <c r="I259" i="17"/>
  <c r="J255" i="17"/>
  <c r="J241" i="17"/>
  <c r="I231" i="17"/>
  <c r="J230" i="17"/>
  <c r="J217" i="17"/>
  <c r="J213" i="17"/>
  <c r="J209" i="17"/>
  <c r="J205" i="17"/>
  <c r="J201" i="17"/>
  <c r="J197" i="17"/>
  <c r="J193" i="17"/>
  <c r="I255" i="17"/>
  <c r="J251" i="17"/>
  <c r="J229" i="17"/>
  <c r="J225" i="17"/>
  <c r="J223" i="17"/>
  <c r="J221" i="17"/>
  <c r="I217" i="17"/>
  <c r="I213" i="17"/>
  <c r="I209" i="17"/>
  <c r="I205" i="17"/>
  <c r="I201" i="17"/>
  <c r="I197" i="17"/>
  <c r="I193" i="17"/>
  <c r="J267" i="17"/>
  <c r="J265" i="17"/>
  <c r="I251" i="17"/>
  <c r="J247" i="17"/>
  <c r="J228" i="17"/>
  <c r="I225" i="17"/>
  <c r="I223" i="17"/>
  <c r="I221" i="17"/>
  <c r="J218" i="17"/>
  <c r="J214" i="17"/>
  <c r="J210" i="17"/>
  <c r="J206" i="17"/>
  <c r="J202" i="17"/>
  <c r="J263" i="17"/>
  <c r="I247" i="17"/>
  <c r="J243" i="17"/>
  <c r="I218" i="17"/>
  <c r="J261" i="17"/>
  <c r="J257" i="17"/>
  <c r="I243" i="17"/>
  <c r="J238" i="17"/>
  <c r="J237" i="17"/>
  <c r="J235" i="17"/>
  <c r="J227" i="17"/>
  <c r="J219" i="17"/>
  <c r="J215" i="17"/>
  <c r="J211" i="17"/>
  <c r="J207" i="17"/>
  <c r="J203" i="17"/>
  <c r="J199" i="17"/>
  <c r="J195" i="17"/>
  <c r="I235" i="17"/>
  <c r="J222" i="17"/>
  <c r="I215" i="17"/>
  <c r="J192" i="17"/>
  <c r="J188" i="17"/>
  <c r="J184" i="17"/>
  <c r="J180" i="17"/>
  <c r="J176" i="17"/>
  <c r="J172" i="17"/>
  <c r="J168" i="17"/>
  <c r="J164" i="17"/>
  <c r="J160" i="17"/>
  <c r="J253" i="17"/>
  <c r="J224" i="17"/>
  <c r="J216" i="17"/>
  <c r="I203" i="17"/>
  <c r="J196" i="17"/>
  <c r="I192" i="17"/>
  <c r="I188" i="17"/>
  <c r="I184" i="17"/>
  <c r="I180" i="17"/>
  <c r="I176" i="17"/>
  <c r="I172" i="17"/>
  <c r="I168" i="17"/>
  <c r="J234" i="17"/>
  <c r="I211" i="17"/>
  <c r="I200" i="17"/>
  <c r="I195" i="17"/>
  <c r="I191" i="17"/>
  <c r="I189" i="17"/>
  <c r="I185" i="17"/>
  <c r="I181" i="17"/>
  <c r="I177" i="17"/>
  <c r="I173" i="17"/>
  <c r="I169" i="17"/>
  <c r="I165" i="17"/>
  <c r="I161" i="17"/>
  <c r="I157" i="17"/>
  <c r="J212" i="17"/>
  <c r="J198" i="17"/>
  <c r="J191" i="17"/>
  <c r="I190" i="17"/>
  <c r="J177" i="17"/>
  <c r="I219" i="17"/>
  <c r="I210" i="17"/>
  <c r="J239" i="17"/>
  <c r="I227" i="17"/>
  <c r="J208" i="17"/>
  <c r="J194" i="17"/>
  <c r="I183" i="17"/>
  <c r="I182" i="17"/>
  <c r="J169" i="17"/>
  <c r="J165" i="17"/>
  <c r="J162" i="17"/>
  <c r="I160" i="17"/>
  <c r="I156" i="17"/>
  <c r="J187" i="17"/>
  <c r="J186" i="17"/>
  <c r="I175" i="17"/>
  <c r="I174" i="17"/>
  <c r="J159" i="17"/>
  <c r="I153" i="17"/>
  <c r="I149" i="17"/>
  <c r="I145" i="17"/>
  <c r="I141" i="17"/>
  <c r="I206" i="17"/>
  <c r="I187" i="17"/>
  <c r="I186" i="17"/>
  <c r="J173" i="17"/>
  <c r="J167" i="17"/>
  <c r="I159" i="17"/>
  <c r="J157" i="17"/>
  <c r="J154" i="17"/>
  <c r="J150" i="17"/>
  <c r="J146" i="17"/>
  <c r="J142" i="17"/>
  <c r="J138" i="17"/>
  <c r="J134" i="17"/>
  <c r="J204" i="17"/>
  <c r="I196" i="17"/>
  <c r="J185" i="17"/>
  <c r="J179" i="17"/>
  <c r="J178" i="17"/>
  <c r="I167" i="17"/>
  <c r="J166" i="17"/>
  <c r="I164" i="17"/>
  <c r="J161" i="17"/>
  <c r="I154" i="17"/>
  <c r="I150" i="17"/>
  <c r="I146" i="17"/>
  <c r="I142" i="17"/>
  <c r="I138" i="17"/>
  <c r="I134" i="17"/>
  <c r="I178" i="17"/>
  <c r="J175" i="17"/>
  <c r="J200" i="17"/>
  <c r="J183" i="17"/>
  <c r="I166" i="17"/>
  <c r="I198" i="17"/>
  <c r="J170" i="17"/>
  <c r="J153" i="17"/>
  <c r="J152" i="17"/>
  <c r="I140" i="17"/>
  <c r="J139" i="17"/>
  <c r="I136" i="17"/>
  <c r="I202" i="17"/>
  <c r="J181" i="17"/>
  <c r="I170" i="17"/>
  <c r="I152" i="17"/>
  <c r="J151" i="17"/>
  <c r="I139" i="17"/>
  <c r="J133" i="17"/>
  <c r="J128" i="17"/>
  <c r="J124" i="17"/>
  <c r="J120" i="17"/>
  <c r="J116" i="17"/>
  <c r="J112" i="17"/>
  <c r="J108" i="17"/>
  <c r="J104" i="17"/>
  <c r="I179" i="17"/>
  <c r="I151" i="17"/>
  <c r="J145" i="17"/>
  <c r="J144" i="17"/>
  <c r="J135" i="17"/>
  <c r="I133" i="17"/>
  <c r="I128" i="17"/>
  <c r="I124" i="17"/>
  <c r="I120" i="17"/>
  <c r="I116" i="17"/>
  <c r="I112" i="17"/>
  <c r="J174" i="17"/>
  <c r="I171" i="17"/>
  <c r="J163" i="17"/>
  <c r="J158" i="17"/>
  <c r="J156" i="17"/>
  <c r="J155" i="17"/>
  <c r="I143" i="17"/>
  <c r="I132" i="17"/>
  <c r="I129" i="17"/>
  <c r="I125" i="17"/>
  <c r="I121" i="17"/>
  <c r="I117" i="17"/>
  <c r="I113" i="17"/>
  <c r="I109" i="17"/>
  <c r="I105" i="17"/>
  <c r="I101" i="17"/>
  <c r="J182" i="17"/>
  <c r="J171" i="17"/>
  <c r="J143" i="17"/>
  <c r="J121" i="17"/>
  <c r="J115" i="17"/>
  <c r="J114" i="17"/>
  <c r="J149" i="17"/>
  <c r="I135" i="17"/>
  <c r="J127" i="17"/>
  <c r="J126" i="17"/>
  <c r="I115" i="17"/>
  <c r="I114" i="17"/>
  <c r="I106" i="17"/>
  <c r="J101" i="17"/>
  <c r="J99" i="17"/>
  <c r="I95" i="17"/>
  <c r="I91" i="17"/>
  <c r="I87" i="17"/>
  <c r="I83" i="17"/>
  <c r="I79" i="17"/>
  <c r="I194" i="17"/>
  <c r="I163" i="17"/>
  <c r="I127" i="17"/>
  <c r="I126" i="17"/>
  <c r="J113" i="17"/>
  <c r="I158" i="17"/>
  <c r="J136" i="17"/>
  <c r="J125" i="17"/>
  <c r="J119" i="17"/>
  <c r="J118" i="17"/>
  <c r="I103" i="17"/>
  <c r="I96" i="17"/>
  <c r="I92" i="17"/>
  <c r="I88" i="17"/>
  <c r="I84" i="17"/>
  <c r="I80" i="17"/>
  <c r="I207" i="17"/>
  <c r="J190" i="17"/>
  <c r="I144" i="17"/>
  <c r="J140" i="17"/>
  <c r="J137" i="17"/>
  <c r="J132" i="17"/>
  <c r="J131" i="17"/>
  <c r="J130" i="17"/>
  <c r="I119" i="17"/>
  <c r="I118" i="17"/>
  <c r="I108" i="17"/>
  <c r="J105" i="17"/>
  <c r="J102" i="17"/>
  <c r="J97" i="17"/>
  <c r="J93" i="17"/>
  <c r="I214" i="17"/>
  <c r="I162" i="17"/>
  <c r="J147" i="17"/>
  <c r="I137" i="17"/>
  <c r="I131" i="17"/>
  <c r="I130" i="17"/>
  <c r="J117" i="17"/>
  <c r="J111" i="17"/>
  <c r="J110" i="17"/>
  <c r="I102" i="17"/>
  <c r="J100" i="17"/>
  <c r="I97" i="17"/>
  <c r="I93" i="17"/>
  <c r="I89" i="17"/>
  <c r="I199" i="17"/>
  <c r="J148" i="17"/>
  <c r="I147" i="17"/>
  <c r="J141" i="17"/>
  <c r="J129" i="17"/>
  <c r="J123" i="17"/>
  <c r="J122" i="17"/>
  <c r="I111" i="17"/>
  <c r="I110" i="17"/>
  <c r="J107" i="17"/>
  <c r="I100" i="17"/>
  <c r="J98" i="17"/>
  <c r="J94" i="17"/>
  <c r="J90" i="17"/>
  <c r="J189" i="17"/>
  <c r="I94" i="17"/>
  <c r="J80" i="17"/>
  <c r="J77" i="17"/>
  <c r="J73" i="17"/>
  <c r="J69" i="17"/>
  <c r="J65" i="17"/>
  <c r="J61" i="17"/>
  <c r="J57" i="17"/>
  <c r="J53" i="17"/>
  <c r="J49" i="17"/>
  <c r="J45" i="17"/>
  <c r="J41" i="17"/>
  <c r="J37" i="17"/>
  <c r="J33" i="17"/>
  <c r="I155" i="17"/>
  <c r="I99" i="17"/>
  <c r="J95" i="17"/>
  <c r="J86" i="17"/>
  <c r="J83" i="17"/>
  <c r="I77" i="17"/>
  <c r="I73" i="17"/>
  <c r="I69" i="17"/>
  <c r="I65" i="17"/>
  <c r="I61" i="17"/>
  <c r="I57" i="17"/>
  <c r="I53" i="17"/>
  <c r="I49" i="17"/>
  <c r="I45" i="17"/>
  <c r="I41" i="17"/>
  <c r="I37" i="17"/>
  <c r="I33" i="17"/>
  <c r="I28" i="17"/>
  <c r="J23" i="17"/>
  <c r="J109" i="17"/>
  <c r="J106" i="17"/>
  <c r="I86" i="17"/>
  <c r="J74" i="17"/>
  <c r="J70" i="17"/>
  <c r="J66" i="17"/>
  <c r="J62" i="17"/>
  <c r="J58" i="17"/>
  <c r="J54" i="17"/>
  <c r="J50" i="17"/>
  <c r="J46" i="17"/>
  <c r="J42" i="17"/>
  <c r="J38" i="17"/>
  <c r="J34" i="17"/>
  <c r="J29" i="17"/>
  <c r="I23" i="17"/>
  <c r="J18" i="17"/>
  <c r="I17" i="17"/>
  <c r="I11" i="17"/>
  <c r="I7" i="17"/>
  <c r="I148" i="17"/>
  <c r="J103" i="17"/>
  <c r="J96" i="17"/>
  <c r="J89" i="17"/>
  <c r="J85" i="17"/>
  <c r="J82" i="17"/>
  <c r="J79" i="17"/>
  <c r="I74" i="17"/>
  <c r="I70" i="17"/>
  <c r="I66" i="17"/>
  <c r="I62" i="17"/>
  <c r="I58" i="17"/>
  <c r="I54" i="17"/>
  <c r="I50" i="17"/>
  <c r="I46" i="17"/>
  <c r="I42" i="17"/>
  <c r="I38" i="17"/>
  <c r="I34" i="17"/>
  <c r="J30" i="17"/>
  <c r="I29" i="17"/>
  <c r="J24" i="17"/>
  <c r="I18" i="17"/>
  <c r="J12" i="17"/>
  <c r="J8" i="17"/>
  <c r="I123" i="17"/>
  <c r="J92" i="17"/>
  <c r="J91" i="17"/>
  <c r="I90" i="17"/>
  <c r="J88" i="17"/>
  <c r="I85" i="17"/>
  <c r="I82" i="17"/>
  <c r="J75" i="17"/>
  <c r="J71" i="17"/>
  <c r="J67" i="17"/>
  <c r="J63" i="17"/>
  <c r="J59" i="17"/>
  <c r="J55" i="17"/>
  <c r="J51" i="17"/>
  <c r="J47" i="17"/>
  <c r="J43" i="17"/>
  <c r="J39" i="17"/>
  <c r="J35" i="17"/>
  <c r="J31" i="17"/>
  <c r="I30" i="17"/>
  <c r="J25" i="17"/>
  <c r="I24" i="17"/>
  <c r="J19" i="17"/>
  <c r="I107" i="17"/>
  <c r="J81" i="17"/>
  <c r="J78" i="17"/>
  <c r="I75" i="17"/>
  <c r="I71" i="17"/>
  <c r="I67" i="17"/>
  <c r="I63" i="17"/>
  <c r="I59" i="17"/>
  <c r="I55" i="17"/>
  <c r="I51" i="17"/>
  <c r="I47" i="17"/>
  <c r="I43" i="17"/>
  <c r="I39" i="17"/>
  <c r="I35" i="17"/>
  <c r="I31" i="17"/>
  <c r="J26" i="17"/>
  <c r="I25" i="17"/>
  <c r="I104" i="17"/>
  <c r="J84" i="17"/>
  <c r="I81" i="17"/>
  <c r="I78" i="17"/>
  <c r="J76" i="17"/>
  <c r="J72" i="17"/>
  <c r="J68" i="17"/>
  <c r="J64" i="17"/>
  <c r="J60" i="17"/>
  <c r="J56" i="17"/>
  <c r="J52" i="17"/>
  <c r="J48" i="17"/>
  <c r="J44" i="17"/>
  <c r="J40" i="17"/>
  <c r="J36" i="17"/>
  <c r="J32" i="17"/>
  <c r="J27" i="17"/>
  <c r="I26" i="17"/>
  <c r="J20" i="17"/>
  <c r="I14" i="17"/>
  <c r="I9" i="17"/>
  <c r="I98" i="17"/>
  <c r="I56" i="17"/>
  <c r="I12" i="17"/>
  <c r="I6" i="17"/>
  <c r="J5" i="17"/>
  <c r="I122" i="17"/>
  <c r="I60" i="17"/>
  <c r="I27" i="17"/>
  <c r="J21" i="17"/>
  <c r="J11" i="17"/>
  <c r="J10" i="17"/>
  <c r="I5" i="17"/>
  <c r="I64" i="17"/>
  <c r="I32" i="17"/>
  <c r="I21" i="17"/>
  <c r="I10" i="17"/>
  <c r="J87" i="17"/>
  <c r="I68" i="17"/>
  <c r="I36" i="17"/>
  <c r="J22" i="17"/>
  <c r="I20" i="17"/>
  <c r="J9" i="17"/>
  <c r="I52" i="17"/>
  <c r="I72" i="17"/>
  <c r="I40" i="17"/>
  <c r="J28" i="17"/>
  <c r="I22" i="17"/>
  <c r="I19" i="17"/>
  <c r="J16" i="17"/>
  <c r="J15" i="17"/>
  <c r="J14" i="17"/>
  <c r="I76" i="17"/>
  <c r="I44" i="17"/>
  <c r="J17" i="17"/>
  <c r="I16" i="17"/>
  <c r="I15" i="17"/>
  <c r="J13" i="17"/>
  <c r="I8" i="17"/>
  <c r="J6" i="17"/>
  <c r="I48" i="17"/>
  <c r="I13" i="17"/>
  <c r="J7" i="17"/>
  <c r="G31" i="17"/>
  <c r="G20" i="17"/>
  <c r="H84" i="17"/>
  <c r="G47" i="17"/>
  <c r="G71" i="17"/>
  <c r="H25" i="17"/>
  <c r="H55" i="17"/>
  <c r="G97" i="17"/>
  <c r="G34" i="17"/>
  <c r="G66" i="17"/>
  <c r="H91" i="17"/>
  <c r="H38" i="17"/>
  <c r="H70" i="17"/>
  <c r="G157" i="17"/>
  <c r="G33" i="17"/>
  <c r="G65" i="17"/>
  <c r="G10" i="17"/>
  <c r="H41" i="17"/>
  <c r="H73" i="17"/>
  <c r="G32" i="17"/>
  <c r="G64" i="17"/>
  <c r="H36" i="17"/>
  <c r="H68" i="17"/>
  <c r="H97" i="17"/>
  <c r="H177" i="17"/>
  <c r="H132" i="17"/>
  <c r="G79" i="17"/>
  <c r="H113" i="17"/>
  <c r="G139" i="17"/>
  <c r="H104" i="17"/>
  <c r="H116" i="17"/>
  <c r="G108" i="17"/>
  <c r="H144" i="17"/>
  <c r="G119" i="17"/>
  <c r="G161" i="17"/>
  <c r="H111" i="17"/>
  <c r="H146" i="17"/>
  <c r="H160" i="17"/>
  <c r="G158" i="17"/>
  <c r="G149" i="17"/>
  <c r="G195" i="17"/>
  <c r="H153" i="17"/>
  <c r="H238" i="17"/>
  <c r="G169" i="17"/>
  <c r="H158" i="17"/>
  <c r="G205" i="17"/>
  <c r="G172" i="17"/>
  <c r="G210" i="17"/>
  <c r="G197" i="17"/>
  <c r="H183" i="17"/>
  <c r="H202" i="17"/>
  <c r="H221" i="17"/>
  <c r="H209" i="17"/>
  <c r="G192" i="17"/>
  <c r="G226" i="17"/>
  <c r="H204" i="17"/>
  <c r="H250" i="17"/>
  <c r="G224" i="17"/>
  <c r="H224" i="17"/>
  <c r="G225" i="17"/>
  <c r="G257" i="17"/>
  <c r="H261" i="17"/>
  <c r="G256" i="17"/>
  <c r="G235" i="17"/>
  <c r="G267" i="17"/>
  <c r="H267" i="17"/>
  <c r="H76" i="12"/>
  <c r="I141" i="16"/>
  <c r="G63" i="17"/>
  <c r="G25" i="17"/>
  <c r="G7" i="17"/>
  <c r="H6" i="17"/>
  <c r="G130" i="17"/>
  <c r="G30" i="17"/>
  <c r="H59" i="17"/>
  <c r="H101" i="17"/>
  <c r="G38" i="17"/>
  <c r="G70" i="17"/>
  <c r="H92" i="17"/>
  <c r="H42" i="17"/>
  <c r="H74" i="17"/>
  <c r="H7" i="17"/>
  <c r="G37" i="17"/>
  <c r="G69" i="17"/>
  <c r="G15" i="17"/>
  <c r="H45" i="17"/>
  <c r="H77" i="17"/>
  <c r="G36" i="17"/>
  <c r="G68" i="17"/>
  <c r="H40" i="17"/>
  <c r="H72" i="17"/>
  <c r="H102" i="17"/>
  <c r="G92" i="17"/>
  <c r="H96" i="17"/>
  <c r="G83" i="17"/>
  <c r="G114" i="17"/>
  <c r="G143" i="17"/>
  <c r="H109" i="17"/>
  <c r="H122" i="17"/>
  <c r="G112" i="17"/>
  <c r="H150" i="17"/>
  <c r="G123" i="17"/>
  <c r="G170" i="17"/>
  <c r="H115" i="17"/>
  <c r="G147" i="17"/>
  <c r="H165" i="17"/>
  <c r="H164" i="17"/>
  <c r="G153" i="17"/>
  <c r="G206" i="17"/>
  <c r="G162" i="17"/>
  <c r="G140" i="17"/>
  <c r="H181" i="17"/>
  <c r="G163" i="17"/>
  <c r="H178" i="17"/>
  <c r="G176" i="17"/>
  <c r="G217" i="17"/>
  <c r="G209" i="17"/>
  <c r="H187" i="17"/>
  <c r="H206" i="17"/>
  <c r="H223" i="17"/>
  <c r="H213" i="17"/>
  <c r="G196" i="17"/>
  <c r="H230" i="17"/>
  <c r="H208" i="17"/>
  <c r="G254" i="17"/>
  <c r="H233" i="17"/>
  <c r="H227" i="17"/>
  <c r="G229" i="17"/>
  <c r="G261" i="17"/>
  <c r="H265" i="17"/>
  <c r="G260" i="17"/>
  <c r="G239" i="17"/>
  <c r="H239" i="17"/>
  <c r="G262" i="17"/>
  <c r="H242" i="12"/>
  <c r="G166" i="12"/>
  <c r="G152" i="12"/>
  <c r="G12" i="12"/>
  <c r="H57" i="12"/>
  <c r="G34" i="12"/>
  <c r="G53" i="12"/>
  <c r="J129" i="16"/>
  <c r="H78" i="17"/>
  <c r="G59" i="17"/>
  <c r="H10" i="17"/>
  <c r="H12" i="17"/>
  <c r="G5" i="17"/>
  <c r="H31" i="17"/>
  <c r="H63" i="17"/>
  <c r="G107" i="17"/>
  <c r="G42" i="17"/>
  <c r="G74" i="17"/>
  <c r="H110" i="17"/>
  <c r="H46" i="17"/>
  <c r="H79" i="17"/>
  <c r="H11" i="17"/>
  <c r="G41" i="17"/>
  <c r="G73" i="17"/>
  <c r="H16" i="17"/>
  <c r="H49" i="17"/>
  <c r="G80" i="17"/>
  <c r="G40" i="17"/>
  <c r="G72" i="17"/>
  <c r="H44" i="17"/>
  <c r="H76" i="17"/>
  <c r="G105" i="17"/>
  <c r="G96" i="17"/>
  <c r="G99" i="17"/>
  <c r="G87" i="17"/>
  <c r="H120" i="17"/>
  <c r="G78" i="17"/>
  <c r="H121" i="17"/>
  <c r="G129" i="17"/>
  <c r="G116" i="17"/>
  <c r="G151" i="17"/>
  <c r="G127" i="17"/>
  <c r="H184" i="17"/>
  <c r="H119" i="17"/>
  <c r="H161" i="17"/>
  <c r="H166" i="17"/>
  <c r="H185" i="17"/>
  <c r="H157" i="17"/>
  <c r="H248" i="17"/>
  <c r="H168" i="17"/>
  <c r="G144" i="17"/>
  <c r="G182" i="17"/>
  <c r="H170" i="17"/>
  <c r="G185" i="17"/>
  <c r="G180" i="17"/>
  <c r="G167" i="17"/>
  <c r="H215" i="17"/>
  <c r="G190" i="17"/>
  <c r="H210" i="17"/>
  <c r="H225" i="17"/>
  <c r="H217" i="17"/>
  <c r="G200" i="17"/>
  <c r="H231" i="17"/>
  <c r="H212" i="17"/>
  <c r="H262" i="17"/>
  <c r="G234" i="17"/>
  <c r="H234" i="17"/>
  <c r="G233" i="17"/>
  <c r="G265" i="17"/>
  <c r="G232" i="17"/>
  <c r="G264" i="17"/>
  <c r="G243" i="17"/>
  <c r="H243" i="17"/>
  <c r="J51" i="16"/>
  <c r="J81" i="16"/>
  <c r="J156" i="16"/>
  <c r="J14" i="16"/>
  <c r="J127" i="16"/>
  <c r="J172" i="16"/>
  <c r="J7" i="16"/>
  <c r="J90" i="16"/>
  <c r="J137" i="16"/>
  <c r="I188" i="16"/>
  <c r="I72" i="16"/>
  <c r="J41" i="16"/>
  <c r="J103" i="16"/>
  <c r="J161" i="16"/>
  <c r="J219" i="16"/>
  <c r="J43" i="16"/>
  <c r="J124" i="16"/>
  <c r="J244" i="16"/>
  <c r="J250" i="16"/>
  <c r="J251" i="16"/>
  <c r="I80" i="16"/>
  <c r="I82" i="16"/>
  <c r="I162" i="16"/>
  <c r="I194" i="16"/>
  <c r="I43" i="16"/>
  <c r="I91" i="16"/>
  <c r="I130" i="16"/>
  <c r="I143" i="16"/>
  <c r="I251" i="16"/>
  <c r="I30" i="16"/>
  <c r="I89" i="16"/>
  <c r="J35" i="16"/>
  <c r="J23" i="16"/>
  <c r="J46" i="16"/>
  <c r="I88" i="16"/>
  <c r="I70" i="16"/>
  <c r="J167" i="16"/>
  <c r="J96" i="16"/>
  <c r="J99" i="16"/>
  <c r="J170" i="16"/>
  <c r="I166" i="16"/>
  <c r="I111" i="16"/>
  <c r="J165" i="16"/>
  <c r="I183" i="16"/>
  <c r="J245" i="16"/>
  <c r="J254" i="16"/>
  <c r="I7" i="16"/>
  <c r="I9" i="16"/>
  <c r="I86" i="16"/>
  <c r="I35" i="16"/>
  <c r="I175" i="16"/>
  <c r="I125" i="16"/>
  <c r="I212" i="16"/>
  <c r="I135" i="16"/>
  <c r="J189" i="16"/>
  <c r="J218" i="16"/>
  <c r="I205" i="16"/>
  <c r="J247" i="16"/>
  <c r="I45" i="16"/>
  <c r="I74" i="16"/>
  <c r="I81" i="16"/>
  <c r="I83" i="16"/>
  <c r="I138" i="16"/>
  <c r="I180" i="16"/>
  <c r="I215" i="16"/>
  <c r="J231" i="16"/>
  <c r="I252" i="16"/>
  <c r="I53" i="16"/>
  <c r="I262" i="16"/>
  <c r="J130" i="16"/>
  <c r="J57" i="16"/>
  <c r="J13" i="16"/>
  <c r="J138" i="16"/>
  <c r="I62" i="16"/>
  <c r="J142" i="16"/>
  <c r="I102" i="16"/>
  <c r="I114" i="16"/>
  <c r="I154" i="16"/>
  <c r="I128" i="16"/>
  <c r="J179" i="16"/>
  <c r="I173" i="16"/>
  <c r="J256" i="16"/>
  <c r="J260" i="16"/>
  <c r="J212" i="16"/>
  <c r="J257" i="16"/>
  <c r="I171" i="16"/>
  <c r="I10" i="16"/>
  <c r="I63" i="16"/>
  <c r="I21" i="16"/>
  <c r="J59" i="16"/>
  <c r="I117" i="16"/>
  <c r="I126" i="16"/>
  <c r="I170" i="16"/>
  <c r="I136" i="16"/>
  <c r="J183" i="16"/>
  <c r="I181" i="16"/>
  <c r="I260" i="16"/>
  <c r="J215" i="16"/>
  <c r="I216" i="16"/>
  <c r="I234" i="16"/>
  <c r="J28" i="16"/>
  <c r="J15" i="16"/>
  <c r="J38" i="16"/>
  <c r="J66" i="16"/>
  <c r="I64" i="16"/>
  <c r="J100" i="16"/>
  <c r="I150" i="16"/>
  <c r="J91" i="16"/>
  <c r="J162" i="16"/>
  <c r="I160" i="16"/>
  <c r="I103" i="16"/>
  <c r="J204" i="16"/>
  <c r="J208" i="16"/>
  <c r="I233" i="16"/>
  <c r="J235" i="16"/>
  <c r="I266" i="16"/>
  <c r="I157" i="12"/>
  <c r="I97" i="12"/>
  <c r="I78" i="12"/>
  <c r="I82" i="12"/>
  <c r="I168" i="12"/>
  <c r="I135" i="12"/>
  <c r="I121" i="12"/>
  <c r="I130" i="12"/>
  <c r="I166" i="12"/>
  <c r="I128" i="12"/>
  <c r="I160" i="12"/>
  <c r="I91" i="12"/>
  <c r="I31" i="12"/>
  <c r="I213" i="12"/>
  <c r="I33" i="12"/>
  <c r="I92" i="12"/>
  <c r="I68" i="12"/>
  <c r="I196" i="12"/>
  <c r="I195" i="12"/>
  <c r="I221" i="12"/>
  <c r="I219" i="12"/>
  <c r="I175" i="12"/>
  <c r="I115" i="12"/>
  <c r="I59" i="12"/>
  <c r="I29" i="12"/>
  <c r="I232" i="12"/>
  <c r="I226" i="12"/>
  <c r="I257" i="12"/>
  <c r="I261" i="12"/>
  <c r="I247" i="12"/>
  <c r="I201" i="12"/>
  <c r="I209" i="12"/>
  <c r="I46" i="12"/>
  <c r="I138" i="12"/>
  <c r="I95" i="12"/>
  <c r="I18" i="12"/>
  <c r="I134" i="12"/>
  <c r="I43" i="12"/>
  <c r="I158" i="12"/>
  <c r="I253" i="12"/>
  <c r="I162" i="12"/>
  <c r="I248" i="12"/>
  <c r="I228" i="12"/>
  <c r="I234" i="12"/>
  <c r="I263" i="12"/>
  <c r="I217" i="12"/>
  <c r="I58" i="12"/>
  <c r="I116" i="12"/>
  <c r="I100" i="12"/>
  <c r="I79" i="12"/>
  <c r="I179" i="12"/>
  <c r="I192" i="12"/>
  <c r="I50" i="12"/>
  <c r="I260" i="12"/>
  <c r="I159" i="12"/>
  <c r="I268" i="12"/>
  <c r="I250" i="12"/>
  <c r="I256" i="12"/>
  <c r="I216" i="12"/>
  <c r="I233" i="12"/>
  <c r="I222" i="12"/>
  <c r="I267" i="12"/>
  <c r="I235" i="12"/>
  <c r="I198" i="12"/>
  <c r="I20" i="12"/>
  <c r="I227" i="12"/>
  <c r="I117" i="12"/>
  <c r="I63" i="12"/>
  <c r="I6" i="12"/>
  <c r="I224" i="12"/>
  <c r="I252" i="12"/>
  <c r="I178" i="12"/>
  <c r="I161" i="12"/>
  <c r="I211" i="12"/>
  <c r="I173" i="12"/>
  <c r="I236" i="12"/>
  <c r="I249" i="12"/>
  <c r="I238" i="12"/>
  <c r="I230" i="12"/>
  <c r="G137" i="11"/>
  <c r="H203" i="11"/>
  <c r="G100" i="11"/>
  <c r="G98" i="11"/>
  <c r="H125" i="11"/>
  <c r="H221" i="11"/>
  <c r="G94" i="11"/>
  <c r="H52" i="11"/>
  <c r="G121" i="11"/>
  <c r="G83" i="11"/>
  <c r="G261" i="11"/>
  <c r="G106" i="11"/>
  <c r="G69" i="11"/>
  <c r="G154" i="11"/>
  <c r="G78" i="11"/>
  <c r="H36" i="11"/>
  <c r="H179" i="11"/>
  <c r="H23" i="11"/>
  <c r="G195" i="11"/>
  <c r="G222" i="11"/>
  <c r="H106" i="11"/>
  <c r="H43" i="11"/>
  <c r="G135" i="11"/>
  <c r="G62" i="11"/>
  <c r="G61" i="11"/>
  <c r="H175" i="11"/>
  <c r="H201" i="11"/>
  <c r="H259" i="11"/>
  <c r="G5" i="11"/>
  <c r="G26" i="11"/>
  <c r="G46" i="11"/>
  <c r="H90" i="11"/>
  <c r="H128" i="11"/>
  <c r="H147" i="11"/>
  <c r="H222" i="11"/>
  <c r="G239" i="11"/>
  <c r="H260" i="11"/>
  <c r="G33" i="11"/>
  <c r="H9" i="11"/>
  <c r="H121" i="11"/>
  <c r="H98" i="11"/>
  <c r="G159" i="11"/>
  <c r="G183" i="11"/>
  <c r="G96" i="11"/>
  <c r="H173" i="11"/>
  <c r="H127" i="11"/>
  <c r="G254" i="11"/>
  <c r="H124" i="11"/>
  <c r="H54" i="11"/>
  <c r="H183" i="11"/>
  <c r="H84" i="11"/>
  <c r="G11" i="11"/>
  <c r="H145" i="11"/>
  <c r="H87" i="11"/>
  <c r="H254" i="11"/>
  <c r="G105" i="11"/>
  <c r="H62" i="11"/>
  <c r="G167" i="11"/>
  <c r="H218" i="11"/>
  <c r="H137" i="11"/>
  <c r="G41" i="11"/>
  <c r="G134" i="11"/>
  <c r="H24" i="11"/>
  <c r="H138" i="11"/>
  <c r="H177" i="11"/>
  <c r="H58" i="11"/>
  <c r="G151" i="11"/>
  <c r="G44" i="11"/>
  <c r="H245" i="11"/>
  <c r="H160" i="11"/>
  <c r="H19" i="11"/>
  <c r="G166" i="11"/>
  <c r="G80" i="11"/>
  <c r="H48" i="11"/>
  <c r="H200" i="11"/>
  <c r="G25" i="11"/>
  <c r="G234" i="11"/>
  <c r="H108" i="11"/>
  <c r="H60" i="11"/>
  <c r="H176" i="11"/>
  <c r="G229" i="11"/>
  <c r="H115" i="11"/>
  <c r="G17" i="11"/>
  <c r="H105" i="11"/>
  <c r="G19" i="11"/>
  <c r="H226" i="11"/>
  <c r="G152" i="11"/>
  <c r="H224" i="11"/>
  <c r="G236" i="11"/>
  <c r="H25" i="11"/>
  <c r="H14" i="11"/>
  <c r="H91" i="11"/>
  <c r="G108" i="11"/>
  <c r="G111" i="11"/>
  <c r="H181" i="11"/>
  <c r="H205" i="11"/>
  <c r="H263" i="11"/>
  <c r="H18" i="11"/>
  <c r="H31" i="11"/>
  <c r="G48" i="11"/>
  <c r="H92" i="11"/>
  <c r="H130" i="11"/>
  <c r="H149" i="11"/>
  <c r="G223" i="11"/>
  <c r="G125" i="11"/>
  <c r="H268" i="11"/>
  <c r="G123" i="11"/>
  <c r="G95" i="11"/>
  <c r="G182" i="11"/>
  <c r="G118" i="11"/>
  <c r="G102" i="11"/>
  <c r="H157" i="11"/>
  <c r="H89" i="11"/>
  <c r="H258" i="11"/>
  <c r="G107" i="11"/>
  <c r="G79" i="11"/>
  <c r="H219" i="11"/>
  <c r="H142" i="11"/>
  <c r="G43" i="11"/>
  <c r="H107" i="11"/>
  <c r="G199" i="11"/>
  <c r="H68" i="11"/>
  <c r="H5" i="11"/>
  <c r="G140" i="11"/>
  <c r="G122" i="11"/>
  <c r="G168" i="11"/>
  <c r="G180" i="11"/>
  <c r="G252" i="11"/>
  <c r="H15" i="11"/>
  <c r="G67" i="11"/>
  <c r="G146" i="11"/>
  <c r="G124" i="11"/>
  <c r="G127" i="11"/>
  <c r="H206" i="11"/>
  <c r="G233" i="11"/>
  <c r="G224" i="11"/>
  <c r="H55" i="11"/>
  <c r="H47" i="11"/>
  <c r="H77" i="11"/>
  <c r="H131" i="11"/>
  <c r="G179" i="11"/>
  <c r="H165" i="11"/>
  <c r="H191" i="11"/>
  <c r="I128" i="11"/>
  <c r="I133" i="11"/>
  <c r="I265" i="11"/>
  <c r="I141" i="11"/>
  <c r="I236" i="11"/>
  <c r="I168" i="11"/>
  <c r="I57" i="11"/>
  <c r="I218" i="11"/>
  <c r="I106" i="11"/>
  <c r="I22" i="11"/>
  <c r="I202" i="11"/>
  <c r="I69" i="11"/>
  <c r="H41" i="11"/>
  <c r="G64" i="11"/>
  <c r="G63" i="11"/>
  <c r="H136" i="11"/>
  <c r="H99" i="11"/>
  <c r="G238" i="11"/>
  <c r="H204" i="11"/>
  <c r="H86" i="11"/>
  <c r="H57" i="11"/>
  <c r="G266" i="11"/>
  <c r="I246" i="12"/>
  <c r="I258" i="12"/>
  <c r="I165" i="12"/>
  <c r="I210" i="12"/>
  <c r="I259" i="12"/>
  <c r="I5" i="12"/>
  <c r="I171" i="12"/>
  <c r="I205" i="12"/>
  <c r="I262" i="12"/>
  <c r="I231" i="12"/>
  <c r="I241" i="12"/>
  <c r="G155" i="11"/>
  <c r="I112" i="12"/>
  <c r="I108" i="12"/>
  <c r="I7" i="12"/>
  <c r="I240" i="12"/>
  <c r="I194" i="12"/>
  <c r="I225" i="12"/>
  <c r="I192" i="11"/>
  <c r="I38" i="12"/>
  <c r="I200" i="12"/>
  <c r="I214" i="12"/>
  <c r="I44" i="12"/>
  <c r="I140" i="12"/>
  <c r="I124" i="12"/>
  <c r="I7" i="11"/>
  <c r="I160" i="11"/>
  <c r="I162" i="11"/>
  <c r="I244" i="11"/>
  <c r="I48" i="11"/>
  <c r="I85" i="11"/>
  <c r="I144" i="11"/>
  <c r="I191" i="11"/>
  <c r="I264" i="11"/>
  <c r="I60" i="11"/>
  <c r="I94" i="11"/>
  <c r="I167" i="11"/>
  <c r="I234" i="11"/>
  <c r="I27" i="11"/>
  <c r="I103" i="11"/>
  <c r="I108" i="11"/>
  <c r="I217" i="11"/>
  <c r="I29" i="11"/>
  <c r="I82" i="11"/>
  <c r="I171" i="11"/>
  <c r="I238" i="11"/>
  <c r="I15" i="11"/>
  <c r="I146" i="11"/>
  <c r="I212" i="11"/>
  <c r="I235" i="11"/>
  <c r="I64" i="11"/>
  <c r="I47" i="11"/>
  <c r="I137" i="11"/>
  <c r="I175" i="11"/>
  <c r="I242" i="11"/>
  <c r="I9" i="11"/>
  <c r="I101" i="11"/>
  <c r="I164" i="11"/>
  <c r="I207" i="11"/>
  <c r="I23" i="11"/>
  <c r="I140" i="11"/>
  <c r="I104" i="11"/>
  <c r="I227" i="11"/>
  <c r="I34" i="11"/>
  <c r="I71" i="11"/>
  <c r="I150" i="11"/>
  <c r="I193" i="11"/>
  <c r="I266" i="11"/>
  <c r="I41" i="11"/>
  <c r="I121" i="11"/>
  <c r="I204" i="11"/>
  <c r="I247" i="11"/>
  <c r="I43" i="11"/>
  <c r="I154" i="11"/>
  <c r="I197" i="11"/>
  <c r="I45" i="11"/>
  <c r="I156" i="11"/>
  <c r="I173" i="11"/>
  <c r="I267" i="11"/>
  <c r="I18" i="11"/>
  <c r="I136" i="11"/>
  <c r="I174" i="11"/>
  <c r="I221" i="11"/>
  <c r="I13" i="11"/>
  <c r="I111" i="11"/>
  <c r="I120" i="11"/>
  <c r="I243" i="11"/>
  <c r="I50" i="11"/>
  <c r="I87" i="11"/>
  <c r="I166" i="11"/>
  <c r="I209" i="11"/>
  <c r="I14" i="11"/>
  <c r="I80" i="11"/>
  <c r="I153" i="11"/>
  <c r="I263" i="11"/>
  <c r="I145" i="11"/>
  <c r="I170" i="11"/>
  <c r="I215" i="11"/>
  <c r="I21" i="11"/>
  <c r="I172" i="11"/>
  <c r="I186" i="11"/>
  <c r="I224" i="11"/>
  <c r="I58" i="11"/>
  <c r="I63" i="11"/>
  <c r="I114" i="11"/>
  <c r="I185" i="11"/>
  <c r="G97" i="11"/>
  <c r="I83" i="11"/>
  <c r="I22" i="12"/>
  <c r="I170" i="12"/>
  <c r="I40" i="12"/>
  <c r="I186" i="12"/>
  <c r="I137" i="12"/>
  <c r="H244" i="12"/>
  <c r="H196" i="12"/>
  <c r="G253" i="12"/>
  <c r="H152" i="12"/>
  <c r="G220" i="12"/>
  <c r="G147" i="12"/>
  <c r="H119" i="12"/>
  <c r="G111" i="12"/>
  <c r="H96" i="12"/>
  <c r="H52" i="12"/>
  <c r="G242" i="12"/>
  <c r="K242" i="12" s="1"/>
  <c r="L242" i="12" s="1"/>
  <c r="H58" i="12"/>
  <c r="H90" i="12"/>
  <c r="I51" i="11"/>
  <c r="I194" i="11"/>
  <c r="J5" i="16"/>
  <c r="I19" i="16"/>
  <c r="J11" i="16"/>
  <c r="I15" i="16"/>
  <c r="I36" i="16"/>
  <c r="I44" i="16"/>
  <c r="I52" i="16"/>
  <c r="J82" i="16"/>
  <c r="I29" i="16"/>
  <c r="I22" i="16"/>
  <c r="I69" i="16"/>
  <c r="I25" i="16"/>
  <c r="J50" i="16"/>
  <c r="J24" i="16"/>
  <c r="I57" i="16"/>
  <c r="J44" i="16"/>
  <c r="J122" i="16"/>
  <c r="I47" i="16"/>
  <c r="J159" i="16"/>
  <c r="J102" i="16"/>
  <c r="J72" i="16"/>
  <c r="I153" i="16"/>
  <c r="I97" i="16"/>
  <c r="J63" i="16"/>
  <c r="J76" i="16"/>
  <c r="J87" i="16"/>
  <c r="J85" i="16"/>
  <c r="J123" i="16"/>
  <c r="J104" i="16"/>
  <c r="J168" i="16"/>
  <c r="I95" i="16"/>
  <c r="J155" i="16"/>
  <c r="I101" i="16"/>
  <c r="J131" i="16"/>
  <c r="I142" i="16"/>
  <c r="I186" i="16"/>
  <c r="J186" i="16"/>
  <c r="J141" i="16"/>
  <c r="I178" i="16"/>
  <c r="I140" i="16"/>
  <c r="J171" i="16"/>
  <c r="J128" i="16"/>
  <c r="J160" i="16"/>
  <c r="I195" i="16"/>
  <c r="I115" i="16"/>
  <c r="I147" i="16"/>
  <c r="I203" i="16"/>
  <c r="I185" i="16"/>
  <c r="J169" i="16"/>
  <c r="J226" i="16"/>
  <c r="I193" i="16"/>
  <c r="J184" i="16"/>
  <c r="I187" i="16"/>
  <c r="I198" i="16"/>
  <c r="J239" i="16"/>
  <c r="J217" i="16"/>
  <c r="I248" i="16"/>
  <c r="J228" i="16"/>
  <c r="I192" i="16"/>
  <c r="J220" i="16"/>
  <c r="J267" i="16"/>
  <c r="I253" i="16"/>
  <c r="J253" i="16"/>
  <c r="J225" i="16"/>
  <c r="I259" i="16"/>
  <c r="I238" i="16"/>
  <c r="H248" i="12"/>
  <c r="H255" i="12"/>
  <c r="H211" i="12"/>
  <c r="H238" i="12"/>
  <c r="H252" i="12"/>
  <c r="H209" i="12"/>
  <c r="G122" i="12"/>
  <c r="G45" i="12"/>
  <c r="H13" i="12"/>
  <c r="H115" i="12"/>
  <c r="G231" i="12"/>
  <c r="G56" i="12"/>
  <c r="H179" i="12"/>
  <c r="I11" i="11"/>
  <c r="I67" i="11"/>
  <c r="I241" i="11"/>
  <c r="I220" i="12"/>
  <c r="J8" i="16"/>
  <c r="J26" i="16"/>
  <c r="I16" i="16"/>
  <c r="J16" i="16"/>
  <c r="J37" i="16"/>
  <c r="J45" i="16"/>
  <c r="J53" i="16"/>
  <c r="I85" i="16"/>
  <c r="J65" i="16"/>
  <c r="I27" i="16"/>
  <c r="J105" i="16"/>
  <c r="J30" i="16"/>
  <c r="J54" i="16"/>
  <c r="I28" i="16"/>
  <c r="I60" i="16"/>
  <c r="J48" i="16"/>
  <c r="I20" i="16"/>
  <c r="I51" i="16"/>
  <c r="J64" i="16"/>
  <c r="J115" i="16"/>
  <c r="J80" i="16"/>
  <c r="J182" i="16"/>
  <c r="I98" i="16"/>
  <c r="J67" i="16"/>
  <c r="J84" i="16"/>
  <c r="I90" i="16"/>
  <c r="J89" i="16"/>
  <c r="J151" i="16"/>
  <c r="J106" i="16"/>
  <c r="J202" i="16"/>
  <c r="I99" i="16"/>
  <c r="I161" i="16"/>
  <c r="J112" i="16"/>
  <c r="I133" i="16"/>
  <c r="J143" i="16"/>
  <c r="J227" i="16"/>
  <c r="I190" i="16"/>
  <c r="J145" i="16"/>
  <c r="J221" i="16"/>
  <c r="I144" i="16"/>
  <c r="I174" i="16"/>
  <c r="J132" i="16"/>
  <c r="I164" i="16"/>
  <c r="J198" i="16"/>
  <c r="I119" i="16"/>
  <c r="I151" i="16"/>
  <c r="J214" i="16"/>
  <c r="I189" i="16"/>
  <c r="J173" i="16"/>
  <c r="J230" i="16"/>
  <c r="J196" i="16"/>
  <c r="J188" i="16"/>
  <c r="J191" i="16"/>
  <c r="I202" i="16"/>
  <c r="J241" i="16"/>
  <c r="I219" i="16"/>
  <c r="J262" i="16"/>
  <c r="J233" i="16"/>
  <c r="I196" i="16"/>
  <c r="J224" i="16"/>
  <c r="I221" i="16"/>
  <c r="J264" i="16"/>
  <c r="I255" i="16"/>
  <c r="I227" i="16"/>
  <c r="I261" i="16"/>
  <c r="I242" i="16"/>
  <c r="H216" i="12"/>
  <c r="H223" i="12"/>
  <c r="H160" i="12"/>
  <c r="G260" i="12"/>
  <c r="G224" i="12"/>
  <c r="G159" i="12"/>
  <c r="H164" i="12"/>
  <c r="G48" i="12"/>
  <c r="G20" i="12"/>
  <c r="H111" i="12"/>
  <c r="H213" i="12"/>
  <c r="G86" i="12"/>
  <c r="G41" i="12"/>
  <c r="G77" i="12"/>
  <c r="M103" i="13"/>
  <c r="N103" i="13" s="1"/>
  <c r="I176" i="11"/>
  <c r="I12" i="11"/>
  <c r="I10" i="11"/>
  <c r="G265" i="16"/>
  <c r="G261" i="16"/>
  <c r="G257" i="16"/>
  <c r="G253" i="16"/>
  <c r="G249" i="16"/>
  <c r="G245" i="16"/>
  <c r="G241" i="16"/>
  <c r="G237" i="16"/>
  <c r="G233" i="16"/>
  <c r="G229" i="16"/>
  <c r="G225" i="16"/>
  <c r="G221" i="16"/>
  <c r="G267" i="16"/>
  <c r="H265" i="16"/>
  <c r="H263" i="16"/>
  <c r="G252" i="16"/>
  <c r="G250" i="16"/>
  <c r="H248" i="16"/>
  <c r="H246" i="16"/>
  <c r="G235" i="16"/>
  <c r="H233" i="16"/>
  <c r="H231" i="16"/>
  <c r="G220" i="16"/>
  <c r="G216" i="16"/>
  <c r="G212" i="16"/>
  <c r="G208" i="16"/>
  <c r="G263" i="16"/>
  <c r="H261" i="16"/>
  <c r="H259" i="16"/>
  <c r="G248" i="16"/>
  <c r="G246" i="16"/>
  <c r="H244" i="16"/>
  <c r="H242" i="16"/>
  <c r="G259" i="16"/>
  <c r="H257" i="16"/>
  <c r="H255" i="16"/>
  <c r="G244" i="16"/>
  <c r="G242" i="16"/>
  <c r="H240" i="16"/>
  <c r="H238" i="16"/>
  <c r="G227" i="16"/>
  <c r="H225" i="16"/>
  <c r="H223" i="16"/>
  <c r="G266" i="16"/>
  <c r="G260" i="16"/>
  <c r="G258" i="16"/>
  <c r="H256" i="16"/>
  <c r="G239" i="16"/>
  <c r="G238" i="16"/>
  <c r="H230" i="16"/>
  <c r="H226" i="16"/>
  <c r="H268" i="16"/>
  <c r="H267" i="16"/>
  <c r="G256" i="16"/>
  <c r="G255" i="16"/>
  <c r="H254" i="16"/>
  <c r="H237" i="16"/>
  <c r="H236" i="16"/>
  <c r="G230" i="16"/>
  <c r="G226" i="16"/>
  <c r="H221" i="16"/>
  <c r="H218" i="16"/>
  <c r="G207" i="16"/>
  <c r="G203" i="16"/>
  <c r="G199" i="16"/>
  <c r="G195" i="16"/>
  <c r="G191" i="16"/>
  <c r="G268" i="16"/>
  <c r="G254" i="16"/>
  <c r="H253" i="16"/>
  <c r="G236" i="16"/>
  <c r="H235" i="16"/>
  <c r="H234" i="16"/>
  <c r="H252" i="16"/>
  <c r="H251" i="16"/>
  <c r="G234" i="16"/>
  <c r="H229" i="16"/>
  <c r="H224" i="16"/>
  <c r="H220" i="16"/>
  <c r="G214" i="16"/>
  <c r="H212" i="16"/>
  <c r="H210" i="16"/>
  <c r="G204" i="16"/>
  <c r="G251" i="16"/>
  <c r="H250" i="16"/>
  <c r="H249" i="16"/>
  <c r="H247" i="16"/>
  <c r="G224" i="16"/>
  <c r="H264" i="16"/>
  <c r="H262" i="16"/>
  <c r="G247" i="16"/>
  <c r="H232" i="16"/>
  <c r="H228" i="16"/>
  <c r="G223" i="16"/>
  <c r="H219" i="16"/>
  <c r="H217" i="16"/>
  <c r="G205" i="16"/>
  <c r="G201" i="16"/>
  <c r="G197" i="16"/>
  <c r="G193" i="16"/>
  <c r="H266" i="16"/>
  <c r="H243" i="16"/>
  <c r="H241" i="16"/>
  <c r="H239" i="16"/>
  <c r="H222" i="16"/>
  <c r="H215" i="16"/>
  <c r="H214" i="16"/>
  <c r="G213" i="16"/>
  <c r="G211" i="16"/>
  <c r="G210" i="16"/>
  <c r="H209" i="16"/>
  <c r="H194" i="16"/>
  <c r="G190" i="16"/>
  <c r="G186" i="16"/>
  <c r="G182" i="16"/>
  <c r="G243" i="16"/>
  <c r="G222" i="16"/>
  <c r="G217" i="16"/>
  <c r="H216" i="16"/>
  <c r="G215" i="16"/>
  <c r="G209" i="16"/>
  <c r="H200" i="16"/>
  <c r="H197" i="16"/>
  <c r="G194" i="16"/>
  <c r="H187" i="16"/>
  <c r="H183" i="16"/>
  <c r="H245" i="16"/>
  <c r="G218" i="16"/>
  <c r="H208" i="16"/>
  <c r="G200" i="16"/>
  <c r="H191" i="16"/>
  <c r="G187" i="16"/>
  <c r="G183" i="16"/>
  <c r="G179" i="16"/>
  <c r="H260" i="16"/>
  <c r="H258" i="16"/>
  <c r="G232" i="16"/>
  <c r="G228" i="16"/>
  <c r="G219" i="16"/>
  <c r="H207" i="16"/>
  <c r="H206" i="16"/>
  <c r="H196" i="16"/>
  <c r="H193" i="16"/>
  <c r="H188" i="16"/>
  <c r="H184" i="16"/>
  <c r="H180" i="16"/>
  <c r="H176" i="16"/>
  <c r="H172" i="16"/>
  <c r="H168" i="16"/>
  <c r="H164" i="16"/>
  <c r="G262" i="16"/>
  <c r="G240" i="16"/>
  <c r="G206" i="16"/>
  <c r="H205" i="16"/>
  <c r="H199" i="16"/>
  <c r="G196" i="16"/>
  <c r="G188" i="16"/>
  <c r="G184" i="16"/>
  <c r="G180" i="16"/>
  <c r="G176" i="16"/>
  <c r="G172" i="16"/>
  <c r="G168" i="16"/>
  <c r="G164" i="16"/>
  <c r="G264" i="16"/>
  <c r="H227" i="16"/>
  <c r="H182" i="16"/>
  <c r="H181" i="16"/>
  <c r="H175" i="16"/>
  <c r="G170" i="16"/>
  <c r="H167" i="16"/>
  <c r="G162" i="16"/>
  <c r="G158" i="16"/>
  <c r="G154" i="16"/>
  <c r="G150" i="16"/>
  <c r="G146" i="16"/>
  <c r="G142" i="16"/>
  <c r="G138" i="16"/>
  <c r="G134" i="16"/>
  <c r="G130" i="16"/>
  <c r="G126" i="16"/>
  <c r="G122" i="16"/>
  <c r="G118" i="16"/>
  <c r="G114" i="16"/>
  <c r="G110" i="16"/>
  <c r="G106" i="16"/>
  <c r="G102" i="16"/>
  <c r="H203" i="16"/>
  <c r="H192" i="16"/>
  <c r="G181" i="16"/>
  <c r="G175" i="16"/>
  <c r="G167" i="16"/>
  <c r="H159" i="16"/>
  <c r="H155" i="16"/>
  <c r="H151" i="16"/>
  <c r="H147" i="16"/>
  <c r="H143" i="16"/>
  <c r="H139" i="16"/>
  <c r="H135" i="16"/>
  <c r="H131" i="16"/>
  <c r="H127" i="16"/>
  <c r="H198" i="16"/>
  <c r="H195" i="16"/>
  <c r="G192" i="16"/>
  <c r="H169" i="16"/>
  <c r="G159" i="16"/>
  <c r="G155" i="16"/>
  <c r="G151" i="16"/>
  <c r="G147" i="16"/>
  <c r="G143" i="16"/>
  <c r="G139" i="16"/>
  <c r="G135" i="16"/>
  <c r="G131" i="16"/>
  <c r="G127" i="16"/>
  <c r="G123" i="16"/>
  <c r="G119" i="16"/>
  <c r="G115" i="16"/>
  <c r="G231" i="16"/>
  <c r="H201" i="16"/>
  <c r="G198" i="16"/>
  <c r="H179" i="16"/>
  <c r="H174" i="16"/>
  <c r="G169" i="16"/>
  <c r="H166" i="16"/>
  <c r="H160" i="16"/>
  <c r="H156" i="16"/>
  <c r="H152" i="16"/>
  <c r="H148" i="16"/>
  <c r="H144" i="16"/>
  <c r="H140" i="16"/>
  <c r="H136" i="16"/>
  <c r="H132" i="16"/>
  <c r="H128" i="16"/>
  <c r="H124" i="16"/>
  <c r="H120" i="16"/>
  <c r="H116" i="16"/>
  <c r="H213" i="16"/>
  <c r="H204" i="16"/>
  <c r="H202" i="16"/>
  <c r="G189" i="16"/>
  <c r="H185" i="16"/>
  <c r="G178" i="16"/>
  <c r="H177" i="16"/>
  <c r="G171" i="16"/>
  <c r="G163" i="16"/>
  <c r="H161" i="16"/>
  <c r="M161" i="16" s="1"/>
  <c r="N161" i="16" s="1"/>
  <c r="H157" i="16"/>
  <c r="H153" i="16"/>
  <c r="H149" i="16"/>
  <c r="G160" i="16"/>
  <c r="G153" i="16"/>
  <c r="H121" i="16"/>
  <c r="G109" i="16"/>
  <c r="G107" i="16"/>
  <c r="H105" i="16"/>
  <c r="H103" i="16"/>
  <c r="H98" i="16"/>
  <c r="H94" i="16"/>
  <c r="H186" i="16"/>
  <c r="H178" i="16"/>
  <c r="H173" i="16"/>
  <c r="H170" i="16"/>
  <c r="H154" i="16"/>
  <c r="G148" i="16"/>
  <c r="H146" i="16"/>
  <c r="H145" i="16"/>
  <c r="G144" i="16"/>
  <c r="H142" i="16"/>
  <c r="H141" i="16"/>
  <c r="G140" i="16"/>
  <c r="H138" i="16"/>
  <c r="H137" i="16"/>
  <c r="G136" i="16"/>
  <c r="H134" i="16"/>
  <c r="H133" i="16"/>
  <c r="G132" i="16"/>
  <c r="H130" i="16"/>
  <c r="H129" i="16"/>
  <c r="G128" i="16"/>
  <c r="G121" i="16"/>
  <c r="G120" i="16"/>
  <c r="G105" i="16"/>
  <c r="G103" i="16"/>
  <c r="H101" i="16"/>
  <c r="G98" i="16"/>
  <c r="G94" i="16"/>
  <c r="G90" i="16"/>
  <c r="G86" i="16"/>
  <c r="G82" i="16"/>
  <c r="G78" i="16"/>
  <c r="G74" i="16"/>
  <c r="G70" i="16"/>
  <c r="H211" i="16"/>
  <c r="H190" i="16"/>
  <c r="G173" i="16"/>
  <c r="G161" i="16"/>
  <c r="G145" i="16"/>
  <c r="G141" i="16"/>
  <c r="G137" i="16"/>
  <c r="G133" i="16"/>
  <c r="G129" i="16"/>
  <c r="H126" i="16"/>
  <c r="H119" i="16"/>
  <c r="H114" i="16"/>
  <c r="H112" i="16"/>
  <c r="G101" i="16"/>
  <c r="H99" i="16"/>
  <c r="H95" i="16"/>
  <c r="H91" i="16"/>
  <c r="G202" i="16"/>
  <c r="H165" i="16"/>
  <c r="H162" i="16"/>
  <c r="G156" i="16"/>
  <c r="G149" i="16"/>
  <c r="G174" i="16"/>
  <c r="H171" i="16"/>
  <c r="G165" i="16"/>
  <c r="H150" i="16"/>
  <c r="G125" i="16"/>
  <c r="G124" i="16"/>
  <c r="H118" i="16"/>
  <c r="G108" i="16"/>
  <c r="H106" i="16"/>
  <c r="H104" i="16"/>
  <c r="H96" i="16"/>
  <c r="H92" i="16"/>
  <c r="H88" i="16"/>
  <c r="H84" i="16"/>
  <c r="H80" i="16"/>
  <c r="H76" i="16"/>
  <c r="H72" i="16"/>
  <c r="H115" i="16"/>
  <c r="H85" i="16"/>
  <c r="H77" i="16"/>
  <c r="G152" i="16"/>
  <c r="H125" i="16"/>
  <c r="H122" i="16"/>
  <c r="H90" i="16"/>
  <c r="H87" i="16"/>
  <c r="G85" i="16"/>
  <c r="H82" i="16"/>
  <c r="H79" i="16"/>
  <c r="G77" i="16"/>
  <c r="H158" i="16"/>
  <c r="H123" i="16"/>
  <c r="G116" i="16"/>
  <c r="H107" i="16"/>
  <c r="G87" i="16"/>
  <c r="G79" i="16"/>
  <c r="G71" i="16"/>
  <c r="H69" i="16"/>
  <c r="H66" i="16"/>
  <c r="H62" i="16"/>
  <c r="H189" i="16"/>
  <c r="G177" i="16"/>
  <c r="H108" i="16"/>
  <c r="H100" i="16"/>
  <c r="G99" i="16"/>
  <c r="G84" i="16"/>
  <c r="G76" i="16"/>
  <c r="H117" i="16"/>
  <c r="H111" i="16"/>
  <c r="H110" i="16"/>
  <c r="H109" i="16"/>
  <c r="G185" i="16"/>
  <c r="G157" i="16"/>
  <c r="G117" i="16"/>
  <c r="H113" i="16"/>
  <c r="G112" i="16"/>
  <c r="G111" i="16"/>
  <c r="H102" i="16"/>
  <c r="G97" i="16"/>
  <c r="G96" i="16"/>
  <c r="G95" i="16"/>
  <c r="G89" i="16"/>
  <c r="H86" i="16"/>
  <c r="H83" i="16"/>
  <c r="G81" i="16"/>
  <c r="H78" i="16"/>
  <c r="H75" i="16"/>
  <c r="G73" i="16"/>
  <c r="G67" i="16"/>
  <c r="G63" i="16"/>
  <c r="G100" i="16"/>
  <c r="G92" i="16"/>
  <c r="G65" i="16"/>
  <c r="G166" i="16"/>
  <c r="H163" i="16"/>
  <c r="G104" i="16"/>
  <c r="H81" i="16"/>
  <c r="G72" i="16"/>
  <c r="H71" i="16"/>
  <c r="G62" i="16"/>
  <c r="H97" i="16"/>
  <c r="H93" i="16"/>
  <c r="H73" i="16"/>
  <c r="H67" i="16"/>
  <c r="H64" i="16"/>
  <c r="G58" i="16"/>
  <c r="G54" i="16"/>
  <c r="G50" i="16"/>
  <c r="G46" i="16"/>
  <c r="G42" i="16"/>
  <c r="G38" i="16"/>
  <c r="G34" i="16"/>
  <c r="H30" i="16"/>
  <c r="G29" i="16"/>
  <c r="H25" i="16"/>
  <c r="G19" i="16"/>
  <c r="G93" i="16"/>
  <c r="G75" i="16"/>
  <c r="H74" i="16"/>
  <c r="H70" i="16"/>
  <c r="G64" i="16"/>
  <c r="H61" i="16"/>
  <c r="H55" i="16"/>
  <c r="H51" i="16"/>
  <c r="H47" i="16"/>
  <c r="H43" i="16"/>
  <c r="H39" i="16"/>
  <c r="H35" i="16"/>
  <c r="G113" i="16"/>
  <c r="G80" i="16"/>
  <c r="H68" i="16"/>
  <c r="H63" i="16"/>
  <c r="G56" i="16"/>
  <c r="G52" i="16"/>
  <c r="G48" i="16"/>
  <c r="G44" i="16"/>
  <c r="G40" i="16"/>
  <c r="G36" i="16"/>
  <c r="G32" i="16"/>
  <c r="G27" i="16"/>
  <c r="H23" i="16"/>
  <c r="G22" i="16"/>
  <c r="H89" i="16"/>
  <c r="G83" i="16"/>
  <c r="G68" i="16"/>
  <c r="H65" i="16"/>
  <c r="H60" i="16"/>
  <c r="H57" i="16"/>
  <c r="H53" i="16"/>
  <c r="H49" i="16"/>
  <c r="H45" i="16"/>
  <c r="H41" i="16"/>
  <c r="H37" i="16"/>
  <c r="H33" i="16"/>
  <c r="H28" i="16"/>
  <c r="G23" i="16"/>
  <c r="H31" i="16"/>
  <c r="G26" i="16"/>
  <c r="G17" i="16"/>
  <c r="G11" i="16"/>
  <c r="G7" i="16"/>
  <c r="G31" i="16"/>
  <c r="G25" i="16"/>
  <c r="H21" i="16"/>
  <c r="H12" i="16"/>
  <c r="H8" i="16"/>
  <c r="H5" i="16"/>
  <c r="H50" i="16"/>
  <c r="G37" i="16"/>
  <c r="G35" i="16"/>
  <c r="G28" i="16"/>
  <c r="G20" i="16"/>
  <c r="H6" i="16"/>
  <c r="G69" i="16"/>
  <c r="G30" i="16"/>
  <c r="H24" i="16"/>
  <c r="G21" i="16"/>
  <c r="H18" i="16"/>
  <c r="H13" i="16"/>
  <c r="G12" i="16"/>
  <c r="G8" i="16"/>
  <c r="G5" i="16"/>
  <c r="G39" i="16"/>
  <c r="G91" i="16"/>
  <c r="G88" i="16"/>
  <c r="G24" i="16"/>
  <c r="G18" i="16"/>
  <c r="H14" i="16"/>
  <c r="G13" i="16"/>
  <c r="H9" i="16"/>
  <c r="H29" i="16"/>
  <c r="H20" i="16"/>
  <c r="G14" i="16"/>
  <c r="G9" i="16"/>
  <c r="H59" i="16"/>
  <c r="H58" i="16"/>
  <c r="G57" i="16"/>
  <c r="H56" i="16"/>
  <c r="G55" i="16"/>
  <c r="H54" i="16"/>
  <c r="G53" i="16"/>
  <c r="H52" i="16"/>
  <c r="G51" i="16"/>
  <c r="G49" i="16"/>
  <c r="H48" i="16"/>
  <c r="G47" i="16"/>
  <c r="H46" i="16"/>
  <c r="G45" i="16"/>
  <c r="H44" i="16"/>
  <c r="G43" i="16"/>
  <c r="H42" i="16"/>
  <c r="G41" i="16"/>
  <c r="H40" i="16"/>
  <c r="H38" i="16"/>
  <c r="H36" i="16"/>
  <c r="H34" i="16"/>
  <c r="H15" i="16"/>
  <c r="H10" i="16"/>
  <c r="G60" i="16"/>
  <c r="G59" i="16"/>
  <c r="G33" i="16"/>
  <c r="H27" i="16"/>
  <c r="H22" i="16"/>
  <c r="H16" i="16"/>
  <c r="G15" i="16"/>
  <c r="G10" i="16"/>
  <c r="G6" i="16"/>
  <c r="G66" i="16"/>
  <c r="G61" i="16"/>
  <c r="H32" i="16"/>
  <c r="H26" i="16"/>
  <c r="H19" i="16"/>
  <c r="H17" i="16"/>
  <c r="G16" i="16"/>
  <c r="H11" i="16"/>
  <c r="H7" i="16"/>
  <c r="J12" i="16"/>
  <c r="I32" i="16"/>
  <c r="J17" i="16"/>
  <c r="J22" i="16"/>
  <c r="I38" i="16"/>
  <c r="I46" i="16"/>
  <c r="I54" i="16"/>
  <c r="I239" i="16"/>
  <c r="K239" i="16" s="1"/>
  <c r="L239" i="16" s="1"/>
  <c r="J94" i="16"/>
  <c r="J32" i="16"/>
  <c r="I5" i="16"/>
  <c r="I24" i="16"/>
  <c r="J58" i="16"/>
  <c r="I33" i="16"/>
  <c r="I65" i="16"/>
  <c r="J52" i="16"/>
  <c r="J21" i="16"/>
  <c r="I55" i="16"/>
  <c r="I67" i="16"/>
  <c r="I118" i="16"/>
  <c r="J88" i="16"/>
  <c r="I113" i="16"/>
  <c r="I109" i="16"/>
  <c r="I76" i="16"/>
  <c r="J107" i="16"/>
  <c r="I106" i="16"/>
  <c r="K106" i="16" s="1"/>
  <c r="L106" i="16" s="1"/>
  <c r="J93" i="16"/>
  <c r="I157" i="16"/>
  <c r="I108" i="16"/>
  <c r="I71" i="16"/>
  <c r="J108" i="16"/>
  <c r="J176" i="16"/>
  <c r="J114" i="16"/>
  <c r="I134" i="16"/>
  <c r="I145" i="16"/>
  <c r="J150" i="16"/>
  <c r="J117" i="16"/>
  <c r="J149" i="16"/>
  <c r="I116" i="16"/>
  <c r="I148" i="16"/>
  <c r="J178" i="16"/>
  <c r="J136" i="16"/>
  <c r="J166" i="16"/>
  <c r="J209" i="16"/>
  <c r="I123" i="16"/>
  <c r="I155" i="16"/>
  <c r="J261" i="16"/>
  <c r="J192" i="16"/>
  <c r="J177" i="16"/>
  <c r="I256" i="16"/>
  <c r="J199" i="16"/>
  <c r="I191" i="16"/>
  <c r="I197" i="16"/>
  <c r="I206" i="16"/>
  <c r="I243" i="16"/>
  <c r="I223" i="16"/>
  <c r="J263" i="16"/>
  <c r="I247" i="16"/>
  <c r="I200" i="16"/>
  <c r="I225" i="16"/>
  <c r="J232" i="16"/>
  <c r="J266" i="16"/>
  <c r="I257" i="16"/>
  <c r="I229" i="16"/>
  <c r="J265" i="16"/>
  <c r="I246" i="16"/>
  <c r="H227" i="12"/>
  <c r="G182" i="12"/>
  <c r="G161" i="12"/>
  <c r="H218" i="12"/>
  <c r="K218" i="12" s="1"/>
  <c r="L218" i="12" s="1"/>
  <c r="G223" i="12"/>
  <c r="G108" i="12"/>
  <c r="H66" i="12"/>
  <c r="G109" i="12"/>
  <c r="H257" i="12"/>
  <c r="H67" i="12"/>
  <c r="H32" i="12"/>
  <c r="H120" i="12"/>
  <c r="H197" i="12"/>
  <c r="H114" i="12"/>
  <c r="H34" i="12"/>
  <c r="H247" i="12"/>
  <c r="G136" i="12"/>
  <c r="I99" i="11"/>
  <c r="I189" i="11"/>
  <c r="I260" i="11"/>
  <c r="Z5" i="16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Z84" i="16" s="1"/>
  <c r="Z85" i="16" s="1"/>
  <c r="Z86" i="16" s="1"/>
  <c r="Z87" i="16" s="1"/>
  <c r="Z88" i="16" s="1"/>
  <c r="Z89" i="16" s="1"/>
  <c r="Z90" i="16" s="1"/>
  <c r="Z91" i="16" s="1"/>
  <c r="Z92" i="16" s="1"/>
  <c r="Z93" i="16" s="1"/>
  <c r="Z94" i="16" s="1"/>
  <c r="Z95" i="16" s="1"/>
  <c r="Z96" i="16" s="1"/>
  <c r="Z97" i="16" s="1"/>
  <c r="Z98" i="16" s="1"/>
  <c r="Z99" i="16" s="1"/>
  <c r="Z100" i="16" s="1"/>
  <c r="Z101" i="16" s="1"/>
  <c r="Z102" i="16" s="1"/>
  <c r="Z103" i="16" s="1"/>
  <c r="Z104" i="16" s="1"/>
  <c r="Z105" i="16" s="1"/>
  <c r="Z106" i="16" s="1"/>
  <c r="Z107" i="16" s="1"/>
  <c r="Z108" i="16" s="1"/>
  <c r="Z109" i="16" s="1"/>
  <c r="Z110" i="16" s="1"/>
  <c r="Z111" i="16" s="1"/>
  <c r="Z112" i="16" s="1"/>
  <c r="Z113" i="16" s="1"/>
  <c r="Z114" i="16" s="1"/>
  <c r="Z115" i="16" s="1"/>
  <c r="Z116" i="16" s="1"/>
  <c r="Z117" i="16" s="1"/>
  <c r="Z118" i="16" s="1"/>
  <c r="Z119" i="16" s="1"/>
  <c r="Z120" i="16" s="1"/>
  <c r="Z121" i="16" s="1"/>
  <c r="Z122" i="16" s="1"/>
  <c r="Z123" i="16" s="1"/>
  <c r="Z124" i="16" s="1"/>
  <c r="Z125" i="16" s="1"/>
  <c r="Z126" i="16" s="1"/>
  <c r="Z127" i="16" s="1"/>
  <c r="Z128" i="16" s="1"/>
  <c r="Z129" i="16" s="1"/>
  <c r="Z130" i="16" s="1"/>
  <c r="Z131" i="16" s="1"/>
  <c r="Z132" i="16" s="1"/>
  <c r="Z133" i="16" s="1"/>
  <c r="Z134" i="16" s="1"/>
  <c r="Z135" i="16" s="1"/>
  <c r="Z136" i="16" s="1"/>
  <c r="Z137" i="16" s="1"/>
  <c r="Z138" i="16" s="1"/>
  <c r="Z139" i="16" s="1"/>
  <c r="Z140" i="16" s="1"/>
  <c r="Z141" i="16" s="1"/>
  <c r="Z142" i="16" s="1"/>
  <c r="Z143" i="16" s="1"/>
  <c r="Z144" i="16" s="1"/>
  <c r="Z145" i="16" s="1"/>
  <c r="Z146" i="16" s="1"/>
  <c r="Z147" i="16" s="1"/>
  <c r="Z148" i="16" s="1"/>
  <c r="Z149" i="16" s="1"/>
  <c r="Z150" i="16" s="1"/>
  <c r="Z151" i="16" s="1"/>
  <c r="Z152" i="16" s="1"/>
  <c r="Z153" i="16" s="1"/>
  <c r="Z154" i="16" s="1"/>
  <c r="Z155" i="16" s="1"/>
  <c r="Z156" i="16" s="1"/>
  <c r="Z157" i="16" s="1"/>
  <c r="Z158" i="16" s="1"/>
  <c r="Z159" i="16" s="1"/>
  <c r="Z160" i="16" s="1"/>
  <c r="Z161" i="16" s="1"/>
  <c r="Z162" i="16" s="1"/>
  <c r="Z163" i="16" s="1"/>
  <c r="Z164" i="16" s="1"/>
  <c r="Z165" i="16" s="1"/>
  <c r="Z166" i="16" s="1"/>
  <c r="Z167" i="16" s="1"/>
  <c r="Z168" i="16" s="1"/>
  <c r="Z169" i="16" s="1"/>
  <c r="Z170" i="16" s="1"/>
  <c r="Z171" i="16" s="1"/>
  <c r="Z172" i="16" s="1"/>
  <c r="Z173" i="16" s="1"/>
  <c r="Z174" i="16" s="1"/>
  <c r="Z175" i="16" s="1"/>
  <c r="Z176" i="16" s="1"/>
  <c r="Z177" i="16" s="1"/>
  <c r="Z178" i="16" s="1"/>
  <c r="Z179" i="16" s="1"/>
  <c r="Z180" i="16" s="1"/>
  <c r="Z181" i="16" s="1"/>
  <c r="Z182" i="16" s="1"/>
  <c r="Z183" i="16" s="1"/>
  <c r="Z184" i="16" s="1"/>
  <c r="Z185" i="16" s="1"/>
  <c r="Z186" i="16" s="1"/>
  <c r="Z187" i="16" s="1"/>
  <c r="Z188" i="16" s="1"/>
  <c r="Z189" i="16" s="1"/>
  <c r="Z190" i="16" s="1"/>
  <c r="Z191" i="16" s="1"/>
  <c r="Z192" i="16" s="1"/>
  <c r="Z193" i="16" s="1"/>
  <c r="Z194" i="16" s="1"/>
  <c r="Z195" i="16" s="1"/>
  <c r="Z196" i="16" s="1"/>
  <c r="Z197" i="16" s="1"/>
  <c r="Z198" i="16" s="1"/>
  <c r="Z199" i="16" s="1"/>
  <c r="Z200" i="16" s="1"/>
  <c r="Z201" i="16" s="1"/>
  <c r="Z202" i="16" s="1"/>
  <c r="Z203" i="16" s="1"/>
  <c r="Z204" i="16" s="1"/>
  <c r="Z205" i="16" s="1"/>
  <c r="Z206" i="16" s="1"/>
  <c r="Z207" i="16" s="1"/>
  <c r="Z208" i="16" s="1"/>
  <c r="Z209" i="16" s="1"/>
  <c r="Z210" i="16" s="1"/>
  <c r="Z211" i="16" s="1"/>
  <c r="Z212" i="16" s="1"/>
  <c r="Z213" i="16" s="1"/>
  <c r="Z214" i="16" s="1"/>
  <c r="Z215" i="16" s="1"/>
  <c r="Z216" i="16" s="1"/>
  <c r="Z217" i="16" s="1"/>
  <c r="Z218" i="16" s="1"/>
  <c r="Z219" i="16" s="1"/>
  <c r="Z220" i="16" s="1"/>
  <c r="Z221" i="16" s="1"/>
  <c r="Z222" i="16" s="1"/>
  <c r="Z223" i="16" s="1"/>
  <c r="Z224" i="16" s="1"/>
  <c r="Z225" i="16" s="1"/>
  <c r="Z226" i="16" s="1"/>
  <c r="Z227" i="16" s="1"/>
  <c r="Z228" i="16" s="1"/>
  <c r="Z229" i="16" s="1"/>
  <c r="Z230" i="16" s="1"/>
  <c r="Z231" i="16" s="1"/>
  <c r="Z232" i="16" s="1"/>
  <c r="Z233" i="16" s="1"/>
  <c r="Z234" i="16" s="1"/>
  <c r="Z235" i="16" s="1"/>
  <c r="Z236" i="16" s="1"/>
  <c r="Z237" i="16" s="1"/>
  <c r="Z238" i="16" s="1"/>
  <c r="Z239" i="16" s="1"/>
  <c r="Z240" i="16" s="1"/>
  <c r="Z241" i="16" s="1"/>
  <c r="Z242" i="16" s="1"/>
  <c r="Z243" i="16" s="1"/>
  <c r="Z244" i="16" s="1"/>
  <c r="Z245" i="16" s="1"/>
  <c r="Z246" i="16" s="1"/>
  <c r="Z247" i="16" s="1"/>
  <c r="Z248" i="16" s="1"/>
  <c r="Z249" i="16" s="1"/>
  <c r="Z250" i="16" s="1"/>
  <c r="Z251" i="16" s="1"/>
  <c r="Z252" i="16" s="1"/>
  <c r="Z253" i="16" s="1"/>
  <c r="Z254" i="16" s="1"/>
  <c r="Z255" i="16" s="1"/>
  <c r="Z256" i="16" s="1"/>
  <c r="Z257" i="16" s="1"/>
  <c r="Z258" i="16" s="1"/>
  <c r="Z259" i="16" s="1"/>
  <c r="Z260" i="16" s="1"/>
  <c r="Z261" i="16" s="1"/>
  <c r="Z262" i="16" s="1"/>
  <c r="Z263" i="16" s="1"/>
  <c r="Z264" i="16" s="1"/>
  <c r="Z265" i="16" s="1"/>
  <c r="Z266" i="16" s="1"/>
  <c r="Z267" i="16" s="1"/>
  <c r="Z268" i="16" s="1"/>
  <c r="J25" i="16"/>
  <c r="J61" i="16"/>
  <c r="J33" i="16"/>
  <c r="I23" i="16"/>
  <c r="J39" i="16"/>
  <c r="J47" i="16"/>
  <c r="J55" i="16"/>
  <c r="J6" i="16"/>
  <c r="J101" i="16"/>
  <c r="J9" i="16"/>
  <c r="I8" i="16"/>
  <c r="J29" i="16"/>
  <c r="J62" i="16"/>
  <c r="I37" i="16"/>
  <c r="J83" i="16"/>
  <c r="J56" i="16"/>
  <c r="I26" i="16"/>
  <c r="I61" i="16"/>
  <c r="J74" i="16"/>
  <c r="J146" i="16"/>
  <c r="I93" i="16"/>
  <c r="I73" i="16"/>
  <c r="J111" i="16"/>
  <c r="I84" i="16"/>
  <c r="J116" i="16"/>
  <c r="I122" i="16"/>
  <c r="J97" i="16"/>
  <c r="J194" i="16"/>
  <c r="I110" i="16"/>
  <c r="I75" i="16"/>
  <c r="J110" i="16"/>
  <c r="J190" i="16"/>
  <c r="J120" i="16"/>
  <c r="J135" i="16"/>
  <c r="I146" i="16"/>
  <c r="J154" i="16"/>
  <c r="J121" i="16"/>
  <c r="J153" i="16"/>
  <c r="I120" i="16"/>
  <c r="I152" i="16"/>
  <c r="I179" i="16"/>
  <c r="J140" i="16"/>
  <c r="I172" i="16"/>
  <c r="I224" i="16"/>
  <c r="I127" i="16"/>
  <c r="I159" i="16"/>
  <c r="I165" i="16"/>
  <c r="J195" i="16"/>
  <c r="J181" i="16"/>
  <c r="I265" i="16"/>
  <c r="J206" i="16"/>
  <c r="J193" i="16"/>
  <c r="J200" i="16"/>
  <c r="J211" i="16"/>
  <c r="I245" i="16"/>
  <c r="I228" i="16"/>
  <c r="I264" i="16"/>
  <c r="J248" i="16"/>
  <c r="I204" i="16"/>
  <c r="I235" i="16"/>
  <c r="J234" i="16"/>
  <c r="I268" i="16"/>
  <c r="J268" i="16"/>
  <c r="J240" i="16"/>
  <c r="I267" i="16"/>
  <c r="I250" i="16"/>
  <c r="J31" i="16"/>
  <c r="I66" i="16"/>
  <c r="J60" i="16"/>
  <c r="J27" i="16"/>
  <c r="I40" i="16"/>
  <c r="I48" i="16"/>
  <c r="I56" i="16"/>
  <c r="J10" i="16"/>
  <c r="J19" i="16"/>
  <c r="I13" i="16"/>
  <c r="I12" i="16"/>
  <c r="J34" i="16"/>
  <c r="I77" i="16"/>
  <c r="I41" i="16"/>
  <c r="I105" i="16"/>
  <c r="I59" i="16"/>
  <c r="I31" i="16"/>
  <c r="J70" i="16"/>
  <c r="I78" i="16"/>
  <c r="I182" i="16"/>
  <c r="I94" i="16"/>
  <c r="J78" i="16"/>
  <c r="J134" i="16"/>
  <c r="J98" i="16"/>
  <c r="I158" i="16"/>
  <c r="J175" i="16"/>
  <c r="I100" i="16"/>
  <c r="J259" i="16"/>
  <c r="J118" i="16"/>
  <c r="I79" i="16"/>
  <c r="I112" i="16"/>
  <c r="I211" i="16"/>
  <c r="J126" i="16"/>
  <c r="I137" i="16"/>
  <c r="J147" i="16"/>
  <c r="J158" i="16"/>
  <c r="J125" i="16"/>
  <c r="J157" i="16"/>
  <c r="I124" i="16"/>
  <c r="I156" i="16"/>
  <c r="J201" i="16"/>
  <c r="J144" i="16"/>
  <c r="J174" i="16"/>
  <c r="I241" i="16"/>
  <c r="I131" i="16"/>
  <c r="J164" i="16"/>
  <c r="I169" i="16"/>
  <c r="J203" i="16"/>
  <c r="J185" i="16"/>
  <c r="I176" i="16"/>
  <c r="I207" i="16"/>
  <c r="J207" i="16"/>
  <c r="J216" i="16"/>
  <c r="J213" i="16"/>
  <c r="J246" i="16"/>
  <c r="I232" i="16"/>
  <c r="I201" i="16"/>
  <c r="I249" i="16"/>
  <c r="J210" i="16"/>
  <c r="J252" i="16"/>
  <c r="I236" i="16"/>
  <c r="J236" i="16"/>
  <c r="I209" i="16"/>
  <c r="J242" i="16"/>
  <c r="I222" i="16"/>
  <c r="I254" i="16"/>
  <c r="M169" i="13"/>
  <c r="N169" i="13" s="1"/>
  <c r="I74" i="11"/>
  <c r="J238" i="16"/>
  <c r="I213" i="16"/>
  <c r="I244" i="16"/>
  <c r="I226" i="16"/>
  <c r="I258" i="16"/>
  <c r="I11" i="16"/>
  <c r="I96" i="16"/>
  <c r="I6" i="16"/>
  <c r="I34" i="16"/>
  <c r="I42" i="16"/>
  <c r="I50" i="16"/>
  <c r="I58" i="16"/>
  <c r="J20" i="16"/>
  <c r="I14" i="16"/>
  <c r="I18" i="16"/>
  <c r="J18" i="16"/>
  <c r="J42" i="16"/>
  <c r="I92" i="16"/>
  <c r="I49" i="16"/>
  <c r="J36" i="16"/>
  <c r="J69" i="16"/>
  <c r="I39" i="16"/>
  <c r="J75" i="16"/>
  <c r="J71" i="16"/>
  <c r="I68" i="16"/>
  <c r="I104" i="16"/>
  <c r="J86" i="16"/>
  <c r="I210" i="16"/>
  <c r="J109" i="16"/>
  <c r="J79" i="16"/>
  <c r="J77" i="16"/>
  <c r="J113" i="16"/>
  <c r="J92" i="16"/>
  <c r="I149" i="16"/>
  <c r="I87" i="16"/>
  <c r="J119" i="16"/>
  <c r="J95" i="16"/>
  <c r="I129" i="16"/>
  <c r="J139" i="16"/>
  <c r="I167" i="16"/>
  <c r="I168" i="16"/>
  <c r="J133" i="16"/>
  <c r="I163" i="16"/>
  <c r="I132" i="16"/>
  <c r="J163" i="16"/>
  <c r="I231" i="16"/>
  <c r="J152" i="16"/>
  <c r="J180" i="16"/>
  <c r="I107" i="16"/>
  <c r="I139" i="16"/>
  <c r="J187" i="16"/>
  <c r="I177" i="16"/>
  <c r="I220" i="16"/>
  <c r="I199" i="16"/>
  <c r="I184" i="16"/>
  <c r="J258" i="16"/>
  <c r="I218" i="16"/>
  <c r="J237" i="16"/>
  <c r="J222" i="16"/>
  <c r="I263" i="16"/>
  <c r="J243" i="16"/>
  <c r="I208" i="16"/>
  <c r="J229" i="16"/>
  <c r="I214" i="16"/>
  <c r="I237" i="16"/>
  <c r="J249" i="16"/>
  <c r="I240" i="16"/>
  <c r="I217" i="16"/>
  <c r="J255" i="16"/>
  <c r="I230" i="16"/>
  <c r="Z6" i="4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Z203" i="4" s="1"/>
  <c r="Z204" i="4" s="1"/>
  <c r="Z205" i="4" s="1"/>
  <c r="Z206" i="4" s="1"/>
  <c r="Z207" i="4" s="1"/>
  <c r="Z208" i="4" s="1"/>
  <c r="Z209" i="4" s="1"/>
  <c r="Z210" i="4" s="1"/>
  <c r="Z211" i="4" s="1"/>
  <c r="Z212" i="4" s="1"/>
  <c r="Z213" i="4" s="1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Z224" i="4" s="1"/>
  <c r="Z225" i="4" s="1"/>
  <c r="Z226" i="4" s="1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Z241" i="4" s="1"/>
  <c r="Z242" i="4" s="1"/>
  <c r="Z243" i="4" s="1"/>
  <c r="Z244" i="4" s="1"/>
  <c r="Z245" i="4" s="1"/>
  <c r="Z246" i="4" s="1"/>
  <c r="Z247" i="4" s="1"/>
  <c r="Z248" i="4" s="1"/>
  <c r="Z249" i="4" s="1"/>
  <c r="Z250" i="4" s="1"/>
  <c r="Z251" i="4" s="1"/>
  <c r="Z252" i="4" s="1"/>
  <c r="Z253" i="4" s="1"/>
  <c r="Z254" i="4" s="1"/>
  <c r="Z255" i="4" s="1"/>
  <c r="Z256" i="4" s="1"/>
  <c r="Z257" i="4" s="1"/>
  <c r="Z258" i="4" s="1"/>
  <c r="Z259" i="4" s="1"/>
  <c r="Z260" i="4" s="1"/>
  <c r="Z261" i="4" s="1"/>
  <c r="Z262" i="4" s="1"/>
  <c r="Z263" i="4" s="1"/>
  <c r="Z264" i="4" s="1"/>
  <c r="Z265" i="4" s="1"/>
  <c r="Z266" i="4" s="1"/>
  <c r="Z267" i="4" s="1"/>
  <c r="Z268" i="4" s="1"/>
  <c r="H232" i="12"/>
  <c r="G257" i="12"/>
  <c r="G211" i="12"/>
  <c r="H260" i="12"/>
  <c r="H239" i="12"/>
  <c r="G221" i="12"/>
  <c r="H226" i="12"/>
  <c r="H212" i="12"/>
  <c r="G187" i="12"/>
  <c r="H256" i="12"/>
  <c r="H235" i="12"/>
  <c r="G251" i="12"/>
  <c r="H222" i="12"/>
  <c r="G226" i="12"/>
  <c r="H173" i="12"/>
  <c r="G132" i="12"/>
  <c r="G268" i="12"/>
  <c r="G151" i="12"/>
  <c r="G185" i="12"/>
  <c r="G258" i="12"/>
  <c r="G149" i="12"/>
  <c r="H183" i="12"/>
  <c r="H246" i="12"/>
  <c r="H201" i="12"/>
  <c r="G106" i="12"/>
  <c r="G146" i="12"/>
  <c r="G142" i="12"/>
  <c r="G60" i="12"/>
  <c r="H168" i="12"/>
  <c r="H26" i="12"/>
  <c r="H29" i="12"/>
  <c r="H192" i="12"/>
  <c r="G165" i="12"/>
  <c r="G117" i="12"/>
  <c r="H47" i="12"/>
  <c r="H33" i="12"/>
  <c r="H225" i="12"/>
  <c r="H139" i="12"/>
  <c r="G164" i="12"/>
  <c r="G44" i="12"/>
  <c r="M44" i="12" s="1"/>
  <c r="N44" i="12" s="1"/>
  <c r="H53" i="12"/>
  <c r="G100" i="12"/>
  <c r="H77" i="12"/>
  <c r="H46" i="12"/>
  <c r="G237" i="12"/>
  <c r="H116" i="12"/>
  <c r="G65" i="12"/>
  <c r="H190" i="12"/>
  <c r="G62" i="12"/>
  <c r="H7" i="12"/>
  <c r="G240" i="12"/>
  <c r="G82" i="12"/>
  <c r="G181" i="12"/>
  <c r="H264" i="12"/>
  <c r="G97" i="12"/>
  <c r="H203" i="12"/>
  <c r="G61" i="12"/>
  <c r="G72" i="12"/>
  <c r="G140" i="12"/>
  <c r="G208" i="12"/>
  <c r="I228" i="11"/>
  <c r="I98" i="11"/>
  <c r="I66" i="11"/>
  <c r="I62" i="11"/>
  <c r="I161" i="11"/>
  <c r="I187" i="11"/>
  <c r="I125" i="11"/>
  <c r="I20" i="11"/>
  <c r="G254" i="12"/>
  <c r="H186" i="12"/>
  <c r="G169" i="12"/>
  <c r="H228" i="12"/>
  <c r="G229" i="12"/>
  <c r="G195" i="12"/>
  <c r="G248" i="12"/>
  <c r="H180" i="12"/>
  <c r="H156" i="12"/>
  <c r="H224" i="12"/>
  <c r="H210" i="12"/>
  <c r="G179" i="12"/>
  <c r="M179" i="12" s="1"/>
  <c r="N179" i="12" s="1"/>
  <c r="G244" i="12"/>
  <c r="G241" i="12"/>
  <c r="M241" i="12" s="1"/>
  <c r="N241" i="12" s="1"/>
  <c r="H143" i="12"/>
  <c r="G127" i="12"/>
  <c r="H233" i="12"/>
  <c r="G189" i="12"/>
  <c r="H151" i="12"/>
  <c r="H231" i="12"/>
  <c r="H167" i="12"/>
  <c r="M167" i="12" s="1"/>
  <c r="N167" i="12" s="1"/>
  <c r="H150" i="12"/>
  <c r="H263" i="12"/>
  <c r="G156" i="12"/>
  <c r="G197" i="12"/>
  <c r="H261" i="12"/>
  <c r="G171" i="12"/>
  <c r="G107" i="12"/>
  <c r="G15" i="12"/>
  <c r="G71" i="12"/>
  <c r="G154" i="12"/>
  <c r="G123" i="12"/>
  <c r="H89" i="12"/>
  <c r="H158" i="12"/>
  <c r="G30" i="12"/>
  <c r="G214" i="12"/>
  <c r="H64" i="12"/>
  <c r="H99" i="12"/>
  <c r="H11" i="12"/>
  <c r="G49" i="12"/>
  <c r="H74" i="12"/>
  <c r="H38" i="12"/>
  <c r="G23" i="12"/>
  <c r="G239" i="12"/>
  <c r="H97" i="12"/>
  <c r="H121" i="12"/>
  <c r="H195" i="12"/>
  <c r="G115" i="12"/>
  <c r="G28" i="12"/>
  <c r="G219" i="12"/>
  <c r="H113" i="12"/>
  <c r="G16" i="12"/>
  <c r="H137" i="12"/>
  <c r="H54" i="12"/>
  <c r="H92" i="12"/>
  <c r="G93" i="12"/>
  <c r="H81" i="12"/>
  <c r="G18" i="12"/>
  <c r="G54" i="12"/>
  <c r="K120" i="13"/>
  <c r="L120" i="13" s="1"/>
  <c r="H18" i="12"/>
  <c r="K162" i="13"/>
  <c r="L162" i="13" s="1"/>
  <c r="K125" i="13"/>
  <c r="L125" i="13" s="1"/>
  <c r="I178" i="11"/>
  <c r="I46" i="11"/>
  <c r="I109" i="11"/>
  <c r="I135" i="11"/>
  <c r="I219" i="11"/>
  <c r="I214" i="11"/>
  <c r="I132" i="11"/>
  <c r="I239" i="11"/>
  <c r="G238" i="12"/>
  <c r="G259" i="12"/>
  <c r="G145" i="12"/>
  <c r="G266" i="12"/>
  <c r="H198" i="12"/>
  <c r="H163" i="12"/>
  <c r="G232" i="12"/>
  <c r="G212" i="12"/>
  <c r="G139" i="12"/>
  <c r="G262" i="12"/>
  <c r="H194" i="12"/>
  <c r="G157" i="12"/>
  <c r="G228" i="12"/>
  <c r="K228" i="12" s="1"/>
  <c r="L228" i="12" s="1"/>
  <c r="H184" i="12"/>
  <c r="H130" i="12"/>
  <c r="H131" i="12"/>
  <c r="H208" i="12"/>
  <c r="G138" i="12"/>
  <c r="G125" i="12"/>
  <c r="H206" i="12"/>
  <c r="H189" i="12"/>
  <c r="G209" i="12"/>
  <c r="H229" i="12"/>
  <c r="H191" i="12"/>
  <c r="H144" i="12"/>
  <c r="H200" i="12"/>
  <c r="G177" i="12"/>
  <c r="G119" i="12"/>
  <c r="G59" i="12"/>
  <c r="G40" i="12"/>
  <c r="H214" i="12"/>
  <c r="G90" i="12"/>
  <c r="H73" i="12"/>
  <c r="G73" i="12"/>
  <c r="H22" i="12"/>
  <c r="G143" i="12"/>
  <c r="H100" i="12"/>
  <c r="H83" i="12"/>
  <c r="H125" i="12"/>
  <c r="H8" i="12"/>
  <c r="H230" i="12"/>
  <c r="G94" i="12"/>
  <c r="H104" i="12"/>
  <c r="G24" i="12"/>
  <c r="G245" i="12"/>
  <c r="M245" i="12" s="1"/>
  <c r="N245" i="12" s="1"/>
  <c r="H71" i="12"/>
  <c r="G43" i="12"/>
  <c r="H205" i="12"/>
  <c r="H95" i="12"/>
  <c r="G95" i="12"/>
  <c r="G160" i="12"/>
  <c r="G113" i="12"/>
  <c r="G87" i="12"/>
  <c r="G134" i="12"/>
  <c r="H63" i="12"/>
  <c r="G78" i="12"/>
  <c r="M78" i="12" s="1"/>
  <c r="N78" i="12" s="1"/>
  <c r="G25" i="12"/>
  <c r="H217" i="12"/>
  <c r="H49" i="12"/>
  <c r="H14" i="12"/>
  <c r="K96" i="13"/>
  <c r="L96" i="13" s="1"/>
  <c r="K80" i="13"/>
  <c r="L80" i="13" s="1"/>
  <c r="M60" i="13"/>
  <c r="N60" i="13" s="1"/>
  <c r="I107" i="11"/>
  <c r="I205" i="11"/>
  <c r="I44" i="11"/>
  <c r="I81" i="11"/>
  <c r="I134" i="11"/>
  <c r="I258" i="11"/>
  <c r="I142" i="11"/>
  <c r="I210" i="11"/>
  <c r="G222" i="12"/>
  <c r="G202" i="12"/>
  <c r="H175" i="12"/>
  <c r="G250" i="12"/>
  <c r="H182" i="12"/>
  <c r="H159" i="12"/>
  <c r="G216" i="12"/>
  <c r="K216" i="12" s="1"/>
  <c r="L216" i="12" s="1"/>
  <c r="G196" i="12"/>
  <c r="H162" i="12"/>
  <c r="G246" i="12"/>
  <c r="H178" i="12"/>
  <c r="G153" i="12"/>
  <c r="H265" i="12"/>
  <c r="G200" i="12"/>
  <c r="H187" i="12"/>
  <c r="H88" i="12"/>
  <c r="H176" i="12"/>
  <c r="H128" i="12"/>
  <c r="H123" i="12"/>
  <c r="H174" i="12"/>
  <c r="H126" i="12"/>
  <c r="H108" i="12"/>
  <c r="H204" i="12"/>
  <c r="H169" i="12"/>
  <c r="G201" i="12"/>
  <c r="G184" i="12"/>
  <c r="H80" i="12"/>
  <c r="H127" i="12"/>
  <c r="H23" i="12"/>
  <c r="G67" i="12"/>
  <c r="G148" i="12"/>
  <c r="G74" i="12"/>
  <c r="G42" i="12"/>
  <c r="H61" i="12"/>
  <c r="G9" i="12"/>
  <c r="H161" i="12"/>
  <c r="G84" i="12"/>
  <c r="H69" i="12"/>
  <c r="H37" i="12"/>
  <c r="G85" i="12"/>
  <c r="H215" i="12"/>
  <c r="G66" i="12"/>
  <c r="G13" i="12"/>
  <c r="G7" i="12"/>
  <c r="G129" i="12"/>
  <c r="H15" i="12"/>
  <c r="G46" i="12"/>
  <c r="H146" i="12"/>
  <c r="G101" i="12"/>
  <c r="H31" i="12"/>
  <c r="H132" i="12"/>
  <c r="H93" i="12"/>
  <c r="G26" i="12"/>
  <c r="G96" i="12"/>
  <c r="H85" i="12"/>
  <c r="H245" i="12"/>
  <c r="G50" i="12"/>
  <c r="G133" i="12"/>
  <c r="G57" i="12"/>
  <c r="H12" i="12"/>
  <c r="K221" i="13"/>
  <c r="L221" i="13" s="1"/>
  <c r="M150" i="13"/>
  <c r="N150" i="13" s="1"/>
  <c r="M232" i="13"/>
  <c r="N232" i="13" s="1"/>
  <c r="I139" i="11"/>
  <c r="I177" i="11"/>
  <c r="I203" i="11"/>
  <c r="I33" i="11"/>
  <c r="I143" i="11"/>
  <c r="I88" i="11"/>
  <c r="I118" i="11"/>
  <c r="O6" i="10"/>
  <c r="P6" i="10" s="1"/>
  <c r="H259" i="12"/>
  <c r="G186" i="12"/>
  <c r="K186" i="12" s="1"/>
  <c r="L186" i="12" s="1"/>
  <c r="H199" i="12"/>
  <c r="G234" i="12"/>
  <c r="G227" i="12"/>
  <c r="G141" i="12"/>
  <c r="H253" i="12"/>
  <c r="G180" i="12"/>
  <c r="G193" i="12"/>
  <c r="G230" i="12"/>
  <c r="G210" i="12"/>
  <c r="G137" i="12"/>
  <c r="H249" i="12"/>
  <c r="G249" i="12"/>
  <c r="G128" i="12"/>
  <c r="H72" i="12"/>
  <c r="G192" i="12"/>
  <c r="H185" i="12"/>
  <c r="H86" i="12"/>
  <c r="G190" i="12"/>
  <c r="G162" i="12"/>
  <c r="H84" i="12"/>
  <c r="H172" i="12"/>
  <c r="H124" i="12"/>
  <c r="H98" i="12"/>
  <c r="G170" i="12"/>
  <c r="H170" i="12"/>
  <c r="H91" i="12"/>
  <c r="H171" i="12"/>
  <c r="G39" i="12"/>
  <c r="H136" i="12"/>
  <c r="G58" i="12"/>
  <c r="G99" i="12"/>
  <c r="H21" i="12"/>
  <c r="H27" i="12"/>
  <c r="H122" i="12"/>
  <c r="G68" i="12"/>
  <c r="G27" i="12"/>
  <c r="H40" i="12"/>
  <c r="G52" i="12"/>
  <c r="G172" i="12"/>
  <c r="H117" i="12"/>
  <c r="G89" i="12"/>
  <c r="H62" i="12"/>
  <c r="G35" i="12"/>
  <c r="H17" i="12"/>
  <c r="H157" i="12"/>
  <c r="H5" i="12"/>
  <c r="H36" i="12"/>
  <c r="H141" i="12"/>
  <c r="G63" i="12"/>
  <c r="G31" i="12"/>
  <c r="H105" i="12"/>
  <c r="G69" i="12"/>
  <c r="G135" i="12"/>
  <c r="H55" i="12"/>
  <c r="G114" i="12"/>
  <c r="I100" i="11"/>
  <c r="I188" i="11"/>
  <c r="I163" i="11"/>
  <c r="I257" i="11"/>
  <c r="I6" i="11"/>
  <c r="I90" i="11"/>
  <c r="I65" i="11"/>
  <c r="H243" i="12"/>
  <c r="G265" i="12"/>
  <c r="G168" i="12"/>
  <c r="G218" i="12"/>
  <c r="G198" i="12"/>
  <c r="H258" i="12"/>
  <c r="H237" i="12"/>
  <c r="G267" i="12"/>
  <c r="H155" i="12"/>
  <c r="H267" i="12"/>
  <c r="G194" i="12"/>
  <c r="H254" i="12"/>
  <c r="H262" i="12"/>
  <c r="G203" i="12"/>
  <c r="G112" i="12"/>
  <c r="G183" i="12"/>
  <c r="G261" i="12"/>
  <c r="G126" i="12"/>
  <c r="H70" i="12"/>
  <c r="G247" i="12"/>
  <c r="G124" i="12"/>
  <c r="H68" i="12"/>
  <c r="G188" i="12"/>
  <c r="H147" i="12"/>
  <c r="H82" i="12"/>
  <c r="G235" i="12"/>
  <c r="G92" i="12"/>
  <c r="H75" i="12"/>
  <c r="G81" i="12"/>
  <c r="G8" i="12"/>
  <c r="H234" i="12"/>
  <c r="G102" i="12"/>
  <c r="H118" i="12"/>
  <c r="H41" i="12"/>
  <c r="G33" i="12"/>
  <c r="G10" i="12"/>
  <c r="G120" i="12"/>
  <c r="G173" i="12"/>
  <c r="G75" i="12"/>
  <c r="G121" i="12"/>
  <c r="G36" i="12"/>
  <c r="H177" i="12"/>
  <c r="K177" i="12" s="1"/>
  <c r="L177" i="12" s="1"/>
  <c r="H138" i="12"/>
  <c r="G37" i="12"/>
  <c r="H220" i="12"/>
  <c r="K220" i="12" s="1"/>
  <c r="L220" i="12" s="1"/>
  <c r="G88" i="12"/>
  <c r="H65" i="12"/>
  <c r="G6" i="12"/>
  <c r="H60" i="12"/>
  <c r="H25" i="12"/>
  <c r="H101" i="12"/>
  <c r="G150" i="12"/>
  <c r="G91" i="12"/>
  <c r="H16" i="12"/>
  <c r="G29" i="12"/>
  <c r="H30" i="12"/>
  <c r="G116" i="12"/>
  <c r="H42" i="12"/>
  <c r="M52" i="13"/>
  <c r="N52" i="13" s="1"/>
  <c r="I49" i="12"/>
  <c r="I197" i="12"/>
  <c r="J194" i="12"/>
  <c r="J213" i="12"/>
  <c r="J215" i="12"/>
  <c r="I237" i="12"/>
  <c r="K237" i="12" s="1"/>
  <c r="L237" i="12" s="1"/>
  <c r="I176" i="12"/>
  <c r="J264" i="12"/>
  <c r="J10" i="12"/>
  <c r="I104" i="12"/>
  <c r="I81" i="12"/>
  <c r="I103" i="12"/>
  <c r="I118" i="12"/>
  <c r="J230" i="12"/>
  <c r="J255" i="12"/>
  <c r="I132" i="12"/>
  <c r="J172" i="12"/>
  <c r="J250" i="12"/>
  <c r="I244" i="12"/>
  <c r="J76" i="12"/>
  <c r="I123" i="12"/>
  <c r="J67" i="12"/>
  <c r="J119" i="12"/>
  <c r="J144" i="12"/>
  <c r="I202" i="12"/>
  <c r="J231" i="12"/>
  <c r="I182" i="12"/>
  <c r="J200" i="12"/>
  <c r="H106" i="12"/>
  <c r="H51" i="12"/>
  <c r="H145" i="12"/>
  <c r="H43" i="12"/>
  <c r="H154" i="12"/>
  <c r="H19" i="12"/>
  <c r="H28" i="12"/>
  <c r="H107" i="12"/>
  <c r="Z5" i="12"/>
  <c r="Z6" i="12" s="1"/>
  <c r="Z7" i="12" s="1"/>
  <c r="O6" i="14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O84" i="14" s="1"/>
  <c r="O85" i="14" s="1"/>
  <c r="O86" i="14" s="1"/>
  <c r="O87" i="14" s="1"/>
  <c r="O88" i="14" s="1"/>
  <c r="O89" i="14" s="1"/>
  <c r="O90" i="14" s="1"/>
  <c r="O91" i="14" s="1"/>
  <c r="O92" i="14" s="1"/>
  <c r="O93" i="14" s="1"/>
  <c r="O94" i="14" s="1"/>
  <c r="O95" i="14" s="1"/>
  <c r="O96" i="14" s="1"/>
  <c r="O97" i="14" s="1"/>
  <c r="O98" i="14" s="1"/>
  <c r="O99" i="14" s="1"/>
  <c r="O100" i="14" s="1"/>
  <c r="O101" i="14" s="1"/>
  <c r="O102" i="14" s="1"/>
  <c r="O103" i="14" s="1"/>
  <c r="O104" i="14" s="1"/>
  <c r="O105" i="14" s="1"/>
  <c r="O106" i="14" s="1"/>
  <c r="O107" i="14" s="1"/>
  <c r="O108" i="14" s="1"/>
  <c r="O109" i="14" s="1"/>
  <c r="O110" i="14" s="1"/>
  <c r="O111" i="14" s="1"/>
  <c r="O112" i="14" s="1"/>
  <c r="O113" i="14" s="1"/>
  <c r="O114" i="14" s="1"/>
  <c r="O115" i="14" s="1"/>
  <c r="O116" i="14" s="1"/>
  <c r="O117" i="14" s="1"/>
  <c r="O118" i="14" s="1"/>
  <c r="O119" i="14" s="1"/>
  <c r="O120" i="14" s="1"/>
  <c r="O121" i="14" s="1"/>
  <c r="O122" i="14" s="1"/>
  <c r="O123" i="14" s="1"/>
  <c r="O124" i="14" s="1"/>
  <c r="O125" i="14" s="1"/>
  <c r="O126" i="14" s="1"/>
  <c r="O127" i="14" s="1"/>
  <c r="O128" i="14" s="1"/>
  <c r="O129" i="14" s="1"/>
  <c r="O130" i="14" s="1"/>
  <c r="O131" i="14" s="1"/>
  <c r="O132" i="14" s="1"/>
  <c r="O133" i="14" s="1"/>
  <c r="O134" i="14" s="1"/>
  <c r="O135" i="14" s="1"/>
  <c r="O136" i="14" s="1"/>
  <c r="O137" i="14" s="1"/>
  <c r="O138" i="14" s="1"/>
  <c r="O139" i="14" s="1"/>
  <c r="O140" i="14" s="1"/>
  <c r="O141" i="14" s="1"/>
  <c r="O142" i="14" s="1"/>
  <c r="O143" i="14" s="1"/>
  <c r="O144" i="14" s="1"/>
  <c r="O145" i="14" s="1"/>
  <c r="O146" i="14" s="1"/>
  <c r="O147" i="14" s="1"/>
  <c r="O148" i="14" s="1"/>
  <c r="O149" i="14" s="1"/>
  <c r="O150" i="14" s="1"/>
  <c r="O151" i="14" s="1"/>
  <c r="O152" i="14" s="1"/>
  <c r="O153" i="14" s="1"/>
  <c r="O154" i="14" s="1"/>
  <c r="O155" i="14" s="1"/>
  <c r="O156" i="14" s="1"/>
  <c r="O157" i="14" s="1"/>
  <c r="O158" i="14" s="1"/>
  <c r="O159" i="14" s="1"/>
  <c r="O160" i="14" s="1"/>
  <c r="O161" i="14" s="1"/>
  <c r="O162" i="14" s="1"/>
  <c r="O163" i="14" s="1"/>
  <c r="O164" i="14" s="1"/>
  <c r="O165" i="14" s="1"/>
  <c r="O166" i="14" s="1"/>
  <c r="O167" i="14" s="1"/>
  <c r="O168" i="14" s="1"/>
  <c r="O169" i="14" s="1"/>
  <c r="O170" i="14" s="1"/>
  <c r="O171" i="14" s="1"/>
  <c r="O172" i="14" s="1"/>
  <c r="O173" i="14" s="1"/>
  <c r="O174" i="14" s="1"/>
  <c r="O175" i="14" s="1"/>
  <c r="O176" i="14" s="1"/>
  <c r="O177" i="14" s="1"/>
  <c r="O178" i="14" s="1"/>
  <c r="O179" i="14" s="1"/>
  <c r="O180" i="14" s="1"/>
  <c r="O181" i="14" s="1"/>
  <c r="O182" i="14" s="1"/>
  <c r="O183" i="14" s="1"/>
  <c r="O184" i="14" s="1"/>
  <c r="O185" i="14" s="1"/>
  <c r="O186" i="14" s="1"/>
  <c r="O187" i="14" s="1"/>
  <c r="O188" i="14" s="1"/>
  <c r="O189" i="14" s="1"/>
  <c r="O190" i="14" s="1"/>
  <c r="O191" i="14" s="1"/>
  <c r="O192" i="14" s="1"/>
  <c r="O193" i="14" s="1"/>
  <c r="O194" i="14" s="1"/>
  <c r="O195" i="14" s="1"/>
  <c r="O196" i="14" s="1"/>
  <c r="O197" i="14" s="1"/>
  <c r="O198" i="14" s="1"/>
  <c r="O199" i="14" s="1"/>
  <c r="O200" i="14" s="1"/>
  <c r="O201" i="14" s="1"/>
  <c r="O202" i="14" s="1"/>
  <c r="O203" i="14" s="1"/>
  <c r="O204" i="14" s="1"/>
  <c r="O205" i="14" s="1"/>
  <c r="O206" i="14" s="1"/>
  <c r="O207" i="14" s="1"/>
  <c r="O208" i="14" s="1"/>
  <c r="O209" i="14" s="1"/>
  <c r="O210" i="14" s="1"/>
  <c r="O211" i="14" s="1"/>
  <c r="O212" i="14" s="1"/>
  <c r="O213" i="14" s="1"/>
  <c r="O214" i="14" s="1"/>
  <c r="O215" i="14" s="1"/>
  <c r="O216" i="14" s="1"/>
  <c r="O217" i="14" s="1"/>
  <c r="O218" i="14" s="1"/>
  <c r="O219" i="14" s="1"/>
  <c r="O220" i="14" s="1"/>
  <c r="O221" i="14" s="1"/>
  <c r="O222" i="14" s="1"/>
  <c r="O223" i="14" s="1"/>
  <c r="O224" i="14" s="1"/>
  <c r="O225" i="14" s="1"/>
  <c r="O226" i="14" s="1"/>
  <c r="O227" i="14" s="1"/>
  <c r="O228" i="14" s="1"/>
  <c r="O229" i="14" s="1"/>
  <c r="O230" i="14" s="1"/>
  <c r="O231" i="14" s="1"/>
  <c r="O232" i="14" s="1"/>
  <c r="O233" i="14" s="1"/>
  <c r="O234" i="14" s="1"/>
  <c r="O235" i="14" s="1"/>
  <c r="O236" i="14" s="1"/>
  <c r="O237" i="14" s="1"/>
  <c r="O238" i="14" s="1"/>
  <c r="O239" i="14" s="1"/>
  <c r="O240" i="14" s="1"/>
  <c r="O241" i="14" s="1"/>
  <c r="O242" i="14" s="1"/>
  <c r="O243" i="14" s="1"/>
  <c r="O244" i="14" s="1"/>
  <c r="O245" i="14" s="1"/>
  <c r="O246" i="14" s="1"/>
  <c r="O247" i="14" s="1"/>
  <c r="O248" i="14" s="1"/>
  <c r="O249" i="14" s="1"/>
  <c r="O250" i="14" s="1"/>
  <c r="O251" i="14" s="1"/>
  <c r="O252" i="14" s="1"/>
  <c r="O253" i="14" s="1"/>
  <c r="O254" i="14" s="1"/>
  <c r="O255" i="14" s="1"/>
  <c r="O256" i="14" s="1"/>
  <c r="O257" i="14" s="1"/>
  <c r="O258" i="14" s="1"/>
  <c r="O259" i="14" s="1"/>
  <c r="O260" i="14" s="1"/>
  <c r="O261" i="14" s="1"/>
  <c r="O262" i="14" s="1"/>
  <c r="O263" i="14" s="1"/>
  <c r="O264" i="14" s="1"/>
  <c r="O265" i="14" s="1"/>
  <c r="O266" i="14" s="1"/>
  <c r="O267" i="14" s="1"/>
  <c r="O268" i="14" s="1"/>
  <c r="K198" i="13"/>
  <c r="L198" i="13" s="1"/>
  <c r="M18" i="13"/>
  <c r="N18" i="13" s="1"/>
  <c r="K67" i="13"/>
  <c r="L67" i="13" s="1"/>
  <c r="K167" i="13"/>
  <c r="L167" i="13" s="1"/>
  <c r="K121" i="13"/>
  <c r="L121" i="13" s="1"/>
  <c r="I246" i="11"/>
  <c r="K131" i="13"/>
  <c r="L131" i="13" s="1"/>
  <c r="K146" i="13"/>
  <c r="L146" i="13" s="1"/>
  <c r="J259" i="11"/>
  <c r="M259" i="11" s="1"/>
  <c r="N259" i="11" s="1"/>
  <c r="J250" i="11"/>
  <c r="J235" i="11"/>
  <c r="J224" i="11"/>
  <c r="K224" i="11" s="1"/>
  <c r="L224" i="11" s="1"/>
  <c r="J258" i="11"/>
  <c r="J243" i="11"/>
  <c r="K243" i="11" s="1"/>
  <c r="L243" i="11" s="1"/>
  <c r="J227" i="11"/>
  <c r="M227" i="11" s="1"/>
  <c r="N227" i="11" s="1"/>
  <c r="J165" i="11"/>
  <c r="J149" i="11"/>
  <c r="J234" i="11"/>
  <c r="M234" i="11" s="1"/>
  <c r="N234" i="11" s="1"/>
  <c r="J183" i="11"/>
  <c r="J192" i="11"/>
  <c r="M192" i="11" s="1"/>
  <c r="N192" i="11" s="1"/>
  <c r="J174" i="11"/>
  <c r="J158" i="11"/>
  <c r="M158" i="11" s="1"/>
  <c r="N158" i="11" s="1"/>
  <c r="J142" i="11"/>
  <c r="J190" i="11"/>
  <c r="M190" i="11" s="1"/>
  <c r="N190" i="11" s="1"/>
  <c r="J124" i="11"/>
  <c r="M124" i="11" s="1"/>
  <c r="N124" i="11" s="1"/>
  <c r="J108" i="11"/>
  <c r="J205" i="11"/>
  <c r="I115" i="11"/>
  <c r="J80" i="11"/>
  <c r="J129" i="11"/>
  <c r="K129" i="11" s="1"/>
  <c r="L129" i="11" s="1"/>
  <c r="J103" i="11"/>
  <c r="J85" i="11"/>
  <c r="M85" i="11" s="1"/>
  <c r="N85" i="11" s="1"/>
  <c r="J125" i="11"/>
  <c r="J54" i="11"/>
  <c r="J45" i="11"/>
  <c r="J19" i="11"/>
  <c r="J131" i="11"/>
  <c r="M131" i="11" s="1"/>
  <c r="N131" i="11" s="1"/>
  <c r="J27" i="11"/>
  <c r="M27" i="11" s="1"/>
  <c r="N27" i="11" s="1"/>
  <c r="J50" i="11"/>
  <c r="K50" i="11" s="1"/>
  <c r="L50" i="11" s="1"/>
  <c r="J34" i="11"/>
  <c r="M34" i="11" s="1"/>
  <c r="N34" i="11" s="1"/>
  <c r="J63" i="11"/>
  <c r="J257" i="11"/>
  <c r="J246" i="11"/>
  <c r="J232" i="11"/>
  <c r="M232" i="11" s="1"/>
  <c r="N232" i="11" s="1"/>
  <c r="J223" i="11"/>
  <c r="M223" i="11" s="1"/>
  <c r="N223" i="11" s="1"/>
  <c r="J245" i="11"/>
  <c r="M245" i="11" s="1"/>
  <c r="N245" i="11" s="1"/>
  <c r="J236" i="11"/>
  <c r="J182" i="11"/>
  <c r="M182" i="11" s="1"/>
  <c r="N182" i="11" s="1"/>
  <c r="J163" i="11"/>
  <c r="J147" i="11"/>
  <c r="K147" i="11" s="1"/>
  <c r="L147" i="11" s="1"/>
  <c r="J210" i="11"/>
  <c r="J181" i="11"/>
  <c r="J188" i="11"/>
  <c r="M188" i="11" s="1"/>
  <c r="N188" i="11" s="1"/>
  <c r="J172" i="11"/>
  <c r="J156" i="11"/>
  <c r="J140" i="11"/>
  <c r="M140" i="11" s="1"/>
  <c r="N140" i="11" s="1"/>
  <c r="J186" i="11"/>
  <c r="J122" i="11"/>
  <c r="K122" i="11" s="1"/>
  <c r="L122" i="11" s="1"/>
  <c r="J106" i="11"/>
  <c r="M106" i="11" s="1"/>
  <c r="N106" i="11" s="1"/>
  <c r="J201" i="11"/>
  <c r="M201" i="11" s="1"/>
  <c r="N201" i="11" s="1"/>
  <c r="J94" i="11"/>
  <c r="J78" i="11"/>
  <c r="K78" i="11" s="1"/>
  <c r="L78" i="11" s="1"/>
  <c r="J121" i="11"/>
  <c r="J101" i="11"/>
  <c r="J83" i="11"/>
  <c r="K83" i="11" s="1"/>
  <c r="L83" i="11" s="1"/>
  <c r="J117" i="11"/>
  <c r="J26" i="11"/>
  <c r="J43" i="11"/>
  <c r="J53" i="11"/>
  <c r="K53" i="11" s="1"/>
  <c r="L53" i="11" s="1"/>
  <c r="J123" i="11"/>
  <c r="K123" i="11" s="1"/>
  <c r="L123" i="11" s="1"/>
  <c r="J22" i="11"/>
  <c r="J48" i="11"/>
  <c r="K48" i="11" s="1"/>
  <c r="L48" i="11" s="1"/>
  <c r="J32" i="11"/>
  <c r="M32" i="11" s="1"/>
  <c r="N32" i="11" s="1"/>
  <c r="J58" i="11"/>
  <c r="K58" i="11" s="1"/>
  <c r="L58" i="11" s="1"/>
  <c r="J255" i="11"/>
  <c r="J237" i="11"/>
  <c r="J228" i="11"/>
  <c r="J216" i="11"/>
  <c r="K216" i="11" s="1"/>
  <c r="L216" i="11" s="1"/>
  <c r="J238" i="11"/>
  <c r="J230" i="11"/>
  <c r="J177" i="11"/>
  <c r="J161" i="11"/>
  <c r="M161" i="11" s="1"/>
  <c r="N161" i="11" s="1"/>
  <c r="J145" i="11"/>
  <c r="M145" i="11" s="1"/>
  <c r="N145" i="11" s="1"/>
  <c r="J207" i="11"/>
  <c r="J220" i="11"/>
  <c r="M220" i="11" s="1"/>
  <c r="N220" i="11" s="1"/>
  <c r="J184" i="11"/>
  <c r="K184" i="11" s="1"/>
  <c r="L184" i="11" s="1"/>
  <c r="J170" i="11"/>
  <c r="J154" i="11"/>
  <c r="J138" i="11"/>
  <c r="M138" i="11" s="1"/>
  <c r="N138" i="11" s="1"/>
  <c r="J219" i="11"/>
  <c r="K219" i="11" s="1"/>
  <c r="L219" i="11" s="1"/>
  <c r="J120" i="11"/>
  <c r="M120" i="11" s="1"/>
  <c r="N120" i="11" s="1"/>
  <c r="J104" i="11"/>
  <c r="M104" i="11" s="1"/>
  <c r="N104" i="11" s="1"/>
  <c r="J197" i="11"/>
  <c r="J92" i="11"/>
  <c r="M92" i="11" s="1"/>
  <c r="N92" i="11" s="1"/>
  <c r="J76" i="11"/>
  <c r="K76" i="11" s="1"/>
  <c r="L76" i="11" s="1"/>
  <c r="J113" i="11"/>
  <c r="J99" i="11"/>
  <c r="K99" i="11" s="1"/>
  <c r="L99" i="11" s="1"/>
  <c r="J81" i="11"/>
  <c r="M81" i="11" s="1"/>
  <c r="N81" i="11" s="1"/>
  <c r="J109" i="11"/>
  <c r="J21" i="11"/>
  <c r="J41" i="11"/>
  <c r="J24" i="11"/>
  <c r="M24" i="11" s="1"/>
  <c r="N24" i="11" s="1"/>
  <c r="J115" i="11"/>
  <c r="J15" i="11"/>
  <c r="M15" i="11" s="1"/>
  <c r="N15" i="11" s="1"/>
  <c r="J46" i="11"/>
  <c r="J25" i="11"/>
  <c r="K25" i="11" s="1"/>
  <c r="L25" i="11" s="1"/>
  <c r="J9" i="11"/>
  <c r="I230" i="11"/>
  <c r="J253" i="11"/>
  <c r="K253" i="11" s="1"/>
  <c r="L253" i="11" s="1"/>
  <c r="J218" i="11"/>
  <c r="M218" i="11" s="1"/>
  <c r="N218" i="11" s="1"/>
  <c r="J254" i="11"/>
  <c r="J215" i="11"/>
  <c r="J222" i="11"/>
  <c r="K222" i="11" s="1"/>
  <c r="L222" i="11" s="1"/>
  <c r="J226" i="11"/>
  <c r="J175" i="11"/>
  <c r="J159" i="11"/>
  <c r="M159" i="11" s="1"/>
  <c r="N159" i="11" s="1"/>
  <c r="J143" i="11"/>
  <c r="J203" i="11"/>
  <c r="J212" i="11"/>
  <c r="J180" i="11"/>
  <c r="J168" i="11"/>
  <c r="J152" i="11"/>
  <c r="J136" i="11"/>
  <c r="J134" i="11"/>
  <c r="J118" i="11"/>
  <c r="J102" i="11"/>
  <c r="K102" i="11" s="1"/>
  <c r="L102" i="11" s="1"/>
  <c r="J193" i="11"/>
  <c r="J90" i="11"/>
  <c r="J74" i="11"/>
  <c r="M74" i="11" s="1"/>
  <c r="N74" i="11" s="1"/>
  <c r="J105" i="11"/>
  <c r="K105" i="11" s="1"/>
  <c r="L105" i="11" s="1"/>
  <c r="J95" i="11"/>
  <c r="M95" i="11" s="1"/>
  <c r="N95" i="11" s="1"/>
  <c r="J79" i="11"/>
  <c r="M79" i="11" s="1"/>
  <c r="N79" i="11" s="1"/>
  <c r="J97" i="11"/>
  <c r="J14" i="11"/>
  <c r="J39" i="11"/>
  <c r="K39" i="11" s="1"/>
  <c r="L39" i="11" s="1"/>
  <c r="J17" i="11"/>
  <c r="K17" i="11" s="1"/>
  <c r="L17" i="11" s="1"/>
  <c r="J107" i="11"/>
  <c r="J5" i="11"/>
  <c r="M5" i="11" s="1"/>
  <c r="N5" i="11" s="1"/>
  <c r="P5" i="11" s="1"/>
  <c r="J44" i="11"/>
  <c r="J20" i="11"/>
  <c r="J7" i="11"/>
  <c r="J267" i="11"/>
  <c r="M267" i="11" s="1"/>
  <c r="N267" i="11" s="1"/>
  <c r="J251" i="11"/>
  <c r="M251" i="11" s="1"/>
  <c r="N251" i="11" s="1"/>
  <c r="J217" i="11"/>
  <c r="J242" i="11"/>
  <c r="J211" i="11"/>
  <c r="J221" i="11"/>
  <c r="J248" i="11"/>
  <c r="K248" i="11" s="1"/>
  <c r="L248" i="11" s="1"/>
  <c r="J173" i="11"/>
  <c r="K173" i="11" s="1"/>
  <c r="L173" i="11" s="1"/>
  <c r="J157" i="11"/>
  <c r="M157" i="11" s="1"/>
  <c r="N157" i="11" s="1"/>
  <c r="J141" i="11"/>
  <c r="K141" i="11" s="1"/>
  <c r="L141" i="11" s="1"/>
  <c r="J199" i="11"/>
  <c r="J208" i="11"/>
  <c r="J241" i="11"/>
  <c r="M241" i="11" s="1"/>
  <c r="N241" i="11" s="1"/>
  <c r="J166" i="11"/>
  <c r="J150" i="11"/>
  <c r="J206" i="11"/>
  <c r="J132" i="11"/>
  <c r="J116" i="11"/>
  <c r="J100" i="11"/>
  <c r="J189" i="11"/>
  <c r="M189" i="11" s="1"/>
  <c r="N189" i="11" s="1"/>
  <c r="J88" i="11"/>
  <c r="J72" i="11"/>
  <c r="I72" i="11"/>
  <c r="J93" i="11"/>
  <c r="M93" i="11" s="1"/>
  <c r="N93" i="11" s="1"/>
  <c r="J77" i="11"/>
  <c r="M77" i="11" s="1"/>
  <c r="N77" i="11" s="1"/>
  <c r="J71" i="11"/>
  <c r="J60" i="11"/>
  <c r="J37" i="11"/>
  <c r="J12" i="11"/>
  <c r="K12" i="11" s="1"/>
  <c r="L12" i="11" s="1"/>
  <c r="J69" i="11"/>
  <c r="K69" i="11" s="1"/>
  <c r="L69" i="11" s="1"/>
  <c r="J65" i="11"/>
  <c r="J42" i="11"/>
  <c r="M42" i="11" s="1"/>
  <c r="N42" i="11" s="1"/>
  <c r="J18" i="11"/>
  <c r="J16" i="11"/>
  <c r="J265" i="11"/>
  <c r="J249" i="11"/>
  <c r="K249" i="11" s="1"/>
  <c r="L249" i="11" s="1"/>
  <c r="J268" i="11"/>
  <c r="M268" i="11" s="1"/>
  <c r="N268" i="11" s="1"/>
  <c r="J233" i="11"/>
  <c r="J256" i="11"/>
  <c r="M256" i="11" s="1"/>
  <c r="N256" i="11" s="1"/>
  <c r="J214" i="11"/>
  <c r="J231" i="11"/>
  <c r="K231" i="11" s="1"/>
  <c r="L231" i="11" s="1"/>
  <c r="J171" i="11"/>
  <c r="J155" i="11"/>
  <c r="K155" i="11" s="1"/>
  <c r="L155" i="11" s="1"/>
  <c r="J139" i="11"/>
  <c r="K139" i="11" s="1"/>
  <c r="L139" i="11" s="1"/>
  <c r="J195" i="11"/>
  <c r="M195" i="11" s="1"/>
  <c r="N195" i="11" s="1"/>
  <c r="J204" i="11"/>
  <c r="J179" i="11"/>
  <c r="M179" i="11" s="1"/>
  <c r="N179" i="11" s="1"/>
  <c r="J164" i="11"/>
  <c r="J148" i="11"/>
  <c r="K148" i="11" s="1"/>
  <c r="L148" i="11" s="1"/>
  <c r="J202" i="11"/>
  <c r="J130" i="11"/>
  <c r="J114" i="11"/>
  <c r="J98" i="11"/>
  <c r="J185" i="11"/>
  <c r="J86" i="11"/>
  <c r="K86" i="11" s="1"/>
  <c r="L86" i="11" s="1"/>
  <c r="J70" i="11"/>
  <c r="K70" i="11" s="1"/>
  <c r="L70" i="11" s="1"/>
  <c r="J127" i="11"/>
  <c r="J91" i="11"/>
  <c r="K91" i="11" s="1"/>
  <c r="L91" i="11" s="1"/>
  <c r="J75" i="11"/>
  <c r="M75" i="11" s="1"/>
  <c r="N75" i="11" s="1"/>
  <c r="J67" i="11"/>
  <c r="J51" i="11"/>
  <c r="J35" i="11"/>
  <c r="M35" i="11" s="1"/>
  <c r="N35" i="11" s="1"/>
  <c r="J10" i="11"/>
  <c r="J59" i="11"/>
  <c r="M59" i="11" s="1"/>
  <c r="N59" i="11" s="1"/>
  <c r="J64" i="11"/>
  <c r="K64" i="11" s="1"/>
  <c r="L64" i="11" s="1"/>
  <c r="J40" i="11"/>
  <c r="M40" i="11" s="1"/>
  <c r="N40" i="11" s="1"/>
  <c r="J13" i="11"/>
  <c r="J62" i="11"/>
  <c r="J263" i="11"/>
  <c r="I225" i="11"/>
  <c r="J252" i="11"/>
  <c r="J229" i="11"/>
  <c r="J247" i="11"/>
  <c r="K247" i="11" s="1"/>
  <c r="L247" i="11" s="1"/>
  <c r="J213" i="11"/>
  <c r="M213" i="11" s="1"/>
  <c r="N213" i="11" s="1"/>
  <c r="J262" i="11"/>
  <c r="M262" i="11" s="1"/>
  <c r="N262" i="11" s="1"/>
  <c r="J169" i="11"/>
  <c r="J153" i="11"/>
  <c r="M153" i="11" s="1"/>
  <c r="N153" i="11" s="1"/>
  <c r="J137" i="11"/>
  <c r="J191" i="11"/>
  <c r="J200" i="11"/>
  <c r="M200" i="11" s="1"/>
  <c r="N200" i="11" s="1"/>
  <c r="J178" i="11"/>
  <c r="J162" i="11"/>
  <c r="J146" i="11"/>
  <c r="M146" i="11" s="1"/>
  <c r="N146" i="11" s="1"/>
  <c r="J198" i="11"/>
  <c r="K198" i="11" s="1"/>
  <c r="L198" i="11" s="1"/>
  <c r="J128" i="11"/>
  <c r="J112" i="11"/>
  <c r="K112" i="11" s="1"/>
  <c r="L112" i="11" s="1"/>
  <c r="J96" i="11"/>
  <c r="I116" i="11"/>
  <c r="J84" i="11"/>
  <c r="M84" i="11" s="1"/>
  <c r="N84" i="11" s="1"/>
  <c r="J68" i="11"/>
  <c r="J119" i="11"/>
  <c r="M119" i="11" s="1"/>
  <c r="N119" i="11" s="1"/>
  <c r="J89" i="11"/>
  <c r="M89" i="11" s="1"/>
  <c r="N89" i="11" s="1"/>
  <c r="J73" i="11"/>
  <c r="M73" i="11" s="1"/>
  <c r="N73" i="11" s="1"/>
  <c r="J61" i="11"/>
  <c r="J49" i="11"/>
  <c r="K49" i="11" s="1"/>
  <c r="L49" i="11" s="1"/>
  <c r="J33" i="11"/>
  <c r="J8" i="11"/>
  <c r="K8" i="11" s="1"/>
  <c r="L8" i="11" s="1"/>
  <c r="J56" i="11"/>
  <c r="J55" i="11"/>
  <c r="J38" i="11"/>
  <c r="K38" i="11" s="1"/>
  <c r="L38" i="11" s="1"/>
  <c r="J23" i="11"/>
  <c r="K23" i="11" s="1"/>
  <c r="L23" i="11" s="1"/>
  <c r="J30" i="11"/>
  <c r="M30" i="11" s="1"/>
  <c r="N30" i="11" s="1"/>
  <c r="J244" i="11"/>
  <c r="M244" i="11" s="1"/>
  <c r="N244" i="11" s="1"/>
  <c r="J187" i="11"/>
  <c r="J209" i="11"/>
  <c r="K209" i="11" s="1"/>
  <c r="L209" i="11" s="1"/>
  <c r="J47" i="11"/>
  <c r="J225" i="11"/>
  <c r="J196" i="11"/>
  <c r="K196" i="11" s="1"/>
  <c r="L196" i="11" s="1"/>
  <c r="J264" i="11"/>
  <c r="J31" i="11"/>
  <c r="K31" i="11" s="1"/>
  <c r="L31" i="11" s="1"/>
  <c r="J240" i="11"/>
  <c r="M240" i="11" s="1"/>
  <c r="N240" i="11" s="1"/>
  <c r="J176" i="11"/>
  <c r="J82" i="11"/>
  <c r="J6" i="11"/>
  <c r="J261" i="11"/>
  <c r="K261" i="11" s="1"/>
  <c r="L261" i="11" s="1"/>
  <c r="J133" i="11"/>
  <c r="K133" i="11" s="1"/>
  <c r="L133" i="11" s="1"/>
  <c r="J266" i="11"/>
  <c r="K266" i="11" s="1"/>
  <c r="L266" i="11" s="1"/>
  <c r="J57" i="11"/>
  <c r="J260" i="11"/>
  <c r="K260" i="11" s="1"/>
  <c r="L260" i="11" s="1"/>
  <c r="J160" i="11"/>
  <c r="J66" i="11"/>
  <c r="J29" i="11"/>
  <c r="J194" i="11"/>
  <c r="K194" i="11" s="1"/>
  <c r="L194" i="11" s="1"/>
  <c r="J151" i="11"/>
  <c r="K151" i="11" s="1"/>
  <c r="L151" i="11" s="1"/>
  <c r="J126" i="11"/>
  <c r="J110" i="11"/>
  <c r="M110" i="11" s="1"/>
  <c r="N110" i="11" s="1"/>
  <c r="J239" i="11"/>
  <c r="J144" i="11"/>
  <c r="M144" i="11" s="1"/>
  <c r="N144" i="11" s="1"/>
  <c r="J111" i="11"/>
  <c r="J52" i="11"/>
  <c r="K52" i="11" s="1"/>
  <c r="L52" i="11" s="1"/>
  <c r="J167" i="11"/>
  <c r="K167" i="11" s="1"/>
  <c r="L167" i="11" s="1"/>
  <c r="J11" i="11"/>
  <c r="K11" i="11" s="1"/>
  <c r="L11" i="11" s="1"/>
  <c r="J135" i="11"/>
  <c r="J87" i="11"/>
  <c r="J36" i="11"/>
  <c r="K36" i="11" s="1"/>
  <c r="L36" i="11" s="1"/>
  <c r="J28" i="11"/>
  <c r="O7" i="10"/>
  <c r="O8" i="10" s="1"/>
  <c r="O9" i="10" s="1"/>
  <c r="M132" i="13"/>
  <c r="N132" i="13" s="1"/>
  <c r="M198" i="11"/>
  <c r="N198" i="11" s="1"/>
  <c r="K268" i="11"/>
  <c r="L268" i="11" s="1"/>
  <c r="J266" i="12"/>
  <c r="I155" i="12"/>
  <c r="J183" i="12"/>
  <c r="J178" i="12"/>
  <c r="I206" i="12"/>
  <c r="J212" i="12"/>
  <c r="I156" i="12"/>
  <c r="J145" i="12"/>
  <c r="J109" i="12"/>
  <c r="J133" i="12"/>
  <c r="I129" i="12"/>
  <c r="J124" i="12"/>
  <c r="J85" i="12"/>
  <c r="J57" i="12"/>
  <c r="I93" i="12"/>
  <c r="I69" i="12"/>
  <c r="I41" i="12"/>
  <c r="I145" i="12"/>
  <c r="I80" i="12"/>
  <c r="I13" i="12"/>
  <c r="J50" i="12"/>
  <c r="I125" i="12"/>
  <c r="I28" i="12"/>
  <c r="J43" i="12"/>
  <c r="J52" i="12"/>
  <c r="J8" i="12"/>
  <c r="I27" i="12"/>
  <c r="I54" i="12"/>
  <c r="I10" i="12"/>
  <c r="J188" i="12"/>
  <c r="I15" i="12"/>
  <c r="J5" i="12"/>
  <c r="J234" i="12"/>
  <c r="J207" i="12"/>
  <c r="J181" i="12"/>
  <c r="I174" i="12"/>
  <c r="I189" i="12"/>
  <c r="I187" i="12"/>
  <c r="I146" i="12"/>
  <c r="J131" i="12"/>
  <c r="J107" i="12"/>
  <c r="I152" i="12"/>
  <c r="I119" i="12"/>
  <c r="I111" i="12"/>
  <c r="J79" i="12"/>
  <c r="J55" i="12"/>
  <c r="I89" i="12"/>
  <c r="I67" i="12"/>
  <c r="I39" i="12"/>
  <c r="I110" i="12"/>
  <c r="I72" i="12"/>
  <c r="J9" i="12"/>
  <c r="J47" i="12"/>
  <c r="I109" i="12"/>
  <c r="I16" i="12"/>
  <c r="J206" i="12"/>
  <c r="J49" i="12"/>
  <c r="J6" i="12"/>
  <c r="J248" i="12"/>
  <c r="I52" i="12"/>
  <c r="I8" i="12"/>
  <c r="J96" i="12"/>
  <c r="J19" i="12"/>
  <c r="J51" i="12"/>
  <c r="J218" i="12"/>
  <c r="J199" i="12"/>
  <c r="J174" i="12"/>
  <c r="I172" i="12"/>
  <c r="J147" i="12"/>
  <c r="I180" i="12"/>
  <c r="I141" i="12"/>
  <c r="J127" i="12"/>
  <c r="J105" i="12"/>
  <c r="I148" i="12"/>
  <c r="J116" i="12"/>
  <c r="I106" i="12"/>
  <c r="J75" i="12"/>
  <c r="J53" i="12"/>
  <c r="I87" i="12"/>
  <c r="I61" i="12"/>
  <c r="I37" i="12"/>
  <c r="I188" i="12"/>
  <c r="J64" i="12"/>
  <c r="J7" i="12"/>
  <c r="I30" i="12"/>
  <c r="I94" i="12"/>
  <c r="I191" i="12"/>
  <c r="J128" i="12"/>
  <c r="J36" i="12"/>
  <c r="J137" i="12"/>
  <c r="J195" i="12"/>
  <c r="J39" i="12"/>
  <c r="J103" i="12"/>
  <c r="J80" i="12"/>
  <c r="J58" i="12"/>
  <c r="J254" i="12"/>
  <c r="J224" i="12"/>
  <c r="J168" i="12"/>
  <c r="J152" i="12"/>
  <c r="I142" i="12"/>
  <c r="I147" i="12"/>
  <c r="J135" i="12"/>
  <c r="J125" i="12"/>
  <c r="J193" i="12"/>
  <c r="J126" i="12"/>
  <c r="J114" i="12"/>
  <c r="J102" i="12"/>
  <c r="J73" i="12"/>
  <c r="I127" i="12"/>
  <c r="I85" i="12"/>
  <c r="I57" i="12"/>
  <c r="I35" i="12"/>
  <c r="I143" i="12"/>
  <c r="J41" i="12"/>
  <c r="I150" i="12"/>
  <c r="I23" i="12"/>
  <c r="I86" i="12"/>
  <c r="J122" i="12"/>
  <c r="J100" i="12"/>
  <c r="J33" i="12"/>
  <c r="I74" i="12"/>
  <c r="I131" i="12"/>
  <c r="I36" i="12"/>
  <c r="I101" i="12"/>
  <c r="J35" i="12"/>
  <c r="I48" i="12"/>
  <c r="I264" i="12"/>
  <c r="J240" i="12"/>
  <c r="J156" i="12"/>
  <c r="J165" i="12"/>
  <c r="M165" i="12" s="1"/>
  <c r="N165" i="12" s="1"/>
  <c r="J148" i="12"/>
  <c r="I126" i="12"/>
  <c r="I136" i="12"/>
  <c r="I207" i="12"/>
  <c r="J123" i="12"/>
  <c r="J160" i="12"/>
  <c r="I107" i="12"/>
  <c r="I113" i="12"/>
  <c r="J95" i="12"/>
  <c r="J71" i="12"/>
  <c r="J110" i="12"/>
  <c r="I83" i="12"/>
  <c r="I55" i="12"/>
  <c r="I199" i="12"/>
  <c r="J139" i="12"/>
  <c r="I32" i="12"/>
  <c r="I139" i="12"/>
  <c r="J16" i="12"/>
  <c r="J60" i="12"/>
  <c r="J92" i="12"/>
  <c r="I84" i="12"/>
  <c r="J24" i="12"/>
  <c r="J68" i="12"/>
  <c r="J90" i="12"/>
  <c r="J27" i="12"/>
  <c r="I98" i="12"/>
  <c r="I26" i="12"/>
  <c r="I21" i="12"/>
  <c r="J263" i="12"/>
  <c r="J226" i="12"/>
  <c r="J262" i="12"/>
  <c r="J187" i="12"/>
  <c r="J146" i="12"/>
  <c r="I122" i="12"/>
  <c r="I203" i="12"/>
  <c r="J190" i="12"/>
  <c r="J121" i="12"/>
  <c r="J159" i="12"/>
  <c r="K159" i="12" s="1"/>
  <c r="L159" i="12" s="1"/>
  <c r="J197" i="12"/>
  <c r="J112" i="12"/>
  <c r="J91" i="12"/>
  <c r="J69" i="12"/>
  <c r="I105" i="12"/>
  <c r="I77" i="12"/>
  <c r="I53" i="12"/>
  <c r="J166" i="12"/>
  <c r="I133" i="12"/>
  <c r="J30" i="12"/>
  <c r="J86" i="12"/>
  <c r="I11" i="12"/>
  <c r="J40" i="12"/>
  <c r="J84" i="12"/>
  <c r="I76" i="12"/>
  <c r="I19" i="12"/>
  <c r="I62" i="12"/>
  <c r="J82" i="12"/>
  <c r="I24" i="12"/>
  <c r="I90" i="12"/>
  <c r="J20" i="12"/>
  <c r="J88" i="12"/>
  <c r="J235" i="12"/>
  <c r="J221" i="12"/>
  <c r="J238" i="12"/>
  <c r="J184" i="12"/>
  <c r="J136" i="12"/>
  <c r="I120" i="12"/>
  <c r="J196" i="12"/>
  <c r="J170" i="12"/>
  <c r="J115" i="12"/>
  <c r="J154" i="12"/>
  <c r="J173" i="12"/>
  <c r="J106" i="12"/>
  <c r="J89" i="12"/>
  <c r="J63" i="12"/>
  <c r="I102" i="12"/>
  <c r="I73" i="12"/>
  <c r="I51" i="12"/>
  <c r="J161" i="12"/>
  <c r="J104" i="12"/>
  <c r="I25" i="12"/>
  <c r="J70" i="12"/>
  <c r="I9" i="12"/>
  <c r="J37" i="12"/>
  <c r="J66" i="12"/>
  <c r="J56" i="12"/>
  <c r="J17" i="12"/>
  <c r="J45" i="12"/>
  <c r="J62" i="12"/>
  <c r="J22" i="12"/>
  <c r="J108" i="12"/>
  <c r="J18" i="12"/>
  <c r="J72" i="12"/>
  <c r="I164" i="12"/>
  <c r="I99" i="12"/>
  <c r="I34" i="12"/>
  <c r="K34" i="12" s="1"/>
  <c r="L34" i="12" s="1"/>
  <c r="J15" i="12"/>
  <c r="J157" i="12"/>
  <c r="I71" i="12"/>
  <c r="I60" i="12"/>
  <c r="J25" i="12"/>
  <c r="J59" i="12"/>
  <c r="I243" i="12"/>
  <c r="J111" i="12"/>
  <c r="I45" i="12"/>
  <c r="J54" i="12"/>
  <c r="J244" i="12"/>
  <c r="I114" i="12"/>
  <c r="I163" i="12"/>
  <c r="I149" i="12"/>
  <c r="J151" i="12"/>
  <c r="J12" i="12"/>
  <c r="J87" i="12"/>
  <c r="I14" i="12"/>
  <c r="J205" i="12"/>
  <c r="I144" i="12"/>
  <c r="I88" i="12"/>
  <c r="I42" i="12"/>
  <c r="I17" i="12"/>
  <c r="I183" i="12"/>
  <c r="I154" i="12"/>
  <c r="J23" i="12"/>
  <c r="I56" i="12"/>
  <c r="I64" i="12"/>
  <c r="J202" i="12"/>
  <c r="M67" i="13"/>
  <c r="N67" i="13" s="1"/>
  <c r="K195" i="13"/>
  <c r="L195" i="13" s="1"/>
  <c r="K153" i="13"/>
  <c r="L153" i="13" s="1"/>
  <c r="K88" i="13"/>
  <c r="L88" i="13" s="1"/>
  <c r="K212" i="13"/>
  <c r="L212" i="13" s="1"/>
  <c r="K252" i="13"/>
  <c r="L252" i="13" s="1"/>
  <c r="K66" i="13"/>
  <c r="L66" i="13" s="1"/>
  <c r="M227" i="13"/>
  <c r="N227" i="13" s="1"/>
  <c r="M159" i="13"/>
  <c r="N159" i="13" s="1"/>
  <c r="M64" i="13"/>
  <c r="N64" i="13" s="1"/>
  <c r="K59" i="13"/>
  <c r="L59" i="13" s="1"/>
  <c r="M20" i="13"/>
  <c r="N20" i="13" s="1"/>
  <c r="M39" i="13"/>
  <c r="N39" i="13" s="1"/>
  <c r="M36" i="13"/>
  <c r="N36" i="13" s="1"/>
  <c r="M185" i="13"/>
  <c r="N185" i="13" s="1"/>
  <c r="M6" i="13"/>
  <c r="N6" i="13" s="1"/>
  <c r="M19" i="13"/>
  <c r="N19" i="13" s="1"/>
  <c r="M11" i="13"/>
  <c r="N11" i="13" s="1"/>
  <c r="K61" i="13"/>
  <c r="L61" i="13" s="1"/>
  <c r="K127" i="13"/>
  <c r="L127" i="13" s="1"/>
  <c r="K21" i="13"/>
  <c r="L21" i="13" s="1"/>
  <c r="M89" i="13"/>
  <c r="N89" i="13" s="1"/>
  <c r="K44" i="13"/>
  <c r="L44" i="13" s="1"/>
  <c r="K223" i="13"/>
  <c r="L223" i="13" s="1"/>
  <c r="M262" i="13"/>
  <c r="N262" i="13" s="1"/>
  <c r="K141" i="13"/>
  <c r="L141" i="13" s="1"/>
  <c r="K28" i="13"/>
  <c r="L28" i="13" s="1"/>
  <c r="M121" i="13"/>
  <c r="N121" i="13" s="1"/>
  <c r="M228" i="13"/>
  <c r="N228" i="13" s="1"/>
  <c r="M42" i="13"/>
  <c r="N42" i="13" s="1"/>
  <c r="M41" i="13"/>
  <c r="N41" i="13" s="1"/>
  <c r="K39" i="13"/>
  <c r="L39" i="13" s="1"/>
  <c r="K211" i="13"/>
  <c r="L211" i="13" s="1"/>
  <c r="K64" i="13"/>
  <c r="L64" i="13" s="1"/>
  <c r="M101" i="13"/>
  <c r="N101" i="13" s="1"/>
  <c r="M161" i="13"/>
  <c r="N161" i="13" s="1"/>
  <c r="M13" i="13"/>
  <c r="N13" i="13" s="1"/>
  <c r="M31" i="13"/>
  <c r="N31" i="13" s="1"/>
  <c r="M24" i="13"/>
  <c r="N24" i="13" s="1"/>
  <c r="M22" i="13"/>
  <c r="N22" i="13" s="1"/>
  <c r="K14" i="13"/>
  <c r="L14" i="13" s="1"/>
  <c r="M74" i="13"/>
  <c r="N74" i="13" s="1"/>
  <c r="M32" i="13"/>
  <c r="N32" i="13" s="1"/>
  <c r="M34" i="13"/>
  <c r="N34" i="13" s="1"/>
  <c r="M157" i="13"/>
  <c r="N157" i="13" s="1"/>
  <c r="K90" i="13"/>
  <c r="L90" i="13" s="1"/>
  <c r="K106" i="13"/>
  <c r="L106" i="13" s="1"/>
  <c r="M156" i="13"/>
  <c r="N156" i="13" s="1"/>
  <c r="M186" i="13"/>
  <c r="N186" i="13" s="1"/>
  <c r="M214" i="13"/>
  <c r="N214" i="13" s="1"/>
  <c r="M184" i="13"/>
  <c r="N184" i="13" s="1"/>
  <c r="M216" i="13"/>
  <c r="N216" i="13" s="1"/>
  <c r="K215" i="13"/>
  <c r="L215" i="13" s="1"/>
  <c r="M224" i="13"/>
  <c r="N224" i="13" s="1"/>
  <c r="K177" i="13"/>
  <c r="L177" i="13" s="1"/>
  <c r="K236" i="13"/>
  <c r="L236" i="13" s="1"/>
  <c r="K259" i="13"/>
  <c r="L259" i="13" s="1"/>
  <c r="M188" i="13"/>
  <c r="N188" i="13" s="1"/>
  <c r="K220" i="13"/>
  <c r="L220" i="13" s="1"/>
  <c r="K208" i="13"/>
  <c r="L208" i="13" s="1"/>
  <c r="K189" i="13"/>
  <c r="L189" i="13" s="1"/>
  <c r="K243" i="13"/>
  <c r="L243" i="13" s="1"/>
  <c r="M172" i="13"/>
  <c r="N172" i="13" s="1"/>
  <c r="M28" i="13"/>
  <c r="N28" i="13" s="1"/>
  <c r="K111" i="13"/>
  <c r="L111" i="13" s="1"/>
  <c r="K263" i="13"/>
  <c r="L263" i="13" s="1"/>
  <c r="K49" i="13"/>
  <c r="L49" i="13" s="1"/>
  <c r="M250" i="13"/>
  <c r="N250" i="13" s="1"/>
  <c r="K227" i="13"/>
  <c r="L227" i="13" s="1"/>
  <c r="K45" i="13"/>
  <c r="L45" i="13" s="1"/>
  <c r="K91" i="13"/>
  <c r="L91" i="13" s="1"/>
  <c r="M88" i="13"/>
  <c r="N88" i="13" s="1"/>
  <c r="K178" i="13"/>
  <c r="L178" i="13" s="1"/>
  <c r="M234" i="13"/>
  <c r="N234" i="13" s="1"/>
  <c r="K18" i="13"/>
  <c r="L18" i="13" s="1"/>
  <c r="K56" i="13"/>
  <c r="L56" i="13" s="1"/>
  <c r="M61" i="13"/>
  <c r="N61" i="13" s="1"/>
  <c r="K22" i="13"/>
  <c r="L22" i="13" s="1"/>
  <c r="K24" i="13"/>
  <c r="L24" i="13" s="1"/>
  <c r="M14" i="13"/>
  <c r="N14" i="13" s="1"/>
  <c r="M106" i="13"/>
  <c r="N106" i="13" s="1"/>
  <c r="K60" i="13"/>
  <c r="L60" i="13" s="1"/>
  <c r="K76" i="13"/>
  <c r="L76" i="13" s="1"/>
  <c r="M17" i="13"/>
  <c r="N17" i="13" s="1"/>
  <c r="M105" i="13"/>
  <c r="N105" i="13" s="1"/>
  <c r="M260" i="13"/>
  <c r="N260" i="13" s="1"/>
  <c r="K9" i="13"/>
  <c r="L9" i="13" s="1"/>
  <c r="K85" i="13"/>
  <c r="L85" i="13" s="1"/>
  <c r="M263" i="13"/>
  <c r="N263" i="13" s="1"/>
  <c r="K193" i="13"/>
  <c r="L193" i="13" s="1"/>
  <c r="K206" i="13"/>
  <c r="L206" i="13" s="1"/>
  <c r="M21" i="13"/>
  <c r="N21" i="13" s="1"/>
  <c r="K19" i="13"/>
  <c r="L19" i="13" s="1"/>
  <c r="M140" i="13"/>
  <c r="N140" i="13" s="1"/>
  <c r="K74" i="13"/>
  <c r="L74" i="13" s="1"/>
  <c r="K5" i="13"/>
  <c r="L5" i="13" s="1"/>
  <c r="M201" i="13"/>
  <c r="N201" i="13" s="1"/>
  <c r="K194" i="13"/>
  <c r="L194" i="13" s="1"/>
  <c r="M82" i="13"/>
  <c r="N82" i="13" s="1"/>
  <c r="K42" i="13"/>
  <c r="L42" i="13" s="1"/>
  <c r="K108" i="13"/>
  <c r="L108" i="13" s="1"/>
  <c r="K34" i="13"/>
  <c r="L34" i="13" s="1"/>
  <c r="K180" i="13"/>
  <c r="L180" i="13" s="1"/>
  <c r="M133" i="13"/>
  <c r="N133" i="13" s="1"/>
  <c r="M90" i="13"/>
  <c r="N90" i="13" s="1"/>
  <c r="K157" i="13"/>
  <c r="L157" i="13" s="1"/>
  <c r="M65" i="13"/>
  <c r="N65" i="13" s="1"/>
  <c r="M189" i="13"/>
  <c r="N189" i="13" s="1"/>
  <c r="K32" i="13"/>
  <c r="L32" i="13" s="1"/>
  <c r="K11" i="13"/>
  <c r="L11" i="13" s="1"/>
  <c r="K176" i="13"/>
  <c r="L176" i="13" s="1"/>
  <c r="K69" i="13"/>
  <c r="L69" i="13" s="1"/>
  <c r="M80" i="13"/>
  <c r="N80" i="13" s="1"/>
  <c r="M141" i="13"/>
  <c r="N141" i="13" s="1"/>
  <c r="K99" i="13"/>
  <c r="L99" i="13" s="1"/>
  <c r="K31" i="13"/>
  <c r="L31" i="13" s="1"/>
  <c r="K7" i="13"/>
  <c r="L7" i="13" s="1"/>
  <c r="K13" i="13"/>
  <c r="L13" i="13" s="1"/>
  <c r="K73" i="13"/>
  <c r="L73" i="13" s="1"/>
  <c r="M138" i="13"/>
  <c r="N138" i="13" s="1"/>
  <c r="M97" i="13"/>
  <c r="N97" i="13" s="1"/>
  <c r="M127" i="13"/>
  <c r="N127" i="13" s="1"/>
  <c r="M9" i="13"/>
  <c r="N9" i="13" s="1"/>
  <c r="K207" i="13"/>
  <c r="L207" i="13" s="1"/>
  <c r="K114" i="13"/>
  <c r="L114" i="13" s="1"/>
  <c r="K27" i="13"/>
  <c r="L27" i="13" s="1"/>
  <c r="K245" i="13"/>
  <c r="L245" i="13" s="1"/>
  <c r="K158" i="13"/>
  <c r="L158" i="13" s="1"/>
  <c r="M77" i="13"/>
  <c r="N77" i="13" s="1"/>
  <c r="K228" i="13"/>
  <c r="L228" i="13" s="1"/>
  <c r="K260" i="13"/>
  <c r="L260" i="13" s="1"/>
  <c r="M62" i="13"/>
  <c r="N62" i="13" s="1"/>
  <c r="K155" i="13"/>
  <c r="L155" i="13" s="1"/>
  <c r="K105" i="13"/>
  <c r="L105" i="13" s="1"/>
  <c r="M44" i="13"/>
  <c r="N44" i="13" s="1"/>
  <c r="K191" i="13"/>
  <c r="L191" i="13" s="1"/>
  <c r="K229" i="13"/>
  <c r="L229" i="13" s="1"/>
  <c r="K87" i="13"/>
  <c r="L87" i="13" s="1"/>
  <c r="K185" i="13"/>
  <c r="L185" i="13" s="1"/>
  <c r="K8" i="13"/>
  <c r="L8" i="13" s="1"/>
  <c r="K163" i="13"/>
  <c r="L163" i="13" s="1"/>
  <c r="K89" i="13"/>
  <c r="L89" i="13" s="1"/>
  <c r="K126" i="13"/>
  <c r="L126" i="13" s="1"/>
  <c r="M55" i="13"/>
  <c r="N55" i="13" s="1"/>
  <c r="M68" i="13"/>
  <c r="N68" i="13" s="1"/>
  <c r="M167" i="13"/>
  <c r="N167" i="13" s="1"/>
  <c r="M255" i="13"/>
  <c r="N255" i="13" s="1"/>
  <c r="M259" i="13"/>
  <c r="N259" i="13" s="1"/>
  <c r="K83" i="13"/>
  <c r="L83" i="13" s="1"/>
  <c r="K156" i="13"/>
  <c r="L156" i="13" s="1"/>
  <c r="M10" i="13"/>
  <c r="N10" i="13" s="1"/>
  <c r="M15" i="13"/>
  <c r="N15" i="13" s="1"/>
  <c r="M109" i="13"/>
  <c r="N109" i="13" s="1"/>
  <c r="K41" i="13"/>
  <c r="L41" i="13" s="1"/>
  <c r="K23" i="13"/>
  <c r="L23" i="13" s="1"/>
  <c r="M53" i="13"/>
  <c r="N53" i="13" s="1"/>
  <c r="M125" i="13"/>
  <c r="N125" i="13" s="1"/>
  <c r="K168" i="13"/>
  <c r="L168" i="13" s="1"/>
  <c r="M136" i="13"/>
  <c r="N136" i="13" s="1"/>
  <c r="M152" i="13"/>
  <c r="N152" i="13" s="1"/>
  <c r="M219" i="13"/>
  <c r="N219" i="13" s="1"/>
  <c r="M258" i="13"/>
  <c r="N258" i="13" s="1"/>
  <c r="K230" i="13"/>
  <c r="L230" i="13" s="1"/>
  <c r="K26" i="13"/>
  <c r="L26" i="13" s="1"/>
  <c r="M200" i="13"/>
  <c r="N200" i="13" s="1"/>
  <c r="K244" i="13"/>
  <c r="L244" i="13" s="1"/>
  <c r="M223" i="13"/>
  <c r="N223" i="13" s="1"/>
  <c r="M194" i="13"/>
  <c r="N194" i="13" s="1"/>
  <c r="K222" i="13"/>
  <c r="L222" i="13" s="1"/>
  <c r="K17" i="13"/>
  <c r="L17" i="13" s="1"/>
  <c r="K140" i="13"/>
  <c r="L140" i="13" s="1"/>
  <c r="M79" i="13"/>
  <c r="N79" i="13" s="1"/>
  <c r="K72" i="13"/>
  <c r="L72" i="13" s="1"/>
  <c r="M48" i="13"/>
  <c r="N48" i="13" s="1"/>
  <c r="M236" i="13"/>
  <c r="N236" i="13" s="1"/>
  <c r="M96" i="13"/>
  <c r="N96" i="13" s="1"/>
  <c r="M244" i="13"/>
  <c r="N244" i="13" s="1"/>
  <c r="M108" i="13"/>
  <c r="N108" i="13" s="1"/>
  <c r="M72" i="13"/>
  <c r="N72" i="13" s="1"/>
  <c r="M92" i="13"/>
  <c r="N92" i="13" s="1"/>
  <c r="M26" i="13"/>
  <c r="N26" i="13" s="1"/>
  <c r="M245" i="13"/>
  <c r="N245" i="13" s="1"/>
  <c r="K29" i="13"/>
  <c r="L29" i="13" s="1"/>
  <c r="M47" i="13"/>
  <c r="N47" i="13" s="1"/>
  <c r="K54" i="13"/>
  <c r="L54" i="13" s="1"/>
  <c r="K200" i="13"/>
  <c r="L200" i="13" s="1"/>
  <c r="M170" i="13"/>
  <c r="N170" i="13" s="1"/>
  <c r="M126" i="13"/>
  <c r="N126" i="13" s="1"/>
  <c r="K25" i="13"/>
  <c r="L25" i="13" s="1"/>
  <c r="K48" i="13"/>
  <c r="L48" i="13" s="1"/>
  <c r="M183" i="13"/>
  <c r="N183" i="13" s="1"/>
  <c r="M241" i="13"/>
  <c r="N241" i="13" s="1"/>
  <c r="M8" i="13"/>
  <c r="N8" i="13" s="1"/>
  <c r="M158" i="13"/>
  <c r="N158" i="13" s="1"/>
  <c r="M243" i="13"/>
  <c r="N243" i="13" s="1"/>
  <c r="M87" i="13"/>
  <c r="N87" i="13" s="1"/>
  <c r="M85" i="13"/>
  <c r="N85" i="13" s="1"/>
  <c r="M162" i="13"/>
  <c r="N162" i="13" s="1"/>
  <c r="M69" i="13"/>
  <c r="N69" i="13" s="1"/>
  <c r="M111" i="13"/>
  <c r="N111" i="13" s="1"/>
  <c r="M193" i="13"/>
  <c r="N193" i="13" s="1"/>
  <c r="M143" i="13"/>
  <c r="N143" i="13" s="1"/>
  <c r="M128" i="13"/>
  <c r="N128" i="13" s="1"/>
  <c r="M176" i="13"/>
  <c r="N176" i="13" s="1"/>
  <c r="M177" i="13"/>
  <c r="N177" i="13" s="1"/>
  <c r="M207" i="13"/>
  <c r="N207" i="13" s="1"/>
  <c r="M206" i="13"/>
  <c r="N206" i="13" s="1"/>
  <c r="M220" i="13"/>
  <c r="N220" i="13" s="1"/>
  <c r="M30" i="13"/>
  <c r="N30" i="13" s="1"/>
  <c r="M16" i="13"/>
  <c r="N16" i="13" s="1"/>
  <c r="M210" i="13"/>
  <c r="N210" i="13" s="1"/>
  <c r="M94" i="13"/>
  <c r="N94" i="13" s="1"/>
  <c r="M84" i="13"/>
  <c r="N84" i="13" s="1"/>
  <c r="M116" i="13"/>
  <c r="N116" i="13" s="1"/>
  <c r="M124" i="13"/>
  <c r="N124" i="13" s="1"/>
  <c r="M149" i="13"/>
  <c r="N149" i="13" s="1"/>
  <c r="M182" i="13"/>
  <c r="N182" i="13" s="1"/>
  <c r="M213" i="13"/>
  <c r="N213" i="13" s="1"/>
  <c r="M233" i="13"/>
  <c r="N233" i="13" s="1"/>
  <c r="M249" i="13"/>
  <c r="N249" i="13" s="1"/>
  <c r="M265" i="13"/>
  <c r="N265" i="13" s="1"/>
  <c r="M248" i="13"/>
  <c r="N248" i="13" s="1"/>
  <c r="M264" i="13"/>
  <c r="N264" i="13" s="1"/>
  <c r="M240" i="13"/>
  <c r="N240" i="13" s="1"/>
  <c r="M75" i="13"/>
  <c r="N75" i="13" s="1"/>
  <c r="M57" i="13"/>
  <c r="N57" i="13" s="1"/>
  <c r="M93" i="13"/>
  <c r="N93" i="13" s="1"/>
  <c r="M113" i="13"/>
  <c r="N113" i="13" s="1"/>
  <c r="M78" i="13"/>
  <c r="N78" i="13" s="1"/>
  <c r="M95" i="13"/>
  <c r="N95" i="13" s="1"/>
  <c r="M40" i="13"/>
  <c r="N40" i="13" s="1"/>
  <c r="M110" i="13"/>
  <c r="N110" i="13" s="1"/>
  <c r="M151" i="13"/>
  <c r="N151" i="13" s="1"/>
  <c r="M173" i="13"/>
  <c r="N173" i="13" s="1"/>
  <c r="M202" i="13"/>
  <c r="N202" i="13" s="1"/>
  <c r="M154" i="13"/>
  <c r="N154" i="13" s="1"/>
  <c r="M171" i="13"/>
  <c r="N171" i="13" s="1"/>
  <c r="M187" i="13"/>
  <c r="N187" i="13" s="1"/>
  <c r="M203" i="13"/>
  <c r="N203" i="13" s="1"/>
  <c r="M257" i="13"/>
  <c r="N257" i="13" s="1"/>
  <c r="M218" i="13"/>
  <c r="N218" i="13" s="1"/>
  <c r="M266" i="13"/>
  <c r="N266" i="13" s="1"/>
  <c r="M180" i="13"/>
  <c r="N180" i="13" s="1"/>
  <c r="M83" i="13"/>
  <c r="N83" i="13" s="1"/>
  <c r="K179" i="13"/>
  <c r="L179" i="13" s="1"/>
  <c r="M179" i="13"/>
  <c r="N179" i="13" s="1"/>
  <c r="K98" i="13"/>
  <c r="L98" i="13" s="1"/>
  <c r="M98" i="13"/>
  <c r="N98" i="13" s="1"/>
  <c r="K112" i="13"/>
  <c r="L112" i="13" s="1"/>
  <c r="M112" i="13"/>
  <c r="N112" i="13" s="1"/>
  <c r="K204" i="13"/>
  <c r="L204" i="13" s="1"/>
  <c r="M204" i="13"/>
  <c r="N204" i="13" s="1"/>
  <c r="M35" i="13"/>
  <c r="N35" i="13" s="1"/>
  <c r="K35" i="13"/>
  <c r="L35" i="13" s="1"/>
  <c r="M137" i="13"/>
  <c r="N137" i="13" s="1"/>
  <c r="K137" i="13"/>
  <c r="L137" i="13" s="1"/>
  <c r="K58" i="13"/>
  <c r="L58" i="13" s="1"/>
  <c r="M58" i="13"/>
  <c r="N58" i="13" s="1"/>
  <c r="M56" i="13"/>
  <c r="N56" i="13" s="1"/>
  <c r="K70" i="13"/>
  <c r="L70" i="13" s="1"/>
  <c r="M70" i="13"/>
  <c r="N70" i="13" s="1"/>
  <c r="M168" i="13"/>
  <c r="N168" i="13" s="1"/>
  <c r="K199" i="13"/>
  <c r="L199" i="13" s="1"/>
  <c r="M199" i="13"/>
  <c r="N199" i="13" s="1"/>
  <c r="K86" i="13"/>
  <c r="L86" i="13" s="1"/>
  <c r="M86" i="13"/>
  <c r="N86" i="13" s="1"/>
  <c r="K261" i="13"/>
  <c r="L261" i="13" s="1"/>
  <c r="M261" i="13"/>
  <c r="N261" i="13" s="1"/>
  <c r="M226" i="13"/>
  <c r="N226" i="13" s="1"/>
  <c r="M217" i="13"/>
  <c r="N217" i="13" s="1"/>
  <c r="M43" i="13"/>
  <c r="N43" i="13" s="1"/>
  <c r="M163" i="13"/>
  <c r="N163" i="13" s="1"/>
  <c r="M63" i="13"/>
  <c r="N63" i="13" s="1"/>
  <c r="K95" i="13"/>
  <c r="L95" i="13" s="1"/>
  <c r="K122" i="13"/>
  <c r="L122" i="13" s="1"/>
  <c r="M122" i="13"/>
  <c r="N122" i="13" s="1"/>
  <c r="K219" i="13"/>
  <c r="L219" i="13" s="1"/>
  <c r="K183" i="13"/>
  <c r="L183" i="13" s="1"/>
  <c r="K253" i="13"/>
  <c r="L253" i="13" s="1"/>
  <c r="M253" i="13"/>
  <c r="N253" i="13" s="1"/>
  <c r="K139" i="13"/>
  <c r="L139" i="13" s="1"/>
  <c r="M139" i="13"/>
  <c r="N139" i="13" s="1"/>
  <c r="K251" i="13"/>
  <c r="L251" i="13" s="1"/>
  <c r="M251" i="13"/>
  <c r="N251" i="13" s="1"/>
  <c r="K254" i="13"/>
  <c r="L254" i="13" s="1"/>
  <c r="M254" i="13"/>
  <c r="N254" i="13" s="1"/>
  <c r="K247" i="13"/>
  <c r="L247" i="13" s="1"/>
  <c r="M247" i="13"/>
  <c r="N247" i="13" s="1"/>
  <c r="K190" i="13"/>
  <c r="L190" i="13" s="1"/>
  <c r="M190" i="13"/>
  <c r="N190" i="13" s="1"/>
  <c r="K147" i="13"/>
  <c r="L147" i="13" s="1"/>
  <c r="M147" i="13"/>
  <c r="N147" i="13" s="1"/>
  <c r="K164" i="13"/>
  <c r="L164" i="13" s="1"/>
  <c r="M164" i="13"/>
  <c r="N164" i="13" s="1"/>
  <c r="K237" i="13"/>
  <c r="L237" i="13" s="1"/>
  <c r="M237" i="13"/>
  <c r="N237" i="13" s="1"/>
  <c r="K123" i="13"/>
  <c r="L123" i="13" s="1"/>
  <c r="M123" i="13"/>
  <c r="N123" i="13" s="1"/>
  <c r="M5" i="13"/>
  <c r="N5" i="13" s="1"/>
  <c r="P5" i="13" s="1"/>
  <c r="K235" i="13"/>
  <c r="L235" i="13" s="1"/>
  <c r="M235" i="13"/>
  <c r="N235" i="13" s="1"/>
  <c r="M45" i="13"/>
  <c r="N45" i="13" s="1"/>
  <c r="K238" i="13"/>
  <c r="L238" i="13" s="1"/>
  <c r="M238" i="13"/>
  <c r="N238" i="13" s="1"/>
  <c r="K268" i="13"/>
  <c r="L268" i="13" s="1"/>
  <c r="M268" i="13"/>
  <c r="N268" i="13" s="1"/>
  <c r="K231" i="13"/>
  <c r="L231" i="13" s="1"/>
  <c r="M231" i="13"/>
  <c r="N231" i="13" s="1"/>
  <c r="K174" i="13"/>
  <c r="L174" i="13" s="1"/>
  <c r="M174" i="13"/>
  <c r="N174" i="13" s="1"/>
  <c r="K30" i="13"/>
  <c r="L30" i="13" s="1"/>
  <c r="M54" i="13"/>
  <c r="N54" i="13" s="1"/>
  <c r="K152" i="13"/>
  <c r="L152" i="13" s="1"/>
  <c r="K47" i="13"/>
  <c r="L47" i="13" s="1"/>
  <c r="K55" i="13"/>
  <c r="L55" i="13" s="1"/>
  <c r="K119" i="13"/>
  <c r="L119" i="13" s="1"/>
  <c r="M119" i="13"/>
  <c r="N119" i="13" s="1"/>
  <c r="M230" i="13"/>
  <c r="N230" i="13" s="1"/>
  <c r="K216" i="13"/>
  <c r="L216" i="13" s="1"/>
  <c r="M81" i="13"/>
  <c r="N81" i="13" s="1"/>
  <c r="M91" i="13"/>
  <c r="N91" i="13" s="1"/>
  <c r="K258" i="13"/>
  <c r="L258" i="13" s="1"/>
  <c r="K255" i="13"/>
  <c r="L255" i="13" s="1"/>
  <c r="M17" i="11"/>
  <c r="N17" i="11" s="1"/>
  <c r="K150" i="13"/>
  <c r="L150" i="13" s="1"/>
  <c r="K71" i="13"/>
  <c r="L71" i="13" s="1"/>
  <c r="M71" i="13"/>
  <c r="N71" i="13" s="1"/>
  <c r="K115" i="13"/>
  <c r="L115" i="13" s="1"/>
  <c r="M115" i="13"/>
  <c r="N115" i="13" s="1"/>
  <c r="K205" i="13"/>
  <c r="L205" i="13" s="1"/>
  <c r="M205" i="13"/>
  <c r="N205" i="13" s="1"/>
  <c r="M142" i="13"/>
  <c r="N142" i="13" s="1"/>
  <c r="M129" i="13"/>
  <c r="N129" i="13" s="1"/>
  <c r="M29" i="13"/>
  <c r="N29" i="13" s="1"/>
  <c r="K15" i="13"/>
  <c r="L15" i="13" s="1"/>
  <c r="M51" i="13"/>
  <c r="N51" i="13" s="1"/>
  <c r="M99" i="13"/>
  <c r="N99" i="13" s="1"/>
  <c r="K181" i="13"/>
  <c r="L181" i="13" s="1"/>
  <c r="M181" i="13"/>
  <c r="N181" i="13" s="1"/>
  <c r="K130" i="13"/>
  <c r="L130" i="13" s="1"/>
  <c r="M130" i="13"/>
  <c r="N130" i="13" s="1"/>
  <c r="K160" i="13"/>
  <c r="L160" i="13" s="1"/>
  <c r="M160" i="13"/>
  <c r="N160" i="13" s="1"/>
  <c r="K166" i="13"/>
  <c r="L166" i="13" s="1"/>
  <c r="M166" i="13"/>
  <c r="N166" i="13" s="1"/>
  <c r="M25" i="13"/>
  <c r="N25" i="13" s="1"/>
  <c r="K33" i="13"/>
  <c r="L33" i="13" s="1"/>
  <c r="M33" i="13"/>
  <c r="N33" i="13" s="1"/>
  <c r="K16" i="13"/>
  <c r="L16" i="13" s="1"/>
  <c r="K165" i="13"/>
  <c r="L165" i="13" s="1"/>
  <c r="M165" i="13"/>
  <c r="N165" i="13" s="1"/>
  <c r="K104" i="13"/>
  <c r="L104" i="13" s="1"/>
  <c r="M104" i="13"/>
  <c r="N104" i="13" s="1"/>
  <c r="K148" i="13"/>
  <c r="L148" i="13" s="1"/>
  <c r="M148" i="13"/>
  <c r="N148" i="13" s="1"/>
  <c r="K102" i="13"/>
  <c r="L102" i="13" s="1"/>
  <c r="M102" i="13"/>
  <c r="N102" i="13" s="1"/>
  <c r="K175" i="13"/>
  <c r="L175" i="13" s="1"/>
  <c r="M175" i="13"/>
  <c r="N175" i="13" s="1"/>
  <c r="K144" i="13"/>
  <c r="L144" i="13" s="1"/>
  <c r="M144" i="13"/>
  <c r="N144" i="13" s="1"/>
  <c r="K10" i="13"/>
  <c r="L10" i="13" s="1"/>
  <c r="K37" i="13"/>
  <c r="L37" i="13" s="1"/>
  <c r="M46" i="13"/>
  <c r="N46" i="13" s="1"/>
  <c r="K46" i="13"/>
  <c r="L46" i="13" s="1"/>
  <c r="M23" i="13"/>
  <c r="N23" i="13" s="1"/>
  <c r="K107" i="13"/>
  <c r="L107" i="13" s="1"/>
  <c r="M107" i="13"/>
  <c r="N107" i="13" s="1"/>
  <c r="K136" i="13"/>
  <c r="L136" i="13" s="1"/>
  <c r="M135" i="13"/>
  <c r="N135" i="13" s="1"/>
  <c r="K239" i="13"/>
  <c r="L239" i="13" s="1"/>
  <c r="M239" i="13"/>
  <c r="N239" i="13" s="1"/>
  <c r="K246" i="13"/>
  <c r="L246" i="13" s="1"/>
  <c r="M246" i="13"/>
  <c r="N246" i="13" s="1"/>
  <c r="K50" i="13"/>
  <c r="L50" i="13" s="1"/>
  <c r="K196" i="13"/>
  <c r="L196" i="13" s="1"/>
  <c r="K249" i="13"/>
  <c r="L249" i="13" s="1"/>
  <c r="K100" i="13"/>
  <c r="L100" i="13" s="1"/>
  <c r="K192" i="13"/>
  <c r="L192" i="13" s="1"/>
  <c r="K38" i="13"/>
  <c r="L38" i="13" s="1"/>
  <c r="K218" i="13"/>
  <c r="L218" i="13" s="1"/>
  <c r="M195" i="13"/>
  <c r="N195" i="13" s="1"/>
  <c r="K101" i="13"/>
  <c r="L101" i="13" s="1"/>
  <c r="K248" i="13"/>
  <c r="L248" i="13" s="1"/>
  <c r="M252" i="13"/>
  <c r="N252" i="13" s="1"/>
  <c r="K124" i="13"/>
  <c r="L124" i="13" s="1"/>
  <c r="K135" i="13"/>
  <c r="L135" i="13" s="1"/>
  <c r="K241" i="13"/>
  <c r="L241" i="13" s="1"/>
  <c r="K169" i="13"/>
  <c r="L169" i="13" s="1"/>
  <c r="K154" i="13"/>
  <c r="L154" i="13" s="1"/>
  <c r="K92" i="13"/>
  <c r="L92" i="13" s="1"/>
  <c r="K65" i="13"/>
  <c r="L65" i="13" s="1"/>
  <c r="M49" i="13"/>
  <c r="N49" i="13" s="1"/>
  <c r="K259" i="11"/>
  <c r="L259" i="11" s="1"/>
  <c r="M228" i="12"/>
  <c r="N228" i="12" s="1"/>
  <c r="K197" i="13"/>
  <c r="L197" i="13" s="1"/>
  <c r="K182" i="13"/>
  <c r="L182" i="13" s="1"/>
  <c r="K267" i="13"/>
  <c r="L267" i="13" s="1"/>
  <c r="K118" i="13"/>
  <c r="L118" i="13" s="1"/>
  <c r="K233" i="13"/>
  <c r="L233" i="13" s="1"/>
  <c r="K117" i="13"/>
  <c r="L117" i="13" s="1"/>
  <c r="K149" i="13"/>
  <c r="L149" i="13" s="1"/>
  <c r="M7" i="13"/>
  <c r="N7" i="13" s="1"/>
  <c r="K78" i="13"/>
  <c r="L78" i="13" s="1"/>
  <c r="M73" i="13"/>
  <c r="N73" i="13" s="1"/>
  <c r="K232" i="13"/>
  <c r="L232" i="13" s="1"/>
  <c r="M209" i="13"/>
  <c r="N209" i="13" s="1"/>
  <c r="K84" i="13"/>
  <c r="L84" i="13" s="1"/>
  <c r="K262" i="13"/>
  <c r="L262" i="13" s="1"/>
  <c r="K225" i="13"/>
  <c r="L225" i="13" s="1"/>
  <c r="K138" i="13"/>
  <c r="L138" i="13" s="1"/>
  <c r="K109" i="13"/>
  <c r="L109" i="13" s="1"/>
  <c r="K81" i="13"/>
  <c r="L81" i="13" s="1"/>
  <c r="K20" i="13"/>
  <c r="L20" i="13" s="1"/>
  <c r="M131" i="13"/>
  <c r="N131" i="13" s="1"/>
  <c r="K134" i="13"/>
  <c r="L134" i="13" s="1"/>
  <c r="M221" i="13"/>
  <c r="N221" i="13" s="1"/>
  <c r="K256" i="13"/>
  <c r="L256" i="13" s="1"/>
  <c r="K132" i="13"/>
  <c r="L132" i="13" s="1"/>
  <c r="M100" i="13"/>
  <c r="N100" i="13" s="1"/>
  <c r="M134" i="13"/>
  <c r="N134" i="13" s="1"/>
  <c r="K57" i="13"/>
  <c r="L57" i="13" s="1"/>
  <c r="M38" i="13"/>
  <c r="N38" i="13" s="1"/>
  <c r="K173" i="13"/>
  <c r="L173" i="13" s="1"/>
  <c r="K203" i="13"/>
  <c r="L203" i="13" s="1"/>
  <c r="K188" i="13"/>
  <c r="L188" i="13" s="1"/>
  <c r="K161" i="13"/>
  <c r="L161" i="13" s="1"/>
  <c r="K77" i="13"/>
  <c r="L77" i="13" s="1"/>
  <c r="K214" i="13"/>
  <c r="L214" i="13" s="1"/>
  <c r="M191" i="13"/>
  <c r="N191" i="13" s="1"/>
  <c r="M198" i="13"/>
  <c r="N198" i="13" s="1"/>
  <c r="M155" i="13"/>
  <c r="N155" i="13" s="1"/>
  <c r="K97" i="13"/>
  <c r="L97" i="13" s="1"/>
  <c r="K79" i="13"/>
  <c r="L79" i="13" s="1"/>
  <c r="K6" i="13"/>
  <c r="L6" i="13" s="1"/>
  <c r="M141" i="11"/>
  <c r="N141" i="11" s="1"/>
  <c r="H20" i="12"/>
  <c r="H45" i="12"/>
  <c r="H129" i="12"/>
  <c r="H193" i="12"/>
  <c r="H59" i="12"/>
  <c r="G51" i="12"/>
  <c r="K242" i="13"/>
  <c r="L242" i="13" s="1"/>
  <c r="M242" i="13"/>
  <c r="N242" i="13" s="1"/>
  <c r="M120" i="13"/>
  <c r="N120" i="13" s="1"/>
  <c r="K75" i="13"/>
  <c r="L75" i="13" s="1"/>
  <c r="K240" i="13"/>
  <c r="L240" i="13" s="1"/>
  <c r="M118" i="13"/>
  <c r="N118" i="13" s="1"/>
  <c r="K210" i="13"/>
  <c r="L210" i="13" s="1"/>
  <c r="M50" i="13"/>
  <c r="N50" i="13" s="1"/>
  <c r="M178" i="13"/>
  <c r="N178" i="13" s="1"/>
  <c r="M114" i="13"/>
  <c r="N114" i="13" s="1"/>
  <c r="M66" i="13"/>
  <c r="N66" i="13" s="1"/>
  <c r="K40" i="13"/>
  <c r="L40" i="13" s="1"/>
  <c r="K266" i="13"/>
  <c r="L266" i="13" s="1"/>
  <c r="M215" i="13"/>
  <c r="N215" i="13" s="1"/>
  <c r="K142" i="13"/>
  <c r="L142" i="13" s="1"/>
  <c r="K113" i="13"/>
  <c r="L113" i="13" s="1"/>
  <c r="M196" i="13"/>
  <c r="N196" i="13" s="1"/>
  <c r="K133" i="13"/>
  <c r="L133" i="13" s="1"/>
  <c r="K187" i="13"/>
  <c r="L187" i="13" s="1"/>
  <c r="K172" i="13"/>
  <c r="L172" i="13" s="1"/>
  <c r="K145" i="13"/>
  <c r="L145" i="13" s="1"/>
  <c r="K110" i="13"/>
  <c r="L110" i="13" s="1"/>
  <c r="M229" i="13"/>
  <c r="N229" i="13" s="1"/>
  <c r="K202" i="13"/>
  <c r="L202" i="13" s="1"/>
  <c r="K68" i="13"/>
  <c r="L68" i="13" s="1"/>
  <c r="K62" i="13"/>
  <c r="L62" i="13" s="1"/>
  <c r="K53" i="13"/>
  <c r="L53" i="13" s="1"/>
  <c r="M212" i="13"/>
  <c r="N212" i="13" s="1"/>
  <c r="M222" i="13"/>
  <c r="N222" i="13" s="1"/>
  <c r="M267" i="13"/>
  <c r="N267" i="13" s="1"/>
  <c r="K223" i="11"/>
  <c r="L223" i="11" s="1"/>
  <c r="K40" i="11"/>
  <c r="L40" i="11" s="1"/>
  <c r="K226" i="13"/>
  <c r="L226" i="13" s="1"/>
  <c r="G236" i="12"/>
  <c r="M236" i="12" s="1"/>
  <c r="N236" i="12" s="1"/>
  <c r="H153" i="12"/>
  <c r="G207" i="12"/>
  <c r="G32" i="12"/>
  <c r="G199" i="12"/>
  <c r="G206" i="12"/>
  <c r="H94" i="12"/>
  <c r="H149" i="12"/>
  <c r="H135" i="12"/>
  <c r="G17" i="12"/>
  <c r="G204" i="12"/>
  <c r="H103" i="12"/>
  <c r="H87" i="12"/>
  <c r="H109" i="12"/>
  <c r="H24" i="12"/>
  <c r="G233" i="12"/>
  <c r="G98" i="12"/>
  <c r="H48" i="12"/>
  <c r="G175" i="12"/>
  <c r="H6" i="12"/>
  <c r="H148" i="12"/>
  <c r="G80" i="12"/>
  <c r="H35" i="12"/>
  <c r="H56" i="12"/>
  <c r="H10" i="12"/>
  <c r="H142" i="12"/>
  <c r="G144" i="12"/>
  <c r="G83" i="12"/>
  <c r="G55" i="12"/>
  <c r="G130" i="12"/>
  <c r="H140" i="12"/>
  <c r="G5" i="12"/>
  <c r="G79" i="12"/>
  <c r="G14" i="12"/>
  <c r="G47" i="12"/>
  <c r="H268" i="12"/>
  <c r="G158" i="12"/>
  <c r="M158" i="12" s="1"/>
  <c r="N158" i="12" s="1"/>
  <c r="H112" i="12"/>
  <c r="K224" i="13"/>
  <c r="L224" i="13" s="1"/>
  <c r="M208" i="13"/>
  <c r="N208" i="13" s="1"/>
  <c r="H266" i="12"/>
  <c r="M197" i="13"/>
  <c r="N197" i="13" s="1"/>
  <c r="K103" i="13"/>
  <c r="L103" i="13" s="1"/>
  <c r="K12" i="13"/>
  <c r="L12" i="13" s="1"/>
  <c r="K250" i="13"/>
  <c r="L250" i="13" s="1"/>
  <c r="M256" i="13"/>
  <c r="N256" i="13" s="1"/>
  <c r="M117" i="13"/>
  <c r="N117" i="13" s="1"/>
  <c r="M12" i="13"/>
  <c r="N12" i="13" s="1"/>
  <c r="K171" i="13"/>
  <c r="L171" i="13" s="1"/>
  <c r="M146" i="13"/>
  <c r="N146" i="13" s="1"/>
  <c r="K94" i="13"/>
  <c r="L94" i="13" s="1"/>
  <c r="K201" i="13"/>
  <c r="L201" i="13" s="1"/>
  <c r="K186" i="13"/>
  <c r="L186" i="13" s="1"/>
  <c r="K159" i="13"/>
  <c r="L159" i="13" s="1"/>
  <c r="M153" i="13"/>
  <c r="N153" i="13" s="1"/>
  <c r="M225" i="13"/>
  <c r="N225" i="13" s="1"/>
  <c r="M27" i="13"/>
  <c r="N27" i="13" s="1"/>
  <c r="Q6" i="10"/>
  <c r="M34" i="12"/>
  <c r="N34" i="12" s="1"/>
  <c r="K217" i="13"/>
  <c r="L217" i="13" s="1"/>
  <c r="K93" i="13"/>
  <c r="L93" i="13" s="1"/>
  <c r="K265" i="13"/>
  <c r="L265" i="13" s="1"/>
  <c r="K151" i="13"/>
  <c r="L151" i="13" s="1"/>
  <c r="K116" i="13"/>
  <c r="L116" i="13" s="1"/>
  <c r="K43" i="13"/>
  <c r="L43" i="13" s="1"/>
  <c r="K234" i="13"/>
  <c r="L234" i="13" s="1"/>
  <c r="M211" i="13"/>
  <c r="N211" i="13" s="1"/>
  <c r="K63" i="13"/>
  <c r="L63" i="13" s="1"/>
  <c r="K264" i="13"/>
  <c r="L264" i="13" s="1"/>
  <c r="K213" i="13"/>
  <c r="L213" i="13" s="1"/>
  <c r="K129" i="13"/>
  <c r="L129" i="13" s="1"/>
  <c r="K257" i="13"/>
  <c r="L257" i="13" s="1"/>
  <c r="K170" i="13"/>
  <c r="L170" i="13" s="1"/>
  <c r="K143" i="13"/>
  <c r="L143" i="13" s="1"/>
  <c r="K82" i="13"/>
  <c r="L82" i="13" s="1"/>
  <c r="K36" i="13"/>
  <c r="L36" i="13" s="1"/>
  <c r="M192" i="13"/>
  <c r="N192" i="13" s="1"/>
  <c r="M38" i="12"/>
  <c r="N38" i="12" s="1"/>
  <c r="M223" i="12"/>
  <c r="N223" i="12" s="1"/>
  <c r="K252" i="12"/>
  <c r="L252" i="12" s="1"/>
  <c r="K167" i="12"/>
  <c r="L167" i="12" s="1"/>
  <c r="K223" i="12"/>
  <c r="L223" i="12" s="1"/>
  <c r="M220" i="12"/>
  <c r="N220" i="12" s="1"/>
  <c r="M242" i="12"/>
  <c r="N242" i="12" s="1"/>
  <c r="M58" i="11"/>
  <c r="N58" i="11" s="1"/>
  <c r="M116" i="11"/>
  <c r="N116" i="11" s="1"/>
  <c r="K144" i="11"/>
  <c r="L144" i="11" s="1"/>
  <c r="K251" i="11"/>
  <c r="L251" i="11" s="1"/>
  <c r="K213" i="11"/>
  <c r="L213" i="11" s="1"/>
  <c r="K182" i="11"/>
  <c r="L182" i="11" s="1"/>
  <c r="K73" i="11"/>
  <c r="L73" i="11" s="1"/>
  <c r="O6" i="7"/>
  <c r="P6" i="7" s="1"/>
  <c r="Q6" i="7" s="1"/>
  <c r="O6" i="3"/>
  <c r="P6" i="3" s="1"/>
  <c r="Q6" i="3" s="1"/>
  <c r="I172" i="4"/>
  <c r="J154" i="4"/>
  <c r="I117" i="4"/>
  <c r="J102" i="4"/>
  <c r="J23" i="4"/>
  <c r="J133" i="4"/>
  <c r="J94" i="4"/>
  <c r="J17" i="4"/>
  <c r="I63" i="4"/>
  <c r="I27" i="4"/>
  <c r="J36" i="4"/>
  <c r="J160" i="4"/>
  <c r="J5" i="4"/>
  <c r="J9" i="4"/>
  <c r="J63" i="4"/>
  <c r="I102" i="4"/>
  <c r="J14" i="4"/>
  <c r="J90" i="4"/>
  <c r="I54" i="4"/>
  <c r="J39" i="4"/>
  <c r="J111" i="4"/>
  <c r="J173" i="4"/>
  <c r="J156" i="4"/>
  <c r="J89" i="4"/>
  <c r="J258" i="4"/>
  <c r="I106" i="4"/>
  <c r="J78" i="4"/>
  <c r="I156" i="4"/>
  <c r="J59" i="4"/>
  <c r="J194" i="4"/>
  <c r="I24" i="4"/>
  <c r="J118" i="4"/>
  <c r="J128" i="4"/>
  <c r="I5" i="4"/>
  <c r="J60" i="4"/>
  <c r="I89" i="4"/>
  <c r="J8" i="4"/>
  <c r="J47" i="4"/>
  <c r="J42" i="4"/>
  <c r="I35" i="4"/>
  <c r="J57" i="4"/>
  <c r="J157" i="4"/>
  <c r="J104" i="4"/>
  <c r="J85" i="4"/>
  <c r="J164" i="4"/>
  <c r="I64" i="4"/>
  <c r="J62" i="4"/>
  <c r="J132" i="4"/>
  <c r="J58" i="4"/>
  <c r="J126" i="4"/>
  <c r="J20" i="4"/>
  <c r="J91" i="4"/>
  <c r="J115" i="4"/>
  <c r="J168" i="4"/>
  <c r="J13" i="4"/>
  <c r="J83" i="4"/>
  <c r="I133" i="4"/>
  <c r="I7" i="4"/>
  <c r="J31" i="4"/>
  <c r="J7" i="4"/>
  <c r="I173" i="4"/>
  <c r="J92" i="4"/>
  <c r="J30" i="4"/>
  <c r="J40" i="4"/>
  <c r="J10" i="4"/>
  <c r="I71" i="4"/>
  <c r="I128" i="4"/>
  <c r="I45" i="4"/>
  <c r="I83" i="4"/>
  <c r="J138" i="4"/>
  <c r="J247" i="4"/>
  <c r="J77" i="4"/>
  <c r="J106" i="4"/>
  <c r="I56" i="4"/>
  <c r="J35" i="4"/>
  <c r="I116" i="4"/>
  <c r="J43" i="4"/>
  <c r="J101" i="4"/>
  <c r="J11" i="4"/>
  <c r="J86" i="4"/>
  <c r="I73" i="4"/>
  <c r="J142" i="4"/>
  <c r="J129" i="4"/>
  <c r="J54" i="4"/>
  <c r="J114" i="4"/>
  <c r="J178" i="4"/>
  <c r="J12" i="4"/>
  <c r="I140" i="4"/>
  <c r="J15" i="4"/>
  <c r="I114" i="4"/>
  <c r="I77" i="4"/>
  <c r="J71" i="4"/>
  <c r="J75" i="4"/>
  <c r="J50" i="4"/>
  <c r="I153" i="4"/>
  <c r="I108" i="4"/>
  <c r="I148" i="4"/>
  <c r="J80" i="4"/>
  <c r="J82" i="4"/>
  <c r="I47" i="4"/>
  <c r="J48" i="4"/>
  <c r="J34" i="4"/>
  <c r="J55" i="4"/>
  <c r="J22" i="4"/>
  <c r="I86" i="4"/>
  <c r="J72" i="4"/>
  <c r="I79" i="4"/>
  <c r="J6" i="4"/>
  <c r="I33" i="4"/>
  <c r="I26" i="4"/>
  <c r="J119" i="4"/>
  <c r="J127" i="4"/>
  <c r="J136" i="4"/>
  <c r="J66" i="4"/>
  <c r="J70" i="4"/>
  <c r="J125" i="4"/>
  <c r="I18" i="4"/>
  <c r="J51" i="4"/>
  <c r="J52" i="4"/>
  <c r="J155" i="4"/>
  <c r="J122" i="4"/>
  <c r="J130" i="4"/>
  <c r="I39" i="4"/>
  <c r="I46" i="4"/>
  <c r="J87" i="4"/>
  <c r="J27" i="4"/>
  <c r="J46" i="4"/>
  <c r="I246" i="4"/>
  <c r="J53" i="4"/>
  <c r="I112" i="4"/>
  <c r="J38" i="4"/>
  <c r="J44" i="4"/>
  <c r="I67" i="4"/>
  <c r="J19" i="4"/>
  <c r="J95" i="4"/>
  <c r="J134" i="4"/>
  <c r="J175" i="4"/>
  <c r="J45" i="4"/>
  <c r="J29" i="4"/>
  <c r="I34" i="4"/>
  <c r="J21" i="4"/>
  <c r="I154" i="4"/>
  <c r="I124" i="4"/>
  <c r="J113" i="4"/>
  <c r="J37" i="4"/>
  <c r="J25" i="4"/>
  <c r="J56" i="4"/>
  <c r="I10" i="4"/>
  <c r="I150" i="4"/>
  <c r="J79" i="4"/>
  <c r="J218" i="4"/>
  <c r="J88" i="4"/>
  <c r="J67" i="4"/>
  <c r="J74" i="4"/>
  <c r="I115" i="4"/>
  <c r="I20" i="4"/>
  <c r="I42" i="4"/>
  <c r="I165" i="4"/>
  <c r="I14" i="4"/>
  <c r="I49" i="4"/>
  <c r="I16" i="4"/>
  <c r="I82" i="4"/>
  <c r="J181" i="4"/>
  <c r="J64" i="4"/>
  <c r="J172" i="4"/>
  <c r="I123" i="4"/>
  <c r="J105" i="4"/>
  <c r="J116" i="4"/>
  <c r="J197" i="4"/>
  <c r="J191" i="4"/>
  <c r="I57" i="4"/>
  <c r="J41" i="4"/>
  <c r="I209" i="4"/>
  <c r="I125" i="4"/>
  <c r="J81" i="4"/>
  <c r="I181" i="4"/>
  <c r="I107" i="4"/>
  <c r="I122" i="4"/>
  <c r="I111" i="4"/>
  <c r="I118" i="4"/>
  <c r="J202" i="4"/>
  <c r="J240" i="4"/>
  <c r="I186" i="4"/>
  <c r="J222" i="4"/>
  <c r="I131" i="4"/>
  <c r="I203" i="4"/>
  <c r="I237" i="4"/>
  <c r="I219" i="4"/>
  <c r="J245" i="4"/>
  <c r="I256" i="4"/>
  <c r="J176" i="4"/>
  <c r="J216" i="4"/>
  <c r="J145" i="4"/>
  <c r="J171" i="4"/>
  <c r="J235" i="4"/>
  <c r="J207" i="4"/>
  <c r="J143" i="4"/>
  <c r="J204" i="4"/>
  <c r="I267" i="4"/>
  <c r="J190" i="4"/>
  <c r="J147" i="4"/>
  <c r="I205" i="4"/>
  <c r="I17" i="4"/>
  <c r="I134" i="4"/>
  <c r="I38" i="4"/>
  <c r="I22" i="4"/>
  <c r="I85" i="4"/>
  <c r="I141" i="4"/>
  <c r="I59" i="4"/>
  <c r="I239" i="4"/>
  <c r="I221" i="4"/>
  <c r="J96" i="4"/>
  <c r="J112" i="4"/>
  <c r="I223" i="4"/>
  <c r="I200" i="4"/>
  <c r="J234" i="4"/>
  <c r="J69" i="4"/>
  <c r="J148" i="4"/>
  <c r="I97" i="4"/>
  <c r="J73" i="4"/>
  <c r="I162" i="4"/>
  <c r="I25" i="4"/>
  <c r="J103" i="4"/>
  <c r="J144" i="4"/>
  <c r="I164" i="4"/>
  <c r="I188" i="4"/>
  <c r="I66" i="4"/>
  <c r="I98" i="4"/>
  <c r="J205" i="4"/>
  <c r="I234" i="4"/>
  <c r="I216" i="4"/>
  <c r="J214" i="4"/>
  <c r="I163" i="4"/>
  <c r="J249" i="4"/>
  <c r="I258" i="4"/>
  <c r="I135" i="4"/>
  <c r="J213" i="4"/>
  <c r="I241" i="4"/>
  <c r="J210" i="4"/>
  <c r="J256" i="4"/>
  <c r="I177" i="4"/>
  <c r="J180" i="4"/>
  <c r="I217" i="4"/>
  <c r="J149" i="4"/>
  <c r="I193" i="4"/>
  <c r="J244" i="4"/>
  <c r="J153" i="4"/>
  <c r="I195" i="4"/>
  <c r="J253" i="4"/>
  <c r="I8" i="4"/>
  <c r="I28" i="4"/>
  <c r="I69" i="4"/>
  <c r="I168" i="4"/>
  <c r="I137" i="4"/>
  <c r="I176" i="4"/>
  <c r="I51" i="4"/>
  <c r="I21" i="4"/>
  <c r="J152" i="4"/>
  <c r="I81" i="4"/>
  <c r="J61" i="4"/>
  <c r="J121" i="4"/>
  <c r="J185" i="4"/>
  <c r="J97" i="4"/>
  <c r="J252" i="4"/>
  <c r="J99" i="4"/>
  <c r="J242" i="4"/>
  <c r="J124" i="4"/>
  <c r="J110" i="4"/>
  <c r="J266" i="4"/>
  <c r="J84" i="4"/>
  <c r="J100" i="4"/>
  <c r="J151" i="4"/>
  <c r="I94" i="4"/>
  <c r="I215" i="4"/>
  <c r="I138" i="4"/>
  <c r="I121" i="4"/>
  <c r="J231" i="4"/>
  <c r="I182" i="4"/>
  <c r="J165" i="4"/>
  <c r="J233" i="4"/>
  <c r="I206" i="4"/>
  <c r="J137" i="4"/>
  <c r="J163" i="4"/>
  <c r="I226" i="4"/>
  <c r="I139" i="4"/>
  <c r="I214" i="4"/>
  <c r="I245" i="4"/>
  <c r="I238" i="4"/>
  <c r="I254" i="4"/>
  <c r="I264" i="4"/>
  <c r="J162" i="4"/>
  <c r="J212" i="4"/>
  <c r="I236" i="4"/>
  <c r="J166" i="4"/>
  <c r="I213" i="4"/>
  <c r="I240" i="4"/>
  <c r="I30" i="4"/>
  <c r="I29" i="4"/>
  <c r="I11" i="4"/>
  <c r="I130" i="4"/>
  <c r="I19" i="4"/>
  <c r="J193" i="4"/>
  <c r="J26" i="4"/>
  <c r="J182" i="4"/>
  <c r="J174" i="4"/>
  <c r="I99" i="4"/>
  <c r="J259" i="4"/>
  <c r="I58" i="4"/>
  <c r="I65" i="4"/>
  <c r="I152" i="4"/>
  <c r="I110" i="4"/>
  <c r="I76" i="4"/>
  <c r="I218" i="4"/>
  <c r="J196" i="4"/>
  <c r="J251" i="4"/>
  <c r="I220" i="4"/>
  <c r="J131" i="4"/>
  <c r="I224" i="4"/>
  <c r="J262" i="4"/>
  <c r="J227" i="4"/>
  <c r="J267" i="4"/>
  <c r="J229" i="4"/>
  <c r="I174" i="4"/>
  <c r="I180" i="4"/>
  <c r="I225" i="4"/>
  <c r="J183" i="4"/>
  <c r="I257" i="4"/>
  <c r="I15" i="4"/>
  <c r="I142" i="4"/>
  <c r="I119" i="4"/>
  <c r="I70" i="4"/>
  <c r="I95" i="4"/>
  <c r="J177" i="4"/>
  <c r="J93" i="4"/>
  <c r="J32" i="4"/>
  <c r="J98" i="4"/>
  <c r="I187" i="4"/>
  <c r="J24" i="4"/>
  <c r="J217" i="4"/>
  <c r="I68" i="4"/>
  <c r="I145" i="4"/>
  <c r="I62" i="4"/>
  <c r="I120" i="4"/>
  <c r="I175" i="4"/>
  <c r="I265" i="4"/>
  <c r="J159" i="4"/>
  <c r="I252" i="4"/>
  <c r="J261" i="4"/>
  <c r="I262" i="4"/>
  <c r="I198" i="4"/>
  <c r="J158" i="4"/>
  <c r="J203" i="4"/>
  <c r="J243" i="4"/>
  <c r="J226" i="4"/>
  <c r="J237" i="4"/>
  <c r="I178" i="4"/>
  <c r="I12" i="4"/>
  <c r="J108" i="4"/>
  <c r="I166" i="4"/>
  <c r="J255" i="4"/>
  <c r="J49" i="4"/>
  <c r="I248" i="4"/>
  <c r="I190" i="4"/>
  <c r="J167" i="4"/>
  <c r="J221" i="4"/>
  <c r="J188" i="4"/>
  <c r="I93" i="4"/>
  <c r="I88" i="4"/>
  <c r="I183" i="4"/>
  <c r="I149" i="4"/>
  <c r="I36" i="4"/>
  <c r="J208" i="4"/>
  <c r="I157" i="4"/>
  <c r="I91" i="4"/>
  <c r="I184" i="4"/>
  <c r="J187" i="4"/>
  <c r="J18" i="4"/>
  <c r="J140" i="4"/>
  <c r="I161" i="4"/>
  <c r="J109" i="4"/>
  <c r="I160" i="4"/>
  <c r="I191" i="4"/>
  <c r="J232" i="4"/>
  <c r="J200" i="4"/>
  <c r="I251" i="4"/>
  <c r="I201" i="4"/>
  <c r="I255" i="4"/>
  <c r="I230" i="4"/>
  <c r="I143" i="4"/>
  <c r="J264" i="4"/>
  <c r="I147" i="4"/>
  <c r="I204" i="4"/>
  <c r="J263" i="4"/>
  <c r="I227" i="4"/>
  <c r="I211" i="4"/>
  <c r="I50" i="4"/>
  <c r="I146" i="4"/>
  <c r="I13" i="4"/>
  <c r="I23" i="4"/>
  <c r="I189" i="4"/>
  <c r="I31" i="4"/>
  <c r="I90" i="4"/>
  <c r="I52" i="4"/>
  <c r="J186" i="4"/>
  <c r="J120" i="4"/>
  <c r="I60" i="4"/>
  <c r="I105" i="4"/>
  <c r="J123" i="4"/>
  <c r="J161" i="4"/>
  <c r="I170" i="4"/>
  <c r="I113" i="4"/>
  <c r="J228" i="4"/>
  <c r="I212" i="4"/>
  <c r="I244" i="4"/>
  <c r="J246" i="4"/>
  <c r="J179" i="4"/>
  <c r="I250" i="4"/>
  <c r="I171" i="4"/>
  <c r="I228" i="4"/>
  <c r="I196" i="4"/>
  <c r="I232" i="4"/>
  <c r="J201" i="4"/>
  <c r="I268" i="4"/>
  <c r="I151" i="4"/>
  <c r="I208" i="4"/>
  <c r="I55" i="4"/>
  <c r="J68" i="4"/>
  <c r="J107" i="4"/>
  <c r="I229" i="4"/>
  <c r="J241" i="4"/>
  <c r="I194" i="4"/>
  <c r="I231" i="4"/>
  <c r="I103" i="4"/>
  <c r="I104" i="4"/>
  <c r="I43" i="4"/>
  <c r="I87" i="4"/>
  <c r="I132" i="4"/>
  <c r="I192" i="4"/>
  <c r="J220" i="4"/>
  <c r="I96" i="4"/>
  <c r="I144" i="4"/>
  <c r="I101" i="4"/>
  <c r="J76" i="4"/>
  <c r="I136" i="4"/>
  <c r="J16" i="4"/>
  <c r="J170" i="4"/>
  <c r="I109" i="4"/>
  <c r="I169" i="4"/>
  <c r="I233" i="4"/>
  <c r="I243" i="4"/>
  <c r="I202" i="4"/>
  <c r="J236" i="4"/>
  <c r="J169" i="4"/>
  <c r="J254" i="4"/>
  <c r="J135" i="4"/>
  <c r="I260" i="4"/>
  <c r="J139" i="4"/>
  <c r="I249" i="4"/>
  <c r="J184" i="4"/>
  <c r="I253" i="4"/>
  <c r="J219" i="4"/>
  <c r="J268" i="4"/>
  <c r="I37" i="4"/>
  <c r="I53" i="4"/>
  <c r="I48" i="4"/>
  <c r="J195" i="4"/>
  <c r="J141" i="4"/>
  <c r="I158" i="4"/>
  <c r="J192" i="4"/>
  <c r="J198" i="4"/>
  <c r="I266" i="4"/>
  <c r="I235" i="4"/>
  <c r="I80" i="4"/>
  <c r="I41" i="4"/>
  <c r="I75" i="4"/>
  <c r="I6" i="4"/>
  <c r="J206" i="4"/>
  <c r="I92" i="4"/>
  <c r="I207" i="4"/>
  <c r="J33" i="4"/>
  <c r="J199" i="4"/>
  <c r="I197" i="4"/>
  <c r="I210" i="4"/>
  <c r="J238" i="4"/>
  <c r="I78" i="4"/>
  <c r="I40" i="4"/>
  <c r="I159" i="4"/>
  <c r="I84" i="4"/>
  <c r="J230" i="4"/>
  <c r="I247" i="4"/>
  <c r="J146" i="4"/>
  <c r="J225" i="4"/>
  <c r="J150" i="4"/>
  <c r="J215" i="4"/>
  <c r="J260" i="4"/>
  <c r="I259" i="4"/>
  <c r="J211" i="4"/>
  <c r="I263" i="4"/>
  <c r="J257" i="4"/>
  <c r="I222" i="4"/>
  <c r="I61" i="4"/>
  <c r="I9" i="4"/>
  <c r="I242" i="4"/>
  <c r="I32" i="4"/>
  <c r="I126" i="4"/>
  <c r="J117" i="4"/>
  <c r="J189" i="4"/>
  <c r="I185" i="4"/>
  <c r="J65" i="4"/>
  <c r="I127" i="4"/>
  <c r="I155" i="4"/>
  <c r="I100" i="4"/>
  <c r="J28" i="4"/>
  <c r="J209" i="4"/>
  <c r="J224" i="4"/>
  <c r="I74" i="4"/>
  <c r="J239" i="4"/>
  <c r="I199" i="4"/>
  <c r="I129" i="4"/>
  <c r="I167" i="4"/>
  <c r="I72" i="4"/>
  <c r="J248" i="4"/>
  <c r="J265" i="4"/>
  <c r="I44" i="4"/>
  <c r="J250" i="4"/>
  <c r="I261" i="4"/>
  <c r="J223" i="4"/>
  <c r="I179" i="4"/>
  <c r="G252" i="4"/>
  <c r="G244" i="4"/>
  <c r="G245" i="4"/>
  <c r="G208" i="4"/>
  <c r="G183" i="4"/>
  <c r="G226" i="4"/>
  <c r="H181" i="4"/>
  <c r="H144" i="4"/>
  <c r="G140" i="4"/>
  <c r="H171" i="4"/>
  <c r="H176" i="4"/>
  <c r="H242" i="4"/>
  <c r="G147" i="4"/>
  <c r="G151" i="4"/>
  <c r="H183" i="4"/>
  <c r="G102" i="4"/>
  <c r="H121" i="4"/>
  <c r="G109" i="4"/>
  <c r="G153" i="4"/>
  <c r="H86" i="4"/>
  <c r="H54" i="4"/>
  <c r="G24" i="4"/>
  <c r="G157" i="4"/>
  <c r="H104" i="4"/>
  <c r="H89" i="4"/>
  <c r="G220" i="4"/>
  <c r="G112" i="4"/>
  <c r="G81" i="4"/>
  <c r="G49" i="4"/>
  <c r="H19" i="4"/>
  <c r="G56" i="4"/>
  <c r="H35" i="4"/>
  <c r="G25" i="4"/>
  <c r="H16" i="4"/>
  <c r="H88" i="4"/>
  <c r="G46" i="4"/>
  <c r="G19" i="4"/>
  <c r="H59" i="4"/>
  <c r="G28" i="4"/>
  <c r="G82" i="4"/>
  <c r="G11" i="4"/>
  <c r="H76" i="4"/>
  <c r="G6" i="4"/>
  <c r="H115" i="4"/>
  <c r="H60" i="4"/>
  <c r="H79" i="4"/>
  <c r="G130" i="4"/>
  <c r="G34" i="4"/>
  <c r="G74" i="4"/>
  <c r="G263" i="4"/>
  <c r="G241" i="4"/>
  <c r="H264" i="4"/>
  <c r="H244" i="4"/>
  <c r="H225" i="4"/>
  <c r="H258" i="4"/>
  <c r="H233" i="4"/>
  <c r="G136" i="4"/>
  <c r="H163" i="4"/>
  <c r="H175" i="4"/>
  <c r="H222" i="4"/>
  <c r="G143" i="4"/>
  <c r="G137" i="4"/>
  <c r="H173" i="4"/>
  <c r="G98" i="4"/>
  <c r="H109" i="4"/>
  <c r="G95" i="4"/>
  <c r="G146" i="4"/>
  <c r="H82" i="4"/>
  <c r="H50" i="4"/>
  <c r="G17" i="4"/>
  <c r="G150" i="4"/>
  <c r="H103" i="4"/>
  <c r="H85" i="4"/>
  <c r="H200" i="4"/>
  <c r="G105" i="4"/>
  <c r="G77" i="4"/>
  <c r="G45" i="4"/>
  <c r="G16" i="4"/>
  <c r="G55" i="4"/>
  <c r="H33" i="4"/>
  <c r="H24" i="4"/>
  <c r="H15" i="4"/>
  <c r="H75" i="4"/>
  <c r="H43" i="4"/>
  <c r="H12" i="4"/>
  <c r="H56" i="4"/>
  <c r="G20" i="4"/>
  <c r="H80" i="4"/>
  <c r="H10" i="4"/>
  <c r="H71" i="4"/>
  <c r="H5" i="4"/>
  <c r="G107" i="4"/>
  <c r="G48" i="4"/>
  <c r="H72" i="4"/>
  <c r="H127" i="4"/>
  <c r="G18" i="4"/>
  <c r="H49" i="4"/>
  <c r="G255" i="4"/>
  <c r="G221" i="4"/>
  <c r="H256" i="4"/>
  <c r="H235" i="4"/>
  <c r="H257" i="4"/>
  <c r="H241" i="4"/>
  <c r="H208" i="4"/>
  <c r="G132" i="4"/>
  <c r="H151" i="4"/>
  <c r="H174" i="4"/>
  <c r="H219" i="4"/>
  <c r="G135" i="4"/>
  <c r="G125" i="4"/>
  <c r="G155" i="4"/>
  <c r="G251" i="4"/>
  <c r="H105" i="4"/>
  <c r="G87" i="4"/>
  <c r="H134" i="4"/>
  <c r="H78" i="4"/>
  <c r="H46" i="4"/>
  <c r="G184" i="4"/>
  <c r="G145" i="4"/>
  <c r="H102" i="4"/>
  <c r="H81" i="4"/>
  <c r="G180" i="4"/>
  <c r="G104" i="4"/>
  <c r="G73" i="4"/>
  <c r="G41" i="4"/>
  <c r="H182" i="4"/>
  <c r="G54" i="4"/>
  <c r="G32" i="4"/>
  <c r="H23" i="4"/>
  <c r="G182" i="4"/>
  <c r="G70" i="4"/>
  <c r="G39" i="4"/>
  <c r="G8" i="4"/>
  <c r="H52" i="4"/>
  <c r="H11" i="4"/>
  <c r="G52" i="4"/>
  <c r="H6" i="4"/>
  <c r="H57" i="4"/>
  <c r="G38" i="4"/>
  <c r="H100" i="4"/>
  <c r="H41" i="4"/>
  <c r="G58" i="4"/>
  <c r="G96" i="4"/>
  <c r="H14" i="4"/>
  <c r="H31" i="4"/>
  <c r="G246" i="4"/>
  <c r="G218" i="4"/>
  <c r="H236" i="4"/>
  <c r="G189" i="4"/>
  <c r="H260" i="4"/>
  <c r="H154" i="4"/>
  <c r="H118" i="4"/>
  <c r="G166" i="4"/>
  <c r="G266" i="4"/>
  <c r="G213" i="4"/>
  <c r="G228" i="4"/>
  <c r="H230" i="4"/>
  <c r="H245" i="4"/>
  <c r="H191" i="4"/>
  <c r="H203" i="4"/>
  <c r="G128" i="4"/>
  <c r="H147" i="4"/>
  <c r="H166" i="4"/>
  <c r="H210" i="4"/>
  <c r="H221" i="4"/>
  <c r="H124" i="4"/>
  <c r="H139" i="4"/>
  <c r="G196" i="4"/>
  <c r="H101" i="4"/>
  <c r="G75" i="4"/>
  <c r="H129" i="4"/>
  <c r="H74" i="4"/>
  <c r="H42" i="4"/>
  <c r="G174" i="4"/>
  <c r="H143" i="4"/>
  <c r="G101" i="4"/>
  <c r="H77" i="4"/>
  <c r="G171" i="4"/>
  <c r="G103" i="4"/>
  <c r="G69" i="4"/>
  <c r="G37" i="4"/>
  <c r="G170" i="4"/>
  <c r="G149" i="4"/>
  <c r="G31" i="4"/>
  <c r="G22" i="4"/>
  <c r="G176" i="4"/>
  <c r="H68" i="4"/>
  <c r="H32" i="4"/>
  <c r="G121" i="4"/>
  <c r="G51" i="4"/>
  <c r="G7" i="4"/>
  <c r="G47" i="4"/>
  <c r="G163" i="4"/>
  <c r="H53" i="4"/>
  <c r="H161" i="4"/>
  <c r="H98" i="4"/>
  <c r="H22" i="4"/>
  <c r="G14" i="4"/>
  <c r="G94" i="4"/>
  <c r="H13" i="4"/>
  <c r="G13" i="4"/>
  <c r="G209" i="4"/>
  <c r="G206" i="4"/>
  <c r="G172" i="4"/>
  <c r="H263" i="4"/>
  <c r="H199" i="4"/>
  <c r="G138" i="4"/>
  <c r="G178" i="4"/>
  <c r="G234" i="4"/>
  <c r="H204" i="4"/>
  <c r="H148" i="4"/>
  <c r="H209" i="4"/>
  <c r="G154" i="4"/>
  <c r="G118" i="4"/>
  <c r="G71" i="4"/>
  <c r="H70" i="4"/>
  <c r="H157" i="4"/>
  <c r="G100" i="4"/>
  <c r="G141" i="4"/>
  <c r="G65" i="4"/>
  <c r="H133" i="4"/>
  <c r="G30" i="4"/>
  <c r="G129" i="4"/>
  <c r="G12" i="4"/>
  <c r="H47" i="4"/>
  <c r="H44" i="4"/>
  <c r="H48" i="4"/>
  <c r="H96" i="4"/>
  <c r="H8" i="4"/>
  <c r="G9" i="4"/>
  <c r="G235" i="4"/>
  <c r="H97" i="4"/>
  <c r="G84" i="4"/>
  <c r="H95" i="4"/>
  <c r="H40" i="4"/>
  <c r="H37" i="4"/>
  <c r="H61" i="4"/>
  <c r="H38" i="4"/>
  <c r="H120" i="4"/>
  <c r="G198" i="4"/>
  <c r="H9" i="4"/>
  <c r="H27" i="4"/>
  <c r="G50" i="4"/>
  <c r="H45" i="4"/>
  <c r="G253" i="4"/>
  <c r="H198" i="4"/>
  <c r="G164" i="4"/>
  <c r="H178" i="4"/>
  <c r="G185" i="4"/>
  <c r="G106" i="4"/>
  <c r="G67" i="4"/>
  <c r="H66" i="4"/>
  <c r="H220" i="4"/>
  <c r="G99" i="4"/>
  <c r="H135" i="4"/>
  <c r="G61" i="4"/>
  <c r="H108" i="4"/>
  <c r="G29" i="4"/>
  <c r="G108" i="4"/>
  <c r="H7" i="4"/>
  <c r="G43" i="4"/>
  <c r="G40" i="4"/>
  <c r="G44" i="4"/>
  <c r="G76" i="4"/>
  <c r="G119" i="4"/>
  <c r="G117" i="4"/>
  <c r="H252" i="4"/>
  <c r="G160" i="4"/>
  <c r="H150" i="4"/>
  <c r="H179" i="4"/>
  <c r="G159" i="4"/>
  <c r="G63" i="4"/>
  <c r="H62" i="4"/>
  <c r="G186" i="4"/>
  <c r="H130" i="4"/>
  <c r="G57" i="4"/>
  <c r="H28" i="4"/>
  <c r="H55" i="4"/>
  <c r="H25" i="4"/>
  <c r="H67" i="4"/>
  <c r="H111" i="4"/>
  <c r="G139" i="4"/>
  <c r="G97" i="4"/>
  <c r="G66" i="4"/>
  <c r="H131" i="4"/>
  <c r="H92" i="4"/>
  <c r="G187" i="4"/>
  <c r="G161" i="4"/>
  <c r="H90" i="4"/>
  <c r="H250" i="4"/>
  <c r="H36" i="4"/>
  <c r="G62" i="4"/>
  <c r="G120" i="4"/>
  <c r="H243" i="4"/>
  <c r="H213" i="4"/>
  <c r="G152" i="4"/>
  <c r="H146" i="4"/>
  <c r="H169" i="4"/>
  <c r="H145" i="4"/>
  <c r="H247" i="4"/>
  <c r="H58" i="4"/>
  <c r="H180" i="4"/>
  <c r="H93" i="4"/>
  <c r="H119" i="4"/>
  <c r="G53" i="4"/>
  <c r="G68" i="4"/>
  <c r="H26" i="4"/>
  <c r="G90" i="4"/>
  <c r="G35" i="4"/>
  <c r="G36" i="4"/>
  <c r="H21" i="4"/>
  <c r="G10" i="4"/>
  <c r="H63" i="4"/>
  <c r="G42" i="4"/>
  <c r="H83" i="4"/>
  <c r="H238" i="4"/>
  <c r="G203" i="4"/>
  <c r="G211" i="4"/>
  <c r="H142" i="4"/>
  <c r="H106" i="4"/>
  <c r="G126" i="4"/>
  <c r="H141" i="4"/>
  <c r="H73" i="4"/>
  <c r="G33" i="4"/>
  <c r="G21" i="4"/>
  <c r="G113" i="4"/>
  <c r="G27" i="4"/>
  <c r="H39" i="4"/>
  <c r="G115" i="4"/>
  <c r="G85" i="4"/>
  <c r="H84" i="4"/>
  <c r="G92" i="4"/>
  <c r="G256" i="4"/>
  <c r="H217" i="4"/>
  <c r="H202" i="4"/>
  <c r="H201" i="4"/>
  <c r="H187" i="4"/>
  <c r="H255" i="4"/>
  <c r="G142" i="4"/>
  <c r="G116" i="4"/>
  <c r="H34" i="4"/>
  <c r="G127" i="4"/>
  <c r="H69" i="4"/>
  <c r="G93" i="4"/>
  <c r="H29" i="4"/>
  <c r="G88" i="4"/>
  <c r="H20" i="4"/>
  <c r="H64" i="4"/>
  <c r="H99" i="4"/>
  <c r="H91" i="4"/>
  <c r="H107" i="4"/>
  <c r="G15" i="4"/>
  <c r="G5" i="4"/>
  <c r="H87" i="4"/>
  <c r="G248" i="4"/>
  <c r="G195" i="4"/>
  <c r="G188" i="4"/>
  <c r="H196" i="4"/>
  <c r="G202" i="4"/>
  <c r="H188" i="4"/>
  <c r="H116" i="4"/>
  <c r="H94" i="4"/>
  <c r="H30" i="4"/>
  <c r="H112" i="4"/>
  <c r="H65" i="4"/>
  <c r="G89" i="4"/>
  <c r="G26" i="4"/>
  <c r="G72" i="4"/>
  <c r="H18" i="4"/>
  <c r="H51" i="4"/>
  <c r="G64" i="4"/>
  <c r="G86" i="4"/>
  <c r="G80" i="4"/>
  <c r="H125" i="4"/>
  <c r="H149" i="4"/>
  <c r="G60" i="4"/>
  <c r="G238" i="4"/>
  <c r="H156" i="4"/>
  <c r="H266" i="4"/>
  <c r="G123" i="4"/>
  <c r="G111" i="4"/>
  <c r="G23" i="4"/>
  <c r="H17" i="4"/>
  <c r="G78" i="4"/>
  <c r="G173" i="4"/>
  <c r="H158" i="4"/>
  <c r="H192" i="4"/>
  <c r="H234" i="4"/>
  <c r="H184" i="4"/>
  <c r="G165" i="4"/>
  <c r="G148" i="4"/>
  <c r="H249" i="4"/>
  <c r="G261" i="4"/>
  <c r="H193" i="4"/>
  <c r="H228" i="4"/>
  <c r="G91" i="4"/>
  <c r="H137" i="4"/>
  <c r="H195" i="4"/>
  <c r="G227" i="4"/>
  <c r="G262" i="4"/>
  <c r="H254" i="4"/>
  <c r="G217" i="4"/>
  <c r="G110" i="4"/>
  <c r="G197" i="4"/>
  <c r="H185" i="4"/>
  <c r="H218" i="4"/>
  <c r="G83" i="4"/>
  <c r="G134" i="4"/>
  <c r="G193" i="4"/>
  <c r="G216" i="4"/>
  <c r="G254" i="4"/>
  <c r="G224" i="4"/>
  <c r="G201" i="4"/>
  <c r="H153" i="4"/>
  <c r="G210" i="4"/>
  <c r="H140" i="4"/>
  <c r="G179" i="4"/>
  <c r="G240" i="4"/>
  <c r="H231" i="4"/>
  <c r="G249" i="4"/>
  <c r="G162" i="4"/>
  <c r="H155" i="4"/>
  <c r="G214" i="4"/>
  <c r="H261" i="4"/>
  <c r="G131" i="4"/>
  <c r="G167" i="4"/>
  <c r="G158" i="4"/>
  <c r="G144" i="4"/>
  <c r="H240" i="4"/>
  <c r="G257" i="4"/>
  <c r="H186" i="4"/>
  <c r="H162" i="4"/>
  <c r="H194" i="4"/>
  <c r="H239" i="4"/>
  <c r="G194" i="4"/>
  <c r="H226" i="4"/>
  <c r="G258" i="4"/>
  <c r="H122" i="4"/>
  <c r="G223" i="4"/>
  <c r="H197" i="4"/>
  <c r="H229" i="4"/>
  <c r="H152" i="4"/>
  <c r="G191" i="4"/>
  <c r="H232" i="4"/>
  <c r="G199" i="4"/>
  <c r="H114" i="4"/>
  <c r="H189" i="4"/>
  <c r="G232" i="4"/>
  <c r="G207" i="4"/>
  <c r="G212" i="4"/>
  <c r="G156" i="4"/>
  <c r="G205" i="4"/>
  <c r="H205" i="4"/>
  <c r="H117" i="4"/>
  <c r="H246" i="4"/>
  <c r="G225" i="4"/>
  <c r="H190" i="4"/>
  <c r="H223" i="4"/>
  <c r="G264" i="4"/>
  <c r="G243" i="4"/>
  <c r="G181" i="4"/>
  <c r="H172" i="4"/>
  <c r="G237" i="4"/>
  <c r="G239" i="4"/>
  <c r="H251" i="4"/>
  <c r="G215" i="4"/>
  <c r="H170" i="4"/>
  <c r="G242" i="4"/>
  <c r="G79" i="4"/>
  <c r="G192" i="4"/>
  <c r="G250" i="4"/>
  <c r="H237" i="4"/>
  <c r="H214" i="4"/>
  <c r="H136" i="4"/>
  <c r="G233" i="4"/>
  <c r="H123" i="4"/>
  <c r="G222" i="4"/>
  <c r="G230" i="4"/>
  <c r="H227" i="4"/>
  <c r="G219" i="4"/>
  <c r="H126" i="4"/>
  <c r="H128" i="4"/>
  <c r="G267" i="4"/>
  <c r="G204" i="4"/>
  <c r="H259" i="4"/>
  <c r="H168" i="4"/>
  <c r="G265" i="4"/>
  <c r="G177" i="4"/>
  <c r="G231" i="4"/>
  <c r="G168" i="4"/>
  <c r="H207" i="4"/>
  <c r="H265" i="4"/>
  <c r="G190" i="4"/>
  <c r="H113" i="4"/>
  <c r="H160" i="4"/>
  <c r="G260" i="4"/>
  <c r="H159" i="4"/>
  <c r="H206" i="4"/>
  <c r="G200" i="4"/>
  <c r="G236" i="4"/>
  <c r="H138" i="4"/>
  <c r="H224" i="4"/>
  <c r="H211" i="4"/>
  <c r="G247" i="4"/>
  <c r="H110" i="4"/>
  <c r="G268" i="4"/>
  <c r="H267" i="4"/>
  <c r="G133" i="4"/>
  <c r="H215" i="4"/>
  <c r="G114" i="4"/>
  <c r="H132" i="4"/>
  <c r="H268" i="4"/>
  <c r="H262" i="4"/>
  <c r="G59" i="4"/>
  <c r="H167" i="4"/>
  <c r="H216" i="4"/>
  <c r="H177" i="4"/>
  <c r="G259" i="4"/>
  <c r="H165" i="4"/>
  <c r="H253" i="4"/>
  <c r="G169" i="4"/>
  <c r="H164" i="4"/>
  <c r="G229" i="4"/>
  <c r="G175" i="4"/>
  <c r="G122" i="4"/>
  <c r="G124" i="4"/>
  <c r="H248" i="4"/>
  <c r="H212" i="4"/>
  <c r="K21" i="20" l="1"/>
  <c r="L21" i="20" s="1"/>
  <c r="M232" i="20"/>
  <c r="N232" i="20" s="1"/>
  <c r="M84" i="20"/>
  <c r="N84" i="20" s="1"/>
  <c r="K213" i="20"/>
  <c r="L213" i="20" s="1"/>
  <c r="M41" i="20"/>
  <c r="N41" i="20" s="1"/>
  <c r="M229" i="20"/>
  <c r="N229" i="20" s="1"/>
  <c r="M235" i="20"/>
  <c r="N235" i="20" s="1"/>
  <c r="M80" i="20"/>
  <c r="N80" i="20" s="1"/>
  <c r="K53" i="20"/>
  <c r="L53" i="20" s="1"/>
  <c r="K152" i="20"/>
  <c r="L152" i="20" s="1"/>
  <c r="K199" i="20"/>
  <c r="L199" i="20" s="1"/>
  <c r="K40" i="20"/>
  <c r="L40" i="20" s="1"/>
  <c r="M46" i="20"/>
  <c r="N46" i="20" s="1"/>
  <c r="K247" i="20"/>
  <c r="L247" i="20" s="1"/>
  <c r="K190" i="20"/>
  <c r="L190" i="20" s="1"/>
  <c r="K142" i="20"/>
  <c r="L142" i="20" s="1"/>
  <c r="K24" i="20"/>
  <c r="L24" i="20" s="1"/>
  <c r="K102" i="20"/>
  <c r="L102" i="20" s="1"/>
  <c r="K58" i="20"/>
  <c r="L58" i="20" s="1"/>
  <c r="M6" i="20"/>
  <c r="N6" i="20" s="1"/>
  <c r="O6" i="20" s="1"/>
  <c r="P6" i="20" s="1"/>
  <c r="Q6" i="20" s="1"/>
  <c r="M221" i="20"/>
  <c r="N221" i="20" s="1"/>
  <c r="M45" i="20"/>
  <c r="N45" i="20" s="1"/>
  <c r="M54" i="20"/>
  <c r="N54" i="20" s="1"/>
  <c r="M67" i="20"/>
  <c r="N67" i="20" s="1"/>
  <c r="M197" i="20"/>
  <c r="N197" i="20" s="1"/>
  <c r="K119" i="20"/>
  <c r="L119" i="20" s="1"/>
  <c r="M114" i="20"/>
  <c r="N114" i="20" s="1"/>
  <c r="K112" i="20"/>
  <c r="L112" i="20" s="1"/>
  <c r="K228" i="20"/>
  <c r="L228" i="20" s="1"/>
  <c r="K50" i="20"/>
  <c r="L50" i="20" s="1"/>
  <c r="M23" i="20"/>
  <c r="N23" i="20" s="1"/>
  <c r="K176" i="20"/>
  <c r="L176" i="20" s="1"/>
  <c r="K132" i="20"/>
  <c r="L132" i="20" s="1"/>
  <c r="K52" i="20"/>
  <c r="L52" i="20" s="1"/>
  <c r="M243" i="8"/>
  <c r="N243" i="8" s="1"/>
  <c r="K211" i="8"/>
  <c r="L211" i="8" s="1"/>
  <c r="K53" i="8"/>
  <c r="L53" i="8" s="1"/>
  <c r="M242" i="8"/>
  <c r="N242" i="8" s="1"/>
  <c r="M45" i="8"/>
  <c r="N45" i="8" s="1"/>
  <c r="K220" i="8"/>
  <c r="L220" i="8" s="1"/>
  <c r="M54" i="8"/>
  <c r="N54" i="8" s="1"/>
  <c r="M178" i="8"/>
  <c r="N178" i="8" s="1"/>
  <c r="K221" i="8"/>
  <c r="L221" i="8" s="1"/>
  <c r="K122" i="8"/>
  <c r="L122" i="8" s="1"/>
  <c r="M20" i="8"/>
  <c r="N20" i="8" s="1"/>
  <c r="M36" i="8"/>
  <c r="N36" i="8" s="1"/>
  <c r="K65" i="8"/>
  <c r="L65" i="8" s="1"/>
  <c r="M75" i="8"/>
  <c r="N75" i="8" s="1"/>
  <c r="M117" i="8"/>
  <c r="N117" i="8" s="1"/>
  <c r="M191" i="8"/>
  <c r="N191" i="8" s="1"/>
  <c r="K260" i="8"/>
  <c r="L260" i="8" s="1"/>
  <c r="K265" i="8"/>
  <c r="L265" i="8" s="1"/>
  <c r="M199" i="8"/>
  <c r="N199" i="8" s="1"/>
  <c r="K246" i="8"/>
  <c r="L246" i="8" s="1"/>
  <c r="K200" i="8"/>
  <c r="L200" i="8" s="1"/>
  <c r="K135" i="8"/>
  <c r="L135" i="8" s="1"/>
  <c r="M225" i="8"/>
  <c r="N225" i="8" s="1"/>
  <c r="K8" i="8"/>
  <c r="L8" i="8" s="1"/>
  <c r="M38" i="8"/>
  <c r="N38" i="8" s="1"/>
  <c r="M56" i="8"/>
  <c r="N56" i="8" s="1"/>
  <c r="M60" i="8"/>
  <c r="N60" i="8" s="1"/>
  <c r="M106" i="8"/>
  <c r="N106" i="8" s="1"/>
  <c r="M216" i="8"/>
  <c r="N216" i="8" s="1"/>
  <c r="M167" i="8"/>
  <c r="N167" i="8" s="1"/>
  <c r="K111" i="8"/>
  <c r="L111" i="8" s="1"/>
  <c r="M134" i="8"/>
  <c r="N134" i="8" s="1"/>
  <c r="K144" i="8"/>
  <c r="L144" i="8" s="1"/>
  <c r="M219" i="8"/>
  <c r="N219" i="8" s="1"/>
  <c r="K61" i="8"/>
  <c r="L61" i="8" s="1"/>
  <c r="M40" i="8"/>
  <c r="N40" i="8" s="1"/>
  <c r="M140" i="8"/>
  <c r="N140" i="8" s="1"/>
  <c r="M39" i="8"/>
  <c r="N39" i="8" s="1"/>
  <c r="M148" i="8"/>
  <c r="N148" i="8" s="1"/>
  <c r="M157" i="8"/>
  <c r="N157" i="8" s="1"/>
  <c r="M59" i="8"/>
  <c r="N59" i="8" s="1"/>
  <c r="K121" i="8"/>
  <c r="L121" i="8" s="1"/>
  <c r="M67" i="8"/>
  <c r="N67" i="8" s="1"/>
  <c r="K244" i="8"/>
  <c r="L244" i="8" s="1"/>
  <c r="K94" i="8"/>
  <c r="L94" i="8" s="1"/>
  <c r="M129" i="8"/>
  <c r="N129" i="8" s="1"/>
  <c r="M182" i="8"/>
  <c r="N182" i="8" s="1"/>
  <c r="M203" i="8"/>
  <c r="N203" i="8" s="1"/>
  <c r="M235" i="8"/>
  <c r="N235" i="8" s="1"/>
  <c r="K248" i="8"/>
  <c r="L248" i="8" s="1"/>
  <c r="M247" i="8"/>
  <c r="N247" i="8" s="1"/>
  <c r="K20" i="8"/>
  <c r="L20" i="8" s="1"/>
  <c r="M93" i="8"/>
  <c r="N93" i="8" s="1"/>
  <c r="K26" i="8"/>
  <c r="L26" i="8" s="1"/>
  <c r="K5" i="8"/>
  <c r="L5" i="8" s="1"/>
  <c r="M211" i="8"/>
  <c r="N211" i="8" s="1"/>
  <c r="K63" i="8"/>
  <c r="L63" i="8" s="1"/>
  <c r="K39" i="8"/>
  <c r="L39" i="8" s="1"/>
  <c r="M42" i="8"/>
  <c r="N42" i="8" s="1"/>
  <c r="K168" i="8"/>
  <c r="L168" i="8" s="1"/>
  <c r="K31" i="8"/>
  <c r="L31" i="8" s="1"/>
  <c r="K40" i="8"/>
  <c r="L40" i="8" s="1"/>
  <c r="M81" i="8"/>
  <c r="N81" i="8" s="1"/>
  <c r="K106" i="8"/>
  <c r="L106" i="8" s="1"/>
  <c r="M244" i="8"/>
  <c r="N244" i="8" s="1"/>
  <c r="M222" i="8"/>
  <c r="N222" i="8" s="1"/>
  <c r="K59" i="8"/>
  <c r="L59" i="8" s="1"/>
  <c r="M146" i="8"/>
  <c r="N146" i="8" s="1"/>
  <c r="K150" i="8"/>
  <c r="L150" i="8" s="1"/>
  <c r="K44" i="8"/>
  <c r="L44" i="8" s="1"/>
  <c r="K87" i="8"/>
  <c r="L87" i="8" s="1"/>
  <c r="K117" i="8"/>
  <c r="L117" i="8" s="1"/>
  <c r="K136" i="8"/>
  <c r="L136" i="8" s="1"/>
  <c r="K169" i="8"/>
  <c r="L169" i="8" s="1"/>
  <c r="M147" i="8"/>
  <c r="N147" i="8" s="1"/>
  <c r="K47" i="8"/>
  <c r="L47" i="8" s="1"/>
  <c r="M173" i="8"/>
  <c r="N173" i="8" s="1"/>
  <c r="M37" i="8"/>
  <c r="N37" i="8" s="1"/>
  <c r="M64" i="8"/>
  <c r="N64" i="8" s="1"/>
  <c r="K102" i="8"/>
  <c r="L102" i="8" s="1"/>
  <c r="K156" i="8"/>
  <c r="L156" i="8" s="1"/>
  <c r="M189" i="8"/>
  <c r="N189" i="8" s="1"/>
  <c r="M249" i="8"/>
  <c r="N249" i="8" s="1"/>
  <c r="M135" i="8"/>
  <c r="N135" i="8" s="1"/>
  <c r="M207" i="8"/>
  <c r="N207" i="8" s="1"/>
  <c r="M246" i="8"/>
  <c r="N246" i="8" s="1"/>
  <c r="K224" i="8"/>
  <c r="L224" i="8" s="1"/>
  <c r="K267" i="8"/>
  <c r="L267" i="8" s="1"/>
  <c r="K172" i="8"/>
  <c r="L172" i="8" s="1"/>
  <c r="M266" i="8"/>
  <c r="N266" i="8" s="1"/>
  <c r="M232" i="8"/>
  <c r="N232" i="8" s="1"/>
  <c r="M200" i="8"/>
  <c r="N200" i="8" s="1"/>
  <c r="K235" i="8"/>
  <c r="L235" i="8" s="1"/>
  <c r="K45" i="8"/>
  <c r="L45" i="8" s="1"/>
  <c r="K258" i="8"/>
  <c r="L258" i="8" s="1"/>
  <c r="M217" i="8"/>
  <c r="N217" i="8" s="1"/>
  <c r="M104" i="8"/>
  <c r="N104" i="8" s="1"/>
  <c r="M65" i="8"/>
  <c r="N65" i="8" s="1"/>
  <c r="K38" i="8"/>
  <c r="L38" i="8" s="1"/>
  <c r="K75" i="8"/>
  <c r="L75" i="8" s="1"/>
  <c r="M28" i="8"/>
  <c r="N28" i="8" s="1"/>
  <c r="K123" i="8"/>
  <c r="L123" i="8" s="1"/>
  <c r="K264" i="8"/>
  <c r="L264" i="8" s="1"/>
  <c r="M61" i="8"/>
  <c r="N61" i="8" s="1"/>
  <c r="K56" i="8"/>
  <c r="L56" i="8" s="1"/>
  <c r="M121" i="8"/>
  <c r="N121" i="8" s="1"/>
  <c r="K148" i="8"/>
  <c r="L148" i="8" s="1"/>
  <c r="K24" i="8"/>
  <c r="L24" i="8" s="1"/>
  <c r="M52" i="8"/>
  <c r="N52" i="8" s="1"/>
  <c r="K125" i="8"/>
  <c r="L125" i="8" s="1"/>
  <c r="M181" i="8"/>
  <c r="N181" i="8" s="1"/>
  <c r="K219" i="8"/>
  <c r="L219" i="8" s="1"/>
  <c r="K60" i="8"/>
  <c r="L60" i="8" s="1"/>
  <c r="K157" i="8"/>
  <c r="L157" i="8" s="1"/>
  <c r="K152" i="8"/>
  <c r="L152" i="8" s="1"/>
  <c r="K185" i="8"/>
  <c r="L185" i="8" s="1"/>
  <c r="M268" i="8"/>
  <c r="N268" i="8" s="1"/>
  <c r="K171" i="8"/>
  <c r="L171" i="8" s="1"/>
  <c r="K199" i="8"/>
  <c r="L199" i="8" s="1"/>
  <c r="M18" i="8"/>
  <c r="N18" i="8" s="1"/>
  <c r="M58" i="8"/>
  <c r="N58" i="8" s="1"/>
  <c r="K88" i="8"/>
  <c r="L88" i="8" s="1"/>
  <c r="K159" i="8"/>
  <c r="L159" i="8" s="1"/>
  <c r="M205" i="8"/>
  <c r="N205" i="8" s="1"/>
  <c r="M187" i="8"/>
  <c r="N187" i="8" s="1"/>
  <c r="M151" i="8"/>
  <c r="N151" i="8" s="1"/>
  <c r="K166" i="8"/>
  <c r="L166" i="8" s="1"/>
  <c r="M208" i="8"/>
  <c r="N208" i="8" s="1"/>
  <c r="K203" i="8"/>
  <c r="L203" i="8" s="1"/>
  <c r="M91" i="8"/>
  <c r="N91" i="8" s="1"/>
  <c r="K188" i="8"/>
  <c r="L188" i="8" s="1"/>
  <c r="K225" i="8"/>
  <c r="L225" i="8" s="1"/>
  <c r="M226" i="8"/>
  <c r="N226" i="8" s="1"/>
  <c r="K51" i="8"/>
  <c r="L51" i="8" s="1"/>
  <c r="M210" i="8"/>
  <c r="N210" i="8" s="1"/>
  <c r="K255" i="8"/>
  <c r="L255" i="8" s="1"/>
  <c r="M238" i="8"/>
  <c r="N238" i="8" s="1"/>
  <c r="K238" i="8"/>
  <c r="L238" i="8" s="1"/>
  <c r="M231" i="8"/>
  <c r="N231" i="8" s="1"/>
  <c r="K231" i="8"/>
  <c r="L231" i="8" s="1"/>
  <c r="M245" i="8"/>
  <c r="N245" i="8" s="1"/>
  <c r="K245" i="8"/>
  <c r="L245" i="8" s="1"/>
  <c r="K242" i="8"/>
  <c r="L242" i="8" s="1"/>
  <c r="K46" i="8"/>
  <c r="L46" i="8" s="1"/>
  <c r="K50" i="8"/>
  <c r="L50" i="8" s="1"/>
  <c r="M131" i="8"/>
  <c r="N131" i="8" s="1"/>
  <c r="K165" i="8"/>
  <c r="L165" i="8" s="1"/>
  <c r="K101" i="8"/>
  <c r="L101" i="8" s="1"/>
  <c r="K113" i="8"/>
  <c r="L113" i="8" s="1"/>
  <c r="M32" i="8"/>
  <c r="N32" i="8" s="1"/>
  <c r="K120" i="8"/>
  <c r="L120" i="8" s="1"/>
  <c r="K27" i="8"/>
  <c r="L27" i="8" s="1"/>
  <c r="K137" i="8"/>
  <c r="L137" i="8" s="1"/>
  <c r="M99" i="8"/>
  <c r="N99" i="8" s="1"/>
  <c r="M194" i="8"/>
  <c r="N194" i="8" s="1"/>
  <c r="M204" i="8"/>
  <c r="N204" i="8" s="1"/>
  <c r="K13" i="8"/>
  <c r="L13" i="8" s="1"/>
  <c r="K69" i="8"/>
  <c r="L69" i="8" s="1"/>
  <c r="K139" i="8"/>
  <c r="L139" i="8" s="1"/>
  <c r="M177" i="8"/>
  <c r="N177" i="8" s="1"/>
  <c r="M25" i="8"/>
  <c r="N25" i="8" s="1"/>
  <c r="M103" i="8"/>
  <c r="N103" i="8" s="1"/>
  <c r="M198" i="8"/>
  <c r="N198" i="8" s="1"/>
  <c r="M130" i="8"/>
  <c r="N130" i="8" s="1"/>
  <c r="K193" i="8"/>
  <c r="L193" i="8" s="1"/>
  <c r="M7" i="8"/>
  <c r="N7" i="8" s="1"/>
  <c r="M72" i="8"/>
  <c r="N72" i="8" s="1"/>
  <c r="K66" i="8"/>
  <c r="L66" i="8" s="1"/>
  <c r="M183" i="8"/>
  <c r="N183" i="8" s="1"/>
  <c r="M257" i="8"/>
  <c r="N257" i="8" s="1"/>
  <c r="K202" i="8"/>
  <c r="L202" i="8" s="1"/>
  <c r="K234" i="8"/>
  <c r="L234" i="8" s="1"/>
  <c r="M248" i="8"/>
  <c r="N248" i="8" s="1"/>
  <c r="M16" i="8"/>
  <c r="N16" i="8" s="1"/>
  <c r="K254" i="8"/>
  <c r="L254" i="8" s="1"/>
  <c r="M215" i="8"/>
  <c r="N215" i="8" s="1"/>
  <c r="K21" i="8"/>
  <c r="L21" i="8" s="1"/>
  <c r="K259" i="8"/>
  <c r="L259" i="8" s="1"/>
  <c r="K9" i="8"/>
  <c r="L9" i="8" s="1"/>
  <c r="M15" i="8"/>
  <c r="N15" i="8" s="1"/>
  <c r="M144" i="8"/>
  <c r="N144" i="8" s="1"/>
  <c r="K67" i="8"/>
  <c r="L67" i="8" s="1"/>
  <c r="K163" i="8"/>
  <c r="L163" i="8" s="1"/>
  <c r="K43" i="8"/>
  <c r="L43" i="8" s="1"/>
  <c r="M97" i="8"/>
  <c r="N97" i="8" s="1"/>
  <c r="K36" i="8"/>
  <c r="L36" i="8" s="1"/>
  <c r="M122" i="8"/>
  <c r="N122" i="8" s="1"/>
  <c r="M34" i="8"/>
  <c r="N34" i="8" s="1"/>
  <c r="K79" i="8"/>
  <c r="L79" i="8" s="1"/>
  <c r="K176" i="8"/>
  <c r="L176" i="8" s="1"/>
  <c r="M68" i="8"/>
  <c r="N68" i="8" s="1"/>
  <c r="K129" i="8"/>
  <c r="L129" i="8" s="1"/>
  <c r="M206" i="8"/>
  <c r="N206" i="8" s="1"/>
  <c r="M260" i="8"/>
  <c r="N260" i="8" s="1"/>
  <c r="K19" i="8"/>
  <c r="L19" i="8" s="1"/>
  <c r="M23" i="8"/>
  <c r="N23" i="8" s="1"/>
  <c r="K77" i="8"/>
  <c r="L77" i="8" s="1"/>
  <c r="K76" i="8"/>
  <c r="L76" i="8" s="1"/>
  <c r="M94" i="8"/>
  <c r="N94" i="8" s="1"/>
  <c r="M143" i="8"/>
  <c r="N143" i="8" s="1"/>
  <c r="K230" i="8"/>
  <c r="L230" i="8" s="1"/>
  <c r="M11" i="8"/>
  <c r="N11" i="8" s="1"/>
  <c r="M70" i="8"/>
  <c r="N70" i="8" s="1"/>
  <c r="K62" i="8"/>
  <c r="L62" i="8" s="1"/>
  <c r="K191" i="8"/>
  <c r="L191" i="8" s="1"/>
  <c r="M213" i="8"/>
  <c r="N213" i="8" s="1"/>
  <c r="K192" i="8"/>
  <c r="L192" i="8" s="1"/>
  <c r="M132" i="8"/>
  <c r="N132" i="8" s="1"/>
  <c r="K160" i="8"/>
  <c r="L160" i="8" s="1"/>
  <c r="K154" i="8"/>
  <c r="L154" i="8" s="1"/>
  <c r="K35" i="8"/>
  <c r="L35" i="8" s="1"/>
  <c r="M80" i="8"/>
  <c r="N80" i="8" s="1"/>
  <c r="K82" i="8"/>
  <c r="L82" i="8" s="1"/>
  <c r="M100" i="8"/>
  <c r="N100" i="8" s="1"/>
  <c r="M149" i="8"/>
  <c r="N149" i="8" s="1"/>
  <c r="K164" i="8"/>
  <c r="L164" i="8" s="1"/>
  <c r="K142" i="8"/>
  <c r="L142" i="8" s="1"/>
  <c r="K175" i="8"/>
  <c r="L175" i="8" s="1"/>
  <c r="M237" i="8"/>
  <c r="N237" i="8" s="1"/>
  <c r="K218" i="8"/>
  <c r="L218" i="8" s="1"/>
  <c r="M212" i="8"/>
  <c r="N212" i="8" s="1"/>
  <c r="K209" i="8"/>
  <c r="L209" i="8" s="1"/>
  <c r="M55" i="8"/>
  <c r="N55" i="8" s="1"/>
  <c r="M236" i="8"/>
  <c r="N236" i="8" s="1"/>
  <c r="M6" i="8"/>
  <c r="N6" i="8" s="1"/>
  <c r="O6" i="8" s="1"/>
  <c r="P6" i="8" s="1"/>
  <c r="Q6" i="8" s="1"/>
  <c r="M256" i="8"/>
  <c r="N256" i="8" s="1"/>
  <c r="M127" i="8"/>
  <c r="N127" i="8" s="1"/>
  <c r="M53" i="8"/>
  <c r="N53" i="8" s="1"/>
  <c r="K105" i="8"/>
  <c r="L105" i="8" s="1"/>
  <c r="K86" i="8"/>
  <c r="L86" i="8" s="1"/>
  <c r="K109" i="8"/>
  <c r="L109" i="8" s="1"/>
  <c r="M29" i="8"/>
  <c r="N29" i="8" s="1"/>
  <c r="M71" i="8"/>
  <c r="N71" i="8" s="1"/>
  <c r="M263" i="8"/>
  <c r="N263" i="8" s="1"/>
  <c r="K74" i="8"/>
  <c r="L74" i="8" s="1"/>
  <c r="M92" i="8"/>
  <c r="N92" i="8" s="1"/>
  <c r="M141" i="8"/>
  <c r="N141" i="8" s="1"/>
  <c r="M228" i="8"/>
  <c r="N228" i="8" s="1"/>
  <c r="K10" i="8"/>
  <c r="L10" i="8" s="1"/>
  <c r="M85" i="8"/>
  <c r="N85" i="8" s="1"/>
  <c r="M119" i="8"/>
  <c r="N119" i="8" s="1"/>
  <c r="M110" i="8"/>
  <c r="N110" i="8" s="1"/>
  <c r="K182" i="8"/>
  <c r="L182" i="8" s="1"/>
  <c r="M49" i="8"/>
  <c r="N49" i="8" s="1"/>
  <c r="K78" i="8"/>
  <c r="L78" i="8" s="1"/>
  <c r="M96" i="8"/>
  <c r="N96" i="8" s="1"/>
  <c r="M145" i="8"/>
  <c r="N145" i="8" s="1"/>
  <c r="M114" i="8"/>
  <c r="N114" i="8" s="1"/>
  <c r="M241" i="8"/>
  <c r="N241" i="8" s="1"/>
  <c r="M179" i="8"/>
  <c r="N179" i="8" s="1"/>
  <c r="M57" i="8"/>
  <c r="N57" i="8" s="1"/>
  <c r="K95" i="8"/>
  <c r="L95" i="8" s="1"/>
  <c r="K98" i="8"/>
  <c r="L98" i="8" s="1"/>
  <c r="K155" i="8"/>
  <c r="L155" i="8" s="1"/>
  <c r="M116" i="8"/>
  <c r="N116" i="8" s="1"/>
  <c r="K201" i="8"/>
  <c r="L201" i="8" s="1"/>
  <c r="K158" i="8"/>
  <c r="L158" i="8" s="1"/>
  <c r="M196" i="8"/>
  <c r="N196" i="8" s="1"/>
  <c r="M250" i="8"/>
  <c r="N250" i="8" s="1"/>
  <c r="K170" i="8"/>
  <c r="L170" i="8" s="1"/>
  <c r="M265" i="8"/>
  <c r="N265" i="8" s="1"/>
  <c r="K252" i="8"/>
  <c r="L252" i="8" s="1"/>
  <c r="M240" i="8"/>
  <c r="N240" i="8" s="1"/>
  <c r="K12" i="8"/>
  <c r="L12" i="8" s="1"/>
  <c r="M233" i="8"/>
  <c r="N233" i="8" s="1"/>
  <c r="K216" i="8"/>
  <c r="L216" i="8" s="1"/>
  <c r="M251" i="8"/>
  <c r="N251" i="8" s="1"/>
  <c r="M8" i="8"/>
  <c r="N8" i="8" s="1"/>
  <c r="M220" i="8"/>
  <c r="N220" i="8" s="1"/>
  <c r="K229" i="8"/>
  <c r="L229" i="8" s="1"/>
  <c r="K124" i="8"/>
  <c r="L124" i="8" s="1"/>
  <c r="K253" i="8"/>
  <c r="L253" i="8" s="1"/>
  <c r="K83" i="8"/>
  <c r="L83" i="8" s="1"/>
  <c r="K115" i="8"/>
  <c r="L115" i="8" s="1"/>
  <c r="M89" i="8"/>
  <c r="N89" i="8" s="1"/>
  <c r="M48" i="8"/>
  <c r="N48" i="8" s="1"/>
  <c r="K33" i="8"/>
  <c r="L33" i="8" s="1"/>
  <c r="M153" i="8"/>
  <c r="N153" i="8" s="1"/>
  <c r="M17" i="8"/>
  <c r="N17" i="8" s="1"/>
  <c r="M84" i="8"/>
  <c r="N84" i="8" s="1"/>
  <c r="K118" i="8"/>
  <c r="L118" i="8" s="1"/>
  <c r="M108" i="8"/>
  <c r="N108" i="8" s="1"/>
  <c r="K180" i="8"/>
  <c r="L180" i="8" s="1"/>
  <c r="M126" i="8"/>
  <c r="N126" i="8" s="1"/>
  <c r="K214" i="8"/>
  <c r="L214" i="8" s="1"/>
  <c r="K90" i="8"/>
  <c r="L90" i="8" s="1"/>
  <c r="M112" i="8"/>
  <c r="N112" i="8" s="1"/>
  <c r="K184" i="8"/>
  <c r="L184" i="8" s="1"/>
  <c r="K138" i="8"/>
  <c r="L138" i="8" s="1"/>
  <c r="K195" i="8"/>
  <c r="L195" i="8" s="1"/>
  <c r="K41" i="8"/>
  <c r="L41" i="8" s="1"/>
  <c r="K30" i="8"/>
  <c r="L30" i="8" s="1"/>
  <c r="M73" i="8"/>
  <c r="N73" i="8" s="1"/>
  <c r="K128" i="8"/>
  <c r="L128" i="8" s="1"/>
  <c r="M133" i="8"/>
  <c r="N133" i="8" s="1"/>
  <c r="K161" i="8"/>
  <c r="L161" i="8" s="1"/>
  <c r="K190" i="8"/>
  <c r="L190" i="8" s="1"/>
  <c r="K239" i="8"/>
  <c r="L239" i="8" s="1"/>
  <c r="K186" i="8"/>
  <c r="L186" i="8" s="1"/>
  <c r="K223" i="8"/>
  <c r="L223" i="8" s="1"/>
  <c r="K174" i="8"/>
  <c r="L174" i="8" s="1"/>
  <c r="K262" i="8"/>
  <c r="L262" i="8" s="1"/>
  <c r="K162" i="8"/>
  <c r="L162" i="8" s="1"/>
  <c r="M14" i="8"/>
  <c r="N14" i="8" s="1"/>
  <c r="K54" i="8"/>
  <c r="L54" i="8" s="1"/>
  <c r="K197" i="8"/>
  <c r="L197" i="8" s="1"/>
  <c r="M111" i="8"/>
  <c r="N111" i="8" s="1"/>
  <c r="M261" i="8"/>
  <c r="N261" i="8" s="1"/>
  <c r="M107" i="8"/>
  <c r="N107" i="8" s="1"/>
  <c r="K134" i="8"/>
  <c r="L134" i="8" s="1"/>
  <c r="K167" i="8"/>
  <c r="L167" i="8" s="1"/>
  <c r="M221" i="8"/>
  <c r="N221" i="8" s="1"/>
  <c r="M22" i="8"/>
  <c r="N22" i="8" s="1"/>
  <c r="K140" i="8"/>
  <c r="L140" i="8" s="1"/>
  <c r="K243" i="8"/>
  <c r="L243" i="8" s="1"/>
  <c r="K227" i="8"/>
  <c r="L227" i="8" s="1"/>
  <c r="K178" i="8"/>
  <c r="L178" i="8" s="1"/>
  <c r="M186" i="11"/>
  <c r="N186" i="11" s="1"/>
  <c r="K63" i="11"/>
  <c r="L63" i="11" s="1"/>
  <c r="M257" i="12"/>
  <c r="N257" i="12" s="1"/>
  <c r="K135" i="16"/>
  <c r="L135" i="16" s="1"/>
  <c r="M167" i="11"/>
  <c r="N167" i="11" s="1"/>
  <c r="K190" i="11"/>
  <c r="L190" i="11" s="1"/>
  <c r="K138" i="11"/>
  <c r="L138" i="11" s="1"/>
  <c r="K45" i="12"/>
  <c r="L45" i="12" s="1"/>
  <c r="M189" i="12"/>
  <c r="N189" i="12" s="1"/>
  <c r="K217" i="16"/>
  <c r="L217" i="16" s="1"/>
  <c r="M242" i="16"/>
  <c r="N242" i="16" s="1"/>
  <c r="M260" i="11"/>
  <c r="N260" i="11" s="1"/>
  <c r="K108" i="12"/>
  <c r="L108" i="12" s="1"/>
  <c r="M194" i="11"/>
  <c r="N194" i="11" s="1"/>
  <c r="M18" i="11"/>
  <c r="N18" i="11" s="1"/>
  <c r="K29" i="12"/>
  <c r="L29" i="12" s="1"/>
  <c r="K90" i="11"/>
  <c r="L90" i="11" s="1"/>
  <c r="K134" i="12"/>
  <c r="L134" i="12" s="1"/>
  <c r="M209" i="12"/>
  <c r="N209" i="12" s="1"/>
  <c r="K86" i="16"/>
  <c r="L86" i="16" s="1"/>
  <c r="M261" i="11"/>
  <c r="N261" i="11" s="1"/>
  <c r="M80" i="11"/>
  <c r="N80" i="11" s="1"/>
  <c r="M258" i="11"/>
  <c r="N258" i="11" s="1"/>
  <c r="K85" i="11"/>
  <c r="L85" i="11" s="1"/>
  <c r="M218" i="12"/>
  <c r="N218" i="12" s="1"/>
  <c r="K88" i="11"/>
  <c r="L88" i="11" s="1"/>
  <c r="K194" i="12"/>
  <c r="L194" i="12" s="1"/>
  <c r="K169" i="12"/>
  <c r="L169" i="12" s="1"/>
  <c r="M41" i="16"/>
  <c r="N41" i="16" s="1"/>
  <c r="M33" i="11"/>
  <c r="N33" i="11" s="1"/>
  <c r="K37" i="11"/>
  <c r="L37" i="11" s="1"/>
  <c r="M7" i="16"/>
  <c r="N7" i="16" s="1"/>
  <c r="K13" i="11"/>
  <c r="L13" i="11" s="1"/>
  <c r="K47" i="11"/>
  <c r="L47" i="11" s="1"/>
  <c r="K38" i="12"/>
  <c r="L38" i="12" s="1"/>
  <c r="M237" i="12"/>
  <c r="N237" i="12" s="1"/>
  <c r="M222" i="11"/>
  <c r="N222" i="11" s="1"/>
  <c r="K74" i="11"/>
  <c r="L74" i="11" s="1"/>
  <c r="K176" i="12"/>
  <c r="L176" i="12" s="1"/>
  <c r="M162" i="12"/>
  <c r="N162" i="12" s="1"/>
  <c r="K227" i="12"/>
  <c r="L227" i="12" s="1"/>
  <c r="K241" i="11"/>
  <c r="L241" i="11" s="1"/>
  <c r="M174" i="11"/>
  <c r="N174" i="11" s="1"/>
  <c r="K217" i="11"/>
  <c r="L217" i="11" s="1"/>
  <c r="K180" i="11"/>
  <c r="L180" i="11" s="1"/>
  <c r="K5" i="11"/>
  <c r="L5" i="11" s="1"/>
  <c r="M23" i="11"/>
  <c r="N23" i="11" s="1"/>
  <c r="K9" i="12"/>
  <c r="L9" i="12" s="1"/>
  <c r="K13" i="12"/>
  <c r="L13" i="12" s="1"/>
  <c r="K257" i="12"/>
  <c r="L257" i="12" s="1"/>
  <c r="K170" i="11"/>
  <c r="L170" i="11" s="1"/>
  <c r="K87" i="11"/>
  <c r="L87" i="11" s="1"/>
  <c r="M71" i="11"/>
  <c r="N71" i="11" s="1"/>
  <c r="K212" i="11"/>
  <c r="L212" i="11" s="1"/>
  <c r="M219" i="12"/>
  <c r="N219" i="12" s="1"/>
  <c r="K153" i="11"/>
  <c r="L153" i="11" s="1"/>
  <c r="M182" i="12"/>
  <c r="N182" i="12" s="1"/>
  <c r="K6" i="11"/>
  <c r="L6" i="11" s="1"/>
  <c r="K156" i="16"/>
  <c r="L156" i="16" s="1"/>
  <c r="M171" i="11"/>
  <c r="N171" i="11" s="1"/>
  <c r="K197" i="16"/>
  <c r="L197" i="16" s="1"/>
  <c r="M217" i="11"/>
  <c r="N217" i="11" s="1"/>
  <c r="K215" i="11"/>
  <c r="L215" i="11" s="1"/>
  <c r="M215" i="11"/>
  <c r="N215" i="11" s="1"/>
  <c r="K179" i="12"/>
  <c r="L179" i="12" s="1"/>
  <c r="M6" i="11"/>
  <c r="N6" i="11" s="1"/>
  <c r="O6" i="11" s="1"/>
  <c r="P6" i="11" s="1"/>
  <c r="Q6" i="11" s="1"/>
  <c r="M47" i="11"/>
  <c r="N47" i="11" s="1"/>
  <c r="K56" i="11"/>
  <c r="L56" i="11" s="1"/>
  <c r="K68" i="11"/>
  <c r="L68" i="11" s="1"/>
  <c r="K162" i="11"/>
  <c r="L162" i="11" s="1"/>
  <c r="K171" i="11"/>
  <c r="L171" i="11" s="1"/>
  <c r="M16" i="11"/>
  <c r="N16" i="11" s="1"/>
  <c r="M238" i="11"/>
  <c r="N238" i="11" s="1"/>
  <c r="M22" i="11"/>
  <c r="N22" i="11" s="1"/>
  <c r="K156" i="11"/>
  <c r="L156" i="11" s="1"/>
  <c r="M103" i="11"/>
  <c r="N103" i="11" s="1"/>
  <c r="M142" i="11"/>
  <c r="N142" i="11" s="1"/>
  <c r="K214" i="12"/>
  <c r="L214" i="12" s="1"/>
  <c r="K229" i="12"/>
  <c r="L229" i="12" s="1"/>
  <c r="M232" i="12"/>
  <c r="N232" i="12" s="1"/>
  <c r="M211" i="12"/>
  <c r="N211" i="12" s="1"/>
  <c r="M227" i="12"/>
  <c r="N227" i="12" s="1"/>
  <c r="K176" i="11"/>
  <c r="L176" i="11" s="1"/>
  <c r="M187" i="11"/>
  <c r="N187" i="11" s="1"/>
  <c r="K164" i="11"/>
  <c r="L164" i="11" s="1"/>
  <c r="K214" i="11"/>
  <c r="L214" i="11" s="1"/>
  <c r="K174" i="11"/>
  <c r="L174" i="11" s="1"/>
  <c r="K173" i="12"/>
  <c r="L173" i="12" s="1"/>
  <c r="M247" i="12"/>
  <c r="N247" i="12" s="1"/>
  <c r="K260" i="12"/>
  <c r="L260" i="12" s="1"/>
  <c r="M67" i="11"/>
  <c r="N67" i="11" s="1"/>
  <c r="K114" i="11"/>
  <c r="L114" i="11" s="1"/>
  <c r="K262" i="12"/>
  <c r="L262" i="12" s="1"/>
  <c r="M165" i="11"/>
  <c r="N165" i="11" s="1"/>
  <c r="K118" i="11"/>
  <c r="L118" i="11" s="1"/>
  <c r="K130" i="11"/>
  <c r="L130" i="11" s="1"/>
  <c r="M154" i="11"/>
  <c r="N154" i="11" s="1"/>
  <c r="K249" i="12"/>
  <c r="L249" i="12" s="1"/>
  <c r="M134" i="12"/>
  <c r="N134" i="12" s="1"/>
  <c r="M256" i="12"/>
  <c r="N256" i="12" s="1"/>
  <c r="K199" i="11"/>
  <c r="L199" i="11" s="1"/>
  <c r="K226" i="11"/>
  <c r="L226" i="11" s="1"/>
  <c r="K179" i="11"/>
  <c r="L179" i="11" s="1"/>
  <c r="M31" i="18"/>
  <c r="N31" i="18" s="1"/>
  <c r="K119" i="11"/>
  <c r="L119" i="11" s="1"/>
  <c r="K146" i="11"/>
  <c r="L146" i="11" s="1"/>
  <c r="K234" i="11"/>
  <c r="L234" i="11" s="1"/>
  <c r="M226" i="12"/>
  <c r="N226" i="12" s="1"/>
  <c r="K131" i="11"/>
  <c r="L131" i="11" s="1"/>
  <c r="M239" i="11"/>
  <c r="N239" i="11" s="1"/>
  <c r="M96" i="11"/>
  <c r="N96" i="11" s="1"/>
  <c r="M252" i="11"/>
  <c r="N252" i="11" s="1"/>
  <c r="K10" i="11"/>
  <c r="L10" i="11" s="1"/>
  <c r="M65" i="11"/>
  <c r="N65" i="11" s="1"/>
  <c r="K150" i="11"/>
  <c r="L150" i="11" s="1"/>
  <c r="K230" i="11"/>
  <c r="L230" i="11" s="1"/>
  <c r="K237" i="11"/>
  <c r="L237" i="11" s="1"/>
  <c r="K181" i="11"/>
  <c r="L181" i="11" s="1"/>
  <c r="M171" i="12"/>
  <c r="N171" i="12" s="1"/>
  <c r="K210" i="12"/>
  <c r="L210" i="12" s="1"/>
  <c r="M249" i="11"/>
  <c r="N249" i="11" s="1"/>
  <c r="K256" i="11"/>
  <c r="L256" i="11" s="1"/>
  <c r="M164" i="12"/>
  <c r="N164" i="12" s="1"/>
  <c r="K56" i="12"/>
  <c r="L56" i="12" s="1"/>
  <c r="M100" i="12"/>
  <c r="N100" i="12" s="1"/>
  <c r="M89" i="12"/>
  <c r="N89" i="12" s="1"/>
  <c r="K15" i="12"/>
  <c r="L15" i="12" s="1"/>
  <c r="K185" i="11"/>
  <c r="L185" i="11" s="1"/>
  <c r="K166" i="11"/>
  <c r="L166" i="11" s="1"/>
  <c r="M175" i="11"/>
  <c r="N175" i="11" s="1"/>
  <c r="K109" i="11"/>
  <c r="L109" i="11" s="1"/>
  <c r="M255" i="11"/>
  <c r="N255" i="11" s="1"/>
  <c r="M45" i="11"/>
  <c r="N45" i="11" s="1"/>
  <c r="M235" i="11"/>
  <c r="N235" i="11" s="1"/>
  <c r="K163" i="11"/>
  <c r="L163" i="11" s="1"/>
  <c r="M12" i="12"/>
  <c r="N12" i="12" s="1"/>
  <c r="M97" i="12"/>
  <c r="N97" i="12" s="1"/>
  <c r="O6" i="19"/>
  <c r="P6" i="19" s="1"/>
  <c r="Q6" i="19" s="1"/>
  <c r="K163" i="12"/>
  <c r="L163" i="12" s="1"/>
  <c r="K96" i="12"/>
  <c r="L96" i="12" s="1"/>
  <c r="K126" i="11"/>
  <c r="L126" i="11" s="1"/>
  <c r="M264" i="11"/>
  <c r="N264" i="11" s="1"/>
  <c r="M51" i="11"/>
  <c r="N51" i="11" s="1"/>
  <c r="K250" i="11"/>
  <c r="L250" i="11" s="1"/>
  <c r="K168" i="12"/>
  <c r="L168" i="12" s="1"/>
  <c r="M164" i="16"/>
  <c r="N164" i="16" s="1"/>
  <c r="M157" i="16"/>
  <c r="N157" i="16" s="1"/>
  <c r="K84" i="16"/>
  <c r="L84" i="16" s="1"/>
  <c r="K236" i="18"/>
  <c r="L236" i="18" s="1"/>
  <c r="M18" i="12"/>
  <c r="N18" i="12" s="1"/>
  <c r="K169" i="11"/>
  <c r="L169" i="11" s="1"/>
  <c r="M37" i="11"/>
  <c r="N37" i="11" s="1"/>
  <c r="M208" i="11"/>
  <c r="N208" i="11" s="1"/>
  <c r="M242" i="11"/>
  <c r="N242" i="11" s="1"/>
  <c r="M149" i="11"/>
  <c r="N149" i="11" s="1"/>
  <c r="M100" i="11"/>
  <c r="N100" i="11" s="1"/>
  <c r="K117" i="12"/>
  <c r="L117" i="12" s="1"/>
  <c r="M208" i="12"/>
  <c r="N208" i="12" s="1"/>
  <c r="M228" i="11"/>
  <c r="N228" i="11" s="1"/>
  <c r="K239" i="12"/>
  <c r="L239" i="12" s="1"/>
  <c r="M258" i="16"/>
  <c r="N258" i="16" s="1"/>
  <c r="K123" i="18"/>
  <c r="L123" i="18" s="1"/>
  <c r="K206" i="18"/>
  <c r="L206" i="18" s="1"/>
  <c r="K189" i="18"/>
  <c r="L189" i="18" s="1"/>
  <c r="K86" i="18"/>
  <c r="L86" i="18" s="1"/>
  <c r="K144" i="18"/>
  <c r="L144" i="18" s="1"/>
  <c r="K228" i="18"/>
  <c r="L228" i="18" s="1"/>
  <c r="K44" i="18"/>
  <c r="L44" i="18" s="1"/>
  <c r="K69" i="18"/>
  <c r="L69" i="18" s="1"/>
  <c r="K118" i="18"/>
  <c r="L118" i="18" s="1"/>
  <c r="M89" i="18"/>
  <c r="N89" i="18" s="1"/>
  <c r="M104" i="18"/>
  <c r="N104" i="18" s="1"/>
  <c r="M161" i="18"/>
  <c r="N161" i="18" s="1"/>
  <c r="M220" i="18"/>
  <c r="N220" i="18" s="1"/>
  <c r="M245" i="18"/>
  <c r="N245" i="18" s="1"/>
  <c r="M43" i="18"/>
  <c r="N43" i="18" s="1"/>
  <c r="M47" i="18"/>
  <c r="N47" i="18" s="1"/>
  <c r="K135" i="18"/>
  <c r="L135" i="18" s="1"/>
  <c r="M262" i="18"/>
  <c r="N262" i="18" s="1"/>
  <c r="M75" i="18"/>
  <c r="N75" i="18" s="1"/>
  <c r="M115" i="18"/>
  <c r="N115" i="18" s="1"/>
  <c r="K49" i="18"/>
  <c r="L49" i="18" s="1"/>
  <c r="K29" i="18"/>
  <c r="L29" i="18" s="1"/>
  <c r="K61" i="18"/>
  <c r="L61" i="18" s="1"/>
  <c r="K93" i="18"/>
  <c r="L93" i="18" s="1"/>
  <c r="M149" i="18"/>
  <c r="N149" i="18" s="1"/>
  <c r="M74" i="18"/>
  <c r="N74" i="18" s="1"/>
  <c r="M165" i="18"/>
  <c r="N165" i="18" s="1"/>
  <c r="M164" i="18"/>
  <c r="N164" i="18" s="1"/>
  <c r="M167" i="18"/>
  <c r="N167" i="18" s="1"/>
  <c r="K122" i="18"/>
  <c r="L122" i="18" s="1"/>
  <c r="K176" i="18"/>
  <c r="L176" i="18" s="1"/>
  <c r="M198" i="18"/>
  <c r="N198" i="18" s="1"/>
  <c r="K219" i="18"/>
  <c r="L219" i="18" s="1"/>
  <c r="M183" i="18"/>
  <c r="N183" i="18" s="1"/>
  <c r="K243" i="18"/>
  <c r="L243" i="18" s="1"/>
  <c r="M212" i="18"/>
  <c r="N212" i="18" s="1"/>
  <c r="K226" i="18"/>
  <c r="L226" i="18" s="1"/>
  <c r="K227" i="18"/>
  <c r="L227" i="18" s="1"/>
  <c r="K192" i="18"/>
  <c r="L192" i="18" s="1"/>
  <c r="K255" i="18"/>
  <c r="L255" i="18" s="1"/>
  <c r="K240" i="18"/>
  <c r="L240" i="18" s="1"/>
  <c r="K113" i="18"/>
  <c r="L113" i="18" s="1"/>
  <c r="K12" i="18"/>
  <c r="L12" i="18" s="1"/>
  <c r="K40" i="18"/>
  <c r="L40" i="18" s="1"/>
  <c r="M70" i="18"/>
  <c r="N70" i="18" s="1"/>
  <c r="K106" i="18"/>
  <c r="L106" i="18" s="1"/>
  <c r="K108" i="18"/>
  <c r="L108" i="18" s="1"/>
  <c r="K107" i="18"/>
  <c r="L107" i="18" s="1"/>
  <c r="M160" i="18"/>
  <c r="N160" i="18" s="1"/>
  <c r="M163" i="18"/>
  <c r="N163" i="18" s="1"/>
  <c r="K188" i="18"/>
  <c r="L188" i="18" s="1"/>
  <c r="K254" i="18"/>
  <c r="L254" i="18" s="1"/>
  <c r="K261" i="18"/>
  <c r="L261" i="18" s="1"/>
  <c r="M60" i="18"/>
  <c r="N60" i="18" s="1"/>
  <c r="M39" i="18"/>
  <c r="N39" i="18" s="1"/>
  <c r="K33" i="18"/>
  <c r="L33" i="18" s="1"/>
  <c r="K64" i="18"/>
  <c r="L64" i="18" s="1"/>
  <c r="K100" i="18"/>
  <c r="L100" i="18" s="1"/>
  <c r="K114" i="18"/>
  <c r="L114" i="18" s="1"/>
  <c r="K121" i="18"/>
  <c r="L121" i="18" s="1"/>
  <c r="K112" i="18"/>
  <c r="L112" i="18" s="1"/>
  <c r="K145" i="18"/>
  <c r="L145" i="18" s="1"/>
  <c r="M143" i="18"/>
  <c r="N143" i="18" s="1"/>
  <c r="M191" i="18"/>
  <c r="N191" i="18" s="1"/>
  <c r="K218" i="18"/>
  <c r="L218" i="18" s="1"/>
  <c r="K158" i="18"/>
  <c r="L158" i="18" s="1"/>
  <c r="M166" i="18"/>
  <c r="N166" i="18" s="1"/>
  <c r="K177" i="18"/>
  <c r="L177" i="18" s="1"/>
  <c r="K256" i="18"/>
  <c r="L256" i="18" s="1"/>
  <c r="K213" i="18"/>
  <c r="L213" i="18" s="1"/>
  <c r="M154" i="18"/>
  <c r="N154" i="18" s="1"/>
  <c r="K155" i="18"/>
  <c r="L155" i="18" s="1"/>
  <c r="M30" i="18"/>
  <c r="N30" i="18" s="1"/>
  <c r="M25" i="18"/>
  <c r="N25" i="18" s="1"/>
  <c r="M23" i="18"/>
  <c r="N23" i="18" s="1"/>
  <c r="K57" i="18"/>
  <c r="L57" i="18" s="1"/>
  <c r="K52" i="18"/>
  <c r="L52" i="18" s="1"/>
  <c r="K87" i="18"/>
  <c r="L87" i="18" s="1"/>
  <c r="M128" i="18"/>
  <c r="N128" i="18" s="1"/>
  <c r="K197" i="18"/>
  <c r="L197" i="18" s="1"/>
  <c r="M11" i="18"/>
  <c r="N11" i="18" s="1"/>
  <c r="M79" i="18"/>
  <c r="N79" i="18" s="1"/>
  <c r="M27" i="18"/>
  <c r="N27" i="18" s="1"/>
  <c r="K54" i="18"/>
  <c r="L54" i="18" s="1"/>
  <c r="K97" i="18"/>
  <c r="L97" i="18" s="1"/>
  <c r="K91" i="18"/>
  <c r="L91" i="18" s="1"/>
  <c r="K90" i="18"/>
  <c r="L90" i="18" s="1"/>
  <c r="K130" i="18"/>
  <c r="L130" i="18" s="1"/>
  <c r="K139" i="18"/>
  <c r="L139" i="18" s="1"/>
  <c r="K117" i="18"/>
  <c r="L117" i="18" s="1"/>
  <c r="K148" i="18"/>
  <c r="L148" i="18" s="1"/>
  <c r="K182" i="18"/>
  <c r="L182" i="18" s="1"/>
  <c r="M202" i="18"/>
  <c r="N202" i="18" s="1"/>
  <c r="K203" i="18"/>
  <c r="L203" i="18" s="1"/>
  <c r="K199" i="18"/>
  <c r="L199" i="18" s="1"/>
  <c r="K266" i="18"/>
  <c r="L266" i="18" s="1"/>
  <c r="K187" i="18"/>
  <c r="L187" i="18" s="1"/>
  <c r="K229" i="18"/>
  <c r="L229" i="18" s="1"/>
  <c r="K18" i="18"/>
  <c r="L18" i="18" s="1"/>
  <c r="K73" i="18"/>
  <c r="L73" i="18" s="1"/>
  <c r="K101" i="18"/>
  <c r="L101" i="18" s="1"/>
  <c r="K63" i="18"/>
  <c r="L63" i="18" s="1"/>
  <c r="K94" i="18"/>
  <c r="L94" i="18" s="1"/>
  <c r="K111" i="18"/>
  <c r="L111" i="18" s="1"/>
  <c r="K152" i="18"/>
  <c r="L152" i="18" s="1"/>
  <c r="K190" i="18"/>
  <c r="L190" i="18" s="1"/>
  <c r="K214" i="18"/>
  <c r="L214" i="18" s="1"/>
  <c r="K223" i="18"/>
  <c r="L223" i="18" s="1"/>
  <c r="M264" i="18"/>
  <c r="N264" i="18" s="1"/>
  <c r="K233" i="18"/>
  <c r="L233" i="18" s="1"/>
  <c r="K265" i="18"/>
  <c r="L265" i="18" s="1"/>
  <c r="K5" i="18"/>
  <c r="L5" i="18" s="1"/>
  <c r="K195" i="18"/>
  <c r="L195" i="18" s="1"/>
  <c r="K181" i="18"/>
  <c r="L181" i="18" s="1"/>
  <c r="K250" i="18"/>
  <c r="L250" i="18" s="1"/>
  <c r="K20" i="18"/>
  <c r="L20" i="18" s="1"/>
  <c r="K50" i="18"/>
  <c r="L50" i="18" s="1"/>
  <c r="K185" i="18"/>
  <c r="L185" i="18" s="1"/>
  <c r="K234" i="18"/>
  <c r="L234" i="18" s="1"/>
  <c r="M249" i="18"/>
  <c r="N249" i="18" s="1"/>
  <c r="M239" i="18"/>
  <c r="N239" i="18" s="1"/>
  <c r="M230" i="18"/>
  <c r="N230" i="18" s="1"/>
  <c r="M132" i="18"/>
  <c r="N132" i="18" s="1"/>
  <c r="M186" i="18"/>
  <c r="N186" i="18" s="1"/>
  <c r="M221" i="18"/>
  <c r="N221" i="18" s="1"/>
  <c r="M253" i="18"/>
  <c r="N253" i="18" s="1"/>
  <c r="M244" i="18"/>
  <c r="N244" i="18" s="1"/>
  <c r="M38" i="18"/>
  <c r="N38" i="18" s="1"/>
  <c r="M99" i="18"/>
  <c r="N99" i="18" s="1"/>
  <c r="M32" i="18"/>
  <c r="N32" i="18" s="1"/>
  <c r="M173" i="18"/>
  <c r="N173" i="18" s="1"/>
  <c r="M232" i="18"/>
  <c r="N232" i="18" s="1"/>
  <c r="M267" i="18"/>
  <c r="N267" i="18" s="1"/>
  <c r="M72" i="18"/>
  <c r="N72" i="18" s="1"/>
  <c r="M109" i="18"/>
  <c r="N109" i="18" s="1"/>
  <c r="M82" i="18"/>
  <c r="N82" i="18" s="1"/>
  <c r="M140" i="18"/>
  <c r="N140" i="18" s="1"/>
  <c r="M172" i="18"/>
  <c r="N172" i="18" s="1"/>
  <c r="M175" i="18"/>
  <c r="N175" i="18" s="1"/>
  <c r="M196" i="18"/>
  <c r="N196" i="18" s="1"/>
  <c r="M260" i="18"/>
  <c r="N260" i="18" s="1"/>
  <c r="M83" i="18"/>
  <c r="N83" i="18" s="1"/>
  <c r="M51" i="18"/>
  <c r="N51" i="18" s="1"/>
  <c r="M179" i="18"/>
  <c r="N179" i="18" s="1"/>
  <c r="K95" i="18"/>
  <c r="L95" i="18" s="1"/>
  <c r="M19" i="18"/>
  <c r="N19" i="18" s="1"/>
  <c r="K48" i="18"/>
  <c r="L48" i="18" s="1"/>
  <c r="M9" i="18"/>
  <c r="N9" i="18" s="1"/>
  <c r="K65" i="18"/>
  <c r="L65" i="18" s="1"/>
  <c r="M78" i="18"/>
  <c r="N78" i="18" s="1"/>
  <c r="K88" i="18"/>
  <c r="L88" i="18" s="1"/>
  <c r="K116" i="18"/>
  <c r="L116" i="18" s="1"/>
  <c r="M168" i="18"/>
  <c r="N168" i="18" s="1"/>
  <c r="M171" i="18"/>
  <c r="N171" i="18" s="1"/>
  <c r="M170" i="18"/>
  <c r="N170" i="18" s="1"/>
  <c r="M194" i="18"/>
  <c r="N194" i="18" s="1"/>
  <c r="M268" i="18"/>
  <c r="N268" i="18" s="1"/>
  <c r="K237" i="18"/>
  <c r="L237" i="18" s="1"/>
  <c r="K126" i="18"/>
  <c r="L126" i="18" s="1"/>
  <c r="K120" i="18"/>
  <c r="L120" i="18" s="1"/>
  <c r="M68" i="18"/>
  <c r="N68" i="18" s="1"/>
  <c r="K110" i="18"/>
  <c r="L110" i="18" s="1"/>
  <c r="K151" i="18"/>
  <c r="L151" i="18" s="1"/>
  <c r="K133" i="18"/>
  <c r="L133" i="18" s="1"/>
  <c r="M169" i="18"/>
  <c r="N169" i="18" s="1"/>
  <c r="K193" i="18"/>
  <c r="L193" i="18" s="1"/>
  <c r="M34" i="18"/>
  <c r="N34" i="18" s="1"/>
  <c r="M98" i="18"/>
  <c r="N98" i="18" s="1"/>
  <c r="M162" i="18"/>
  <c r="N162" i="18" s="1"/>
  <c r="M119" i="18"/>
  <c r="N119" i="18" s="1"/>
  <c r="M257" i="18"/>
  <c r="N257" i="18" s="1"/>
  <c r="M205" i="18"/>
  <c r="N205" i="18" s="1"/>
  <c r="M56" i="18"/>
  <c r="N56" i="18" s="1"/>
  <c r="M141" i="18"/>
  <c r="N141" i="18" s="1"/>
  <c r="M136" i="18"/>
  <c r="N136" i="18" s="1"/>
  <c r="M238" i="18"/>
  <c r="N238" i="18" s="1"/>
  <c r="M258" i="18"/>
  <c r="N258" i="18" s="1"/>
  <c r="M241" i="18"/>
  <c r="N241" i="18" s="1"/>
  <c r="K180" i="18"/>
  <c r="L180" i="18" s="1"/>
  <c r="M208" i="18"/>
  <c r="N208" i="18" s="1"/>
  <c r="M35" i="18"/>
  <c r="N35" i="18" s="1"/>
  <c r="K28" i="18"/>
  <c r="L28" i="18" s="1"/>
  <c r="M77" i="18"/>
  <c r="N77" i="18" s="1"/>
  <c r="K59" i="18"/>
  <c r="L59" i="18" s="1"/>
  <c r="M146" i="18"/>
  <c r="N146" i="18" s="1"/>
  <c r="K80" i="18"/>
  <c r="L80" i="18" s="1"/>
  <c r="M142" i="18"/>
  <c r="N142" i="18" s="1"/>
  <c r="K209" i="18"/>
  <c r="L209" i="18" s="1"/>
  <c r="K215" i="18"/>
  <c r="L215" i="18" s="1"/>
  <c r="M222" i="18"/>
  <c r="N222" i="18" s="1"/>
  <c r="K204" i="18"/>
  <c r="L204" i="18" s="1"/>
  <c r="M246" i="18"/>
  <c r="N246" i="18" s="1"/>
  <c r="M211" i="18"/>
  <c r="N211" i="18" s="1"/>
  <c r="M7" i="18"/>
  <c r="N7" i="18" s="1"/>
  <c r="K105" i="18"/>
  <c r="L105" i="18" s="1"/>
  <c r="M36" i="18"/>
  <c r="N36" i="18" s="1"/>
  <c r="K66" i="18"/>
  <c r="L66" i="18" s="1"/>
  <c r="K147" i="18"/>
  <c r="L147" i="18" s="1"/>
  <c r="K156" i="18"/>
  <c r="L156" i="18" s="1"/>
  <c r="K159" i="18"/>
  <c r="L159" i="18" s="1"/>
  <c r="M201" i="18"/>
  <c r="N201" i="18" s="1"/>
  <c r="M184" i="18"/>
  <c r="N184" i="18" s="1"/>
  <c r="M225" i="18"/>
  <c r="N225" i="18" s="1"/>
  <c r="K248" i="18"/>
  <c r="L248" i="18" s="1"/>
  <c r="M21" i="18"/>
  <c r="N21" i="18" s="1"/>
  <c r="K10" i="18"/>
  <c r="L10" i="18" s="1"/>
  <c r="K8" i="18"/>
  <c r="L8" i="18" s="1"/>
  <c r="K62" i="18"/>
  <c r="L62" i="18" s="1"/>
  <c r="K42" i="18"/>
  <c r="L42" i="18" s="1"/>
  <c r="M81" i="18"/>
  <c r="N81" i="18" s="1"/>
  <c r="M46" i="18"/>
  <c r="N46" i="18" s="1"/>
  <c r="K41" i="18"/>
  <c r="L41" i="18" s="1"/>
  <c r="M37" i="18"/>
  <c r="N37" i="18" s="1"/>
  <c r="M76" i="18"/>
  <c r="N76" i="18" s="1"/>
  <c r="K13" i="18"/>
  <c r="L13" i="18" s="1"/>
  <c r="K71" i="18"/>
  <c r="L71" i="18" s="1"/>
  <c r="M102" i="18"/>
  <c r="N102" i="18" s="1"/>
  <c r="K92" i="18"/>
  <c r="L92" i="18" s="1"/>
  <c r="M150" i="18"/>
  <c r="N150" i="18" s="1"/>
  <c r="K129" i="18"/>
  <c r="L129" i="18" s="1"/>
  <c r="M125" i="18"/>
  <c r="N125" i="18" s="1"/>
  <c r="M157" i="18"/>
  <c r="N157" i="18" s="1"/>
  <c r="M153" i="18"/>
  <c r="N153" i="18" s="1"/>
  <c r="M174" i="18"/>
  <c r="N174" i="18" s="1"/>
  <c r="K207" i="18"/>
  <c r="L207" i="18" s="1"/>
  <c r="M217" i="18"/>
  <c r="N217" i="18" s="1"/>
  <c r="M259" i="18"/>
  <c r="N259" i="18" s="1"/>
  <c r="K216" i="18"/>
  <c r="L216" i="18" s="1"/>
  <c r="K252" i="18"/>
  <c r="L252" i="18" s="1"/>
  <c r="M235" i="18"/>
  <c r="N235" i="18" s="1"/>
  <c r="M247" i="18"/>
  <c r="N247" i="18" s="1"/>
  <c r="K210" i="18"/>
  <c r="L210" i="18" s="1"/>
  <c r="M17" i="18"/>
  <c r="N17" i="18" s="1"/>
  <c r="M45" i="18"/>
  <c r="N45" i="18" s="1"/>
  <c r="K14" i="18"/>
  <c r="L14" i="18" s="1"/>
  <c r="M200" i="18"/>
  <c r="N200" i="18" s="1"/>
  <c r="K263" i="18"/>
  <c r="L263" i="18" s="1"/>
  <c r="M67" i="18"/>
  <c r="N67" i="18" s="1"/>
  <c r="M15" i="18"/>
  <c r="N15" i="18" s="1"/>
  <c r="M16" i="18"/>
  <c r="N16" i="18" s="1"/>
  <c r="K24" i="18"/>
  <c r="L24" i="18" s="1"/>
  <c r="K53" i="18"/>
  <c r="L53" i="18" s="1"/>
  <c r="K22" i="18"/>
  <c r="L22" i="18" s="1"/>
  <c r="M55" i="18"/>
  <c r="N55" i="18" s="1"/>
  <c r="K134" i="18"/>
  <c r="L134" i="18" s="1"/>
  <c r="M103" i="18"/>
  <c r="N103" i="18" s="1"/>
  <c r="M137" i="18"/>
  <c r="N137" i="18" s="1"/>
  <c r="M124" i="18"/>
  <c r="N124" i="18" s="1"/>
  <c r="M178" i="18"/>
  <c r="N178" i="18" s="1"/>
  <c r="M224" i="18"/>
  <c r="N224" i="18" s="1"/>
  <c r="K242" i="18"/>
  <c r="L242" i="18" s="1"/>
  <c r="K231" i="18"/>
  <c r="L231" i="18" s="1"/>
  <c r="K31" i="18"/>
  <c r="L31" i="18" s="1"/>
  <c r="P7" i="10"/>
  <c r="Q7" i="10" s="1"/>
  <c r="M36" i="11"/>
  <c r="N36" i="11" s="1"/>
  <c r="K22" i="11"/>
  <c r="L22" i="11" s="1"/>
  <c r="M196" i="11"/>
  <c r="N196" i="11" s="1"/>
  <c r="K164" i="12"/>
  <c r="L164" i="12" s="1"/>
  <c r="K171" i="12"/>
  <c r="L171" i="12" s="1"/>
  <c r="M76" i="11"/>
  <c r="N76" i="11" s="1"/>
  <c r="M153" i="12"/>
  <c r="N153" i="12" s="1"/>
  <c r="K242" i="11"/>
  <c r="L242" i="11" s="1"/>
  <c r="K57" i="11"/>
  <c r="L57" i="11" s="1"/>
  <c r="K26" i="11"/>
  <c r="L26" i="11" s="1"/>
  <c r="M212" i="16"/>
  <c r="N212" i="16" s="1"/>
  <c r="M28" i="18"/>
  <c r="N28" i="18" s="1"/>
  <c r="M80" i="18"/>
  <c r="N80" i="18" s="1"/>
  <c r="K35" i="18"/>
  <c r="L35" i="18" s="1"/>
  <c r="K84" i="18"/>
  <c r="L84" i="18" s="1"/>
  <c r="K146" i="18"/>
  <c r="L146" i="18" s="1"/>
  <c r="M204" i="18"/>
  <c r="N204" i="18" s="1"/>
  <c r="M177" i="18"/>
  <c r="N177" i="18" s="1"/>
  <c r="M180" i="18"/>
  <c r="N180" i="18" s="1"/>
  <c r="K191" i="18"/>
  <c r="L191" i="18" s="1"/>
  <c r="M223" i="18"/>
  <c r="N223" i="18" s="1"/>
  <c r="M209" i="18"/>
  <c r="N209" i="18" s="1"/>
  <c r="K246" i="18"/>
  <c r="L246" i="18" s="1"/>
  <c r="K208" i="18"/>
  <c r="L208" i="18" s="1"/>
  <c r="M248" i="18"/>
  <c r="N248" i="18" s="1"/>
  <c r="K222" i="18"/>
  <c r="L222" i="18" s="1"/>
  <c r="M215" i="18"/>
  <c r="N215" i="18" s="1"/>
  <c r="K247" i="18"/>
  <c r="L247" i="18" s="1"/>
  <c r="M134" i="11"/>
  <c r="N134" i="11" s="1"/>
  <c r="K58" i="18"/>
  <c r="L58" i="18" s="1"/>
  <c r="M138" i="18"/>
  <c r="N138" i="18" s="1"/>
  <c r="M162" i="11"/>
  <c r="N162" i="11" s="1"/>
  <c r="K154" i="11"/>
  <c r="L154" i="11" s="1"/>
  <c r="M52" i="11"/>
  <c r="N52" i="11" s="1"/>
  <c r="M63" i="11"/>
  <c r="N63" i="11" s="1"/>
  <c r="K124" i="11"/>
  <c r="L124" i="11" s="1"/>
  <c r="M214" i="12"/>
  <c r="N214" i="12" s="1"/>
  <c r="K32" i="11"/>
  <c r="L32" i="11" s="1"/>
  <c r="M85" i="12"/>
  <c r="N85" i="12" s="1"/>
  <c r="M139" i="11"/>
  <c r="N139" i="11" s="1"/>
  <c r="M211" i="11"/>
  <c r="N211" i="11" s="1"/>
  <c r="M105" i="11"/>
  <c r="N105" i="11" s="1"/>
  <c r="M226" i="11"/>
  <c r="N226" i="11" s="1"/>
  <c r="M194" i="12"/>
  <c r="N194" i="12" s="1"/>
  <c r="K261" i="12"/>
  <c r="L261" i="12" s="1"/>
  <c r="K155" i="12"/>
  <c r="L155" i="12" s="1"/>
  <c r="K141" i="12"/>
  <c r="L141" i="12" s="1"/>
  <c r="M170" i="12"/>
  <c r="N170" i="12" s="1"/>
  <c r="M246" i="12"/>
  <c r="N246" i="12" s="1"/>
  <c r="K200" i="12"/>
  <c r="L200" i="12" s="1"/>
  <c r="M238" i="16"/>
  <c r="N238" i="16" s="1"/>
  <c r="M124" i="16"/>
  <c r="N124" i="16" s="1"/>
  <c r="K267" i="16"/>
  <c r="L267" i="16" s="1"/>
  <c r="M12" i="18"/>
  <c r="N12" i="18" s="1"/>
  <c r="K60" i="18"/>
  <c r="L60" i="18" s="1"/>
  <c r="M62" i="18"/>
  <c r="N62" i="18" s="1"/>
  <c r="K34" i="18"/>
  <c r="L34" i="18" s="1"/>
  <c r="M42" i="18"/>
  <c r="N42" i="18" s="1"/>
  <c r="M106" i="18"/>
  <c r="N106" i="18" s="1"/>
  <c r="K37" i="18"/>
  <c r="L37" i="18" s="1"/>
  <c r="M33" i="18"/>
  <c r="N33" i="18" s="1"/>
  <c r="M71" i="18"/>
  <c r="N71" i="18" s="1"/>
  <c r="K39" i="18"/>
  <c r="L39" i="18" s="1"/>
  <c r="K67" i="18"/>
  <c r="L67" i="18" s="1"/>
  <c r="K98" i="18"/>
  <c r="L98" i="18" s="1"/>
  <c r="K102" i="18"/>
  <c r="L102" i="18" s="1"/>
  <c r="M100" i="18"/>
  <c r="N100" i="18" s="1"/>
  <c r="M114" i="18"/>
  <c r="N114" i="18" s="1"/>
  <c r="K125" i="18"/>
  <c r="L125" i="18" s="1"/>
  <c r="M121" i="18"/>
  <c r="N121" i="18" s="1"/>
  <c r="M158" i="18"/>
  <c r="N158" i="18" s="1"/>
  <c r="K143" i="18"/>
  <c r="L143" i="18" s="1"/>
  <c r="K115" i="18"/>
  <c r="L115" i="18" s="1"/>
  <c r="K153" i="18"/>
  <c r="L153" i="18" s="1"/>
  <c r="K149" i="18"/>
  <c r="L149" i="18" s="1"/>
  <c r="K162" i="18"/>
  <c r="L162" i="18" s="1"/>
  <c r="K157" i="18"/>
  <c r="L157" i="18" s="1"/>
  <c r="M181" i="18"/>
  <c r="N181" i="18" s="1"/>
  <c r="M213" i="18"/>
  <c r="N213" i="18" s="1"/>
  <c r="K212" i="18"/>
  <c r="L212" i="18" s="1"/>
  <c r="K224" i="18"/>
  <c r="L224" i="18" s="1"/>
  <c r="M219" i="18"/>
  <c r="N219" i="18" s="1"/>
  <c r="K159" i="11"/>
  <c r="L159" i="11" s="1"/>
  <c r="M222" i="12"/>
  <c r="N222" i="12" s="1"/>
  <c r="M64" i="18"/>
  <c r="N64" i="18" s="1"/>
  <c r="M107" i="18"/>
  <c r="N107" i="18" s="1"/>
  <c r="M40" i="18"/>
  <c r="N40" i="18" s="1"/>
  <c r="K43" i="18"/>
  <c r="L43" i="18" s="1"/>
  <c r="M69" i="18"/>
  <c r="N69" i="18" s="1"/>
  <c r="M108" i="18"/>
  <c r="N108" i="18" s="1"/>
  <c r="K70" i="18"/>
  <c r="L70" i="18" s="1"/>
  <c r="M118" i="18"/>
  <c r="N118" i="18" s="1"/>
  <c r="M112" i="18"/>
  <c r="N112" i="18" s="1"/>
  <c r="M145" i="18"/>
  <c r="N145" i="18" s="1"/>
  <c r="K119" i="18"/>
  <c r="L119" i="18" s="1"/>
  <c r="K160" i="18"/>
  <c r="L160" i="18" s="1"/>
  <c r="K163" i="18"/>
  <c r="L163" i="18" s="1"/>
  <c r="M218" i="18"/>
  <c r="N218" i="18" s="1"/>
  <c r="K166" i="18"/>
  <c r="L166" i="18" s="1"/>
  <c r="K161" i="18"/>
  <c r="L161" i="18" s="1"/>
  <c r="M185" i="18"/>
  <c r="N185" i="18" s="1"/>
  <c r="K205" i="18"/>
  <c r="L205" i="18" s="1"/>
  <c r="M188" i="18"/>
  <c r="N188" i="18" s="1"/>
  <c r="M234" i="18"/>
  <c r="N234" i="18" s="1"/>
  <c r="M256" i="18"/>
  <c r="N256" i="18" s="1"/>
  <c r="M226" i="18"/>
  <c r="N226" i="18" s="1"/>
  <c r="K241" i="18"/>
  <c r="L241" i="18" s="1"/>
  <c r="P8" i="10"/>
  <c r="M150" i="11"/>
  <c r="N150" i="11" s="1"/>
  <c r="K168" i="11"/>
  <c r="L168" i="11" s="1"/>
  <c r="M163" i="11"/>
  <c r="N163" i="11" s="1"/>
  <c r="K250" i="12"/>
  <c r="L250" i="12" s="1"/>
  <c r="K252" i="11"/>
  <c r="L252" i="11" s="1"/>
  <c r="K95" i="11"/>
  <c r="L95" i="11" s="1"/>
  <c r="M133" i="11"/>
  <c r="N133" i="11" s="1"/>
  <c r="K256" i="12"/>
  <c r="L256" i="12" s="1"/>
  <c r="M216" i="12"/>
  <c r="N216" i="12" s="1"/>
  <c r="K244" i="11"/>
  <c r="L244" i="11" s="1"/>
  <c r="M50" i="11"/>
  <c r="N50" i="11" s="1"/>
  <c r="M11" i="11"/>
  <c r="N11" i="11" s="1"/>
  <c r="M22" i="12"/>
  <c r="N22" i="12" s="1"/>
  <c r="K150" i="12"/>
  <c r="L150" i="12" s="1"/>
  <c r="K208" i="11"/>
  <c r="L208" i="11" s="1"/>
  <c r="M13" i="11"/>
  <c r="N13" i="11" s="1"/>
  <c r="M130" i="11"/>
  <c r="N130" i="11" s="1"/>
  <c r="M155" i="11"/>
  <c r="N155" i="11" s="1"/>
  <c r="M90" i="11"/>
  <c r="N90" i="11" s="1"/>
  <c r="K113" i="11"/>
  <c r="L113" i="11" s="1"/>
  <c r="M101" i="11"/>
  <c r="N101" i="11" s="1"/>
  <c r="K165" i="11"/>
  <c r="L165" i="11" s="1"/>
  <c r="M29" i="12"/>
  <c r="N29" i="12" s="1"/>
  <c r="K65" i="12"/>
  <c r="L65" i="12" s="1"/>
  <c r="K245" i="12"/>
  <c r="L245" i="12" s="1"/>
  <c r="M169" i="12"/>
  <c r="N169" i="12" s="1"/>
  <c r="K219" i="12"/>
  <c r="L219" i="12" s="1"/>
  <c r="M11" i="12"/>
  <c r="N11" i="12" s="1"/>
  <c r="M251" i="12"/>
  <c r="N251" i="12" s="1"/>
  <c r="K184" i="16"/>
  <c r="L184" i="16" s="1"/>
  <c r="M77" i="16"/>
  <c r="N77" i="16" s="1"/>
  <c r="K96" i="16"/>
  <c r="L96" i="16" s="1"/>
  <c r="M24" i="18"/>
  <c r="N24" i="18" s="1"/>
  <c r="K15" i="18"/>
  <c r="L15" i="18" s="1"/>
  <c r="M10" i="18"/>
  <c r="N10" i="18" s="1"/>
  <c r="K81" i="18"/>
  <c r="L81" i="18" s="1"/>
  <c r="K21" i="18"/>
  <c r="L21" i="18" s="1"/>
  <c r="K17" i="18"/>
  <c r="L17" i="18" s="1"/>
  <c r="M49" i="18"/>
  <c r="N49" i="18" s="1"/>
  <c r="K16" i="18"/>
  <c r="L16" i="18" s="1"/>
  <c r="K45" i="18"/>
  <c r="L45" i="18" s="1"/>
  <c r="M41" i="18"/>
  <c r="N41" i="18" s="1"/>
  <c r="K89" i="18"/>
  <c r="L89" i="18" s="1"/>
  <c r="M61" i="18"/>
  <c r="N61" i="18" s="1"/>
  <c r="K9" i="18"/>
  <c r="L9" i="18" s="1"/>
  <c r="M44" i="18"/>
  <c r="N44" i="18" s="1"/>
  <c r="M14" i="18"/>
  <c r="N14" i="18" s="1"/>
  <c r="K47" i="18"/>
  <c r="L47" i="18" s="1"/>
  <c r="M85" i="18"/>
  <c r="N85" i="18" s="1"/>
  <c r="K75" i="18"/>
  <c r="L75" i="18" s="1"/>
  <c r="M113" i="18"/>
  <c r="N113" i="18" s="1"/>
  <c r="K74" i="18"/>
  <c r="L74" i="18" s="1"/>
  <c r="K104" i="18"/>
  <c r="L104" i="18" s="1"/>
  <c r="M86" i="18"/>
  <c r="N86" i="18" s="1"/>
  <c r="K150" i="18"/>
  <c r="L150" i="18" s="1"/>
  <c r="K96" i="18"/>
  <c r="L96" i="18" s="1"/>
  <c r="M122" i="18"/>
  <c r="N122" i="18" s="1"/>
  <c r="M129" i="18"/>
  <c r="N129" i="18" s="1"/>
  <c r="K124" i="18"/>
  <c r="L124" i="18" s="1"/>
  <c r="M116" i="18"/>
  <c r="N116" i="18" s="1"/>
  <c r="M123" i="18"/>
  <c r="N123" i="18" s="1"/>
  <c r="K154" i="18"/>
  <c r="L154" i="18" s="1"/>
  <c r="K164" i="18"/>
  <c r="L164" i="18" s="1"/>
  <c r="M144" i="18"/>
  <c r="N144" i="18" s="1"/>
  <c r="M176" i="18"/>
  <c r="N176" i="18" s="1"/>
  <c r="K167" i="18"/>
  <c r="L167" i="18" s="1"/>
  <c r="K178" i="18"/>
  <c r="L178" i="18" s="1"/>
  <c r="K170" i="18"/>
  <c r="L170" i="18" s="1"/>
  <c r="K165" i="18"/>
  <c r="L165" i="18" s="1"/>
  <c r="M254" i="18"/>
  <c r="N254" i="18" s="1"/>
  <c r="M189" i="18"/>
  <c r="N189" i="18" s="1"/>
  <c r="M236" i="18"/>
  <c r="N236" i="18" s="1"/>
  <c r="M192" i="18"/>
  <c r="N192" i="18" s="1"/>
  <c r="K198" i="18"/>
  <c r="L198" i="18" s="1"/>
  <c r="M227" i="18"/>
  <c r="N227" i="18" s="1"/>
  <c r="M261" i="18"/>
  <c r="N261" i="18" s="1"/>
  <c r="K220" i="18"/>
  <c r="L220" i="18" s="1"/>
  <c r="M263" i="18"/>
  <c r="N263" i="18" s="1"/>
  <c r="M237" i="18"/>
  <c r="N237" i="18" s="1"/>
  <c r="K258" i="18"/>
  <c r="L258" i="18" s="1"/>
  <c r="M228" i="18"/>
  <c r="N228" i="18" s="1"/>
  <c r="K262" i="18"/>
  <c r="L262" i="18" s="1"/>
  <c r="K245" i="18"/>
  <c r="L245" i="18" s="1"/>
  <c r="M212" i="11"/>
  <c r="N212" i="11" s="1"/>
  <c r="M170" i="11"/>
  <c r="N170" i="11" s="1"/>
  <c r="K142" i="11"/>
  <c r="L142" i="11" s="1"/>
  <c r="M132" i="12"/>
  <c r="N132" i="12" s="1"/>
  <c r="K44" i="12"/>
  <c r="L44" i="12" s="1"/>
  <c r="K125" i="12"/>
  <c r="L125" i="12" s="1"/>
  <c r="M15" i="16"/>
  <c r="N15" i="16" s="1"/>
  <c r="M65" i="18"/>
  <c r="N65" i="18" s="1"/>
  <c r="K30" i="18"/>
  <c r="L30" i="18" s="1"/>
  <c r="M13" i="18"/>
  <c r="N13" i="18" s="1"/>
  <c r="K11" i="18"/>
  <c r="L11" i="18" s="1"/>
  <c r="M22" i="18"/>
  <c r="N22" i="18" s="1"/>
  <c r="M18" i="18"/>
  <c r="N18" i="18" s="1"/>
  <c r="M53" i="18"/>
  <c r="N53" i="18" s="1"/>
  <c r="K27" i="18"/>
  <c r="L27" i="18" s="1"/>
  <c r="M63" i="18"/>
  <c r="N63" i="18" s="1"/>
  <c r="M48" i="18"/>
  <c r="N48" i="18" s="1"/>
  <c r="M87" i="18"/>
  <c r="N87" i="18" s="1"/>
  <c r="K19" i="18"/>
  <c r="L19" i="18" s="1"/>
  <c r="M52" i="18"/>
  <c r="N52" i="18" s="1"/>
  <c r="M97" i="18"/>
  <c r="N97" i="18" s="1"/>
  <c r="K79" i="18"/>
  <c r="L79" i="18" s="1"/>
  <c r="M111" i="18"/>
  <c r="N111" i="18" s="1"/>
  <c r="K78" i="18"/>
  <c r="L78" i="18" s="1"/>
  <c r="M110" i="18"/>
  <c r="N110" i="18" s="1"/>
  <c r="M90" i="18"/>
  <c r="N90" i="18" s="1"/>
  <c r="K68" i="18"/>
  <c r="L68" i="18" s="1"/>
  <c r="M101" i="18"/>
  <c r="N101" i="18" s="1"/>
  <c r="M126" i="18"/>
  <c r="N126" i="18" s="1"/>
  <c r="K137" i="18"/>
  <c r="L137" i="18" s="1"/>
  <c r="M133" i="18"/>
  <c r="N133" i="18" s="1"/>
  <c r="K128" i="18"/>
  <c r="L128" i="18" s="1"/>
  <c r="M120" i="18"/>
  <c r="N120" i="18" s="1"/>
  <c r="M187" i="18"/>
  <c r="N187" i="18" s="1"/>
  <c r="M127" i="18"/>
  <c r="N127" i="18" s="1"/>
  <c r="K168" i="18"/>
  <c r="L168" i="18" s="1"/>
  <c r="M148" i="18"/>
  <c r="N148" i="18" s="1"/>
  <c r="M182" i="18"/>
  <c r="N182" i="18" s="1"/>
  <c r="K171" i="18"/>
  <c r="L171" i="18" s="1"/>
  <c r="M151" i="18"/>
  <c r="N151" i="18" s="1"/>
  <c r="K174" i="18"/>
  <c r="L174" i="18" s="1"/>
  <c r="K169" i="18"/>
  <c r="L169" i="18" s="1"/>
  <c r="M193" i="18"/>
  <c r="N193" i="18" s="1"/>
  <c r="M255" i="18"/>
  <c r="N255" i="18" s="1"/>
  <c r="M197" i="18"/>
  <c r="N197" i="18" s="1"/>
  <c r="K244" i="18"/>
  <c r="L244" i="18" s="1"/>
  <c r="M214" i="18"/>
  <c r="N214" i="18" s="1"/>
  <c r="K194" i="18"/>
  <c r="L194" i="18" s="1"/>
  <c r="K268" i="18"/>
  <c r="L268" i="18" s="1"/>
  <c r="K202" i="18"/>
  <c r="L202" i="18" s="1"/>
  <c r="M240" i="18"/>
  <c r="N240" i="18" s="1"/>
  <c r="M229" i="18"/>
  <c r="N229" i="18" s="1"/>
  <c r="M231" i="18"/>
  <c r="N231" i="18" s="1"/>
  <c r="M265" i="18"/>
  <c r="N265" i="18" s="1"/>
  <c r="K239" i="18"/>
  <c r="L239" i="18" s="1"/>
  <c r="K260" i="18"/>
  <c r="L260" i="18" s="1"/>
  <c r="K230" i="18"/>
  <c r="L230" i="18" s="1"/>
  <c r="K264" i="18"/>
  <c r="L264" i="18" s="1"/>
  <c r="K249" i="18"/>
  <c r="L249" i="18" s="1"/>
  <c r="K79" i="11"/>
  <c r="L79" i="11" s="1"/>
  <c r="M248" i="11"/>
  <c r="N248" i="11" s="1"/>
  <c r="M210" i="12"/>
  <c r="N210" i="12" s="1"/>
  <c r="K96" i="11"/>
  <c r="L96" i="11" s="1"/>
  <c r="M168" i="11"/>
  <c r="N168" i="11" s="1"/>
  <c r="K189" i="11"/>
  <c r="L189" i="11" s="1"/>
  <c r="M151" i="11"/>
  <c r="N151" i="11" s="1"/>
  <c r="M56" i="11"/>
  <c r="N56" i="11" s="1"/>
  <c r="K232" i="11"/>
  <c r="L232" i="11" s="1"/>
  <c r="K186" i="11"/>
  <c r="L186" i="11" s="1"/>
  <c r="K238" i="11"/>
  <c r="L238" i="11" s="1"/>
  <c r="M147" i="11"/>
  <c r="N147" i="11" s="1"/>
  <c r="M104" i="12"/>
  <c r="N104" i="12" s="1"/>
  <c r="M173" i="12"/>
  <c r="N173" i="12" s="1"/>
  <c r="K62" i="12"/>
  <c r="L62" i="12" s="1"/>
  <c r="M49" i="12"/>
  <c r="N49" i="12" s="1"/>
  <c r="M234" i="12"/>
  <c r="N234" i="12" s="1"/>
  <c r="K93" i="11"/>
  <c r="L93" i="11" s="1"/>
  <c r="K111" i="11"/>
  <c r="L111" i="11" s="1"/>
  <c r="M66" i="11"/>
  <c r="N66" i="11" s="1"/>
  <c r="K82" i="11"/>
  <c r="L82" i="11" s="1"/>
  <c r="M178" i="11"/>
  <c r="N178" i="11" s="1"/>
  <c r="M127" i="11"/>
  <c r="N127" i="11" s="1"/>
  <c r="M132" i="11"/>
  <c r="N132" i="11" s="1"/>
  <c r="M14" i="11"/>
  <c r="N14" i="11" s="1"/>
  <c r="K203" i="11"/>
  <c r="L203" i="11" s="1"/>
  <c r="K97" i="12"/>
  <c r="L97" i="12" s="1"/>
  <c r="K255" i="12"/>
  <c r="L255" i="12" s="1"/>
  <c r="K234" i="16"/>
  <c r="L234" i="16" s="1"/>
  <c r="M127" i="16"/>
  <c r="N127" i="16" s="1"/>
  <c r="K24" i="16"/>
  <c r="L24" i="16" s="1"/>
  <c r="K38" i="18"/>
  <c r="L38" i="18" s="1"/>
  <c r="M5" i="18"/>
  <c r="N5" i="18" s="1"/>
  <c r="P5" i="18" s="1"/>
  <c r="M92" i="18"/>
  <c r="N92" i="18" s="1"/>
  <c r="K23" i="18"/>
  <c r="L23" i="18" s="1"/>
  <c r="M57" i="18"/>
  <c r="N57" i="18" s="1"/>
  <c r="K32" i="18"/>
  <c r="L32" i="18" s="1"/>
  <c r="M73" i="18"/>
  <c r="N73" i="18" s="1"/>
  <c r="M20" i="18"/>
  <c r="N20" i="18" s="1"/>
  <c r="M50" i="18"/>
  <c r="N50" i="18" s="1"/>
  <c r="M88" i="18"/>
  <c r="N88" i="18" s="1"/>
  <c r="K25" i="18"/>
  <c r="L25" i="18" s="1"/>
  <c r="M54" i="18"/>
  <c r="N54" i="18" s="1"/>
  <c r="K51" i="18"/>
  <c r="L51" i="18" s="1"/>
  <c r="K83" i="18"/>
  <c r="L83" i="18" s="1"/>
  <c r="M91" i="18"/>
  <c r="N91" i="18" s="1"/>
  <c r="M117" i="18"/>
  <c r="N117" i="18" s="1"/>
  <c r="K82" i="18"/>
  <c r="L82" i="18" s="1"/>
  <c r="M94" i="18"/>
  <c r="N94" i="18" s="1"/>
  <c r="K72" i="18"/>
  <c r="L72" i="18" s="1"/>
  <c r="M130" i="18"/>
  <c r="N130" i="18" s="1"/>
  <c r="K109" i="18"/>
  <c r="L109" i="18" s="1"/>
  <c r="M139" i="18"/>
  <c r="N139" i="18" s="1"/>
  <c r="K132" i="18"/>
  <c r="L132" i="18" s="1"/>
  <c r="K99" i="18"/>
  <c r="L99" i="18" s="1"/>
  <c r="M131" i="18"/>
  <c r="N131" i="18" s="1"/>
  <c r="K140" i="18"/>
  <c r="L140" i="18" s="1"/>
  <c r="K172" i="18"/>
  <c r="L172" i="18" s="1"/>
  <c r="M152" i="18"/>
  <c r="N152" i="18" s="1"/>
  <c r="K186" i="18"/>
  <c r="L186" i="18" s="1"/>
  <c r="K175" i="18"/>
  <c r="L175" i="18" s="1"/>
  <c r="M155" i="18"/>
  <c r="N155" i="18" s="1"/>
  <c r="M190" i="18"/>
  <c r="N190" i="18" s="1"/>
  <c r="K217" i="18"/>
  <c r="L217" i="18" s="1"/>
  <c r="K173" i="18"/>
  <c r="L173" i="18" s="1"/>
  <c r="M195" i="18"/>
  <c r="N195" i="18" s="1"/>
  <c r="K259" i="18"/>
  <c r="L259" i="18" s="1"/>
  <c r="M199" i="18"/>
  <c r="N199" i="18" s="1"/>
  <c r="M266" i="18"/>
  <c r="N266" i="18" s="1"/>
  <c r="K179" i="18"/>
  <c r="L179" i="18" s="1"/>
  <c r="M206" i="18"/>
  <c r="N206" i="18" s="1"/>
  <c r="K196" i="18"/>
  <c r="L196" i="18" s="1"/>
  <c r="M233" i="18"/>
  <c r="N233" i="18" s="1"/>
  <c r="K267" i="18"/>
  <c r="L267" i="18" s="1"/>
  <c r="M250" i="18"/>
  <c r="N250" i="18" s="1"/>
  <c r="M203" i="18"/>
  <c r="N203" i="18" s="1"/>
  <c r="K232" i="18"/>
  <c r="L232" i="18" s="1"/>
  <c r="K221" i="18"/>
  <c r="L221" i="18" s="1"/>
  <c r="K253" i="18"/>
  <c r="L253" i="18" s="1"/>
  <c r="M83" i="11"/>
  <c r="N83" i="11" s="1"/>
  <c r="M176" i="12"/>
  <c r="N176" i="12" s="1"/>
  <c r="M68" i="11"/>
  <c r="N68" i="11" s="1"/>
  <c r="K103" i="11"/>
  <c r="L103" i="11" s="1"/>
  <c r="M224" i="11"/>
  <c r="N224" i="11" s="1"/>
  <c r="M151" i="12"/>
  <c r="N151" i="12" s="1"/>
  <c r="M161" i="12"/>
  <c r="N161" i="12" s="1"/>
  <c r="K221" i="12"/>
  <c r="L221" i="12" s="1"/>
  <c r="K19" i="12"/>
  <c r="L19" i="12" s="1"/>
  <c r="M166" i="12"/>
  <c r="N166" i="12" s="1"/>
  <c r="M160" i="12"/>
  <c r="N160" i="12" s="1"/>
  <c r="K240" i="12"/>
  <c r="L240" i="12" s="1"/>
  <c r="M254" i="12"/>
  <c r="N254" i="12" s="1"/>
  <c r="K28" i="11"/>
  <c r="L28" i="11" s="1"/>
  <c r="K33" i="11"/>
  <c r="L33" i="11" s="1"/>
  <c r="M229" i="11"/>
  <c r="N229" i="11" s="1"/>
  <c r="M206" i="11"/>
  <c r="N206" i="11" s="1"/>
  <c r="M118" i="11"/>
  <c r="N118" i="11" s="1"/>
  <c r="K80" i="11"/>
  <c r="L80" i="11" s="1"/>
  <c r="M249" i="12"/>
  <c r="N249" i="12" s="1"/>
  <c r="K254" i="16"/>
  <c r="L254" i="16" s="1"/>
  <c r="M154" i="16"/>
  <c r="N154" i="16" s="1"/>
  <c r="K23" i="16"/>
  <c r="L23" i="16" s="1"/>
  <c r="K225" i="12"/>
  <c r="L225" i="12" s="1"/>
  <c r="M231" i="12"/>
  <c r="N231" i="12" s="1"/>
  <c r="M180" i="11"/>
  <c r="N180" i="11" s="1"/>
  <c r="K149" i="11"/>
  <c r="L149" i="11" s="1"/>
  <c r="M181" i="11"/>
  <c r="N181" i="11" s="1"/>
  <c r="K94" i="11"/>
  <c r="L94" i="11" s="1"/>
  <c r="M224" i="12"/>
  <c r="N224" i="12" s="1"/>
  <c r="K267" i="12"/>
  <c r="L267" i="12" s="1"/>
  <c r="M213" i="12"/>
  <c r="N213" i="12" s="1"/>
  <c r="M100" i="16"/>
  <c r="N100" i="16" s="1"/>
  <c r="K215" i="16"/>
  <c r="L215" i="16" s="1"/>
  <c r="K81" i="16"/>
  <c r="L81" i="16" s="1"/>
  <c r="K152" i="12"/>
  <c r="L152" i="12" s="1"/>
  <c r="K16" i="11"/>
  <c r="L16" i="11" s="1"/>
  <c r="K7" i="18"/>
  <c r="L7" i="18" s="1"/>
  <c r="K46" i="18"/>
  <c r="L46" i="18" s="1"/>
  <c r="M8" i="18"/>
  <c r="N8" i="18" s="1"/>
  <c r="M6" i="18"/>
  <c r="N6" i="18" s="1"/>
  <c r="M29" i="18"/>
  <c r="N29" i="18" s="1"/>
  <c r="K77" i="18"/>
  <c r="L77" i="18" s="1"/>
  <c r="M59" i="18"/>
  <c r="N59" i="18" s="1"/>
  <c r="K36" i="18"/>
  <c r="L36" i="18" s="1"/>
  <c r="M93" i="18"/>
  <c r="N93" i="18" s="1"/>
  <c r="M26" i="18"/>
  <c r="N26" i="18" s="1"/>
  <c r="K56" i="18"/>
  <c r="L56" i="18" s="1"/>
  <c r="K55" i="18"/>
  <c r="L55" i="18" s="1"/>
  <c r="M95" i="18"/>
  <c r="N95" i="18" s="1"/>
  <c r="K141" i="18"/>
  <c r="L141" i="18" s="1"/>
  <c r="M66" i="18"/>
  <c r="N66" i="18" s="1"/>
  <c r="K76" i="18"/>
  <c r="L76" i="18" s="1"/>
  <c r="M105" i="18"/>
  <c r="N105" i="18" s="1"/>
  <c r="M134" i="18"/>
  <c r="N134" i="18" s="1"/>
  <c r="M147" i="18"/>
  <c r="N147" i="18" s="1"/>
  <c r="K142" i="18"/>
  <c r="L142" i="18" s="1"/>
  <c r="K136" i="18"/>
  <c r="L136" i="18" s="1"/>
  <c r="K103" i="18"/>
  <c r="L103" i="18" s="1"/>
  <c r="M135" i="18"/>
  <c r="N135" i="18" s="1"/>
  <c r="M156" i="18"/>
  <c r="N156" i="18" s="1"/>
  <c r="M159" i="18"/>
  <c r="N159" i="18" s="1"/>
  <c r="K238" i="18"/>
  <c r="L238" i="18" s="1"/>
  <c r="K201" i="18"/>
  <c r="L201" i="18" s="1"/>
  <c r="K184" i="18"/>
  <c r="L184" i="18" s="1"/>
  <c r="M210" i="18"/>
  <c r="N210" i="18" s="1"/>
  <c r="K183" i="18"/>
  <c r="L183" i="18" s="1"/>
  <c r="K211" i="18"/>
  <c r="L211" i="18" s="1"/>
  <c r="M251" i="18"/>
  <c r="N251" i="18" s="1"/>
  <c r="M242" i="18"/>
  <c r="N242" i="18" s="1"/>
  <c r="K200" i="18"/>
  <c r="L200" i="18" s="1"/>
  <c r="K235" i="18"/>
  <c r="L235" i="18" s="1"/>
  <c r="M216" i="18"/>
  <c r="N216" i="18" s="1"/>
  <c r="M252" i="18"/>
  <c r="N252" i="18" s="1"/>
  <c r="M207" i="18"/>
  <c r="N207" i="18" s="1"/>
  <c r="M243" i="18"/>
  <c r="N243" i="18" s="1"/>
  <c r="K225" i="18"/>
  <c r="L225" i="18" s="1"/>
  <c r="K257" i="18"/>
  <c r="L257" i="18" s="1"/>
  <c r="M14" i="17"/>
  <c r="N14" i="17" s="1"/>
  <c r="M89" i="17"/>
  <c r="N89" i="17" s="1"/>
  <c r="M171" i="17"/>
  <c r="N171" i="17" s="1"/>
  <c r="M258" i="17"/>
  <c r="N258" i="17" s="1"/>
  <c r="K118" i="17"/>
  <c r="L118" i="17" s="1"/>
  <c r="K13" i="17"/>
  <c r="L13" i="17" s="1"/>
  <c r="K35" i="17"/>
  <c r="L35" i="17" s="1"/>
  <c r="K67" i="17"/>
  <c r="L67" i="17" s="1"/>
  <c r="K5" i="17"/>
  <c r="L5" i="17" s="1"/>
  <c r="K145" i="17"/>
  <c r="L145" i="17" s="1"/>
  <c r="M32" i="17"/>
  <c r="N32" i="17" s="1"/>
  <c r="M43" i="17"/>
  <c r="N43" i="17" s="1"/>
  <c r="M8" i="17"/>
  <c r="N8" i="17" s="1"/>
  <c r="K207" i="17"/>
  <c r="L207" i="17" s="1"/>
  <c r="K194" i="17"/>
  <c r="L194" i="17" s="1"/>
  <c r="M156" i="17"/>
  <c r="N156" i="17" s="1"/>
  <c r="K124" i="17"/>
  <c r="L124" i="17" s="1"/>
  <c r="M259" i="17"/>
  <c r="N259" i="17" s="1"/>
  <c r="M82" i="17"/>
  <c r="N82" i="17" s="1"/>
  <c r="K134" i="17"/>
  <c r="L134" i="17" s="1"/>
  <c r="K191" i="17"/>
  <c r="L191" i="17" s="1"/>
  <c r="K255" i="17"/>
  <c r="L255" i="17" s="1"/>
  <c r="K242" i="17"/>
  <c r="L242" i="17" s="1"/>
  <c r="K48" i="17"/>
  <c r="L48" i="17" s="1"/>
  <c r="K76" i="17"/>
  <c r="L76" i="17" s="1"/>
  <c r="M88" i="17"/>
  <c r="N88" i="17" s="1"/>
  <c r="K54" i="17"/>
  <c r="L54" i="17" s="1"/>
  <c r="K53" i="17"/>
  <c r="L53" i="17" s="1"/>
  <c r="M86" i="17"/>
  <c r="N86" i="17" s="1"/>
  <c r="M117" i="17"/>
  <c r="N117" i="17" s="1"/>
  <c r="K125" i="17"/>
  <c r="L125" i="17" s="1"/>
  <c r="M142" i="17"/>
  <c r="N142" i="17" s="1"/>
  <c r="K174" i="17"/>
  <c r="L174" i="17" s="1"/>
  <c r="M193" i="17"/>
  <c r="N193" i="17" s="1"/>
  <c r="K241" i="17"/>
  <c r="L241" i="17" s="1"/>
  <c r="M103" i="17"/>
  <c r="N103" i="17" s="1"/>
  <c r="K122" i="17"/>
  <c r="L122" i="17" s="1"/>
  <c r="M52" i="17"/>
  <c r="N52" i="17" s="1"/>
  <c r="M63" i="17"/>
  <c r="N63" i="17" s="1"/>
  <c r="M91" i="17"/>
  <c r="N91" i="17" s="1"/>
  <c r="K62" i="17"/>
  <c r="L62" i="17" s="1"/>
  <c r="K28" i="17"/>
  <c r="L28" i="17" s="1"/>
  <c r="K61" i="17"/>
  <c r="L61" i="17" s="1"/>
  <c r="K99" i="17"/>
  <c r="L99" i="17" s="1"/>
  <c r="M57" i="17"/>
  <c r="N57" i="17" s="1"/>
  <c r="K93" i="17"/>
  <c r="L93" i="17" s="1"/>
  <c r="K131" i="17"/>
  <c r="L131" i="17" s="1"/>
  <c r="K126" i="17"/>
  <c r="L126" i="17" s="1"/>
  <c r="K95" i="17"/>
  <c r="L95" i="17" s="1"/>
  <c r="K146" i="17"/>
  <c r="L146" i="17" s="1"/>
  <c r="K173" i="17"/>
  <c r="L173" i="17" s="1"/>
  <c r="M222" i="17"/>
  <c r="N222" i="17" s="1"/>
  <c r="K218" i="17"/>
  <c r="L218" i="17" s="1"/>
  <c r="M249" i="17"/>
  <c r="N249" i="17" s="1"/>
  <c r="K236" i="17"/>
  <c r="L236" i="17" s="1"/>
  <c r="K268" i="17"/>
  <c r="L268" i="17" s="1"/>
  <c r="K26" i="17"/>
  <c r="L26" i="17" s="1"/>
  <c r="M56" i="17"/>
  <c r="N56" i="17" s="1"/>
  <c r="M90" i="17"/>
  <c r="N90" i="17" s="1"/>
  <c r="M128" i="17"/>
  <c r="N128" i="17" s="1"/>
  <c r="K15" i="17"/>
  <c r="L15" i="17" s="1"/>
  <c r="K19" i="17"/>
  <c r="L19" i="17" s="1"/>
  <c r="K6" i="17"/>
  <c r="L6" i="17" s="1"/>
  <c r="M27" i="17"/>
  <c r="N27" i="17" s="1"/>
  <c r="M60" i="17"/>
  <c r="N60" i="17" s="1"/>
  <c r="K51" i="17"/>
  <c r="L51" i="17" s="1"/>
  <c r="M81" i="17"/>
  <c r="N81" i="17" s="1"/>
  <c r="M39" i="17"/>
  <c r="N39" i="17" s="1"/>
  <c r="M71" i="17"/>
  <c r="N71" i="17" s="1"/>
  <c r="K123" i="17"/>
  <c r="L123" i="17" s="1"/>
  <c r="K38" i="17"/>
  <c r="L38" i="17" s="1"/>
  <c r="K70" i="17"/>
  <c r="L70" i="17" s="1"/>
  <c r="M33" i="17"/>
  <c r="N33" i="17" s="1"/>
  <c r="M65" i="17"/>
  <c r="N65" i="17" s="1"/>
  <c r="M94" i="17"/>
  <c r="N94" i="17" s="1"/>
  <c r="M129" i="17"/>
  <c r="N129" i="17" s="1"/>
  <c r="M100" i="17"/>
  <c r="N100" i="17" s="1"/>
  <c r="M190" i="17"/>
  <c r="N190" i="17" s="1"/>
  <c r="M101" i="17"/>
  <c r="N101" i="17" s="1"/>
  <c r="M114" i="17"/>
  <c r="N114" i="17" s="1"/>
  <c r="M155" i="17"/>
  <c r="N155" i="17" s="1"/>
  <c r="K179" i="17"/>
  <c r="L179" i="17" s="1"/>
  <c r="M133" i="17"/>
  <c r="N133" i="17" s="1"/>
  <c r="M157" i="17"/>
  <c r="N157" i="17" s="1"/>
  <c r="M198" i="17"/>
  <c r="N198" i="17" s="1"/>
  <c r="K181" i="17"/>
  <c r="L181" i="17" s="1"/>
  <c r="K168" i="17"/>
  <c r="L168" i="17" s="1"/>
  <c r="K203" i="17"/>
  <c r="L203" i="17" s="1"/>
  <c r="M176" i="17"/>
  <c r="N176" i="17" s="1"/>
  <c r="K247" i="17"/>
  <c r="L247" i="17" s="1"/>
  <c r="K223" i="17"/>
  <c r="L223" i="17" s="1"/>
  <c r="M209" i="17"/>
  <c r="N209" i="17" s="1"/>
  <c r="M245" i="17"/>
  <c r="N245" i="17" s="1"/>
  <c r="K230" i="17"/>
  <c r="L230" i="17" s="1"/>
  <c r="M240" i="17"/>
  <c r="N240" i="17" s="1"/>
  <c r="K23" i="17"/>
  <c r="L23" i="17" s="1"/>
  <c r="K16" i="17"/>
  <c r="L16" i="17" s="1"/>
  <c r="K22" i="17"/>
  <c r="L22" i="17" s="1"/>
  <c r="K36" i="17"/>
  <c r="L36" i="17" s="1"/>
  <c r="K12" i="17"/>
  <c r="L12" i="17" s="1"/>
  <c r="M64" i="17"/>
  <c r="N64" i="17" s="1"/>
  <c r="K25" i="17"/>
  <c r="L25" i="17" s="1"/>
  <c r="K55" i="17"/>
  <c r="L55" i="17" s="1"/>
  <c r="K107" i="17"/>
  <c r="L107" i="17" s="1"/>
  <c r="M75" i="17"/>
  <c r="N75" i="17" s="1"/>
  <c r="K42" i="17"/>
  <c r="L42" i="17" s="1"/>
  <c r="K7" i="17"/>
  <c r="L7" i="17" s="1"/>
  <c r="K41" i="17"/>
  <c r="L41" i="17" s="1"/>
  <c r="K73" i="17"/>
  <c r="L73" i="17" s="1"/>
  <c r="M37" i="17"/>
  <c r="N37" i="17" s="1"/>
  <c r="M69" i="17"/>
  <c r="N69" i="17" s="1"/>
  <c r="M98" i="17"/>
  <c r="N98" i="17" s="1"/>
  <c r="M141" i="17"/>
  <c r="N141" i="17" s="1"/>
  <c r="K102" i="17"/>
  <c r="L102" i="17" s="1"/>
  <c r="K162" i="17"/>
  <c r="L162" i="17" s="1"/>
  <c r="K119" i="17"/>
  <c r="L119" i="17" s="1"/>
  <c r="K106" i="17"/>
  <c r="L106" i="17" s="1"/>
  <c r="M115" i="17"/>
  <c r="N115" i="17" s="1"/>
  <c r="K113" i="17"/>
  <c r="L113" i="17" s="1"/>
  <c r="M104" i="17"/>
  <c r="N104" i="17" s="1"/>
  <c r="K139" i="17"/>
  <c r="L139" i="17" s="1"/>
  <c r="K140" i="17"/>
  <c r="L140" i="17" s="1"/>
  <c r="M175" i="17"/>
  <c r="N175" i="17" s="1"/>
  <c r="M161" i="17"/>
  <c r="N161" i="17" s="1"/>
  <c r="M204" i="17"/>
  <c r="N204" i="17" s="1"/>
  <c r="K159" i="17"/>
  <c r="L159" i="17" s="1"/>
  <c r="K149" i="17"/>
  <c r="L149" i="17" s="1"/>
  <c r="K160" i="17"/>
  <c r="L160" i="17" s="1"/>
  <c r="K227" i="17"/>
  <c r="L227" i="17" s="1"/>
  <c r="M212" i="17"/>
  <c r="N212" i="17" s="1"/>
  <c r="K185" i="17"/>
  <c r="L185" i="17" s="1"/>
  <c r="K172" i="17"/>
  <c r="L172" i="17" s="1"/>
  <c r="M216" i="17"/>
  <c r="N216" i="17" s="1"/>
  <c r="M180" i="17"/>
  <c r="N180" i="17" s="1"/>
  <c r="M199" i="17"/>
  <c r="N199" i="17" s="1"/>
  <c r="M237" i="17"/>
  <c r="N237" i="17" s="1"/>
  <c r="M263" i="17"/>
  <c r="N263" i="17" s="1"/>
  <c r="K225" i="17"/>
  <c r="L225" i="17" s="1"/>
  <c r="K201" i="17"/>
  <c r="L201" i="17" s="1"/>
  <c r="M229" i="17"/>
  <c r="N229" i="17" s="1"/>
  <c r="K208" i="17"/>
  <c r="L208" i="17" s="1"/>
  <c r="K266" i="17"/>
  <c r="L266" i="17" s="1"/>
  <c r="K248" i="17"/>
  <c r="L248" i="17" s="1"/>
  <c r="M244" i="17"/>
  <c r="N244" i="17" s="1"/>
  <c r="M21" i="17"/>
  <c r="N21" i="17" s="1"/>
  <c r="K85" i="17"/>
  <c r="L85" i="17" s="1"/>
  <c r="K18" i="17"/>
  <c r="L18" i="17" s="1"/>
  <c r="K17" i="17"/>
  <c r="L17" i="17" s="1"/>
  <c r="K49" i="17"/>
  <c r="L49" i="17" s="1"/>
  <c r="K152" i="17"/>
  <c r="L152" i="17" s="1"/>
  <c r="M138" i="17"/>
  <c r="N138" i="17" s="1"/>
  <c r="M253" i="17"/>
  <c r="N253" i="17" s="1"/>
  <c r="M246" i="17"/>
  <c r="N246" i="17" s="1"/>
  <c r="M74" i="17"/>
  <c r="N74" i="17" s="1"/>
  <c r="M119" i="17"/>
  <c r="N119" i="17" s="1"/>
  <c r="K261" i="17"/>
  <c r="L261" i="17" s="1"/>
  <c r="K262" i="11"/>
  <c r="L262" i="11" s="1"/>
  <c r="M48" i="11"/>
  <c r="N48" i="11" s="1"/>
  <c r="M99" i="11"/>
  <c r="N99" i="11" s="1"/>
  <c r="M250" i="12"/>
  <c r="N250" i="12" s="1"/>
  <c r="K234" i="12"/>
  <c r="L234" i="12" s="1"/>
  <c r="K266" i="12"/>
  <c r="L266" i="12" s="1"/>
  <c r="M156" i="11"/>
  <c r="N156" i="11" s="1"/>
  <c r="K20" i="12"/>
  <c r="L20" i="12" s="1"/>
  <c r="M235" i="12"/>
  <c r="N235" i="12" s="1"/>
  <c r="M76" i="12"/>
  <c r="N76" i="12" s="1"/>
  <c r="M57" i="12"/>
  <c r="N57" i="12" s="1"/>
  <c r="M58" i="12"/>
  <c r="N58" i="12" s="1"/>
  <c r="K191" i="12"/>
  <c r="L191" i="12" s="1"/>
  <c r="M141" i="12"/>
  <c r="N141" i="12" s="1"/>
  <c r="M15" i="12"/>
  <c r="N15" i="12" s="1"/>
  <c r="K7" i="11"/>
  <c r="L7" i="11" s="1"/>
  <c r="K143" i="11"/>
  <c r="L143" i="11" s="1"/>
  <c r="M94" i="11"/>
  <c r="N94" i="11" s="1"/>
  <c r="M119" i="12"/>
  <c r="N119" i="12" s="1"/>
  <c r="K250" i="16"/>
  <c r="L250" i="16" s="1"/>
  <c r="M140" i="16"/>
  <c r="N140" i="16" s="1"/>
  <c r="M135" i="16"/>
  <c r="N135" i="16" s="1"/>
  <c r="M21" i="16"/>
  <c r="N21" i="16" s="1"/>
  <c r="K205" i="16"/>
  <c r="L205" i="16" s="1"/>
  <c r="M7" i="17"/>
  <c r="N7" i="17" s="1"/>
  <c r="M17" i="17"/>
  <c r="N17" i="17" s="1"/>
  <c r="M28" i="17"/>
  <c r="N28" i="17" s="1"/>
  <c r="K68" i="17"/>
  <c r="L68" i="17" s="1"/>
  <c r="M11" i="17"/>
  <c r="N11" i="17" s="1"/>
  <c r="K56" i="17"/>
  <c r="L56" i="17" s="1"/>
  <c r="M36" i="17"/>
  <c r="N36" i="17" s="1"/>
  <c r="M68" i="17"/>
  <c r="N68" i="17" s="1"/>
  <c r="M26" i="17"/>
  <c r="N26" i="17" s="1"/>
  <c r="K59" i="17"/>
  <c r="L59" i="17" s="1"/>
  <c r="M19" i="17"/>
  <c r="N19" i="17" s="1"/>
  <c r="M47" i="17"/>
  <c r="N47" i="17" s="1"/>
  <c r="K82" i="17"/>
  <c r="L82" i="17" s="1"/>
  <c r="M12" i="17"/>
  <c r="N12" i="17" s="1"/>
  <c r="K46" i="17"/>
  <c r="L46" i="17" s="1"/>
  <c r="M79" i="17"/>
  <c r="N79" i="17" s="1"/>
  <c r="K11" i="17"/>
  <c r="L11" i="17" s="1"/>
  <c r="M46" i="17"/>
  <c r="N46" i="17" s="1"/>
  <c r="K86" i="17"/>
  <c r="L86" i="17" s="1"/>
  <c r="K45" i="17"/>
  <c r="L45" i="17" s="1"/>
  <c r="K77" i="17"/>
  <c r="L77" i="17" s="1"/>
  <c r="M41" i="17"/>
  <c r="N41" i="17" s="1"/>
  <c r="M73" i="17"/>
  <c r="N73" i="17" s="1"/>
  <c r="K100" i="17"/>
  <c r="L100" i="17" s="1"/>
  <c r="K147" i="17"/>
  <c r="L147" i="17" s="1"/>
  <c r="M110" i="17"/>
  <c r="N110" i="17" s="1"/>
  <c r="K214" i="17"/>
  <c r="L214" i="17" s="1"/>
  <c r="M130" i="17"/>
  <c r="N130" i="17" s="1"/>
  <c r="K80" i="17"/>
  <c r="L80" i="17" s="1"/>
  <c r="M125" i="17"/>
  <c r="N125" i="17" s="1"/>
  <c r="K79" i="17"/>
  <c r="L79" i="17" s="1"/>
  <c r="K114" i="17"/>
  <c r="L114" i="17" s="1"/>
  <c r="M121" i="17"/>
  <c r="N121" i="17" s="1"/>
  <c r="K117" i="17"/>
  <c r="L117" i="17" s="1"/>
  <c r="M158" i="17"/>
  <c r="N158" i="17" s="1"/>
  <c r="K128" i="17"/>
  <c r="L128" i="17" s="1"/>
  <c r="M108" i="17"/>
  <c r="N108" i="17" s="1"/>
  <c r="M151" i="17"/>
  <c r="N151" i="17" s="1"/>
  <c r="M152" i="17"/>
  <c r="N152" i="17" s="1"/>
  <c r="K178" i="17"/>
  <c r="L178" i="17" s="1"/>
  <c r="K164" i="17"/>
  <c r="L164" i="17" s="1"/>
  <c r="M134" i="17"/>
  <c r="N134" i="17" s="1"/>
  <c r="M167" i="17"/>
  <c r="N167" i="17" s="1"/>
  <c r="K153" i="17"/>
  <c r="L153" i="17" s="1"/>
  <c r="M162" i="17"/>
  <c r="N162" i="17" s="1"/>
  <c r="M239" i="17"/>
  <c r="N239" i="17" s="1"/>
  <c r="K157" i="17"/>
  <c r="L157" i="17" s="1"/>
  <c r="K189" i="17"/>
  <c r="L189" i="17" s="1"/>
  <c r="K176" i="17"/>
  <c r="L176" i="17" s="1"/>
  <c r="M224" i="17"/>
  <c r="N224" i="17" s="1"/>
  <c r="M184" i="17"/>
  <c r="N184" i="17" s="1"/>
  <c r="M203" i="17"/>
  <c r="N203" i="17" s="1"/>
  <c r="M238" i="17"/>
  <c r="N238" i="17" s="1"/>
  <c r="M202" i="17"/>
  <c r="N202" i="17" s="1"/>
  <c r="M228" i="17"/>
  <c r="N228" i="17" s="1"/>
  <c r="K205" i="17"/>
  <c r="L205" i="17" s="1"/>
  <c r="M251" i="17"/>
  <c r="N251" i="17" s="1"/>
  <c r="M217" i="17"/>
  <c r="N217" i="17" s="1"/>
  <c r="K212" i="17"/>
  <c r="L212" i="17" s="1"/>
  <c r="M220" i="17"/>
  <c r="N220" i="17" s="1"/>
  <c r="K238" i="17"/>
  <c r="L238" i="17" s="1"/>
  <c r="M242" i="17"/>
  <c r="N242" i="17" s="1"/>
  <c r="K233" i="17"/>
  <c r="L233" i="17" s="1"/>
  <c r="K265" i="17"/>
  <c r="L265" i="17" s="1"/>
  <c r="K252" i="17"/>
  <c r="L252" i="17" s="1"/>
  <c r="M248" i="17"/>
  <c r="N248" i="17" s="1"/>
  <c r="M10" i="17"/>
  <c r="N10" i="17" s="1"/>
  <c r="K74" i="17"/>
  <c r="L74" i="17" s="1"/>
  <c r="M42" i="17"/>
  <c r="N42" i="17" s="1"/>
  <c r="M213" i="17"/>
  <c r="N213" i="17" s="1"/>
  <c r="K234" i="17"/>
  <c r="L234" i="17" s="1"/>
  <c r="K229" i="17"/>
  <c r="L229" i="17" s="1"/>
  <c r="K267" i="17"/>
  <c r="L267" i="17" s="1"/>
  <c r="M113" i="11"/>
  <c r="N113" i="11" s="1"/>
  <c r="M229" i="12"/>
  <c r="N229" i="12" s="1"/>
  <c r="K88" i="12"/>
  <c r="L88" i="12" s="1"/>
  <c r="M77" i="12"/>
  <c r="N77" i="12" s="1"/>
  <c r="K190" i="12"/>
  <c r="L190" i="12" s="1"/>
  <c r="M39" i="11"/>
  <c r="N39" i="11" s="1"/>
  <c r="M191" i="11"/>
  <c r="N191" i="11" s="1"/>
  <c r="K65" i="11"/>
  <c r="L65" i="11" s="1"/>
  <c r="K72" i="11"/>
  <c r="L72" i="11" s="1"/>
  <c r="M20" i="11"/>
  <c r="N20" i="11" s="1"/>
  <c r="K134" i="11"/>
  <c r="L134" i="11" s="1"/>
  <c r="M230" i="11"/>
  <c r="N230" i="11" s="1"/>
  <c r="K43" i="11"/>
  <c r="L43" i="11" s="1"/>
  <c r="M19" i="11"/>
  <c r="N19" i="11" s="1"/>
  <c r="M65" i="12"/>
  <c r="N65" i="12" s="1"/>
  <c r="K223" i="16"/>
  <c r="L223" i="16" s="1"/>
  <c r="K7" i="16"/>
  <c r="L7" i="16" s="1"/>
  <c r="K44" i="17"/>
  <c r="L44" i="17" s="1"/>
  <c r="K40" i="17"/>
  <c r="L40" i="17" s="1"/>
  <c r="M87" i="17"/>
  <c r="N87" i="17" s="1"/>
  <c r="K98" i="17"/>
  <c r="L98" i="17" s="1"/>
  <c r="M40" i="17"/>
  <c r="N40" i="17" s="1"/>
  <c r="M72" i="17"/>
  <c r="N72" i="17" s="1"/>
  <c r="K31" i="17"/>
  <c r="L31" i="17" s="1"/>
  <c r="K63" i="17"/>
  <c r="L63" i="17" s="1"/>
  <c r="K24" i="17"/>
  <c r="L24" i="17" s="1"/>
  <c r="M51" i="17"/>
  <c r="N51" i="17" s="1"/>
  <c r="K50" i="17"/>
  <c r="L50" i="17" s="1"/>
  <c r="M50" i="17"/>
  <c r="N50" i="17" s="1"/>
  <c r="M106" i="17"/>
  <c r="N106" i="17" s="1"/>
  <c r="M83" i="17"/>
  <c r="N83" i="17" s="1"/>
  <c r="M45" i="17"/>
  <c r="N45" i="17" s="1"/>
  <c r="M77" i="17"/>
  <c r="N77" i="17" s="1"/>
  <c r="M107" i="17"/>
  <c r="N107" i="17" s="1"/>
  <c r="M148" i="17"/>
  <c r="N148" i="17" s="1"/>
  <c r="M111" i="17"/>
  <c r="N111" i="17" s="1"/>
  <c r="M93" i="17"/>
  <c r="N93" i="17" s="1"/>
  <c r="M131" i="17"/>
  <c r="N131" i="17" s="1"/>
  <c r="K84" i="17"/>
  <c r="L84" i="17" s="1"/>
  <c r="M136" i="17"/>
  <c r="N136" i="17" s="1"/>
  <c r="K83" i="17"/>
  <c r="L83" i="17" s="1"/>
  <c r="K115" i="17"/>
  <c r="L115" i="17" s="1"/>
  <c r="M143" i="17"/>
  <c r="N143" i="17" s="1"/>
  <c r="K121" i="17"/>
  <c r="L121" i="17" s="1"/>
  <c r="M163" i="17"/>
  <c r="N163" i="17" s="1"/>
  <c r="K133" i="17"/>
  <c r="L133" i="17" s="1"/>
  <c r="M112" i="17"/>
  <c r="N112" i="17" s="1"/>
  <c r="M153" i="17"/>
  <c r="N153" i="17" s="1"/>
  <c r="M166" i="17"/>
  <c r="N166" i="17" s="1"/>
  <c r="M173" i="17"/>
  <c r="N173" i="17" s="1"/>
  <c r="M159" i="17"/>
  <c r="N159" i="17" s="1"/>
  <c r="M165" i="17"/>
  <c r="N165" i="17" s="1"/>
  <c r="K210" i="17"/>
  <c r="L210" i="17" s="1"/>
  <c r="K161" i="17"/>
  <c r="L161" i="17" s="1"/>
  <c r="K180" i="17"/>
  <c r="L180" i="17" s="1"/>
  <c r="M188" i="17"/>
  <c r="N188" i="17" s="1"/>
  <c r="M207" i="17"/>
  <c r="N207" i="17" s="1"/>
  <c r="K243" i="17"/>
  <c r="L243" i="17" s="1"/>
  <c r="M206" i="17"/>
  <c r="N206" i="17" s="1"/>
  <c r="M247" i="17"/>
  <c r="N247" i="17" s="1"/>
  <c r="K209" i="17"/>
  <c r="L209" i="17" s="1"/>
  <c r="M230" i="17"/>
  <c r="N230" i="17" s="1"/>
  <c r="K216" i="17"/>
  <c r="L216" i="17" s="1"/>
  <c r="K222" i="17"/>
  <c r="L222" i="17" s="1"/>
  <c r="K237" i="17"/>
  <c r="L237" i="17" s="1"/>
  <c r="K224" i="17"/>
  <c r="L224" i="17" s="1"/>
  <c r="K256" i="17"/>
  <c r="L256" i="17" s="1"/>
  <c r="M252" i="17"/>
  <c r="N252" i="17" s="1"/>
  <c r="K241" i="12"/>
  <c r="L241" i="12" s="1"/>
  <c r="M140" i="12"/>
  <c r="N140" i="12" s="1"/>
  <c r="M87" i="11"/>
  <c r="N87" i="11" s="1"/>
  <c r="K136" i="11"/>
  <c r="L136" i="11" s="1"/>
  <c r="K9" i="11"/>
  <c r="L9" i="11" s="1"/>
  <c r="K257" i="16"/>
  <c r="L257" i="16" s="1"/>
  <c r="M162" i="16"/>
  <c r="N162" i="16" s="1"/>
  <c r="K141" i="16"/>
  <c r="L141" i="16" s="1"/>
  <c r="K72" i="17"/>
  <c r="L72" i="17" s="1"/>
  <c r="K10" i="17"/>
  <c r="L10" i="17" s="1"/>
  <c r="K27" i="17"/>
  <c r="L27" i="17" s="1"/>
  <c r="K9" i="17"/>
  <c r="L9" i="17" s="1"/>
  <c r="M44" i="17"/>
  <c r="N44" i="17" s="1"/>
  <c r="M76" i="17"/>
  <c r="N76" i="17" s="1"/>
  <c r="M25" i="17"/>
  <c r="N25" i="17" s="1"/>
  <c r="M55" i="17"/>
  <c r="N55" i="17" s="1"/>
  <c r="M24" i="17"/>
  <c r="N24" i="17" s="1"/>
  <c r="M85" i="17"/>
  <c r="N85" i="17" s="1"/>
  <c r="M18" i="17"/>
  <c r="N18" i="17" s="1"/>
  <c r="M54" i="17"/>
  <c r="N54" i="17" s="1"/>
  <c r="M109" i="17"/>
  <c r="N109" i="17" s="1"/>
  <c r="M49" i="17"/>
  <c r="N49" i="17" s="1"/>
  <c r="M80" i="17"/>
  <c r="N80" i="17" s="1"/>
  <c r="K110" i="17"/>
  <c r="L110" i="17" s="1"/>
  <c r="K199" i="17"/>
  <c r="L199" i="17" s="1"/>
  <c r="M97" i="17"/>
  <c r="N97" i="17" s="1"/>
  <c r="M132" i="17"/>
  <c r="N132" i="17" s="1"/>
  <c r="K88" i="17"/>
  <c r="L88" i="17" s="1"/>
  <c r="K158" i="17"/>
  <c r="L158" i="17" s="1"/>
  <c r="K87" i="17"/>
  <c r="L87" i="17" s="1"/>
  <c r="M126" i="17"/>
  <c r="N126" i="17" s="1"/>
  <c r="K171" i="17"/>
  <c r="L171" i="17" s="1"/>
  <c r="M135" i="17"/>
  <c r="N135" i="17" s="1"/>
  <c r="M116" i="17"/>
  <c r="N116" i="17" s="1"/>
  <c r="K170" i="17"/>
  <c r="L170" i="17" s="1"/>
  <c r="M170" i="17"/>
  <c r="N170" i="17" s="1"/>
  <c r="K138" i="17"/>
  <c r="L138" i="17" s="1"/>
  <c r="K167" i="17"/>
  <c r="L167" i="17" s="1"/>
  <c r="K186" i="17"/>
  <c r="L186" i="17" s="1"/>
  <c r="M169" i="17"/>
  <c r="N169" i="17" s="1"/>
  <c r="K219" i="17"/>
  <c r="L219" i="17" s="1"/>
  <c r="K165" i="17"/>
  <c r="L165" i="17" s="1"/>
  <c r="K195" i="17"/>
  <c r="L195" i="17" s="1"/>
  <c r="K184" i="17"/>
  <c r="L184" i="17" s="1"/>
  <c r="M160" i="17"/>
  <c r="N160" i="17" s="1"/>
  <c r="M192" i="17"/>
  <c r="N192" i="17" s="1"/>
  <c r="M211" i="17"/>
  <c r="N211" i="17" s="1"/>
  <c r="M257" i="17"/>
  <c r="N257" i="17" s="1"/>
  <c r="M210" i="17"/>
  <c r="N210" i="17" s="1"/>
  <c r="K251" i="17"/>
  <c r="L251" i="17" s="1"/>
  <c r="K213" i="17"/>
  <c r="L213" i="17" s="1"/>
  <c r="K231" i="17"/>
  <c r="L231" i="17" s="1"/>
  <c r="K220" i="17"/>
  <c r="L220" i="17" s="1"/>
  <c r="M233" i="17"/>
  <c r="N233" i="17" s="1"/>
  <c r="K246" i="17"/>
  <c r="L246" i="17" s="1"/>
  <c r="M250" i="17"/>
  <c r="N250" i="17" s="1"/>
  <c r="K228" i="17"/>
  <c r="L228" i="17" s="1"/>
  <c r="K260" i="17"/>
  <c r="L260" i="17" s="1"/>
  <c r="M256" i="17"/>
  <c r="N256" i="17" s="1"/>
  <c r="M40" i="12"/>
  <c r="N40" i="12" s="1"/>
  <c r="M203" i="12"/>
  <c r="N203" i="12" s="1"/>
  <c r="K66" i="11"/>
  <c r="L66" i="11" s="1"/>
  <c r="M233" i="11"/>
  <c r="N233" i="11" s="1"/>
  <c r="K210" i="11"/>
  <c r="L210" i="11" s="1"/>
  <c r="M49" i="16"/>
  <c r="N49" i="16" s="1"/>
  <c r="K244" i="16"/>
  <c r="L244" i="16" s="1"/>
  <c r="K34" i="11"/>
  <c r="L34" i="11" s="1"/>
  <c r="M64" i="11"/>
  <c r="N64" i="11" s="1"/>
  <c r="M166" i="11"/>
  <c r="N166" i="11" s="1"/>
  <c r="M91" i="11"/>
  <c r="N91" i="11" s="1"/>
  <c r="K231" i="12"/>
  <c r="L231" i="12" s="1"/>
  <c r="K232" i="12"/>
  <c r="L232" i="12" s="1"/>
  <c r="K80" i="12"/>
  <c r="L80" i="12" s="1"/>
  <c r="K227" i="11"/>
  <c r="L227" i="11" s="1"/>
  <c r="M244" i="12"/>
  <c r="N244" i="12" s="1"/>
  <c r="K71" i="12"/>
  <c r="L71" i="12" s="1"/>
  <c r="K63" i="12"/>
  <c r="L63" i="12" s="1"/>
  <c r="K7" i="12"/>
  <c r="L7" i="12" s="1"/>
  <c r="M135" i="11"/>
  <c r="N135" i="11" s="1"/>
  <c r="M152" i="11"/>
  <c r="N152" i="11" s="1"/>
  <c r="K117" i="11"/>
  <c r="L117" i="11" s="1"/>
  <c r="M108" i="11"/>
  <c r="N108" i="11" s="1"/>
  <c r="K213" i="12"/>
  <c r="L213" i="12" s="1"/>
  <c r="K104" i="16"/>
  <c r="L104" i="16" s="1"/>
  <c r="M40" i="16"/>
  <c r="N40" i="16" s="1"/>
  <c r="K83" i="16"/>
  <c r="L83" i="16" s="1"/>
  <c r="K72" i="16"/>
  <c r="L72" i="16" s="1"/>
  <c r="M183" i="16"/>
  <c r="N183" i="16" s="1"/>
  <c r="M6" i="17"/>
  <c r="N6" i="17" s="1"/>
  <c r="K52" i="17"/>
  <c r="L52" i="17" s="1"/>
  <c r="K21" i="17"/>
  <c r="L21" i="17" s="1"/>
  <c r="K60" i="17"/>
  <c r="L60" i="17" s="1"/>
  <c r="K14" i="17"/>
  <c r="L14" i="17" s="1"/>
  <c r="M48" i="17"/>
  <c r="N48" i="17" s="1"/>
  <c r="K78" i="17"/>
  <c r="L78" i="17" s="1"/>
  <c r="K39" i="17"/>
  <c r="L39" i="17" s="1"/>
  <c r="K71" i="17"/>
  <c r="L71" i="17" s="1"/>
  <c r="K30" i="17"/>
  <c r="L30" i="17" s="1"/>
  <c r="M59" i="17"/>
  <c r="N59" i="17" s="1"/>
  <c r="K90" i="17"/>
  <c r="L90" i="17" s="1"/>
  <c r="K29" i="17"/>
  <c r="L29" i="17" s="1"/>
  <c r="K58" i="17"/>
  <c r="L58" i="17" s="1"/>
  <c r="M58" i="17"/>
  <c r="N58" i="17" s="1"/>
  <c r="M23" i="17"/>
  <c r="N23" i="17" s="1"/>
  <c r="K57" i="17"/>
  <c r="L57" i="17" s="1"/>
  <c r="M95" i="17"/>
  <c r="N95" i="17" s="1"/>
  <c r="M53" i="17"/>
  <c r="N53" i="17" s="1"/>
  <c r="K94" i="17"/>
  <c r="L94" i="17" s="1"/>
  <c r="K111" i="17"/>
  <c r="L111" i="17" s="1"/>
  <c r="K89" i="17"/>
  <c r="L89" i="17" s="1"/>
  <c r="K130" i="17"/>
  <c r="L130" i="17" s="1"/>
  <c r="M102" i="17"/>
  <c r="N102" i="17" s="1"/>
  <c r="M137" i="17"/>
  <c r="N137" i="17" s="1"/>
  <c r="K92" i="17"/>
  <c r="L92" i="17" s="1"/>
  <c r="M113" i="17"/>
  <c r="N113" i="17" s="1"/>
  <c r="K91" i="17"/>
  <c r="L91" i="17" s="1"/>
  <c r="M127" i="17"/>
  <c r="N127" i="17" s="1"/>
  <c r="M182" i="17"/>
  <c r="N182" i="17" s="1"/>
  <c r="K129" i="17"/>
  <c r="L129" i="17" s="1"/>
  <c r="M174" i="17"/>
  <c r="N174" i="17" s="1"/>
  <c r="M144" i="17"/>
  <c r="N144" i="17" s="1"/>
  <c r="M120" i="17"/>
  <c r="N120" i="17" s="1"/>
  <c r="M181" i="17"/>
  <c r="N181" i="17" s="1"/>
  <c r="K198" i="17"/>
  <c r="L198" i="17" s="1"/>
  <c r="K142" i="17"/>
  <c r="L142" i="17" s="1"/>
  <c r="M178" i="17"/>
  <c r="N178" i="17" s="1"/>
  <c r="M146" i="17"/>
  <c r="N146" i="17" s="1"/>
  <c r="K187" i="17"/>
  <c r="L187" i="17" s="1"/>
  <c r="K175" i="17"/>
  <c r="L175" i="17" s="1"/>
  <c r="K182" i="17"/>
  <c r="L182" i="17" s="1"/>
  <c r="M177" i="17"/>
  <c r="N177" i="17" s="1"/>
  <c r="K169" i="17"/>
  <c r="L169" i="17" s="1"/>
  <c r="K200" i="17"/>
  <c r="L200" i="17" s="1"/>
  <c r="K188" i="17"/>
  <c r="L188" i="17" s="1"/>
  <c r="M164" i="17"/>
  <c r="N164" i="17" s="1"/>
  <c r="K215" i="17"/>
  <c r="L215" i="17" s="1"/>
  <c r="M215" i="17"/>
  <c r="N215" i="17" s="1"/>
  <c r="M261" i="17"/>
  <c r="N261" i="17" s="1"/>
  <c r="M214" i="17"/>
  <c r="N214" i="17" s="1"/>
  <c r="M265" i="17"/>
  <c r="N265" i="17" s="1"/>
  <c r="K217" i="17"/>
  <c r="L217" i="17" s="1"/>
  <c r="M197" i="17"/>
  <c r="N197" i="17" s="1"/>
  <c r="M241" i="17"/>
  <c r="N241" i="17" s="1"/>
  <c r="M226" i="17"/>
  <c r="N226" i="17" s="1"/>
  <c r="K239" i="17"/>
  <c r="L239" i="17" s="1"/>
  <c r="K250" i="17"/>
  <c r="L250" i="17" s="1"/>
  <c r="M254" i="17"/>
  <c r="N254" i="17" s="1"/>
  <c r="K245" i="17"/>
  <c r="L245" i="17" s="1"/>
  <c r="K232" i="17"/>
  <c r="L232" i="17" s="1"/>
  <c r="K264" i="17"/>
  <c r="L264" i="17" s="1"/>
  <c r="M260" i="17"/>
  <c r="N260" i="17" s="1"/>
  <c r="K157" i="11"/>
  <c r="L157" i="11" s="1"/>
  <c r="M70" i="12"/>
  <c r="N70" i="12" s="1"/>
  <c r="M91" i="12"/>
  <c r="N91" i="12" s="1"/>
  <c r="M183" i="12"/>
  <c r="N183" i="12" s="1"/>
  <c r="M169" i="11"/>
  <c r="N169" i="11" s="1"/>
  <c r="M114" i="11"/>
  <c r="N114" i="11" s="1"/>
  <c r="K118" i="12"/>
  <c r="L118" i="12" s="1"/>
  <c r="K185" i="12"/>
  <c r="L185" i="12" s="1"/>
  <c r="K31" i="12"/>
  <c r="L31" i="12" s="1"/>
  <c r="M184" i="12"/>
  <c r="N184" i="12" s="1"/>
  <c r="K217" i="12"/>
  <c r="L217" i="12" s="1"/>
  <c r="K138" i="12"/>
  <c r="L138" i="12" s="1"/>
  <c r="M262" i="12"/>
  <c r="N262" i="12" s="1"/>
  <c r="K46" i="11"/>
  <c r="L46" i="11" s="1"/>
  <c r="K81" i="12"/>
  <c r="L81" i="12" s="1"/>
  <c r="M74" i="12"/>
  <c r="N74" i="12" s="1"/>
  <c r="K107" i="16"/>
  <c r="L107" i="16" s="1"/>
  <c r="K168" i="16"/>
  <c r="L168" i="16" s="1"/>
  <c r="M200" i="12"/>
  <c r="N200" i="12" s="1"/>
  <c r="K259" i="12"/>
  <c r="L259" i="12" s="1"/>
  <c r="M202" i="11"/>
  <c r="N202" i="11" s="1"/>
  <c r="K265" i="11"/>
  <c r="L265" i="11" s="1"/>
  <c r="K8" i="17"/>
  <c r="L8" i="17" s="1"/>
  <c r="M15" i="17"/>
  <c r="N15" i="17" s="1"/>
  <c r="M9" i="17"/>
  <c r="N9" i="17" s="1"/>
  <c r="K32" i="17"/>
  <c r="L32" i="17" s="1"/>
  <c r="M20" i="17"/>
  <c r="N20" i="17" s="1"/>
  <c r="K81" i="17"/>
  <c r="L81" i="17" s="1"/>
  <c r="K43" i="17"/>
  <c r="L43" i="17" s="1"/>
  <c r="K75" i="17"/>
  <c r="L75" i="17" s="1"/>
  <c r="M31" i="17"/>
  <c r="N31" i="17" s="1"/>
  <c r="M30" i="17"/>
  <c r="N30" i="17" s="1"/>
  <c r="M96" i="17"/>
  <c r="N96" i="17" s="1"/>
  <c r="M29" i="17"/>
  <c r="N29" i="17" s="1"/>
  <c r="M62" i="17"/>
  <c r="N62" i="17" s="1"/>
  <c r="M189" i="17"/>
  <c r="N189" i="17" s="1"/>
  <c r="M122" i="17"/>
  <c r="N122" i="17" s="1"/>
  <c r="M105" i="17"/>
  <c r="N105" i="17" s="1"/>
  <c r="M140" i="17"/>
  <c r="N140" i="17" s="1"/>
  <c r="K96" i="17"/>
  <c r="L96" i="17" s="1"/>
  <c r="K135" i="17"/>
  <c r="L135" i="17" s="1"/>
  <c r="K101" i="17"/>
  <c r="L101" i="17" s="1"/>
  <c r="K132" i="17"/>
  <c r="L132" i="17" s="1"/>
  <c r="K112" i="17"/>
  <c r="L112" i="17" s="1"/>
  <c r="M145" i="17"/>
  <c r="N145" i="17" s="1"/>
  <c r="M124" i="17"/>
  <c r="N124" i="17" s="1"/>
  <c r="K202" i="17"/>
  <c r="L202" i="17" s="1"/>
  <c r="K166" i="17"/>
  <c r="L166" i="17" s="1"/>
  <c r="M179" i="17"/>
  <c r="N179" i="17" s="1"/>
  <c r="M150" i="17"/>
  <c r="N150" i="17" s="1"/>
  <c r="K206" i="17"/>
  <c r="L206" i="17" s="1"/>
  <c r="M186" i="17"/>
  <c r="N186" i="17" s="1"/>
  <c r="K183" i="17"/>
  <c r="L183" i="17" s="1"/>
  <c r="K190" i="17"/>
  <c r="L190" i="17" s="1"/>
  <c r="K211" i="17"/>
  <c r="L211" i="17" s="1"/>
  <c r="K192" i="17"/>
  <c r="L192" i="17" s="1"/>
  <c r="M168" i="17"/>
  <c r="N168" i="17" s="1"/>
  <c r="M219" i="17"/>
  <c r="N219" i="17" s="1"/>
  <c r="M218" i="17"/>
  <c r="N218" i="17" s="1"/>
  <c r="M267" i="17"/>
  <c r="N267" i="17" s="1"/>
  <c r="M221" i="17"/>
  <c r="N221" i="17" s="1"/>
  <c r="M201" i="17"/>
  <c r="N201" i="17" s="1"/>
  <c r="M255" i="17"/>
  <c r="N255" i="17" s="1"/>
  <c r="M231" i="17"/>
  <c r="N231" i="17" s="1"/>
  <c r="K254" i="17"/>
  <c r="L254" i="17" s="1"/>
  <c r="K249" i="17"/>
  <c r="L249" i="17" s="1"/>
  <c r="M264" i="17"/>
  <c r="N264" i="17" s="1"/>
  <c r="K233" i="11"/>
  <c r="L233" i="11" s="1"/>
  <c r="M9" i="11"/>
  <c r="N9" i="11" s="1"/>
  <c r="K24" i="11"/>
  <c r="L24" i="11" s="1"/>
  <c r="K211" i="12"/>
  <c r="L211" i="12" s="1"/>
  <c r="K35" i="11"/>
  <c r="L35" i="11" s="1"/>
  <c r="K75" i="11"/>
  <c r="L75" i="11" s="1"/>
  <c r="K101" i="11"/>
  <c r="L101" i="11" s="1"/>
  <c r="K197" i="12"/>
  <c r="L197" i="12" s="1"/>
  <c r="M147" i="12"/>
  <c r="N147" i="12" s="1"/>
  <c r="M192" i="12"/>
  <c r="N192" i="12" s="1"/>
  <c r="M201" i="12"/>
  <c r="N201" i="12" s="1"/>
  <c r="M238" i="12"/>
  <c r="N238" i="12" s="1"/>
  <c r="K228" i="11"/>
  <c r="L228" i="11" s="1"/>
  <c r="M225" i="12"/>
  <c r="N225" i="12" s="1"/>
  <c r="M239" i="12"/>
  <c r="N239" i="12" s="1"/>
  <c r="K214" i="16"/>
  <c r="L214" i="16" s="1"/>
  <c r="K100" i="16"/>
  <c r="L100" i="16" s="1"/>
  <c r="M60" i="16"/>
  <c r="N60" i="16" s="1"/>
  <c r="M121" i="16"/>
  <c r="N121" i="16" s="1"/>
  <c r="M150" i="16"/>
  <c r="N150" i="16" s="1"/>
  <c r="M130" i="16"/>
  <c r="N130" i="16" s="1"/>
  <c r="K251" i="16"/>
  <c r="L251" i="16" s="1"/>
  <c r="K21" i="11"/>
  <c r="L21" i="11" s="1"/>
  <c r="K221" i="11"/>
  <c r="L221" i="11" s="1"/>
  <c r="K193" i="11"/>
  <c r="L193" i="11" s="1"/>
  <c r="M207" i="11"/>
  <c r="N207" i="11" s="1"/>
  <c r="M29" i="11"/>
  <c r="N29" i="11" s="1"/>
  <c r="K60" i="11"/>
  <c r="L60" i="11" s="1"/>
  <c r="K55" i="11"/>
  <c r="L55" i="11" s="1"/>
  <c r="K15" i="11"/>
  <c r="L15" i="11" s="1"/>
  <c r="M199" i="11"/>
  <c r="N199" i="11" s="1"/>
  <c r="K89" i="11"/>
  <c r="L89" i="11" s="1"/>
  <c r="K236" i="11"/>
  <c r="L236" i="11" s="1"/>
  <c r="K62" i="11"/>
  <c r="L62" i="11" s="1"/>
  <c r="M121" i="11"/>
  <c r="N121" i="11" s="1"/>
  <c r="K198" i="12"/>
  <c r="L198" i="12" s="1"/>
  <c r="K253" i="12"/>
  <c r="L253" i="12" s="1"/>
  <c r="K209" i="12"/>
  <c r="L209" i="12" s="1"/>
  <c r="M13" i="17"/>
  <c r="N13" i="17" s="1"/>
  <c r="M16" i="17"/>
  <c r="N16" i="17" s="1"/>
  <c r="K20" i="17"/>
  <c r="L20" i="17" s="1"/>
  <c r="K64" i="17"/>
  <c r="L64" i="17" s="1"/>
  <c r="M5" i="17"/>
  <c r="N5" i="17" s="1"/>
  <c r="P5" i="17" s="1"/>
  <c r="M84" i="17"/>
  <c r="N84" i="17" s="1"/>
  <c r="K47" i="17"/>
  <c r="L47" i="17" s="1"/>
  <c r="M78" i="17"/>
  <c r="N78" i="17" s="1"/>
  <c r="M35" i="17"/>
  <c r="N35" i="17" s="1"/>
  <c r="M67" i="17"/>
  <c r="N67" i="17" s="1"/>
  <c r="M92" i="17"/>
  <c r="N92" i="17" s="1"/>
  <c r="K34" i="17"/>
  <c r="L34" i="17" s="1"/>
  <c r="K66" i="17"/>
  <c r="L66" i="17" s="1"/>
  <c r="M34" i="17"/>
  <c r="N34" i="17" s="1"/>
  <c r="M66" i="17"/>
  <c r="N66" i="17" s="1"/>
  <c r="K33" i="17"/>
  <c r="L33" i="17" s="1"/>
  <c r="K65" i="17"/>
  <c r="L65" i="17" s="1"/>
  <c r="K155" i="17"/>
  <c r="L155" i="17" s="1"/>
  <c r="M61" i="17"/>
  <c r="N61" i="17" s="1"/>
  <c r="M123" i="17"/>
  <c r="N123" i="17" s="1"/>
  <c r="K97" i="17"/>
  <c r="L97" i="17" s="1"/>
  <c r="K137" i="17"/>
  <c r="L137" i="17" s="1"/>
  <c r="K108" i="17"/>
  <c r="L108" i="17" s="1"/>
  <c r="K144" i="17"/>
  <c r="L144" i="17" s="1"/>
  <c r="K103" i="17"/>
  <c r="L103" i="17" s="1"/>
  <c r="K127" i="17"/>
  <c r="L127" i="17" s="1"/>
  <c r="M99" i="17"/>
  <c r="N99" i="17" s="1"/>
  <c r="M149" i="17"/>
  <c r="N149" i="17" s="1"/>
  <c r="K105" i="17"/>
  <c r="L105" i="17" s="1"/>
  <c r="K143" i="17"/>
  <c r="L143" i="17" s="1"/>
  <c r="K116" i="17"/>
  <c r="L116" i="17" s="1"/>
  <c r="K151" i="17"/>
  <c r="L151" i="17" s="1"/>
  <c r="K136" i="17"/>
  <c r="L136" i="17" s="1"/>
  <c r="M183" i="17"/>
  <c r="N183" i="17" s="1"/>
  <c r="K150" i="17"/>
  <c r="L150" i="17" s="1"/>
  <c r="M185" i="17"/>
  <c r="N185" i="17" s="1"/>
  <c r="M154" i="17"/>
  <c r="N154" i="17" s="1"/>
  <c r="K141" i="17"/>
  <c r="L141" i="17" s="1"/>
  <c r="M187" i="17"/>
  <c r="N187" i="17" s="1"/>
  <c r="M194" i="17"/>
  <c r="N194" i="17" s="1"/>
  <c r="M191" i="17"/>
  <c r="N191" i="17" s="1"/>
  <c r="K177" i="17"/>
  <c r="L177" i="17" s="1"/>
  <c r="M234" i="17"/>
  <c r="N234" i="17" s="1"/>
  <c r="M196" i="17"/>
  <c r="N196" i="17" s="1"/>
  <c r="M172" i="17"/>
  <c r="N172" i="17" s="1"/>
  <c r="K235" i="17"/>
  <c r="L235" i="17" s="1"/>
  <c r="M227" i="17"/>
  <c r="N227" i="17" s="1"/>
  <c r="M243" i="17"/>
  <c r="N243" i="17" s="1"/>
  <c r="K221" i="17"/>
  <c r="L221" i="17" s="1"/>
  <c r="K193" i="17"/>
  <c r="L193" i="17" s="1"/>
  <c r="M223" i="17"/>
  <c r="N223" i="17" s="1"/>
  <c r="M205" i="17"/>
  <c r="N205" i="17" s="1"/>
  <c r="K259" i="17"/>
  <c r="L259" i="17" s="1"/>
  <c r="M232" i="17"/>
  <c r="N232" i="17" s="1"/>
  <c r="K226" i="17"/>
  <c r="L226" i="17" s="1"/>
  <c r="K258" i="17"/>
  <c r="L258" i="17" s="1"/>
  <c r="M262" i="17"/>
  <c r="N262" i="17" s="1"/>
  <c r="K253" i="17"/>
  <c r="L253" i="17" s="1"/>
  <c r="K240" i="17"/>
  <c r="L240" i="17" s="1"/>
  <c r="M236" i="17"/>
  <c r="N236" i="17" s="1"/>
  <c r="M268" i="17"/>
  <c r="N268" i="17" s="1"/>
  <c r="K224" i="12"/>
  <c r="L224" i="12" s="1"/>
  <c r="K175" i="12"/>
  <c r="L175" i="12" s="1"/>
  <c r="M204" i="12"/>
  <c r="N204" i="12" s="1"/>
  <c r="K12" i="12"/>
  <c r="L12" i="12" s="1"/>
  <c r="M68" i="12"/>
  <c r="N68" i="12" s="1"/>
  <c r="K71" i="11"/>
  <c r="L71" i="11" s="1"/>
  <c r="M254" i="11"/>
  <c r="N254" i="11" s="1"/>
  <c r="K49" i="12"/>
  <c r="L49" i="12" s="1"/>
  <c r="M46" i="12"/>
  <c r="N46" i="12" s="1"/>
  <c r="K258" i="12"/>
  <c r="L258" i="12" s="1"/>
  <c r="K17" i="16"/>
  <c r="L17" i="16" s="1"/>
  <c r="M22" i="17"/>
  <c r="N22" i="17" s="1"/>
  <c r="K104" i="17"/>
  <c r="L104" i="17" s="1"/>
  <c r="K148" i="17"/>
  <c r="L148" i="17" s="1"/>
  <c r="M38" i="17"/>
  <c r="N38" i="17" s="1"/>
  <c r="M70" i="17"/>
  <c r="N70" i="17" s="1"/>
  <c r="K37" i="17"/>
  <c r="L37" i="17" s="1"/>
  <c r="K69" i="17"/>
  <c r="L69" i="17" s="1"/>
  <c r="M147" i="17"/>
  <c r="N147" i="17" s="1"/>
  <c r="M118" i="17"/>
  <c r="N118" i="17" s="1"/>
  <c r="K163" i="17"/>
  <c r="L163" i="17" s="1"/>
  <c r="K109" i="17"/>
  <c r="L109" i="17" s="1"/>
  <c r="K120" i="17"/>
  <c r="L120" i="17" s="1"/>
  <c r="M139" i="17"/>
  <c r="N139" i="17" s="1"/>
  <c r="M200" i="17"/>
  <c r="N200" i="17" s="1"/>
  <c r="K154" i="17"/>
  <c r="L154" i="17" s="1"/>
  <c r="K196" i="17"/>
  <c r="L196" i="17" s="1"/>
  <c r="K156" i="17"/>
  <c r="L156" i="17" s="1"/>
  <c r="M208" i="17"/>
  <c r="N208" i="17" s="1"/>
  <c r="M195" i="17"/>
  <c r="N195" i="17" s="1"/>
  <c r="M235" i="17"/>
  <c r="N235" i="17" s="1"/>
  <c r="K197" i="17"/>
  <c r="L197" i="17" s="1"/>
  <c r="M225" i="17"/>
  <c r="N225" i="17" s="1"/>
  <c r="K204" i="17"/>
  <c r="L204" i="17" s="1"/>
  <c r="K262" i="17"/>
  <c r="L262" i="17" s="1"/>
  <c r="M266" i="17"/>
  <c r="N266" i="17" s="1"/>
  <c r="K257" i="17"/>
  <c r="L257" i="17" s="1"/>
  <c r="K244" i="17"/>
  <c r="L244" i="17" s="1"/>
  <c r="K263" i="17"/>
  <c r="L263" i="17" s="1"/>
  <c r="K213" i="16"/>
  <c r="L213" i="16" s="1"/>
  <c r="K218" i="16"/>
  <c r="L218" i="16" s="1"/>
  <c r="K173" i="16"/>
  <c r="L173" i="16" s="1"/>
  <c r="K176" i="16"/>
  <c r="L176" i="16" s="1"/>
  <c r="K224" i="16"/>
  <c r="L224" i="16" s="1"/>
  <c r="K150" i="16"/>
  <c r="L150" i="16" s="1"/>
  <c r="K45" i="16"/>
  <c r="L45" i="16" s="1"/>
  <c r="K204" i="16"/>
  <c r="L204" i="16" s="1"/>
  <c r="M97" i="16"/>
  <c r="N97" i="16" s="1"/>
  <c r="K35" i="16"/>
  <c r="L35" i="16" s="1"/>
  <c r="M95" i="16"/>
  <c r="N95" i="16" s="1"/>
  <c r="M203" i="16"/>
  <c r="N203" i="16" s="1"/>
  <c r="M178" i="16"/>
  <c r="N178" i="16" s="1"/>
  <c r="K170" i="16"/>
  <c r="L170" i="16" s="1"/>
  <c r="K91" i="16"/>
  <c r="L91" i="16" s="1"/>
  <c r="M35" i="16"/>
  <c r="N35" i="16" s="1"/>
  <c r="M91" i="16"/>
  <c r="N91" i="16" s="1"/>
  <c r="M129" i="16"/>
  <c r="N129" i="16" s="1"/>
  <c r="M179" i="16"/>
  <c r="N179" i="16" s="1"/>
  <c r="M172" i="16"/>
  <c r="N172" i="16" s="1"/>
  <c r="M260" i="16"/>
  <c r="N260" i="16" s="1"/>
  <c r="K64" i="16"/>
  <c r="L64" i="16" s="1"/>
  <c r="K237" i="16"/>
  <c r="L237" i="16" s="1"/>
  <c r="M92" i="16"/>
  <c r="N92" i="16" s="1"/>
  <c r="K68" i="16"/>
  <c r="L68" i="16" s="1"/>
  <c r="M42" i="16"/>
  <c r="N42" i="16" s="1"/>
  <c r="K34" i="16"/>
  <c r="L34" i="16" s="1"/>
  <c r="M216" i="16"/>
  <c r="N216" i="16" s="1"/>
  <c r="K131" i="16"/>
  <c r="L131" i="16" s="1"/>
  <c r="M125" i="16"/>
  <c r="N125" i="16" s="1"/>
  <c r="M118" i="16"/>
  <c r="N118" i="16" s="1"/>
  <c r="M268" i="16"/>
  <c r="N268" i="16" s="1"/>
  <c r="K245" i="16"/>
  <c r="L245" i="16" s="1"/>
  <c r="K165" i="16"/>
  <c r="L165" i="16" s="1"/>
  <c r="M266" i="16"/>
  <c r="N266" i="16" s="1"/>
  <c r="K266" i="16"/>
  <c r="L266" i="16" s="1"/>
  <c r="M113" i="16"/>
  <c r="N113" i="16" s="1"/>
  <c r="M71" i="16"/>
  <c r="N71" i="16" s="1"/>
  <c r="M18" i="16"/>
  <c r="N18" i="16" s="1"/>
  <c r="K6" i="16"/>
  <c r="L6" i="16" s="1"/>
  <c r="K252" i="16"/>
  <c r="L252" i="16" s="1"/>
  <c r="M207" i="16"/>
  <c r="N207" i="16" s="1"/>
  <c r="K241" i="16"/>
  <c r="L241" i="16" s="1"/>
  <c r="K159" i="16"/>
  <c r="L159" i="16" s="1"/>
  <c r="K73" i="16"/>
  <c r="L73" i="16" s="1"/>
  <c r="M88" i="16"/>
  <c r="N88" i="16" s="1"/>
  <c r="M81" i="16"/>
  <c r="N81" i="16" s="1"/>
  <c r="K183" i="16"/>
  <c r="L183" i="16" s="1"/>
  <c r="K260" i="16"/>
  <c r="L260" i="16" s="1"/>
  <c r="K129" i="16"/>
  <c r="L129" i="16" s="1"/>
  <c r="M79" i="16"/>
  <c r="N79" i="16" s="1"/>
  <c r="K39" i="16"/>
  <c r="L39" i="16" s="1"/>
  <c r="K11" i="16"/>
  <c r="L11" i="16" s="1"/>
  <c r="K249" i="16"/>
  <c r="L249" i="16" s="1"/>
  <c r="M144" i="16"/>
  <c r="N144" i="16" s="1"/>
  <c r="K137" i="16"/>
  <c r="L137" i="16" s="1"/>
  <c r="M175" i="16"/>
  <c r="N175" i="16" s="1"/>
  <c r="M70" i="16"/>
  <c r="N70" i="16" s="1"/>
  <c r="K13" i="16"/>
  <c r="L13" i="16" s="1"/>
  <c r="K66" i="16"/>
  <c r="L66" i="16" s="1"/>
  <c r="K235" i="16"/>
  <c r="L235" i="16" s="1"/>
  <c r="M193" i="16"/>
  <c r="N193" i="16" s="1"/>
  <c r="M194" i="16"/>
  <c r="N194" i="16" s="1"/>
  <c r="M146" i="16"/>
  <c r="N146" i="16" s="1"/>
  <c r="M29" i="16"/>
  <c r="N29" i="16" s="1"/>
  <c r="K130" i="16"/>
  <c r="L130" i="16" s="1"/>
  <c r="K162" i="16"/>
  <c r="L162" i="16" s="1"/>
  <c r="M251" i="16"/>
  <c r="N251" i="16" s="1"/>
  <c r="M99" i="16"/>
  <c r="N99" i="16" s="1"/>
  <c r="K53" i="16"/>
  <c r="L53" i="16" s="1"/>
  <c r="M255" i="16"/>
  <c r="N255" i="16" s="1"/>
  <c r="M243" i="16"/>
  <c r="N243" i="16" s="1"/>
  <c r="K220" i="16"/>
  <c r="L220" i="16" s="1"/>
  <c r="M109" i="16"/>
  <c r="N109" i="16" s="1"/>
  <c r="K222" i="16"/>
  <c r="L222" i="16" s="1"/>
  <c r="M185" i="16"/>
  <c r="N185" i="16" s="1"/>
  <c r="M126" i="16"/>
  <c r="N126" i="16" s="1"/>
  <c r="K158" i="16"/>
  <c r="L158" i="16" s="1"/>
  <c r="K31" i="16"/>
  <c r="L31" i="16" s="1"/>
  <c r="M19" i="16"/>
  <c r="N19" i="16" s="1"/>
  <c r="M206" i="16"/>
  <c r="N206" i="16" s="1"/>
  <c r="K172" i="16"/>
  <c r="L172" i="16" s="1"/>
  <c r="M33" i="16"/>
  <c r="N33" i="16" s="1"/>
  <c r="K246" i="16"/>
  <c r="L246" i="16" s="1"/>
  <c r="K247" i="16"/>
  <c r="L247" i="16" s="1"/>
  <c r="K256" i="16"/>
  <c r="L256" i="16" s="1"/>
  <c r="M136" i="16"/>
  <c r="N136" i="16" s="1"/>
  <c r="K134" i="16"/>
  <c r="L134" i="16" s="1"/>
  <c r="K55" i="16"/>
  <c r="L55" i="16" s="1"/>
  <c r="M32" i="16"/>
  <c r="N32" i="16" s="1"/>
  <c r="M38" i="16"/>
  <c r="N38" i="16" s="1"/>
  <c r="M43" i="16"/>
  <c r="N43" i="16" s="1"/>
  <c r="K166" i="16"/>
  <c r="L166" i="16" s="1"/>
  <c r="K103" i="16"/>
  <c r="L103" i="16" s="1"/>
  <c r="K102" i="16"/>
  <c r="L102" i="16" s="1"/>
  <c r="M205" i="16"/>
  <c r="N205" i="16" s="1"/>
  <c r="M215" i="16"/>
  <c r="N215" i="16" s="1"/>
  <c r="M208" i="16"/>
  <c r="N208" i="16" s="1"/>
  <c r="M264" i="16"/>
  <c r="N264" i="16" s="1"/>
  <c r="K202" i="16"/>
  <c r="L202" i="16" s="1"/>
  <c r="M145" i="16"/>
  <c r="N145" i="16" s="1"/>
  <c r="M182" i="16"/>
  <c r="N182" i="16" s="1"/>
  <c r="K28" i="16"/>
  <c r="L28" i="16" s="1"/>
  <c r="M45" i="16"/>
  <c r="N45" i="16" s="1"/>
  <c r="M169" i="16"/>
  <c r="N169" i="16" s="1"/>
  <c r="M171" i="16"/>
  <c r="N171" i="16" s="1"/>
  <c r="K101" i="16"/>
  <c r="L101" i="16" s="1"/>
  <c r="M76" i="16"/>
  <c r="N76" i="16" s="1"/>
  <c r="M122" i="16"/>
  <c r="N122" i="16" s="1"/>
  <c r="K132" i="16"/>
  <c r="L132" i="16" s="1"/>
  <c r="M119" i="16"/>
  <c r="N119" i="16" s="1"/>
  <c r="M36" i="16"/>
  <c r="N36" i="16" s="1"/>
  <c r="K58" i="16"/>
  <c r="L58" i="16" s="1"/>
  <c r="K226" i="16"/>
  <c r="L226" i="16" s="1"/>
  <c r="K125" i="16"/>
  <c r="L125" i="16" s="1"/>
  <c r="K232" i="16"/>
  <c r="L232" i="16" s="1"/>
  <c r="K211" i="16"/>
  <c r="L211" i="16" s="1"/>
  <c r="M98" i="16"/>
  <c r="N98" i="16" s="1"/>
  <c r="K59" i="16"/>
  <c r="L59" i="16" s="1"/>
  <c r="M10" i="16"/>
  <c r="N10" i="16" s="1"/>
  <c r="M265" i="16"/>
  <c r="N265" i="16" s="1"/>
  <c r="M263" i="16"/>
  <c r="N263" i="16" s="1"/>
  <c r="M114" i="16"/>
  <c r="N114" i="16" s="1"/>
  <c r="M94" i="16"/>
  <c r="N94" i="16" s="1"/>
  <c r="M12" i="16"/>
  <c r="N12" i="16" s="1"/>
  <c r="M189" i="16"/>
  <c r="N189" i="16" s="1"/>
  <c r="K160" i="16"/>
  <c r="L160" i="16" s="1"/>
  <c r="M138" i="16"/>
  <c r="N138" i="16" s="1"/>
  <c r="K212" i="16"/>
  <c r="L212" i="16" s="1"/>
  <c r="K233" i="16"/>
  <c r="L233" i="16" s="1"/>
  <c r="K221" i="16"/>
  <c r="L221" i="16" s="1"/>
  <c r="M191" i="16"/>
  <c r="N191" i="16" s="1"/>
  <c r="M80" i="16"/>
  <c r="N80" i="16" s="1"/>
  <c r="M54" i="16"/>
  <c r="N54" i="16" s="1"/>
  <c r="M37" i="16"/>
  <c r="N37" i="16" s="1"/>
  <c r="M44" i="16"/>
  <c r="N44" i="16" s="1"/>
  <c r="M82" i="16"/>
  <c r="N82" i="16" s="1"/>
  <c r="K126" i="16"/>
  <c r="L126" i="16" s="1"/>
  <c r="K240" i="16"/>
  <c r="L240" i="16" s="1"/>
  <c r="M187" i="16"/>
  <c r="N187" i="16" s="1"/>
  <c r="K163" i="16"/>
  <c r="L163" i="16" s="1"/>
  <c r="M86" i="16"/>
  <c r="N86" i="16" s="1"/>
  <c r="K50" i="16"/>
  <c r="L50" i="16" s="1"/>
  <c r="M181" i="16"/>
  <c r="N181" i="16" s="1"/>
  <c r="K179" i="16"/>
  <c r="L179" i="16" s="1"/>
  <c r="M25" i="16"/>
  <c r="N25" i="16" s="1"/>
  <c r="M192" i="16"/>
  <c r="N192" i="16" s="1"/>
  <c r="K148" i="16"/>
  <c r="L148" i="16" s="1"/>
  <c r="M57" i="16"/>
  <c r="N57" i="16" s="1"/>
  <c r="K62" i="16"/>
  <c r="L62" i="16" s="1"/>
  <c r="K117" i="16"/>
  <c r="L117" i="16" s="1"/>
  <c r="K128" i="16"/>
  <c r="L128" i="16" s="1"/>
  <c r="M142" i="16"/>
  <c r="N142" i="16" s="1"/>
  <c r="M30" i="16"/>
  <c r="N30" i="16" s="1"/>
  <c r="M253" i="16"/>
  <c r="N253" i="16" s="1"/>
  <c r="K143" i="16"/>
  <c r="L143" i="16" s="1"/>
  <c r="M202" i="16"/>
  <c r="N202" i="16" s="1"/>
  <c r="K29" i="16"/>
  <c r="L29" i="16" s="1"/>
  <c r="K127" i="11"/>
  <c r="L127" i="11" s="1"/>
  <c r="M264" i="12"/>
  <c r="N264" i="12" s="1"/>
  <c r="K84" i="11"/>
  <c r="L84" i="11" s="1"/>
  <c r="K160" i="11"/>
  <c r="L160" i="11" s="1"/>
  <c r="K97" i="11"/>
  <c r="L97" i="11" s="1"/>
  <c r="K197" i="11"/>
  <c r="L197" i="11" s="1"/>
  <c r="M259" i="12"/>
  <c r="N259" i="12" s="1"/>
  <c r="M42" i="12"/>
  <c r="N42" i="12" s="1"/>
  <c r="K178" i="11"/>
  <c r="L178" i="11" s="1"/>
  <c r="M93" i="12"/>
  <c r="N93" i="12" s="1"/>
  <c r="K123" i="12"/>
  <c r="L123" i="12" s="1"/>
  <c r="M156" i="12"/>
  <c r="N156" i="12" s="1"/>
  <c r="M180" i="16"/>
  <c r="N180" i="16" s="1"/>
  <c r="K167" i="16"/>
  <c r="L167" i="16" s="1"/>
  <c r="M247" i="16"/>
  <c r="N247" i="16" s="1"/>
  <c r="M218" i="16"/>
  <c r="N218" i="16" s="1"/>
  <c r="M103" i="16"/>
  <c r="N103" i="16" s="1"/>
  <c r="K201" i="16"/>
  <c r="L201" i="16" s="1"/>
  <c r="M201" i="16"/>
  <c r="N201" i="16" s="1"/>
  <c r="M31" i="16"/>
  <c r="N31" i="16" s="1"/>
  <c r="K146" i="16"/>
  <c r="L146" i="16" s="1"/>
  <c r="M74" i="16"/>
  <c r="N74" i="16" s="1"/>
  <c r="K8" i="16"/>
  <c r="L8" i="16" s="1"/>
  <c r="M177" i="16"/>
  <c r="N177" i="16" s="1"/>
  <c r="M107" i="16"/>
  <c r="N107" i="16" s="1"/>
  <c r="K119" i="16"/>
  <c r="L119" i="16" s="1"/>
  <c r="K190" i="16"/>
  <c r="L190" i="16" s="1"/>
  <c r="M106" i="16"/>
  <c r="N106" i="16" s="1"/>
  <c r="M225" i="16"/>
  <c r="N225" i="16" s="1"/>
  <c r="M217" i="16"/>
  <c r="N217" i="16" s="1"/>
  <c r="K185" i="16"/>
  <c r="L185" i="16" s="1"/>
  <c r="K140" i="16"/>
  <c r="L140" i="16" s="1"/>
  <c r="M155" i="16"/>
  <c r="N155" i="16" s="1"/>
  <c r="M63" i="16"/>
  <c r="N63" i="16" s="1"/>
  <c r="K216" i="16"/>
  <c r="L216" i="16" s="1"/>
  <c r="M223" i="16"/>
  <c r="N223" i="16" s="1"/>
  <c r="K43" i="16"/>
  <c r="L43" i="16" s="1"/>
  <c r="M170" i="16"/>
  <c r="N170" i="16" s="1"/>
  <c r="K151" i="16"/>
  <c r="L151" i="16" s="1"/>
  <c r="M5" i="16"/>
  <c r="N5" i="16" s="1"/>
  <c r="P5" i="16" s="1"/>
  <c r="K67" i="11"/>
  <c r="L67" i="11" s="1"/>
  <c r="M55" i="11"/>
  <c r="N55" i="11" s="1"/>
  <c r="K27" i="11"/>
  <c r="L27" i="11" s="1"/>
  <c r="K206" i="11"/>
  <c r="L206" i="11" s="1"/>
  <c r="M53" i="11"/>
  <c r="N53" i="11" s="1"/>
  <c r="M123" i="11"/>
  <c r="N123" i="11" s="1"/>
  <c r="K264" i="12"/>
  <c r="L264" i="12" s="1"/>
  <c r="K76" i="12"/>
  <c r="L76" i="12" s="1"/>
  <c r="M217" i="12"/>
  <c r="N217" i="12" s="1"/>
  <c r="K247" i="12"/>
  <c r="L247" i="12" s="1"/>
  <c r="M62" i="11"/>
  <c r="N62" i="11" s="1"/>
  <c r="K84" i="12"/>
  <c r="L84" i="12" s="1"/>
  <c r="M21" i="12"/>
  <c r="N21" i="12" s="1"/>
  <c r="K57" i="12"/>
  <c r="L57" i="12" s="1"/>
  <c r="M247" i="11"/>
  <c r="N247" i="11" s="1"/>
  <c r="M21" i="11"/>
  <c r="N21" i="11" s="1"/>
  <c r="K207" i="11"/>
  <c r="L207" i="11" s="1"/>
  <c r="M191" i="12"/>
  <c r="N191" i="12" s="1"/>
  <c r="K212" i="12"/>
  <c r="L212" i="12" s="1"/>
  <c r="K239" i="11"/>
  <c r="L239" i="11" s="1"/>
  <c r="K263" i="12"/>
  <c r="L263" i="12" s="1"/>
  <c r="K143" i="12"/>
  <c r="L143" i="12" s="1"/>
  <c r="K208" i="12"/>
  <c r="L208" i="12" s="1"/>
  <c r="M229" i="16"/>
  <c r="N229" i="16" s="1"/>
  <c r="M152" i="16"/>
  <c r="N152" i="16" s="1"/>
  <c r="M139" i="16"/>
  <c r="N139" i="16" s="1"/>
  <c r="M75" i="16"/>
  <c r="N75" i="16" s="1"/>
  <c r="K18" i="16"/>
  <c r="L18" i="16" s="1"/>
  <c r="M235" i="16"/>
  <c r="N235" i="16" s="1"/>
  <c r="M28" i="16"/>
  <c r="N28" i="16" s="1"/>
  <c r="M248" i="16"/>
  <c r="N248" i="16" s="1"/>
  <c r="K265" i="16"/>
  <c r="L265" i="16" s="1"/>
  <c r="K122" i="16"/>
  <c r="L122" i="16" s="1"/>
  <c r="K61" i="16"/>
  <c r="L61" i="16" s="1"/>
  <c r="M9" i="16"/>
  <c r="N9" i="16" s="1"/>
  <c r="M61" i="16"/>
  <c r="N61" i="16" s="1"/>
  <c r="K229" i="16"/>
  <c r="L229" i="16" s="1"/>
  <c r="M176" i="16"/>
  <c r="N176" i="16" s="1"/>
  <c r="K76" i="16"/>
  <c r="L76" i="16" s="1"/>
  <c r="M52" i="16"/>
  <c r="N52" i="16" s="1"/>
  <c r="M224" i="16"/>
  <c r="N224" i="16" s="1"/>
  <c r="M188" i="16"/>
  <c r="N188" i="16" s="1"/>
  <c r="M198" i="16"/>
  <c r="N198" i="16" s="1"/>
  <c r="M227" i="16"/>
  <c r="N227" i="16" s="1"/>
  <c r="M151" i="16"/>
  <c r="N151" i="16" s="1"/>
  <c r="M115" i="16"/>
  <c r="N115" i="16" s="1"/>
  <c r="M16" i="16"/>
  <c r="N16" i="16" s="1"/>
  <c r="M252" i="12"/>
  <c r="N252" i="12" s="1"/>
  <c r="M239" i="16"/>
  <c r="N239" i="16" s="1"/>
  <c r="K203" i="16"/>
  <c r="L203" i="16" s="1"/>
  <c r="K178" i="16"/>
  <c r="L178" i="16" s="1"/>
  <c r="K95" i="16"/>
  <c r="L95" i="16" s="1"/>
  <c r="K97" i="16"/>
  <c r="L97" i="16" s="1"/>
  <c r="K57" i="16"/>
  <c r="L57" i="16" s="1"/>
  <c r="K52" i="16"/>
  <c r="L52" i="16" s="1"/>
  <c r="M59" i="16"/>
  <c r="N59" i="16" s="1"/>
  <c r="K121" i="16"/>
  <c r="L121" i="16" s="1"/>
  <c r="K92" i="11"/>
  <c r="L92" i="11" s="1"/>
  <c r="M198" i="12"/>
  <c r="N198" i="12" s="1"/>
  <c r="M97" i="11"/>
  <c r="N97" i="11" s="1"/>
  <c r="K14" i="11"/>
  <c r="L14" i="11" s="1"/>
  <c r="K240" i="11"/>
  <c r="L240" i="11" s="1"/>
  <c r="K235" i="12"/>
  <c r="L235" i="12" s="1"/>
  <c r="M138" i="12"/>
  <c r="N138" i="12" s="1"/>
  <c r="K246" i="12"/>
  <c r="L246" i="12" s="1"/>
  <c r="K233" i="12"/>
  <c r="L233" i="12" s="1"/>
  <c r="M46" i="11"/>
  <c r="N46" i="11" s="1"/>
  <c r="M231" i="11"/>
  <c r="N231" i="11" s="1"/>
  <c r="M86" i="11"/>
  <c r="N86" i="11" s="1"/>
  <c r="M173" i="11"/>
  <c r="N173" i="11" s="1"/>
  <c r="K60" i="12"/>
  <c r="L60" i="12" s="1"/>
  <c r="M37" i="12"/>
  <c r="N37" i="12" s="1"/>
  <c r="K196" i="12"/>
  <c r="L196" i="12" s="1"/>
  <c r="K105" i="12"/>
  <c r="L105" i="12" s="1"/>
  <c r="K26" i="12"/>
  <c r="L26" i="12" s="1"/>
  <c r="K86" i="12"/>
  <c r="L86" i="12" s="1"/>
  <c r="K147" i="12"/>
  <c r="L147" i="12" s="1"/>
  <c r="M8" i="12"/>
  <c r="N8" i="12" s="1"/>
  <c r="K50" i="12"/>
  <c r="L50" i="12" s="1"/>
  <c r="K192" i="11"/>
  <c r="L192" i="11" s="1"/>
  <c r="K61" i="11"/>
  <c r="L61" i="11" s="1"/>
  <c r="M137" i="11"/>
  <c r="N137" i="11" s="1"/>
  <c r="K225" i="11"/>
  <c r="L225" i="11" s="1"/>
  <c r="K204" i="11"/>
  <c r="L204" i="11" s="1"/>
  <c r="M72" i="11"/>
  <c r="N72" i="11" s="1"/>
  <c r="M221" i="11"/>
  <c r="N221" i="11" s="1"/>
  <c r="K44" i="11"/>
  <c r="L44" i="11" s="1"/>
  <c r="K246" i="11"/>
  <c r="L246" i="11" s="1"/>
  <c r="K205" i="11"/>
  <c r="L205" i="11" s="1"/>
  <c r="M253" i="12"/>
  <c r="N253" i="12" s="1"/>
  <c r="K230" i="16"/>
  <c r="L230" i="16" s="1"/>
  <c r="K208" i="16"/>
  <c r="L208" i="16" s="1"/>
  <c r="K199" i="16"/>
  <c r="L199" i="16" s="1"/>
  <c r="K231" i="16"/>
  <c r="L231" i="16" s="1"/>
  <c r="K14" i="16"/>
  <c r="L14" i="16" s="1"/>
  <c r="M256" i="16"/>
  <c r="N256" i="16" s="1"/>
  <c r="K154" i="16"/>
  <c r="L154" i="16" s="1"/>
  <c r="M13" i="16"/>
  <c r="N13" i="16" s="1"/>
  <c r="K209" i="16"/>
  <c r="L209" i="16" s="1"/>
  <c r="M246" i="16"/>
  <c r="N246" i="16" s="1"/>
  <c r="K169" i="16"/>
  <c r="L169" i="16" s="1"/>
  <c r="K124" i="16"/>
  <c r="L124" i="16" s="1"/>
  <c r="K112" i="16"/>
  <c r="L112" i="16" s="1"/>
  <c r="M134" i="16"/>
  <c r="N134" i="16" s="1"/>
  <c r="K105" i="16"/>
  <c r="L105" i="16" s="1"/>
  <c r="K56" i="16"/>
  <c r="L56" i="16" s="1"/>
  <c r="K264" i="16"/>
  <c r="L264" i="16" s="1"/>
  <c r="M120" i="16"/>
  <c r="N120" i="16" s="1"/>
  <c r="M116" i="16"/>
  <c r="N116" i="16" s="1"/>
  <c r="K26" i="16"/>
  <c r="L26" i="16" s="1"/>
  <c r="M101" i="16"/>
  <c r="N101" i="16" s="1"/>
  <c r="K243" i="16"/>
  <c r="L243" i="16" s="1"/>
  <c r="M261" i="16"/>
  <c r="N261" i="16" s="1"/>
  <c r="K116" i="16"/>
  <c r="L116" i="16" s="1"/>
  <c r="M108" i="16"/>
  <c r="N108" i="16" s="1"/>
  <c r="K109" i="16"/>
  <c r="L109" i="16" s="1"/>
  <c r="K65" i="16"/>
  <c r="L65" i="16" s="1"/>
  <c r="K54" i="16"/>
  <c r="L54" i="16" s="1"/>
  <c r="K196" i="16"/>
  <c r="L196" i="16" s="1"/>
  <c r="M196" i="16"/>
  <c r="N196" i="16" s="1"/>
  <c r="K164" i="16"/>
  <c r="L164" i="16" s="1"/>
  <c r="M143" i="16"/>
  <c r="N143" i="16" s="1"/>
  <c r="M89" i="16"/>
  <c r="N89" i="16" s="1"/>
  <c r="M64" i="16"/>
  <c r="N64" i="16" s="1"/>
  <c r="M105" i="16"/>
  <c r="N105" i="16" s="1"/>
  <c r="K16" i="16"/>
  <c r="L16" i="16" s="1"/>
  <c r="K253" i="16"/>
  <c r="L253" i="16" s="1"/>
  <c r="K198" i="16"/>
  <c r="L198" i="16" s="1"/>
  <c r="K147" i="16"/>
  <c r="L147" i="16" s="1"/>
  <c r="M141" i="16"/>
  <c r="N141" i="16" s="1"/>
  <c r="M168" i="16"/>
  <c r="N168" i="16" s="1"/>
  <c r="K153" i="16"/>
  <c r="L153" i="16" s="1"/>
  <c r="M24" i="16"/>
  <c r="N24" i="16" s="1"/>
  <c r="K44" i="16"/>
  <c r="L44" i="16" s="1"/>
  <c r="M231" i="16"/>
  <c r="N231" i="16" s="1"/>
  <c r="K89" i="16"/>
  <c r="L89" i="16" s="1"/>
  <c r="M244" i="16"/>
  <c r="N244" i="16" s="1"/>
  <c r="K80" i="16"/>
  <c r="L80" i="16" s="1"/>
  <c r="M254" i="16"/>
  <c r="N254" i="16" s="1"/>
  <c r="M96" i="16"/>
  <c r="N96" i="16" s="1"/>
  <c r="K32" i="16"/>
  <c r="L32" i="16" s="1"/>
  <c r="M23" i="16"/>
  <c r="N23" i="16" s="1"/>
  <c r="K245" i="11"/>
  <c r="L245" i="11" s="1"/>
  <c r="K202" i="11"/>
  <c r="L202" i="11" s="1"/>
  <c r="M28" i="11"/>
  <c r="N28" i="11" s="1"/>
  <c r="M38" i="11"/>
  <c r="N38" i="11" s="1"/>
  <c r="K18" i="11"/>
  <c r="L18" i="11" s="1"/>
  <c r="K121" i="11"/>
  <c r="L121" i="11" s="1"/>
  <c r="K200" i="11"/>
  <c r="L200" i="11" s="1"/>
  <c r="M260" i="12"/>
  <c r="N260" i="12" s="1"/>
  <c r="K91" i="12"/>
  <c r="L91" i="12" s="1"/>
  <c r="K100" i="12"/>
  <c r="L100" i="12" s="1"/>
  <c r="K267" i="11"/>
  <c r="L267" i="11" s="1"/>
  <c r="K218" i="11"/>
  <c r="L218" i="11" s="1"/>
  <c r="M164" i="11"/>
  <c r="N164" i="11" s="1"/>
  <c r="M193" i="11"/>
  <c r="N193" i="11" s="1"/>
  <c r="M129" i="11"/>
  <c r="N129" i="11" s="1"/>
  <c r="K205" i="12"/>
  <c r="L205" i="12" s="1"/>
  <c r="K11" i="12"/>
  <c r="L11" i="12" s="1"/>
  <c r="M122" i="12"/>
  <c r="N122" i="12" s="1"/>
  <c r="K126" i="12"/>
  <c r="L126" i="12" s="1"/>
  <c r="K101" i="12"/>
  <c r="L101" i="12" s="1"/>
  <c r="K23" i="12"/>
  <c r="L23" i="12" s="1"/>
  <c r="M39" i="12"/>
  <c r="N39" i="12" s="1"/>
  <c r="M172" i="12"/>
  <c r="N172" i="12" s="1"/>
  <c r="M52" i="12"/>
  <c r="N52" i="12" s="1"/>
  <c r="M111" i="12"/>
  <c r="N111" i="12" s="1"/>
  <c r="K174" i="12"/>
  <c r="L174" i="12" s="1"/>
  <c r="K124" i="12"/>
  <c r="L124" i="12" s="1"/>
  <c r="K178" i="12"/>
  <c r="L178" i="12" s="1"/>
  <c r="M70" i="11"/>
  <c r="N70" i="11" s="1"/>
  <c r="K128" i="11"/>
  <c r="L128" i="11" s="1"/>
  <c r="K263" i="11"/>
  <c r="L263" i="11" s="1"/>
  <c r="M98" i="11"/>
  <c r="N98" i="11" s="1"/>
  <c r="M88" i="11"/>
  <c r="N88" i="11" s="1"/>
  <c r="M257" i="11"/>
  <c r="N257" i="11" s="1"/>
  <c r="M54" i="11"/>
  <c r="N54" i="11" s="1"/>
  <c r="M163" i="16"/>
  <c r="N163" i="16" s="1"/>
  <c r="M69" i="16"/>
  <c r="N69" i="16" s="1"/>
  <c r="M20" i="16"/>
  <c r="N20" i="16" s="1"/>
  <c r="K258" i="16"/>
  <c r="L258" i="16" s="1"/>
  <c r="M250" i="16"/>
  <c r="N250" i="16" s="1"/>
  <c r="K180" i="16"/>
  <c r="L180" i="16" s="1"/>
  <c r="M148" i="16"/>
  <c r="N148" i="16" s="1"/>
  <c r="K138" i="16"/>
  <c r="L138" i="16" s="1"/>
  <c r="M73" i="16"/>
  <c r="N73" i="16" s="1"/>
  <c r="K74" i="16"/>
  <c r="L74" i="16" s="1"/>
  <c r="M14" i="16"/>
  <c r="N14" i="16" s="1"/>
  <c r="M68" i="16"/>
  <c r="N68" i="16" s="1"/>
  <c r="M236" i="16"/>
  <c r="N236" i="16" s="1"/>
  <c r="M213" i="16"/>
  <c r="N213" i="16" s="1"/>
  <c r="K79" i="16"/>
  <c r="L79" i="16" s="1"/>
  <c r="M78" i="16"/>
  <c r="N78" i="16" s="1"/>
  <c r="K41" i="16"/>
  <c r="L41" i="16" s="1"/>
  <c r="K48" i="16"/>
  <c r="L48" i="16" s="1"/>
  <c r="M240" i="16"/>
  <c r="N240" i="16" s="1"/>
  <c r="K228" i="16"/>
  <c r="L228" i="16" s="1"/>
  <c r="M195" i="16"/>
  <c r="N195" i="16" s="1"/>
  <c r="K152" i="16"/>
  <c r="L152" i="16" s="1"/>
  <c r="M190" i="16"/>
  <c r="N190" i="16" s="1"/>
  <c r="M56" i="16"/>
  <c r="N56" i="16" s="1"/>
  <c r="M6" i="16"/>
  <c r="N6" i="16" s="1"/>
  <c r="K206" i="16"/>
  <c r="L206" i="16" s="1"/>
  <c r="K155" i="16"/>
  <c r="L155" i="16" s="1"/>
  <c r="M149" i="16"/>
  <c r="N149" i="16" s="1"/>
  <c r="K71" i="16"/>
  <c r="L71" i="16" s="1"/>
  <c r="K113" i="16"/>
  <c r="L113" i="16" s="1"/>
  <c r="K33" i="16"/>
  <c r="L33" i="16" s="1"/>
  <c r="K46" i="16"/>
  <c r="L46" i="16" s="1"/>
  <c r="K242" i="16"/>
  <c r="L242" i="16" s="1"/>
  <c r="M233" i="16"/>
  <c r="N233" i="16" s="1"/>
  <c r="M230" i="16"/>
  <c r="N230" i="16" s="1"/>
  <c r="M132" i="16"/>
  <c r="N132" i="16" s="1"/>
  <c r="K133" i="16"/>
  <c r="L133" i="16" s="1"/>
  <c r="K90" i="16"/>
  <c r="L90" i="16" s="1"/>
  <c r="K51" i="16"/>
  <c r="L51" i="16" s="1"/>
  <c r="K27" i="16"/>
  <c r="L27" i="16" s="1"/>
  <c r="M26" i="16"/>
  <c r="N26" i="16" s="1"/>
  <c r="M267" i="16"/>
  <c r="N267" i="16" s="1"/>
  <c r="K187" i="16"/>
  <c r="L187" i="16" s="1"/>
  <c r="K115" i="16"/>
  <c r="L115" i="16" s="1"/>
  <c r="M186" i="16"/>
  <c r="N186" i="16" s="1"/>
  <c r="M104" i="16"/>
  <c r="N104" i="16" s="1"/>
  <c r="M72" i="16"/>
  <c r="N72" i="16" s="1"/>
  <c r="M50" i="16"/>
  <c r="N50" i="16" s="1"/>
  <c r="K36" i="16"/>
  <c r="L36" i="16" s="1"/>
  <c r="K181" i="16"/>
  <c r="L181" i="16" s="1"/>
  <c r="K188" i="16"/>
  <c r="L188" i="16" s="1"/>
  <c r="M90" i="16"/>
  <c r="N90" i="16" s="1"/>
  <c r="M137" i="16"/>
  <c r="N137" i="16" s="1"/>
  <c r="M245" i="16"/>
  <c r="N245" i="16" s="1"/>
  <c r="M167" i="16"/>
  <c r="N167" i="16" s="1"/>
  <c r="M111" i="11"/>
  <c r="N111" i="11" s="1"/>
  <c r="M148" i="11"/>
  <c r="N148" i="11" s="1"/>
  <c r="K258" i="11"/>
  <c r="L258" i="11" s="1"/>
  <c r="M184" i="11"/>
  <c r="N184" i="11" s="1"/>
  <c r="M197" i="11"/>
  <c r="N197" i="11" s="1"/>
  <c r="K132" i="11"/>
  <c r="L132" i="11" s="1"/>
  <c r="K77" i="11"/>
  <c r="L77" i="11" s="1"/>
  <c r="K220" i="11"/>
  <c r="L220" i="11" s="1"/>
  <c r="K130" i="12"/>
  <c r="L130" i="12" s="1"/>
  <c r="K229" i="11"/>
  <c r="L229" i="11" s="1"/>
  <c r="K59" i="12"/>
  <c r="L59" i="12" s="1"/>
  <c r="M143" i="11"/>
  <c r="N143" i="11" s="1"/>
  <c r="K42" i="11"/>
  <c r="L42" i="11" s="1"/>
  <c r="M102" i="11"/>
  <c r="N102" i="11" s="1"/>
  <c r="K100" i="11"/>
  <c r="L100" i="11" s="1"/>
  <c r="M81" i="12"/>
  <c r="N81" i="12" s="1"/>
  <c r="M215" i="12"/>
  <c r="N215" i="12" s="1"/>
  <c r="K263" i="16"/>
  <c r="L263" i="16" s="1"/>
  <c r="K177" i="16"/>
  <c r="L177" i="16" s="1"/>
  <c r="K210" i="16"/>
  <c r="L210" i="16" s="1"/>
  <c r="K175" i="16"/>
  <c r="L175" i="16" s="1"/>
  <c r="K9" i="16"/>
  <c r="L9" i="16" s="1"/>
  <c r="K236" i="16"/>
  <c r="L236" i="16" s="1"/>
  <c r="K94" i="16"/>
  <c r="L94" i="16" s="1"/>
  <c r="K77" i="16"/>
  <c r="L77" i="16" s="1"/>
  <c r="K40" i="16"/>
  <c r="L40" i="16" s="1"/>
  <c r="K120" i="16"/>
  <c r="L120" i="16" s="1"/>
  <c r="M110" i="16"/>
  <c r="N110" i="16" s="1"/>
  <c r="M111" i="16"/>
  <c r="N111" i="16" s="1"/>
  <c r="M83" i="16"/>
  <c r="N83" i="16" s="1"/>
  <c r="M55" i="16"/>
  <c r="N55" i="16" s="1"/>
  <c r="M232" i="16"/>
  <c r="N232" i="16" s="1"/>
  <c r="K123" i="16"/>
  <c r="L123" i="16" s="1"/>
  <c r="M117" i="16"/>
  <c r="N117" i="16" s="1"/>
  <c r="K108" i="16"/>
  <c r="L108" i="16" s="1"/>
  <c r="M58" i="16"/>
  <c r="N58" i="16" s="1"/>
  <c r="K38" i="16"/>
  <c r="L38" i="16" s="1"/>
  <c r="K261" i="16"/>
  <c r="L261" i="16" s="1"/>
  <c r="M262" i="16"/>
  <c r="N262" i="16" s="1"/>
  <c r="M173" i="16"/>
  <c r="N173" i="16" s="1"/>
  <c r="K174" i="16"/>
  <c r="L174" i="16" s="1"/>
  <c r="M112" i="16"/>
  <c r="N112" i="16" s="1"/>
  <c r="M84" i="16"/>
  <c r="N84" i="16" s="1"/>
  <c r="K20" i="16"/>
  <c r="L20" i="16" s="1"/>
  <c r="M65" i="16"/>
  <c r="N65" i="16" s="1"/>
  <c r="M8" i="16"/>
  <c r="N8" i="16" s="1"/>
  <c r="M220" i="16"/>
  <c r="N220" i="16" s="1"/>
  <c r="M184" i="16"/>
  <c r="N184" i="16" s="1"/>
  <c r="K195" i="16"/>
  <c r="L195" i="16" s="1"/>
  <c r="K186" i="16"/>
  <c r="L186" i="16" s="1"/>
  <c r="M123" i="16"/>
  <c r="N123" i="16" s="1"/>
  <c r="M102" i="16"/>
  <c r="N102" i="16" s="1"/>
  <c r="K25" i="16"/>
  <c r="L25" i="16" s="1"/>
  <c r="K15" i="16"/>
  <c r="L15" i="16" s="1"/>
  <c r="K21" i="16"/>
  <c r="L21" i="16" s="1"/>
  <c r="M197" i="16"/>
  <c r="N197" i="16" s="1"/>
  <c r="K70" i="16"/>
  <c r="L70" i="16" s="1"/>
  <c r="K248" i="16"/>
  <c r="L248" i="16" s="1"/>
  <c r="K187" i="11"/>
  <c r="L187" i="11" s="1"/>
  <c r="M216" i="11"/>
  <c r="N216" i="11" s="1"/>
  <c r="M7" i="11"/>
  <c r="N7" i="11" s="1"/>
  <c r="M236" i="11"/>
  <c r="N236" i="11" s="1"/>
  <c r="K158" i="11"/>
  <c r="L158" i="11" s="1"/>
  <c r="K162" i="12"/>
  <c r="L162" i="12" s="1"/>
  <c r="K201" i="12"/>
  <c r="L201" i="12" s="1"/>
  <c r="M265" i="11"/>
  <c r="N265" i="11" s="1"/>
  <c r="K58" i="12"/>
  <c r="L58" i="12" s="1"/>
  <c r="M168" i="12"/>
  <c r="N168" i="12" s="1"/>
  <c r="M137" i="12"/>
  <c r="N137" i="12" s="1"/>
  <c r="M160" i="11"/>
  <c r="N160" i="11" s="1"/>
  <c r="K191" i="11"/>
  <c r="L191" i="11" s="1"/>
  <c r="M60" i="11"/>
  <c r="N60" i="11" s="1"/>
  <c r="M222" i="16"/>
  <c r="N222" i="16" s="1"/>
  <c r="K87" i="16"/>
  <c r="L87" i="16" s="1"/>
  <c r="K49" i="16"/>
  <c r="L49" i="16" s="1"/>
  <c r="M204" i="16"/>
  <c r="N204" i="16" s="1"/>
  <c r="M66" i="16"/>
  <c r="N66" i="16" s="1"/>
  <c r="M252" i="16"/>
  <c r="N252" i="16" s="1"/>
  <c r="M158" i="16"/>
  <c r="N158" i="16" s="1"/>
  <c r="M259" i="16"/>
  <c r="N259" i="16" s="1"/>
  <c r="K182" i="16"/>
  <c r="L182" i="16" s="1"/>
  <c r="M34" i="16"/>
  <c r="N34" i="16" s="1"/>
  <c r="M27" i="16"/>
  <c r="N27" i="16" s="1"/>
  <c r="K268" i="16"/>
  <c r="L268" i="16" s="1"/>
  <c r="M211" i="16"/>
  <c r="N211" i="16" s="1"/>
  <c r="M153" i="16"/>
  <c r="N153" i="16" s="1"/>
  <c r="K75" i="16"/>
  <c r="L75" i="16" s="1"/>
  <c r="K37" i="16"/>
  <c r="L37" i="16" s="1"/>
  <c r="M47" i="16"/>
  <c r="N47" i="16" s="1"/>
  <c r="K225" i="16"/>
  <c r="L225" i="16" s="1"/>
  <c r="K191" i="16"/>
  <c r="L191" i="16" s="1"/>
  <c r="M209" i="16"/>
  <c r="N209" i="16" s="1"/>
  <c r="K157" i="16"/>
  <c r="L157" i="16" s="1"/>
  <c r="K118" i="16"/>
  <c r="L118" i="16" s="1"/>
  <c r="M22" i="16"/>
  <c r="N22" i="16" s="1"/>
  <c r="K227" i="16"/>
  <c r="L227" i="16" s="1"/>
  <c r="K219" i="16"/>
  <c r="L219" i="16" s="1"/>
  <c r="K189" i="16"/>
  <c r="L189" i="16" s="1"/>
  <c r="K144" i="16"/>
  <c r="L144" i="16" s="1"/>
  <c r="K161" i="16"/>
  <c r="L161" i="16" s="1"/>
  <c r="M67" i="16"/>
  <c r="N67" i="16" s="1"/>
  <c r="M48" i="16"/>
  <c r="N48" i="16" s="1"/>
  <c r="K85" i="16"/>
  <c r="L85" i="16" s="1"/>
  <c r="K192" i="16"/>
  <c r="L192" i="16" s="1"/>
  <c r="K193" i="16"/>
  <c r="L193" i="16" s="1"/>
  <c r="M160" i="16"/>
  <c r="N160" i="16" s="1"/>
  <c r="K142" i="16"/>
  <c r="L142" i="16" s="1"/>
  <c r="M85" i="16"/>
  <c r="N85" i="16" s="1"/>
  <c r="M159" i="16"/>
  <c r="N159" i="16" s="1"/>
  <c r="K69" i="16"/>
  <c r="L69" i="16" s="1"/>
  <c r="M11" i="16"/>
  <c r="N11" i="16" s="1"/>
  <c r="K136" i="16"/>
  <c r="L136" i="16" s="1"/>
  <c r="K63" i="16"/>
  <c r="L63" i="16" s="1"/>
  <c r="M257" i="16"/>
  <c r="N257" i="16" s="1"/>
  <c r="M156" i="16"/>
  <c r="N156" i="16" s="1"/>
  <c r="K30" i="16"/>
  <c r="L30" i="16" s="1"/>
  <c r="M165" i="16"/>
  <c r="N165" i="16" s="1"/>
  <c r="K88" i="16"/>
  <c r="L88" i="16" s="1"/>
  <c r="M118" i="12"/>
  <c r="N118" i="12" s="1"/>
  <c r="M203" i="11"/>
  <c r="N203" i="11" s="1"/>
  <c r="K259" i="16"/>
  <c r="L259" i="16" s="1"/>
  <c r="K194" i="16"/>
  <c r="L194" i="16" s="1"/>
  <c r="M209" i="11"/>
  <c r="N209" i="11" s="1"/>
  <c r="M78" i="11"/>
  <c r="N78" i="11" s="1"/>
  <c r="K268" i="12"/>
  <c r="L268" i="12" s="1"/>
  <c r="M255" i="12"/>
  <c r="N255" i="12" s="1"/>
  <c r="K238" i="12"/>
  <c r="L238" i="12" s="1"/>
  <c r="K74" i="12"/>
  <c r="L74" i="12" s="1"/>
  <c r="K59" i="11"/>
  <c r="L59" i="11" s="1"/>
  <c r="K29" i="11"/>
  <c r="L29" i="11" s="1"/>
  <c r="M267" i="12"/>
  <c r="N267" i="12" s="1"/>
  <c r="K265" i="12"/>
  <c r="L265" i="12" s="1"/>
  <c r="K188" i="11"/>
  <c r="L188" i="11" s="1"/>
  <c r="M249" i="16"/>
  <c r="N249" i="16" s="1"/>
  <c r="M237" i="16"/>
  <c r="N237" i="16" s="1"/>
  <c r="K139" i="16"/>
  <c r="L139" i="16" s="1"/>
  <c r="M133" i="16"/>
  <c r="N133" i="16" s="1"/>
  <c r="K149" i="16"/>
  <c r="L149" i="16" s="1"/>
  <c r="K92" i="16"/>
  <c r="L92" i="16" s="1"/>
  <c r="K42" i="16"/>
  <c r="L42" i="16" s="1"/>
  <c r="K114" i="16"/>
  <c r="L114" i="16" s="1"/>
  <c r="M210" i="16"/>
  <c r="N210" i="16" s="1"/>
  <c r="K207" i="16"/>
  <c r="L207" i="16" s="1"/>
  <c r="M174" i="16"/>
  <c r="N174" i="16" s="1"/>
  <c r="M147" i="16"/>
  <c r="N147" i="16" s="1"/>
  <c r="K78" i="16"/>
  <c r="L78" i="16" s="1"/>
  <c r="K12" i="16"/>
  <c r="L12" i="16" s="1"/>
  <c r="M234" i="16"/>
  <c r="N234" i="16" s="1"/>
  <c r="M200" i="16"/>
  <c r="N200" i="16" s="1"/>
  <c r="K127" i="16"/>
  <c r="L127" i="16" s="1"/>
  <c r="K110" i="16"/>
  <c r="L110" i="16" s="1"/>
  <c r="K93" i="16"/>
  <c r="L93" i="16" s="1"/>
  <c r="M62" i="16"/>
  <c r="N62" i="16" s="1"/>
  <c r="M39" i="16"/>
  <c r="N39" i="16" s="1"/>
  <c r="K200" i="16"/>
  <c r="L200" i="16" s="1"/>
  <c r="M199" i="16"/>
  <c r="N199" i="16" s="1"/>
  <c r="M166" i="16"/>
  <c r="N166" i="16" s="1"/>
  <c r="K145" i="16"/>
  <c r="L145" i="16" s="1"/>
  <c r="M93" i="16"/>
  <c r="N93" i="16" s="1"/>
  <c r="K67" i="16"/>
  <c r="L67" i="16" s="1"/>
  <c r="K5" i="16"/>
  <c r="L5" i="16" s="1"/>
  <c r="M17" i="16"/>
  <c r="N17" i="16" s="1"/>
  <c r="K255" i="16"/>
  <c r="L255" i="16" s="1"/>
  <c r="M241" i="16"/>
  <c r="N241" i="16" s="1"/>
  <c r="M214" i="16"/>
  <c r="N214" i="16" s="1"/>
  <c r="M221" i="16"/>
  <c r="N221" i="16" s="1"/>
  <c r="K99" i="16"/>
  <c r="L99" i="16" s="1"/>
  <c r="K98" i="16"/>
  <c r="L98" i="16" s="1"/>
  <c r="K60" i="16"/>
  <c r="L60" i="16" s="1"/>
  <c r="M53" i="16"/>
  <c r="N53" i="16" s="1"/>
  <c r="K238" i="16"/>
  <c r="L238" i="16" s="1"/>
  <c r="M228" i="16"/>
  <c r="N228" i="16" s="1"/>
  <c r="M226" i="16"/>
  <c r="N226" i="16" s="1"/>
  <c r="M128" i="16"/>
  <c r="N128" i="16" s="1"/>
  <c r="M131" i="16"/>
  <c r="N131" i="16" s="1"/>
  <c r="M87" i="16"/>
  <c r="N87" i="16" s="1"/>
  <c r="K47" i="16"/>
  <c r="L47" i="16" s="1"/>
  <c r="K22" i="16"/>
  <c r="L22" i="16" s="1"/>
  <c r="K19" i="16"/>
  <c r="L19" i="16" s="1"/>
  <c r="K10" i="16"/>
  <c r="L10" i="16" s="1"/>
  <c r="K262" i="16"/>
  <c r="L262" i="16" s="1"/>
  <c r="K171" i="16"/>
  <c r="L171" i="16" s="1"/>
  <c r="M51" i="16"/>
  <c r="N51" i="16" s="1"/>
  <c r="M219" i="16"/>
  <c r="N219" i="16" s="1"/>
  <c r="K82" i="16"/>
  <c r="L82" i="16" s="1"/>
  <c r="K111" i="16"/>
  <c r="L111" i="16" s="1"/>
  <c r="M46" i="16"/>
  <c r="N46" i="16" s="1"/>
  <c r="M56" i="12"/>
  <c r="N56" i="12" s="1"/>
  <c r="M9" i="12"/>
  <c r="N9" i="12" s="1"/>
  <c r="M12" i="11"/>
  <c r="N12" i="11" s="1"/>
  <c r="K18" i="12"/>
  <c r="L18" i="12" s="1"/>
  <c r="M219" i="11"/>
  <c r="N219" i="11" s="1"/>
  <c r="M109" i="11"/>
  <c r="N109" i="11" s="1"/>
  <c r="M63" i="12"/>
  <c r="N63" i="12" s="1"/>
  <c r="K161" i="11"/>
  <c r="L161" i="11" s="1"/>
  <c r="K157" i="12"/>
  <c r="L157" i="12" s="1"/>
  <c r="M136" i="12"/>
  <c r="N136" i="12" s="1"/>
  <c r="M27" i="12"/>
  <c r="N27" i="12" s="1"/>
  <c r="K139" i="12"/>
  <c r="L139" i="12" s="1"/>
  <c r="K36" i="12"/>
  <c r="L36" i="12" s="1"/>
  <c r="M150" i="12"/>
  <c r="N150" i="12" s="1"/>
  <c r="M152" i="12"/>
  <c r="N152" i="12" s="1"/>
  <c r="K195" i="12"/>
  <c r="L195" i="12" s="1"/>
  <c r="K248" i="12"/>
  <c r="L248" i="12" s="1"/>
  <c r="K72" i="12"/>
  <c r="L72" i="12" s="1"/>
  <c r="K119" i="12"/>
  <c r="L119" i="12" s="1"/>
  <c r="K27" i="12"/>
  <c r="L27" i="12" s="1"/>
  <c r="K183" i="12"/>
  <c r="L183" i="12" s="1"/>
  <c r="K264" i="11"/>
  <c r="L264" i="11" s="1"/>
  <c r="K104" i="11"/>
  <c r="L104" i="11" s="1"/>
  <c r="M204" i="11"/>
  <c r="N204" i="11" s="1"/>
  <c r="M177" i="11"/>
  <c r="N177" i="11" s="1"/>
  <c r="M230" i="12"/>
  <c r="N230" i="12" s="1"/>
  <c r="K108" i="11"/>
  <c r="L108" i="11" s="1"/>
  <c r="K98" i="11"/>
  <c r="L98" i="11" s="1"/>
  <c r="M25" i="11"/>
  <c r="N25" i="11" s="1"/>
  <c r="M210" i="11"/>
  <c r="N210" i="11" s="1"/>
  <c r="M266" i="11"/>
  <c r="N266" i="11" s="1"/>
  <c r="K175" i="11"/>
  <c r="L175" i="11" s="1"/>
  <c r="K255" i="11"/>
  <c r="L255" i="11" s="1"/>
  <c r="K195" i="11"/>
  <c r="L195" i="11" s="1"/>
  <c r="M117" i="11"/>
  <c r="N117" i="11" s="1"/>
  <c r="M186" i="12"/>
  <c r="N186" i="12" s="1"/>
  <c r="K156" i="12"/>
  <c r="L156" i="12" s="1"/>
  <c r="M108" i="12"/>
  <c r="N108" i="12" s="1"/>
  <c r="M261" i="12"/>
  <c r="N261" i="12" s="1"/>
  <c r="M143" i="12"/>
  <c r="N143" i="12" s="1"/>
  <c r="M31" i="12"/>
  <c r="N31" i="12" s="1"/>
  <c r="M13" i="12"/>
  <c r="N13" i="12" s="1"/>
  <c r="K192" i="12"/>
  <c r="L192" i="12" s="1"/>
  <c r="K120" i="11"/>
  <c r="L120" i="11" s="1"/>
  <c r="K135" i="11"/>
  <c r="L135" i="11" s="1"/>
  <c r="K54" i="11"/>
  <c r="L54" i="11" s="1"/>
  <c r="M10" i="11"/>
  <c r="N10" i="11" s="1"/>
  <c r="K110" i="11"/>
  <c r="L110" i="11" s="1"/>
  <c r="K235" i="11"/>
  <c r="L235" i="11" s="1"/>
  <c r="K152" i="11"/>
  <c r="L152" i="11" s="1"/>
  <c r="M49" i="11"/>
  <c r="N49" i="11" s="1"/>
  <c r="K251" i="12"/>
  <c r="L251" i="12" s="1"/>
  <c r="K182" i="12"/>
  <c r="L182" i="12" s="1"/>
  <c r="K189" i="12"/>
  <c r="L189" i="12" s="1"/>
  <c r="M263" i="12"/>
  <c r="N263" i="12" s="1"/>
  <c r="M177" i="12"/>
  <c r="N177" i="12" s="1"/>
  <c r="M233" i="12"/>
  <c r="N233" i="12" s="1"/>
  <c r="K201" i="11"/>
  <c r="L201" i="11" s="1"/>
  <c r="M31" i="11"/>
  <c r="N31" i="11" s="1"/>
  <c r="M82" i="11"/>
  <c r="N82" i="11" s="1"/>
  <c r="K106" i="11"/>
  <c r="L106" i="11" s="1"/>
  <c r="M250" i="11"/>
  <c r="N250" i="11" s="1"/>
  <c r="K46" i="12"/>
  <c r="L46" i="12" s="1"/>
  <c r="K51" i="11"/>
  <c r="L51" i="11" s="1"/>
  <c r="K137" i="11"/>
  <c r="L137" i="11" s="1"/>
  <c r="M62" i="12"/>
  <c r="N62" i="12" s="1"/>
  <c r="M106" i="12"/>
  <c r="N106" i="12" s="1"/>
  <c r="K184" i="12"/>
  <c r="L184" i="12" s="1"/>
  <c r="M90" i="12"/>
  <c r="N90" i="12" s="1"/>
  <c r="M113" i="12"/>
  <c r="N113" i="12" s="1"/>
  <c r="M41" i="12"/>
  <c r="N41" i="12" s="1"/>
  <c r="M114" i="12"/>
  <c r="N114" i="12" s="1"/>
  <c r="K110" i="12"/>
  <c r="L110" i="12" s="1"/>
  <c r="M133" i="12"/>
  <c r="N133" i="12" s="1"/>
  <c r="M155" i="12"/>
  <c r="N155" i="12" s="1"/>
  <c r="M225" i="11"/>
  <c r="N225" i="11" s="1"/>
  <c r="K145" i="11"/>
  <c r="L145" i="11" s="1"/>
  <c r="M57" i="11"/>
  <c r="N57" i="11" s="1"/>
  <c r="M136" i="11"/>
  <c r="N136" i="11" s="1"/>
  <c r="K222" i="12"/>
  <c r="L222" i="12" s="1"/>
  <c r="M185" i="12"/>
  <c r="N185" i="12" s="1"/>
  <c r="M126" i="12"/>
  <c r="N126" i="12" s="1"/>
  <c r="K40" i="12"/>
  <c r="L40" i="12" s="1"/>
  <c r="M258" i="12"/>
  <c r="N258" i="12" s="1"/>
  <c r="M103" i="12"/>
  <c r="N103" i="12" s="1"/>
  <c r="K45" i="11"/>
  <c r="L45" i="11" s="1"/>
  <c r="M26" i="12"/>
  <c r="N26" i="12" s="1"/>
  <c r="K81" i="11"/>
  <c r="L81" i="11" s="1"/>
  <c r="M8" i="11"/>
  <c r="N8" i="11" s="1"/>
  <c r="K68" i="12"/>
  <c r="L68" i="12" s="1"/>
  <c r="M26" i="11"/>
  <c r="N26" i="11" s="1"/>
  <c r="M115" i="11"/>
  <c r="N115" i="11" s="1"/>
  <c r="M205" i="11"/>
  <c r="N205" i="11" s="1"/>
  <c r="M196" i="12"/>
  <c r="N196" i="12" s="1"/>
  <c r="K78" i="12"/>
  <c r="L78" i="12" s="1"/>
  <c r="M50" i="12"/>
  <c r="N50" i="12" s="1"/>
  <c r="K47" i="12"/>
  <c r="L47" i="12" s="1"/>
  <c r="M69" i="11"/>
  <c r="N69" i="11" s="1"/>
  <c r="M126" i="11"/>
  <c r="N126" i="11" s="1"/>
  <c r="M243" i="12"/>
  <c r="N243" i="12" s="1"/>
  <c r="M99" i="12"/>
  <c r="N99" i="12" s="1"/>
  <c r="M33" i="12"/>
  <c r="N33" i="12" s="1"/>
  <c r="K128" i="12"/>
  <c r="L128" i="12" s="1"/>
  <c r="M61" i="12"/>
  <c r="N61" i="12" s="1"/>
  <c r="M112" i="11"/>
  <c r="N112" i="11" s="1"/>
  <c r="M128" i="11"/>
  <c r="N128" i="11" s="1"/>
  <c r="K215" i="12"/>
  <c r="L215" i="12" s="1"/>
  <c r="K203" i="12"/>
  <c r="L203" i="12" s="1"/>
  <c r="M117" i="12"/>
  <c r="N117" i="12" s="1"/>
  <c r="M237" i="11"/>
  <c r="N237" i="11" s="1"/>
  <c r="M243" i="11"/>
  <c r="N243" i="11" s="1"/>
  <c r="M263" i="11"/>
  <c r="N263" i="11" s="1"/>
  <c r="M246" i="11"/>
  <c r="N246" i="11" s="1"/>
  <c r="K104" i="12"/>
  <c r="L104" i="12" s="1"/>
  <c r="K142" i="12"/>
  <c r="L142" i="12" s="1"/>
  <c r="K129" i="12"/>
  <c r="L129" i="12" s="1"/>
  <c r="M185" i="11"/>
  <c r="N185" i="11" s="1"/>
  <c r="M43" i="11"/>
  <c r="N43" i="11" s="1"/>
  <c r="M44" i="11"/>
  <c r="N44" i="11" s="1"/>
  <c r="K93" i="12"/>
  <c r="L93" i="12" s="1"/>
  <c r="M265" i="12"/>
  <c r="N265" i="12" s="1"/>
  <c r="K42" i="12"/>
  <c r="L42" i="12" s="1"/>
  <c r="M115" i="12"/>
  <c r="N115" i="12" s="1"/>
  <c r="M123" i="12"/>
  <c r="N123" i="12" s="1"/>
  <c r="M61" i="11"/>
  <c r="N61" i="11" s="1"/>
  <c r="K116" i="11"/>
  <c r="L116" i="11" s="1"/>
  <c r="K211" i="11"/>
  <c r="L211" i="11" s="1"/>
  <c r="K257" i="11"/>
  <c r="L257" i="11" s="1"/>
  <c r="M202" i="12"/>
  <c r="N202" i="12" s="1"/>
  <c r="M66" i="12"/>
  <c r="N66" i="12" s="1"/>
  <c r="K170" i="12"/>
  <c r="L170" i="12" s="1"/>
  <c r="K21" i="12"/>
  <c r="L21" i="12" s="1"/>
  <c r="M92" i="12"/>
  <c r="N92" i="12" s="1"/>
  <c r="K85" i="12"/>
  <c r="L85" i="12" s="1"/>
  <c r="K180" i="12"/>
  <c r="L180" i="12" s="1"/>
  <c r="M212" i="12"/>
  <c r="N212" i="12" s="1"/>
  <c r="M122" i="11"/>
  <c r="N122" i="11" s="1"/>
  <c r="K20" i="11"/>
  <c r="L20" i="11" s="1"/>
  <c r="M205" i="12"/>
  <c r="N205" i="12" s="1"/>
  <c r="M248" i="12"/>
  <c r="N248" i="12" s="1"/>
  <c r="K39" i="12"/>
  <c r="L39" i="12" s="1"/>
  <c r="M195" i="12"/>
  <c r="N195" i="12" s="1"/>
  <c r="K137" i="12"/>
  <c r="L137" i="12" s="1"/>
  <c r="K6" i="12"/>
  <c r="L6" i="12" s="1"/>
  <c r="M7" i="12"/>
  <c r="N7" i="12" s="1"/>
  <c r="M72" i="12"/>
  <c r="N72" i="12" s="1"/>
  <c r="K73" i="12"/>
  <c r="L73" i="12" s="1"/>
  <c r="K48" i="12"/>
  <c r="L48" i="12" s="1"/>
  <c r="K122" i="12"/>
  <c r="L122" i="12" s="1"/>
  <c r="K109" i="12"/>
  <c r="L109" i="12" s="1"/>
  <c r="K187" i="12"/>
  <c r="L187" i="12" s="1"/>
  <c r="K188" i="12"/>
  <c r="L188" i="12" s="1"/>
  <c r="M125" i="12"/>
  <c r="N125" i="12" s="1"/>
  <c r="K230" i="12"/>
  <c r="L230" i="12" s="1"/>
  <c r="K132" i="12"/>
  <c r="L132" i="12" s="1"/>
  <c r="K172" i="12"/>
  <c r="L172" i="12" s="1"/>
  <c r="M174" i="12"/>
  <c r="N174" i="12" s="1"/>
  <c r="K244" i="12"/>
  <c r="L244" i="12" s="1"/>
  <c r="M124" i="12"/>
  <c r="N124" i="12" s="1"/>
  <c r="K165" i="12"/>
  <c r="L165" i="12" s="1"/>
  <c r="K236" i="12"/>
  <c r="L236" i="12" s="1"/>
  <c r="M157" i="12"/>
  <c r="N157" i="12" s="1"/>
  <c r="K113" i="12"/>
  <c r="L113" i="12" s="1"/>
  <c r="K114" i="12"/>
  <c r="L114" i="12" s="1"/>
  <c r="M197" i="12"/>
  <c r="N197" i="12" s="1"/>
  <c r="K52" i="12"/>
  <c r="L52" i="12" s="1"/>
  <c r="K70" i="12"/>
  <c r="L70" i="12" s="1"/>
  <c r="K133" i="12"/>
  <c r="L133" i="12" s="1"/>
  <c r="K107" i="12"/>
  <c r="L107" i="12" s="1"/>
  <c r="M23" i="12"/>
  <c r="N23" i="12" s="1"/>
  <c r="M54" i="12"/>
  <c r="N54" i="12" s="1"/>
  <c r="M178" i="12"/>
  <c r="N178" i="12" s="1"/>
  <c r="M101" i="12"/>
  <c r="N101" i="12" s="1"/>
  <c r="M154" i="12"/>
  <c r="N154" i="12" s="1"/>
  <c r="K193" i="12"/>
  <c r="L193" i="12" s="1"/>
  <c r="K127" i="12"/>
  <c r="L127" i="12" s="1"/>
  <c r="K206" i="12"/>
  <c r="L206" i="12" s="1"/>
  <c r="M67" i="12"/>
  <c r="N67" i="12" s="1"/>
  <c r="M131" i="12"/>
  <c r="N131" i="12" s="1"/>
  <c r="K69" i="12"/>
  <c r="L69" i="12" s="1"/>
  <c r="M145" i="12"/>
  <c r="N145" i="12" s="1"/>
  <c r="K98" i="12"/>
  <c r="L98" i="12" s="1"/>
  <c r="M139" i="12"/>
  <c r="N139" i="12" s="1"/>
  <c r="K148" i="12"/>
  <c r="L148" i="12" s="1"/>
  <c r="M87" i="12"/>
  <c r="N87" i="12" s="1"/>
  <c r="M84" i="12"/>
  <c r="N84" i="12" s="1"/>
  <c r="K66" i="12"/>
  <c r="L66" i="12" s="1"/>
  <c r="M96" i="12"/>
  <c r="N96" i="12" s="1"/>
  <c r="M80" i="12"/>
  <c r="N80" i="12" s="1"/>
  <c r="M109" i="12"/>
  <c r="N109" i="12" s="1"/>
  <c r="K53" i="12"/>
  <c r="L53" i="12" s="1"/>
  <c r="M187" i="12"/>
  <c r="N187" i="12" s="1"/>
  <c r="M148" i="12"/>
  <c r="N148" i="12" s="1"/>
  <c r="K99" i="12"/>
  <c r="L99" i="12" s="1"/>
  <c r="M83" i="12"/>
  <c r="N83" i="12" s="1"/>
  <c r="K77" i="12"/>
  <c r="L77" i="12" s="1"/>
  <c r="K92" i="12"/>
  <c r="L92" i="12" s="1"/>
  <c r="K154" i="12"/>
  <c r="L154" i="12" s="1"/>
  <c r="K202" i="12"/>
  <c r="L202" i="12" s="1"/>
  <c r="M163" i="12"/>
  <c r="N163" i="12" s="1"/>
  <c r="M188" i="12"/>
  <c r="N188" i="12" s="1"/>
  <c r="M144" i="12"/>
  <c r="N144" i="12" s="1"/>
  <c r="M207" i="12"/>
  <c r="N207" i="12" s="1"/>
  <c r="M59" i="12"/>
  <c r="N59" i="12" s="1"/>
  <c r="M16" i="12"/>
  <c r="N16" i="12" s="1"/>
  <c r="M180" i="12"/>
  <c r="N180" i="12" s="1"/>
  <c r="M130" i="12"/>
  <c r="N130" i="12" s="1"/>
  <c r="M48" i="12"/>
  <c r="N48" i="12" s="1"/>
  <c r="M190" i="12"/>
  <c r="N190" i="12" s="1"/>
  <c r="K136" i="12"/>
  <c r="L136" i="12" s="1"/>
  <c r="M86" i="12"/>
  <c r="N86" i="12" s="1"/>
  <c r="M146" i="12"/>
  <c r="N146" i="12" s="1"/>
  <c r="M20" i="12"/>
  <c r="N20" i="12" s="1"/>
  <c r="M30" i="12"/>
  <c r="N30" i="12" s="1"/>
  <c r="K166" i="12"/>
  <c r="L166" i="12" s="1"/>
  <c r="K149" i="12"/>
  <c r="L149" i="12" s="1"/>
  <c r="M206" i="12"/>
  <c r="N206" i="12" s="1"/>
  <c r="K131" i="12"/>
  <c r="L131" i="12" s="1"/>
  <c r="K145" i="12"/>
  <c r="L145" i="12" s="1"/>
  <c r="M159" i="12"/>
  <c r="N159" i="12" s="1"/>
  <c r="K254" i="12"/>
  <c r="L254" i="12" s="1"/>
  <c r="M221" i="12"/>
  <c r="N221" i="12" s="1"/>
  <c r="K103" i="12"/>
  <c r="L103" i="12" s="1"/>
  <c r="M268" i="12"/>
  <c r="N268" i="12" s="1"/>
  <c r="M199" i="12"/>
  <c r="N199" i="12" s="1"/>
  <c r="K37" i="12"/>
  <c r="L37" i="12" s="1"/>
  <c r="K161" i="12"/>
  <c r="L161" i="12" s="1"/>
  <c r="K67" i="12"/>
  <c r="L67" i="12" s="1"/>
  <c r="K226" i="12"/>
  <c r="L226" i="12" s="1"/>
  <c r="K54" i="12"/>
  <c r="L54" i="12" s="1"/>
  <c r="K89" i="12"/>
  <c r="L89" i="12" s="1"/>
  <c r="Z8" i="12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Z84" i="12" s="1"/>
  <c r="Z85" i="12" s="1"/>
  <c r="Z86" i="12" s="1"/>
  <c r="Z87" i="12" s="1"/>
  <c r="Z88" i="12" s="1"/>
  <c r="Z89" i="12" s="1"/>
  <c r="Z90" i="12" s="1"/>
  <c r="Z91" i="12" s="1"/>
  <c r="Z92" i="12" s="1"/>
  <c r="Z93" i="12" s="1"/>
  <c r="Z94" i="12" s="1"/>
  <c r="Z95" i="12" s="1"/>
  <c r="Z96" i="12" s="1"/>
  <c r="Z97" i="12" s="1"/>
  <c r="Z98" i="12" s="1"/>
  <c r="Z99" i="12" s="1"/>
  <c r="Z100" i="12" s="1"/>
  <c r="Z101" i="12" s="1"/>
  <c r="Z102" i="12" s="1"/>
  <c r="Z103" i="12" s="1"/>
  <c r="Z104" i="12" s="1"/>
  <c r="Z105" i="12" s="1"/>
  <c r="Z106" i="12" s="1"/>
  <c r="Z107" i="12" s="1"/>
  <c r="Z108" i="12" s="1"/>
  <c r="Z109" i="12" s="1"/>
  <c r="Z110" i="12" s="1"/>
  <c r="Z111" i="12" s="1"/>
  <c r="Z112" i="12" s="1"/>
  <c r="Z113" i="12" s="1"/>
  <c r="Z114" i="12" s="1"/>
  <c r="Z115" i="12" s="1"/>
  <c r="Z116" i="12" s="1"/>
  <c r="Z117" i="12" s="1"/>
  <c r="Z118" i="12" s="1"/>
  <c r="Z119" i="12" s="1"/>
  <c r="Z120" i="12" s="1"/>
  <c r="Z121" i="12" s="1"/>
  <c r="Z122" i="12" s="1"/>
  <c r="Z123" i="12" s="1"/>
  <c r="Z124" i="12" s="1"/>
  <c r="Z125" i="12" s="1"/>
  <c r="Z126" i="12" s="1"/>
  <c r="Z127" i="12" s="1"/>
  <c r="Z128" i="12" s="1"/>
  <c r="Z129" i="12" s="1"/>
  <c r="Z130" i="12" s="1"/>
  <c r="Z131" i="12" s="1"/>
  <c r="Z132" i="12" s="1"/>
  <c r="Z133" i="12" s="1"/>
  <c r="Z134" i="12" s="1"/>
  <c r="Z135" i="12" s="1"/>
  <c r="Z136" i="12" s="1"/>
  <c r="Z137" i="12" s="1"/>
  <c r="Z138" i="12" s="1"/>
  <c r="Z139" i="12" s="1"/>
  <c r="Z140" i="12" s="1"/>
  <c r="Z141" i="12" s="1"/>
  <c r="Z142" i="12" s="1"/>
  <c r="Z143" i="12" s="1"/>
  <c r="Z144" i="12" s="1"/>
  <c r="Z145" i="12" s="1"/>
  <c r="Z146" i="12" s="1"/>
  <c r="Z147" i="12" s="1"/>
  <c r="Z148" i="12" s="1"/>
  <c r="Z149" i="12" s="1"/>
  <c r="Z150" i="12" s="1"/>
  <c r="Z151" i="12" s="1"/>
  <c r="Z152" i="12" s="1"/>
  <c r="Z153" i="12" s="1"/>
  <c r="Z154" i="12" s="1"/>
  <c r="Z155" i="12" s="1"/>
  <c r="Z156" i="12" s="1"/>
  <c r="Z157" i="12" s="1"/>
  <c r="Z158" i="12" s="1"/>
  <c r="Z159" i="12" s="1"/>
  <c r="Z160" i="12" s="1"/>
  <c r="Z161" i="12" s="1"/>
  <c r="Z162" i="12" s="1"/>
  <c r="Z163" i="12" s="1"/>
  <c r="Z164" i="12" s="1"/>
  <c r="Z165" i="12" s="1"/>
  <c r="Z166" i="12" s="1"/>
  <c r="Z167" i="12" s="1"/>
  <c r="Z168" i="12" s="1"/>
  <c r="Z169" i="12" s="1"/>
  <c r="Z170" i="12" s="1"/>
  <c r="Z171" i="12" s="1"/>
  <c r="Z172" i="12" s="1"/>
  <c r="Z173" i="12" s="1"/>
  <c r="Z174" i="12" s="1"/>
  <c r="Z175" i="12" s="1"/>
  <c r="Z176" i="12" s="1"/>
  <c r="Z177" i="12" s="1"/>
  <c r="Z178" i="12" s="1"/>
  <c r="Z179" i="12" s="1"/>
  <c r="Z180" i="12" s="1"/>
  <c r="Z181" i="12" s="1"/>
  <c r="Z182" i="12" s="1"/>
  <c r="Z183" i="12" s="1"/>
  <c r="Z184" i="12" s="1"/>
  <c r="Z185" i="12" s="1"/>
  <c r="Z186" i="12" s="1"/>
  <c r="Z187" i="12" s="1"/>
  <c r="Z188" i="12" s="1"/>
  <c r="Z189" i="12" s="1"/>
  <c r="Z190" i="12" s="1"/>
  <c r="Z191" i="12" s="1"/>
  <c r="Z192" i="12" s="1"/>
  <c r="Z193" i="12" s="1"/>
  <c r="Z194" i="12" s="1"/>
  <c r="Z195" i="12" s="1"/>
  <c r="Z196" i="12" s="1"/>
  <c r="Z197" i="12" s="1"/>
  <c r="Z198" i="12" s="1"/>
  <c r="Z199" i="12" s="1"/>
  <c r="Z200" i="12" s="1"/>
  <c r="Z201" i="12" s="1"/>
  <c r="Z202" i="12" s="1"/>
  <c r="Z203" i="12" s="1"/>
  <c r="Z204" i="12" s="1"/>
  <c r="Z205" i="12" s="1"/>
  <c r="Z206" i="12" s="1"/>
  <c r="Z207" i="12" s="1"/>
  <c r="Z208" i="12" s="1"/>
  <c r="Z209" i="12" s="1"/>
  <c r="Z210" i="12" s="1"/>
  <c r="Z211" i="12" s="1"/>
  <c r="Z212" i="12" s="1"/>
  <c r="Z213" i="12" s="1"/>
  <c r="Z214" i="12" s="1"/>
  <c r="Z215" i="12" s="1"/>
  <c r="Z216" i="12" s="1"/>
  <c r="Z217" i="12" s="1"/>
  <c r="Z218" i="12" s="1"/>
  <c r="Z219" i="12" s="1"/>
  <c r="Z220" i="12" s="1"/>
  <c r="Z221" i="12" s="1"/>
  <c r="Z222" i="12" s="1"/>
  <c r="Z223" i="12" s="1"/>
  <c r="Z224" i="12" s="1"/>
  <c r="Z225" i="12" s="1"/>
  <c r="Z226" i="12" s="1"/>
  <c r="Z227" i="12" s="1"/>
  <c r="Z228" i="12" s="1"/>
  <c r="Z229" i="12" s="1"/>
  <c r="Z230" i="12" s="1"/>
  <c r="Z231" i="12" s="1"/>
  <c r="Z232" i="12" s="1"/>
  <c r="Z233" i="12" s="1"/>
  <c r="Z234" i="12" s="1"/>
  <c r="Z235" i="12" s="1"/>
  <c r="Z236" i="12" s="1"/>
  <c r="Z237" i="12" s="1"/>
  <c r="Z238" i="12" s="1"/>
  <c r="Z239" i="12" s="1"/>
  <c r="Z240" i="12" s="1"/>
  <c r="Z241" i="12" s="1"/>
  <c r="Z242" i="12" s="1"/>
  <c r="Z243" i="12" s="1"/>
  <c r="Z244" i="12" s="1"/>
  <c r="Z245" i="12" s="1"/>
  <c r="Z246" i="12" s="1"/>
  <c r="Z247" i="12" s="1"/>
  <c r="Z248" i="12" s="1"/>
  <c r="Z249" i="12" s="1"/>
  <c r="Z250" i="12" s="1"/>
  <c r="Z251" i="12" s="1"/>
  <c r="Z252" i="12" s="1"/>
  <c r="Z253" i="12" s="1"/>
  <c r="Z254" i="12" s="1"/>
  <c r="Z255" i="12" s="1"/>
  <c r="Z256" i="12" s="1"/>
  <c r="Z257" i="12" s="1"/>
  <c r="Z258" i="12" s="1"/>
  <c r="Z259" i="12" s="1"/>
  <c r="Z260" i="12" s="1"/>
  <c r="Z261" i="12" s="1"/>
  <c r="Z262" i="12" s="1"/>
  <c r="Z263" i="12" s="1"/>
  <c r="Z264" i="12" s="1"/>
  <c r="Z265" i="12" s="1"/>
  <c r="Z266" i="12" s="1"/>
  <c r="Z267" i="12" s="1"/>
  <c r="Z268" i="12" s="1"/>
  <c r="K61" i="12"/>
  <c r="L61" i="12" s="1"/>
  <c r="K243" i="12"/>
  <c r="L243" i="12" s="1"/>
  <c r="M127" i="12"/>
  <c r="N127" i="12" s="1"/>
  <c r="K22" i="12"/>
  <c r="L22" i="12" s="1"/>
  <c r="M240" i="12"/>
  <c r="N240" i="12" s="1"/>
  <c r="M14" i="12"/>
  <c r="N14" i="12" s="1"/>
  <c r="K17" i="12"/>
  <c r="L17" i="12" s="1"/>
  <c r="M25" i="12"/>
  <c r="N25" i="12" s="1"/>
  <c r="M53" i="12"/>
  <c r="N53" i="12" s="1"/>
  <c r="M69" i="12"/>
  <c r="N69" i="12" s="1"/>
  <c r="M19" i="12"/>
  <c r="N19" i="12" s="1"/>
  <c r="M193" i="12"/>
  <c r="N193" i="12" s="1"/>
  <c r="K151" i="12"/>
  <c r="L151" i="12" s="1"/>
  <c r="K146" i="12"/>
  <c r="L146" i="12" s="1"/>
  <c r="K64" i="12"/>
  <c r="L64" i="12" s="1"/>
  <c r="K102" i="12"/>
  <c r="L102" i="12" s="1"/>
  <c r="M110" i="12"/>
  <c r="N110" i="12" s="1"/>
  <c r="K8" i="12"/>
  <c r="L8" i="12" s="1"/>
  <c r="K160" i="12"/>
  <c r="L160" i="12" s="1"/>
  <c r="M129" i="12"/>
  <c r="N129" i="12" s="1"/>
  <c r="M5" i="12"/>
  <c r="N5" i="12" s="1"/>
  <c r="P5" i="12" s="1"/>
  <c r="K90" i="12"/>
  <c r="L90" i="12" s="1"/>
  <c r="M73" i="12"/>
  <c r="N73" i="12" s="1"/>
  <c r="K106" i="12"/>
  <c r="L106" i="12" s="1"/>
  <c r="K111" i="12"/>
  <c r="L111" i="12" s="1"/>
  <c r="M35" i="12"/>
  <c r="N35" i="12" s="1"/>
  <c r="K33" i="12"/>
  <c r="L33" i="12" s="1"/>
  <c r="P7" i="14"/>
  <c r="M43" i="12"/>
  <c r="N43" i="12" s="1"/>
  <c r="K43" i="12"/>
  <c r="L43" i="12" s="1"/>
  <c r="K177" i="11"/>
  <c r="L177" i="11" s="1"/>
  <c r="K115" i="12"/>
  <c r="L115" i="12" s="1"/>
  <c r="M121" i="12"/>
  <c r="N121" i="12" s="1"/>
  <c r="K121" i="12"/>
  <c r="L121" i="12" s="1"/>
  <c r="K16" i="12"/>
  <c r="L16" i="12" s="1"/>
  <c r="K28" i="12"/>
  <c r="L28" i="12" s="1"/>
  <c r="M28" i="12"/>
  <c r="N28" i="12" s="1"/>
  <c r="K172" i="11"/>
  <c r="L172" i="11" s="1"/>
  <c r="M172" i="11"/>
  <c r="N172" i="11" s="1"/>
  <c r="M88" i="12"/>
  <c r="N88" i="12" s="1"/>
  <c r="M41" i="11"/>
  <c r="N41" i="11" s="1"/>
  <c r="K41" i="11"/>
  <c r="L41" i="11" s="1"/>
  <c r="M60" i="12"/>
  <c r="N60" i="12" s="1"/>
  <c r="K30" i="12"/>
  <c r="L30" i="12" s="1"/>
  <c r="M75" i="12"/>
  <c r="N75" i="12" s="1"/>
  <c r="K75" i="12"/>
  <c r="L75" i="12" s="1"/>
  <c r="K115" i="11"/>
  <c r="L115" i="11" s="1"/>
  <c r="M253" i="11"/>
  <c r="N253" i="11" s="1"/>
  <c r="K140" i="11"/>
  <c r="L140" i="11" s="1"/>
  <c r="M45" i="12"/>
  <c r="N45" i="12" s="1"/>
  <c r="M120" i="12"/>
  <c r="N120" i="12" s="1"/>
  <c r="K120" i="12"/>
  <c r="L120" i="12" s="1"/>
  <c r="M71" i="12"/>
  <c r="N71" i="12" s="1"/>
  <c r="M183" i="11"/>
  <c r="N183" i="11" s="1"/>
  <c r="K183" i="11"/>
  <c r="L183" i="11" s="1"/>
  <c r="M128" i="12"/>
  <c r="N128" i="12" s="1"/>
  <c r="M149" i="12"/>
  <c r="N149" i="12" s="1"/>
  <c r="M95" i="12"/>
  <c r="N95" i="12" s="1"/>
  <c r="K95" i="12"/>
  <c r="L95" i="12" s="1"/>
  <c r="M102" i="12"/>
  <c r="N102" i="12" s="1"/>
  <c r="M64" i="12"/>
  <c r="N64" i="12" s="1"/>
  <c r="K116" i="12"/>
  <c r="L116" i="12" s="1"/>
  <c r="M116" i="12"/>
  <c r="N116" i="12" s="1"/>
  <c r="K181" i="12"/>
  <c r="L181" i="12" s="1"/>
  <c r="M181" i="12"/>
  <c r="N181" i="12" s="1"/>
  <c r="P6" i="14"/>
  <c r="Q6" i="14" s="1"/>
  <c r="M176" i="11"/>
  <c r="N176" i="11" s="1"/>
  <c r="M214" i="11"/>
  <c r="N214" i="11" s="1"/>
  <c r="K83" i="12"/>
  <c r="L83" i="12" s="1"/>
  <c r="K25" i="12"/>
  <c r="L25" i="12" s="1"/>
  <c r="M82" i="12"/>
  <c r="N82" i="12" s="1"/>
  <c r="K82" i="12"/>
  <c r="L82" i="12" s="1"/>
  <c r="K107" i="11"/>
  <c r="L107" i="11" s="1"/>
  <c r="M107" i="11"/>
  <c r="N107" i="11" s="1"/>
  <c r="M125" i="11"/>
  <c r="N125" i="11" s="1"/>
  <c r="K125" i="11"/>
  <c r="L125" i="11" s="1"/>
  <c r="K19" i="11"/>
  <c r="L19" i="11" s="1"/>
  <c r="M36" i="12"/>
  <c r="N36" i="12" s="1"/>
  <c r="M105" i="12"/>
  <c r="N105" i="12" s="1"/>
  <c r="M107" i="12"/>
  <c r="N107" i="12" s="1"/>
  <c r="K41" i="12"/>
  <c r="L41" i="12" s="1"/>
  <c r="K254" i="11"/>
  <c r="L254" i="11" s="1"/>
  <c r="K30" i="11"/>
  <c r="L30" i="11" s="1"/>
  <c r="K144" i="12"/>
  <c r="L144" i="12" s="1"/>
  <c r="M112" i="12"/>
  <c r="N112" i="12" s="1"/>
  <c r="K112" i="12"/>
  <c r="L112" i="12" s="1"/>
  <c r="K140" i="12"/>
  <c r="L140" i="12" s="1"/>
  <c r="K35" i="12"/>
  <c r="L35" i="12" s="1"/>
  <c r="M98" i="12"/>
  <c r="N98" i="12" s="1"/>
  <c r="K204" i="12"/>
  <c r="L204" i="12" s="1"/>
  <c r="K153" i="12"/>
  <c r="L153" i="12" s="1"/>
  <c r="K55" i="12"/>
  <c r="L55" i="12" s="1"/>
  <c r="M55" i="12"/>
  <c r="N55" i="12" s="1"/>
  <c r="M32" i="12"/>
  <c r="N32" i="12" s="1"/>
  <c r="K32" i="12"/>
  <c r="L32" i="12" s="1"/>
  <c r="M47" i="12"/>
  <c r="N47" i="12" s="1"/>
  <c r="K14" i="12"/>
  <c r="L14" i="12" s="1"/>
  <c r="K51" i="12"/>
  <c r="L51" i="12" s="1"/>
  <c r="M51" i="12"/>
  <c r="N51" i="12" s="1"/>
  <c r="K199" i="12"/>
  <c r="L199" i="12" s="1"/>
  <c r="M6" i="12"/>
  <c r="N6" i="12" s="1"/>
  <c r="K5" i="12"/>
  <c r="L5" i="12" s="1"/>
  <c r="O6" i="13"/>
  <c r="P6" i="13" s="1"/>
  <c r="Q6" i="13" s="1"/>
  <c r="K207" i="12"/>
  <c r="L207" i="12" s="1"/>
  <c r="K79" i="12"/>
  <c r="L79" i="12" s="1"/>
  <c r="M79" i="12"/>
  <c r="N79" i="12" s="1"/>
  <c r="K10" i="12"/>
  <c r="L10" i="12" s="1"/>
  <c r="M10" i="12"/>
  <c r="N10" i="12" s="1"/>
  <c r="M135" i="12"/>
  <c r="N135" i="12" s="1"/>
  <c r="K135" i="12"/>
  <c r="L135" i="12" s="1"/>
  <c r="M175" i="12"/>
  <c r="N175" i="12" s="1"/>
  <c r="M266" i="12"/>
  <c r="N266" i="12" s="1"/>
  <c r="M142" i="12"/>
  <c r="N142" i="12" s="1"/>
  <c r="K24" i="12"/>
  <c r="L24" i="12" s="1"/>
  <c r="M24" i="12"/>
  <c r="N24" i="12" s="1"/>
  <c r="M94" i="12"/>
  <c r="N94" i="12" s="1"/>
  <c r="K94" i="12"/>
  <c r="L94" i="12" s="1"/>
  <c r="K158" i="12"/>
  <c r="L158" i="12" s="1"/>
  <c r="M17" i="12"/>
  <c r="N17" i="12" s="1"/>
  <c r="K87" i="12"/>
  <c r="L87" i="12" s="1"/>
  <c r="Q8" i="10"/>
  <c r="P9" i="10"/>
  <c r="Q9" i="10" s="1"/>
  <c r="O10" i="10"/>
  <c r="M265" i="4"/>
  <c r="N265" i="4" s="1"/>
  <c r="M224" i="4"/>
  <c r="N224" i="4" s="1"/>
  <c r="M189" i="4"/>
  <c r="N189" i="4" s="1"/>
  <c r="M257" i="4"/>
  <c r="N257" i="4" s="1"/>
  <c r="M184" i="4"/>
  <c r="N184" i="4" s="1"/>
  <c r="M76" i="4"/>
  <c r="N76" i="4" s="1"/>
  <c r="M237" i="4"/>
  <c r="N237" i="4" s="1"/>
  <c r="M217" i="4"/>
  <c r="N217" i="4" s="1"/>
  <c r="M251" i="4"/>
  <c r="M259" i="4"/>
  <c r="N259" i="4" s="1"/>
  <c r="M162" i="4"/>
  <c r="N162" i="4" s="1"/>
  <c r="M163" i="4"/>
  <c r="N163" i="4" s="1"/>
  <c r="M124" i="4"/>
  <c r="N124" i="4" s="1"/>
  <c r="M235" i="4"/>
  <c r="N235" i="4" s="1"/>
  <c r="M181" i="4"/>
  <c r="N181" i="4" s="1"/>
  <c r="M56" i="4"/>
  <c r="N56" i="4" s="1"/>
  <c r="M29" i="4"/>
  <c r="N29" i="4" s="1"/>
  <c r="M82" i="4"/>
  <c r="N82" i="4" s="1"/>
  <c r="M35" i="4"/>
  <c r="N35" i="4" s="1"/>
  <c r="M31" i="4"/>
  <c r="M60" i="4"/>
  <c r="N60" i="4" s="1"/>
  <c r="M78" i="4"/>
  <c r="N78" i="4" s="1"/>
  <c r="M195" i="4"/>
  <c r="N195" i="4" s="1"/>
  <c r="M140" i="4"/>
  <c r="N140" i="4" s="1"/>
  <c r="M226" i="4"/>
  <c r="N226" i="4" s="1"/>
  <c r="M24" i="4"/>
  <c r="M196" i="4"/>
  <c r="N196" i="4" s="1"/>
  <c r="M137" i="4"/>
  <c r="N137" i="4" s="1"/>
  <c r="M242" i="4"/>
  <c r="N242" i="4" s="1"/>
  <c r="M45" i="4"/>
  <c r="N45" i="4" s="1"/>
  <c r="M159" i="4"/>
  <c r="N159" i="4" s="1"/>
  <c r="M74" i="4"/>
  <c r="N74" i="4" s="1"/>
  <c r="M72" i="4"/>
  <c r="N72" i="4" s="1"/>
  <c r="M80" i="4"/>
  <c r="N80" i="4" s="1"/>
  <c r="M157" i="4"/>
  <c r="N157" i="4" s="1"/>
  <c r="O7" i="7"/>
  <c r="P7" i="7" s="1"/>
  <c r="Q7" i="7" s="1"/>
  <c r="M36" i="4"/>
  <c r="N36" i="4" s="1"/>
  <c r="M248" i="4"/>
  <c r="N248" i="4" s="1"/>
  <c r="M152" i="4"/>
  <c r="N152" i="4" s="1"/>
  <c r="M180" i="4"/>
  <c r="N180" i="4" s="1"/>
  <c r="M148" i="4"/>
  <c r="N148" i="4" s="1"/>
  <c r="M171" i="4"/>
  <c r="N171" i="4" s="1"/>
  <c r="M191" i="4"/>
  <c r="N191" i="4" s="1"/>
  <c r="M25" i="4"/>
  <c r="N25" i="4" s="1"/>
  <c r="M130" i="4"/>
  <c r="N130" i="4" s="1"/>
  <c r="M66" i="4"/>
  <c r="M142" i="4"/>
  <c r="N142" i="4" s="1"/>
  <c r="M126" i="4"/>
  <c r="N126" i="4" s="1"/>
  <c r="M90" i="4"/>
  <c r="N90" i="4" s="1"/>
  <c r="M154" i="4"/>
  <c r="M117" i="4"/>
  <c r="N117" i="4" s="1"/>
  <c r="M249" i="4"/>
  <c r="N249" i="4" s="1"/>
  <c r="M28" i="4"/>
  <c r="N28" i="4" s="1"/>
  <c r="M211" i="4"/>
  <c r="N211" i="4" s="1"/>
  <c r="M230" i="4"/>
  <c r="N230" i="4" s="1"/>
  <c r="M199" i="4"/>
  <c r="N199" i="4" s="1"/>
  <c r="M139" i="4"/>
  <c r="N139" i="4" s="1"/>
  <c r="M161" i="4"/>
  <c r="N161" i="4" s="1"/>
  <c r="M263" i="4"/>
  <c r="N263" i="4" s="1"/>
  <c r="M18" i="4"/>
  <c r="M49" i="4"/>
  <c r="N49" i="4" s="1"/>
  <c r="M243" i="4"/>
  <c r="N243" i="4" s="1"/>
  <c r="M267" i="4"/>
  <c r="N267" i="4" s="1"/>
  <c r="M174" i="4"/>
  <c r="N174" i="4" s="1"/>
  <c r="M99" i="4"/>
  <c r="N99" i="4" s="1"/>
  <c r="M253" i="4"/>
  <c r="N253" i="4" s="1"/>
  <c r="M69" i="4"/>
  <c r="N69" i="4" s="1"/>
  <c r="M147" i="4"/>
  <c r="N147" i="4" s="1"/>
  <c r="M145" i="4"/>
  <c r="N145" i="4" s="1"/>
  <c r="M197" i="4"/>
  <c r="N197" i="4" s="1"/>
  <c r="M67" i="4"/>
  <c r="N67" i="4" s="1"/>
  <c r="M37" i="4"/>
  <c r="N37" i="4" s="1"/>
  <c r="M175" i="4"/>
  <c r="N175" i="4" s="1"/>
  <c r="M53" i="4"/>
  <c r="N53" i="4" s="1"/>
  <c r="M122" i="4"/>
  <c r="M136" i="4"/>
  <c r="N136" i="4" s="1"/>
  <c r="M15" i="4"/>
  <c r="N15" i="4" s="1"/>
  <c r="M106" i="4"/>
  <c r="N106" i="4" s="1"/>
  <c r="M10" i="4"/>
  <c r="N10" i="4" s="1"/>
  <c r="M58" i="4"/>
  <c r="N58" i="4" s="1"/>
  <c r="M57" i="4"/>
  <c r="N57" i="4" s="1"/>
  <c r="M128" i="4"/>
  <c r="N128" i="4" s="1"/>
  <c r="M258" i="4"/>
  <c r="N258" i="4" s="1"/>
  <c r="M14" i="4"/>
  <c r="M146" i="4"/>
  <c r="N146" i="4" s="1"/>
  <c r="M68" i="4"/>
  <c r="N68" i="4" s="1"/>
  <c r="M209" i="4"/>
  <c r="N209" i="4" s="1"/>
  <c r="M229" i="4"/>
  <c r="N229" i="4" s="1"/>
  <c r="M33" i="4"/>
  <c r="N33" i="4" s="1"/>
  <c r="M179" i="4"/>
  <c r="N179" i="4" s="1"/>
  <c r="M123" i="4"/>
  <c r="N123" i="4" s="1"/>
  <c r="M200" i="4"/>
  <c r="N200" i="4" s="1"/>
  <c r="M187" i="4"/>
  <c r="N187" i="4" s="1"/>
  <c r="M255" i="4"/>
  <c r="N255" i="4" s="1"/>
  <c r="M203" i="4"/>
  <c r="N203" i="4" s="1"/>
  <c r="M98" i="4"/>
  <c r="N98" i="4" s="1"/>
  <c r="M227" i="4"/>
  <c r="N227" i="4" s="1"/>
  <c r="M182" i="4"/>
  <c r="N182" i="4" s="1"/>
  <c r="M233" i="4"/>
  <c r="M151" i="4"/>
  <c r="N151" i="4" s="1"/>
  <c r="M252" i="4"/>
  <c r="N252" i="4" s="1"/>
  <c r="M256" i="4"/>
  <c r="N256" i="4" s="1"/>
  <c r="M214" i="4"/>
  <c r="N214" i="4" s="1"/>
  <c r="M144" i="4"/>
  <c r="N144" i="4" s="1"/>
  <c r="M234" i="4"/>
  <c r="N234" i="4" s="1"/>
  <c r="M190" i="4"/>
  <c r="N190" i="4" s="1"/>
  <c r="M216" i="4"/>
  <c r="N216" i="4" s="1"/>
  <c r="M222" i="4"/>
  <c r="N222" i="4" s="1"/>
  <c r="M116" i="4"/>
  <c r="N116" i="4" s="1"/>
  <c r="M88" i="4"/>
  <c r="N88" i="4" s="1"/>
  <c r="M113" i="4"/>
  <c r="N113" i="4" s="1"/>
  <c r="M134" i="4"/>
  <c r="N134" i="4" s="1"/>
  <c r="M155" i="4"/>
  <c r="N155" i="4" s="1"/>
  <c r="M127" i="4"/>
  <c r="N127" i="4" s="1"/>
  <c r="M22" i="4"/>
  <c r="M86" i="4"/>
  <c r="N86" i="4" s="1"/>
  <c r="M77" i="4"/>
  <c r="N77" i="4" s="1"/>
  <c r="M40" i="4"/>
  <c r="N40" i="4" s="1"/>
  <c r="M83" i="4"/>
  <c r="N83" i="4" s="1"/>
  <c r="M132" i="4"/>
  <c r="N132" i="4" s="1"/>
  <c r="M118" i="4"/>
  <c r="N118" i="4" s="1"/>
  <c r="M89" i="4"/>
  <c r="N89" i="4" s="1"/>
  <c r="M17" i="4"/>
  <c r="N17" i="4" s="1"/>
  <c r="M20" i="4"/>
  <c r="M223" i="4"/>
  <c r="N223" i="4" s="1"/>
  <c r="M260" i="4"/>
  <c r="N260" i="4" s="1"/>
  <c r="M135" i="4"/>
  <c r="N135" i="4" s="1"/>
  <c r="M220" i="4"/>
  <c r="N220" i="4" s="1"/>
  <c r="M246" i="4"/>
  <c r="N246" i="4" s="1"/>
  <c r="M232" i="4"/>
  <c r="N232" i="4" s="1"/>
  <c r="M158" i="4"/>
  <c r="N158" i="4" s="1"/>
  <c r="M32" i="4"/>
  <c r="N32" i="4" s="1"/>
  <c r="M262" i="4"/>
  <c r="N262" i="4" s="1"/>
  <c r="M26" i="4"/>
  <c r="N26" i="4" s="1"/>
  <c r="M165" i="4"/>
  <c r="N165" i="4" s="1"/>
  <c r="M100" i="4"/>
  <c r="N100" i="4" s="1"/>
  <c r="M97" i="4"/>
  <c r="N97" i="4" s="1"/>
  <c r="M153" i="4"/>
  <c r="N153" i="4" s="1"/>
  <c r="M210" i="4"/>
  <c r="N210" i="4" s="1"/>
  <c r="M103" i="4"/>
  <c r="N103" i="4" s="1"/>
  <c r="M176" i="4"/>
  <c r="N176" i="4" s="1"/>
  <c r="M81" i="4"/>
  <c r="N81" i="4" s="1"/>
  <c r="M105" i="4"/>
  <c r="N105" i="4" s="1"/>
  <c r="M218" i="4"/>
  <c r="N218" i="4" s="1"/>
  <c r="M95" i="4"/>
  <c r="N95" i="4" s="1"/>
  <c r="M46" i="4"/>
  <c r="N46" i="4" s="1"/>
  <c r="M52" i="4"/>
  <c r="N52" i="4" s="1"/>
  <c r="M119" i="4"/>
  <c r="N119" i="4" s="1"/>
  <c r="M55" i="4"/>
  <c r="M12" i="4"/>
  <c r="N12" i="4" s="1"/>
  <c r="M11" i="4"/>
  <c r="N11" i="4" s="1"/>
  <c r="M247" i="4"/>
  <c r="N247" i="4" s="1"/>
  <c r="M30" i="4"/>
  <c r="N30" i="4" s="1"/>
  <c r="M13" i="4"/>
  <c r="N13" i="4" s="1"/>
  <c r="M62" i="4"/>
  <c r="N62" i="4" s="1"/>
  <c r="M42" i="4"/>
  <c r="N42" i="4" s="1"/>
  <c r="M156" i="4"/>
  <c r="N156" i="4" s="1"/>
  <c r="M63" i="4"/>
  <c r="N63" i="4" s="1"/>
  <c r="M94" i="4"/>
  <c r="N94" i="4" s="1"/>
  <c r="M141" i="4"/>
  <c r="N141" i="4" s="1"/>
  <c r="M70" i="4"/>
  <c r="M215" i="4"/>
  <c r="N215" i="4" s="1"/>
  <c r="M198" i="4"/>
  <c r="N198" i="4" s="1"/>
  <c r="M268" i="4"/>
  <c r="N268" i="4" s="1"/>
  <c r="M254" i="4"/>
  <c r="N254" i="4" s="1"/>
  <c r="M170" i="4"/>
  <c r="N170" i="4" s="1"/>
  <c r="M241" i="4"/>
  <c r="N241" i="4" s="1"/>
  <c r="M201" i="4"/>
  <c r="N201" i="4" s="1"/>
  <c r="M264" i="4"/>
  <c r="N264" i="4" s="1"/>
  <c r="M188" i="4"/>
  <c r="N188" i="4" s="1"/>
  <c r="M108" i="4"/>
  <c r="N108" i="4" s="1"/>
  <c r="M93" i="4"/>
  <c r="N93" i="4" s="1"/>
  <c r="M183" i="4"/>
  <c r="M193" i="4"/>
  <c r="N193" i="4" s="1"/>
  <c r="M166" i="4"/>
  <c r="N166" i="4" s="1"/>
  <c r="M84" i="4"/>
  <c r="N84" i="4" s="1"/>
  <c r="M185" i="4"/>
  <c r="N185" i="4" s="1"/>
  <c r="M244" i="4"/>
  <c r="N244" i="4" s="1"/>
  <c r="M204" i="4"/>
  <c r="N204" i="4" s="1"/>
  <c r="M240" i="4"/>
  <c r="N240" i="4" s="1"/>
  <c r="M79" i="4"/>
  <c r="N79" i="4" s="1"/>
  <c r="M19" i="4"/>
  <c r="N19" i="4" s="1"/>
  <c r="M27" i="4"/>
  <c r="N27" i="4" s="1"/>
  <c r="M51" i="4"/>
  <c r="N51" i="4" s="1"/>
  <c r="M34" i="4"/>
  <c r="N34" i="4" s="1"/>
  <c r="M50" i="4"/>
  <c r="N50" i="4" s="1"/>
  <c r="M178" i="4"/>
  <c r="N178" i="4" s="1"/>
  <c r="M101" i="4"/>
  <c r="N101" i="4" s="1"/>
  <c r="M138" i="4"/>
  <c r="N138" i="4" s="1"/>
  <c r="M92" i="4"/>
  <c r="N92" i="4" s="1"/>
  <c r="M168" i="4"/>
  <c r="N168" i="4" s="1"/>
  <c r="M47" i="4"/>
  <c r="N47" i="4" s="1"/>
  <c r="M194" i="4"/>
  <c r="N194" i="4" s="1"/>
  <c r="M173" i="4"/>
  <c r="N173" i="4" s="1"/>
  <c r="M9" i="4"/>
  <c r="N9" i="4" s="1"/>
  <c r="M133" i="4"/>
  <c r="N133" i="4" s="1"/>
  <c r="M38" i="4"/>
  <c r="N38" i="4" s="1"/>
  <c r="M129" i="4"/>
  <c r="N129" i="4" s="1"/>
  <c r="M250" i="4"/>
  <c r="N250" i="4" s="1"/>
  <c r="M239" i="4"/>
  <c r="N239" i="4" s="1"/>
  <c r="M65" i="4"/>
  <c r="N65" i="4" s="1"/>
  <c r="M150" i="4"/>
  <c r="N150" i="4" s="1"/>
  <c r="M206" i="4"/>
  <c r="N206" i="4" s="1"/>
  <c r="M192" i="4"/>
  <c r="N192" i="4" s="1"/>
  <c r="M219" i="4"/>
  <c r="N219" i="4" s="1"/>
  <c r="M169" i="4"/>
  <c r="N169" i="4" s="1"/>
  <c r="M16" i="4"/>
  <c r="N16" i="4" s="1"/>
  <c r="M120" i="4"/>
  <c r="N120" i="4" s="1"/>
  <c r="M221" i="4"/>
  <c r="N221" i="4" s="1"/>
  <c r="M177" i="4"/>
  <c r="N177" i="4" s="1"/>
  <c r="M131" i="4"/>
  <c r="M231" i="4"/>
  <c r="N231" i="4" s="1"/>
  <c r="M266" i="4"/>
  <c r="N266" i="4" s="1"/>
  <c r="M121" i="4"/>
  <c r="N121" i="4" s="1"/>
  <c r="M213" i="4"/>
  <c r="N213" i="4" s="1"/>
  <c r="M205" i="4"/>
  <c r="N205" i="4" s="1"/>
  <c r="M112" i="4"/>
  <c r="M143" i="4"/>
  <c r="N143" i="4" s="1"/>
  <c r="M245" i="4"/>
  <c r="N245" i="4" s="1"/>
  <c r="M202" i="4"/>
  <c r="N202" i="4" s="1"/>
  <c r="M172" i="4"/>
  <c r="N172" i="4" s="1"/>
  <c r="M21" i="4"/>
  <c r="N21" i="4" s="1"/>
  <c r="M87" i="4"/>
  <c r="N87" i="4" s="1"/>
  <c r="M48" i="4"/>
  <c r="N48" i="4" s="1"/>
  <c r="M75" i="4"/>
  <c r="N75" i="4" s="1"/>
  <c r="M114" i="4"/>
  <c r="N114" i="4" s="1"/>
  <c r="M43" i="4"/>
  <c r="N43" i="4" s="1"/>
  <c r="M115" i="4"/>
  <c r="N115" i="4" s="1"/>
  <c r="M164" i="4"/>
  <c r="N164" i="4" s="1"/>
  <c r="M8" i="4"/>
  <c r="N8" i="4" s="1"/>
  <c r="M59" i="4"/>
  <c r="N59" i="4" s="1"/>
  <c r="M111" i="4"/>
  <c r="N111" i="4" s="1"/>
  <c r="M5" i="4"/>
  <c r="M23" i="4"/>
  <c r="N23" i="4" s="1"/>
  <c r="M104" i="4"/>
  <c r="M225" i="4"/>
  <c r="N225" i="4" s="1"/>
  <c r="M238" i="4"/>
  <c r="M236" i="4"/>
  <c r="N236" i="4" s="1"/>
  <c r="M107" i="4"/>
  <c r="N107" i="4" s="1"/>
  <c r="M228" i="4"/>
  <c r="N228" i="4" s="1"/>
  <c r="M186" i="4"/>
  <c r="N186" i="4" s="1"/>
  <c r="M109" i="4"/>
  <c r="N109" i="4" s="1"/>
  <c r="M208" i="4"/>
  <c r="N208" i="4" s="1"/>
  <c r="M167" i="4"/>
  <c r="N167" i="4" s="1"/>
  <c r="M261" i="4"/>
  <c r="N261" i="4" s="1"/>
  <c r="M212" i="4"/>
  <c r="N212" i="4" s="1"/>
  <c r="M110" i="4"/>
  <c r="N110" i="4" s="1"/>
  <c r="M61" i="4"/>
  <c r="N61" i="4" s="1"/>
  <c r="M149" i="4"/>
  <c r="N149" i="4" s="1"/>
  <c r="M73" i="4"/>
  <c r="N73" i="4" s="1"/>
  <c r="M96" i="4"/>
  <c r="N96" i="4" s="1"/>
  <c r="M207" i="4"/>
  <c r="N207" i="4" s="1"/>
  <c r="M41" i="4"/>
  <c r="N41" i="4" s="1"/>
  <c r="M64" i="4"/>
  <c r="N64" i="4" s="1"/>
  <c r="M44" i="4"/>
  <c r="N44" i="4" s="1"/>
  <c r="M125" i="4"/>
  <c r="N125" i="4" s="1"/>
  <c r="M6" i="4"/>
  <c r="N6" i="4" s="1"/>
  <c r="M71" i="4"/>
  <c r="N71" i="4" s="1"/>
  <c r="M54" i="4"/>
  <c r="N54" i="4" s="1"/>
  <c r="M7" i="4"/>
  <c r="N7" i="4" s="1"/>
  <c r="M91" i="4"/>
  <c r="N91" i="4" s="1"/>
  <c r="M85" i="4"/>
  <c r="N85" i="4" s="1"/>
  <c r="M39" i="4"/>
  <c r="N39" i="4" s="1"/>
  <c r="M160" i="4"/>
  <c r="N160" i="4" s="1"/>
  <c r="M102" i="4"/>
  <c r="N102" i="4" s="1"/>
  <c r="O7" i="3"/>
  <c r="O8" i="3" s="1"/>
  <c r="O9" i="3" s="1"/>
  <c r="K167" i="4"/>
  <c r="L167" i="4" s="1"/>
  <c r="K100" i="4"/>
  <c r="L100" i="4" s="1"/>
  <c r="K259" i="4"/>
  <c r="L259" i="4" s="1"/>
  <c r="K84" i="4"/>
  <c r="L84" i="4" s="1"/>
  <c r="K235" i="4"/>
  <c r="L235" i="4" s="1"/>
  <c r="K53" i="4"/>
  <c r="L53" i="4" s="1"/>
  <c r="K169" i="4"/>
  <c r="L169" i="4" s="1"/>
  <c r="K231" i="4"/>
  <c r="L231" i="4" s="1"/>
  <c r="K151" i="4"/>
  <c r="L151" i="4" s="1"/>
  <c r="K189" i="4"/>
  <c r="L189" i="4" s="1"/>
  <c r="K204" i="4"/>
  <c r="L204" i="4" s="1"/>
  <c r="K88" i="4"/>
  <c r="L88" i="4" s="1"/>
  <c r="K240" i="4"/>
  <c r="L240" i="4" s="1"/>
  <c r="K238" i="4"/>
  <c r="L238" i="4" s="1"/>
  <c r="K181" i="4"/>
  <c r="L181" i="4" s="1"/>
  <c r="K246" i="4"/>
  <c r="L246" i="4" s="1"/>
  <c r="N22" i="4"/>
  <c r="K108" i="4"/>
  <c r="L108" i="4" s="1"/>
  <c r="K248" i="4"/>
  <c r="L248" i="4" s="1"/>
  <c r="K147" i="4"/>
  <c r="L147" i="4" s="1"/>
  <c r="K242" i="4"/>
  <c r="L242" i="4" s="1"/>
  <c r="K266" i="4"/>
  <c r="L266" i="4" s="1"/>
  <c r="K176" i="4"/>
  <c r="L176" i="4" s="1"/>
  <c r="K85" i="4"/>
  <c r="L85" i="4" s="1"/>
  <c r="K244" i="4"/>
  <c r="L244" i="4" s="1"/>
  <c r="K62" i="4"/>
  <c r="L62" i="4" s="1"/>
  <c r="N183" i="4"/>
  <c r="K64" i="4"/>
  <c r="L64" i="4" s="1"/>
  <c r="K207" i="4"/>
  <c r="L207" i="4" s="1"/>
  <c r="K37" i="4"/>
  <c r="L37" i="4" s="1"/>
  <c r="K109" i="4"/>
  <c r="L109" i="4" s="1"/>
  <c r="K179" i="4"/>
  <c r="L179" i="4" s="1"/>
  <c r="K140" i="4"/>
  <c r="L140" i="4" s="1"/>
  <c r="K35" i="4"/>
  <c r="L35" i="4" s="1"/>
  <c r="K102" i="4"/>
  <c r="L102" i="4" s="1"/>
  <c r="K51" i="4"/>
  <c r="L51" i="4" s="1"/>
  <c r="K199" i="4"/>
  <c r="L199" i="4" s="1"/>
  <c r="K9" i="4"/>
  <c r="L9" i="4" s="1"/>
  <c r="K40" i="4"/>
  <c r="L40" i="4" s="1"/>
  <c r="K92" i="4"/>
  <c r="L92" i="4" s="1"/>
  <c r="K192" i="4"/>
  <c r="L192" i="4" s="1"/>
  <c r="K15" i="4"/>
  <c r="L15" i="4" s="1"/>
  <c r="K32" i="4"/>
  <c r="L32" i="4" s="1"/>
  <c r="K260" i="4"/>
  <c r="L260" i="4" s="1"/>
  <c r="K195" i="4"/>
  <c r="L195" i="4" s="1"/>
  <c r="K116" i="4"/>
  <c r="L116" i="4" s="1"/>
  <c r="K127" i="4"/>
  <c r="L127" i="4" s="1"/>
  <c r="K175" i="4"/>
  <c r="L175" i="4" s="1"/>
  <c r="K76" i="4"/>
  <c r="L76" i="4" s="1"/>
  <c r="N233" i="4"/>
  <c r="K261" i="4"/>
  <c r="L261" i="4" s="1"/>
  <c r="K129" i="4"/>
  <c r="L129" i="4" s="1"/>
  <c r="K155" i="4"/>
  <c r="L155" i="4" s="1"/>
  <c r="K159" i="4"/>
  <c r="L159" i="4" s="1"/>
  <c r="K194" i="4"/>
  <c r="L194" i="4" s="1"/>
  <c r="K268" i="4"/>
  <c r="L268" i="4" s="1"/>
  <c r="K105" i="4"/>
  <c r="L105" i="4" s="1"/>
  <c r="K23" i="4"/>
  <c r="L23" i="4" s="1"/>
  <c r="K184" i="4"/>
  <c r="L184" i="4" s="1"/>
  <c r="K93" i="4"/>
  <c r="L93" i="4" s="1"/>
  <c r="K166" i="4"/>
  <c r="L166" i="4" s="1"/>
  <c r="K120" i="4"/>
  <c r="L120" i="4" s="1"/>
  <c r="K257" i="4"/>
  <c r="L257" i="4" s="1"/>
  <c r="K110" i="4"/>
  <c r="L110" i="4" s="1"/>
  <c r="K213" i="4"/>
  <c r="L213" i="4" s="1"/>
  <c r="K245" i="4"/>
  <c r="L245" i="4" s="1"/>
  <c r="K165" i="4"/>
  <c r="L165" i="4" s="1"/>
  <c r="K153" i="4"/>
  <c r="L153" i="4" s="1"/>
  <c r="K216" i="4"/>
  <c r="L216" i="4" s="1"/>
  <c r="K200" i="4"/>
  <c r="L200" i="4" s="1"/>
  <c r="K267" i="4"/>
  <c r="L267" i="4" s="1"/>
  <c r="K186" i="4"/>
  <c r="L186" i="4" s="1"/>
  <c r="K14" i="4"/>
  <c r="L14" i="4" s="1"/>
  <c r="K124" i="4"/>
  <c r="L124" i="4" s="1"/>
  <c r="N55" i="4"/>
  <c r="K61" i="4"/>
  <c r="L61" i="4" s="1"/>
  <c r="K150" i="4"/>
  <c r="L150" i="4" s="1"/>
  <c r="K78" i="4"/>
  <c r="L78" i="4" s="1"/>
  <c r="K132" i="4"/>
  <c r="L132" i="4" s="1"/>
  <c r="K229" i="4"/>
  <c r="L229" i="4" s="1"/>
  <c r="K232" i="4"/>
  <c r="L232" i="4" s="1"/>
  <c r="K212" i="4"/>
  <c r="L212" i="4" s="1"/>
  <c r="K146" i="4"/>
  <c r="L146" i="4" s="1"/>
  <c r="K143" i="4"/>
  <c r="L143" i="4" s="1"/>
  <c r="K160" i="4"/>
  <c r="L160" i="4" s="1"/>
  <c r="K157" i="4"/>
  <c r="L157" i="4" s="1"/>
  <c r="K12" i="4"/>
  <c r="L12" i="4" s="1"/>
  <c r="K145" i="4"/>
  <c r="L145" i="4" s="1"/>
  <c r="K225" i="4"/>
  <c r="L225" i="4" s="1"/>
  <c r="K65" i="4"/>
  <c r="L65" i="4" s="1"/>
  <c r="K19" i="4"/>
  <c r="L19" i="4" s="1"/>
  <c r="K236" i="4"/>
  <c r="L236" i="4" s="1"/>
  <c r="K139" i="4"/>
  <c r="L139" i="4" s="1"/>
  <c r="K168" i="4"/>
  <c r="L168" i="4" s="1"/>
  <c r="K193" i="4"/>
  <c r="L193" i="4" s="1"/>
  <c r="K162" i="4"/>
  <c r="L162" i="4" s="1"/>
  <c r="K38" i="4"/>
  <c r="L38" i="4" s="1"/>
  <c r="K209" i="4"/>
  <c r="L209" i="4" s="1"/>
  <c r="K42" i="4"/>
  <c r="L42" i="4" s="1"/>
  <c r="K67" i="4"/>
  <c r="L67" i="4" s="1"/>
  <c r="K18" i="4"/>
  <c r="L18" i="4" s="1"/>
  <c r="K33" i="4"/>
  <c r="L33" i="4" s="1"/>
  <c r="K83" i="4"/>
  <c r="L83" i="4" s="1"/>
  <c r="K173" i="4"/>
  <c r="L173" i="4" s="1"/>
  <c r="K13" i="4"/>
  <c r="L13" i="4" s="1"/>
  <c r="K241" i="4"/>
  <c r="L241" i="4" s="1"/>
  <c r="K22" i="4"/>
  <c r="L22" i="4" s="1"/>
  <c r="K256" i="4"/>
  <c r="L256" i="4" s="1"/>
  <c r="K44" i="4"/>
  <c r="L44" i="4" s="1"/>
  <c r="K74" i="4"/>
  <c r="L74" i="4" s="1"/>
  <c r="K185" i="4"/>
  <c r="L185" i="4" s="1"/>
  <c r="K222" i="4"/>
  <c r="L222" i="4" s="1"/>
  <c r="N238" i="4"/>
  <c r="K6" i="4"/>
  <c r="L6" i="4" s="1"/>
  <c r="K158" i="4"/>
  <c r="L158" i="4" s="1"/>
  <c r="K253" i="4"/>
  <c r="L253" i="4" s="1"/>
  <c r="K136" i="4"/>
  <c r="L136" i="4" s="1"/>
  <c r="K87" i="4"/>
  <c r="L87" i="4" s="1"/>
  <c r="K196" i="4"/>
  <c r="L196" i="4" s="1"/>
  <c r="K50" i="4"/>
  <c r="L50" i="4" s="1"/>
  <c r="K230" i="4"/>
  <c r="L230" i="4" s="1"/>
  <c r="K178" i="4"/>
  <c r="L178" i="4" s="1"/>
  <c r="K68" i="4"/>
  <c r="L68" i="4" s="1"/>
  <c r="K95" i="4"/>
  <c r="L95" i="4" s="1"/>
  <c r="K180" i="4"/>
  <c r="L180" i="4" s="1"/>
  <c r="K220" i="4"/>
  <c r="L220" i="4" s="1"/>
  <c r="K58" i="4"/>
  <c r="L58" i="4" s="1"/>
  <c r="K130" i="4"/>
  <c r="L130" i="4" s="1"/>
  <c r="K226" i="4"/>
  <c r="L226" i="4" s="1"/>
  <c r="K121" i="4"/>
  <c r="L121" i="4" s="1"/>
  <c r="K69" i="4"/>
  <c r="L69" i="4" s="1"/>
  <c r="K135" i="4"/>
  <c r="L135" i="4" s="1"/>
  <c r="K98" i="4"/>
  <c r="L98" i="4" s="1"/>
  <c r="K96" i="4"/>
  <c r="L96" i="4" s="1"/>
  <c r="K134" i="4"/>
  <c r="L134" i="4" s="1"/>
  <c r="K219" i="4"/>
  <c r="L219" i="4" s="1"/>
  <c r="K118" i="4"/>
  <c r="L118" i="4" s="1"/>
  <c r="K20" i="4"/>
  <c r="L20" i="4" s="1"/>
  <c r="K10" i="4"/>
  <c r="L10" i="4" s="1"/>
  <c r="K34" i="4"/>
  <c r="L34" i="4" s="1"/>
  <c r="K46" i="4"/>
  <c r="L46" i="4" s="1"/>
  <c r="K47" i="4"/>
  <c r="L47" i="4" s="1"/>
  <c r="K45" i="4"/>
  <c r="L45" i="4" s="1"/>
  <c r="K89" i="4"/>
  <c r="L89" i="4" s="1"/>
  <c r="K156" i="4"/>
  <c r="L156" i="4" s="1"/>
  <c r="K60" i="4"/>
  <c r="L60" i="4" s="1"/>
  <c r="K91" i="4"/>
  <c r="L91" i="4" s="1"/>
  <c r="K234" i="4"/>
  <c r="L234" i="4" s="1"/>
  <c r="K125" i="4"/>
  <c r="L125" i="4" s="1"/>
  <c r="K210" i="4"/>
  <c r="L210" i="4" s="1"/>
  <c r="K75" i="4"/>
  <c r="L75" i="4" s="1"/>
  <c r="K141" i="4"/>
  <c r="L141" i="4" s="1"/>
  <c r="K202" i="4"/>
  <c r="L202" i="4" s="1"/>
  <c r="K43" i="4"/>
  <c r="L43" i="4" s="1"/>
  <c r="K228" i="4"/>
  <c r="L228" i="4" s="1"/>
  <c r="K113" i="4"/>
  <c r="L113" i="4" s="1"/>
  <c r="K52" i="4"/>
  <c r="L52" i="4" s="1"/>
  <c r="K211" i="4"/>
  <c r="L211" i="4" s="1"/>
  <c r="K255" i="4"/>
  <c r="L255" i="4" s="1"/>
  <c r="K36" i="4"/>
  <c r="L36" i="4" s="1"/>
  <c r="K190" i="4"/>
  <c r="L190" i="4" s="1"/>
  <c r="K252" i="4"/>
  <c r="L252" i="4" s="1"/>
  <c r="K70" i="4"/>
  <c r="L70" i="4" s="1"/>
  <c r="K174" i="4"/>
  <c r="L174" i="4" s="1"/>
  <c r="K11" i="4"/>
  <c r="L11" i="4" s="1"/>
  <c r="K138" i="4"/>
  <c r="L138" i="4" s="1"/>
  <c r="K81" i="4"/>
  <c r="L81" i="4" s="1"/>
  <c r="K28" i="4"/>
  <c r="L28" i="4" s="1"/>
  <c r="K217" i="4"/>
  <c r="L217" i="4" s="1"/>
  <c r="K258" i="4"/>
  <c r="L258" i="4" s="1"/>
  <c r="N66" i="4"/>
  <c r="K66" i="4"/>
  <c r="L66" i="4" s="1"/>
  <c r="K97" i="4"/>
  <c r="L97" i="4" s="1"/>
  <c r="K221" i="4"/>
  <c r="L221" i="4" s="1"/>
  <c r="K17" i="4"/>
  <c r="L17" i="4" s="1"/>
  <c r="K237" i="4"/>
  <c r="L237" i="4" s="1"/>
  <c r="K111" i="4"/>
  <c r="L111" i="4" s="1"/>
  <c r="K57" i="4"/>
  <c r="L57" i="4" s="1"/>
  <c r="K115" i="4"/>
  <c r="L115" i="4" s="1"/>
  <c r="K39" i="4"/>
  <c r="L39" i="4" s="1"/>
  <c r="N70" i="4"/>
  <c r="K79" i="4"/>
  <c r="L79" i="4" s="1"/>
  <c r="K77" i="4"/>
  <c r="L77" i="4" s="1"/>
  <c r="K128" i="4"/>
  <c r="L128" i="4" s="1"/>
  <c r="N20" i="4"/>
  <c r="N104" i="4"/>
  <c r="K54" i="4"/>
  <c r="L54" i="4" s="1"/>
  <c r="K117" i="4"/>
  <c r="L117" i="4" s="1"/>
  <c r="K152" i="4"/>
  <c r="L152" i="4" s="1"/>
  <c r="K182" i="4"/>
  <c r="L182" i="4" s="1"/>
  <c r="K25" i="4"/>
  <c r="L25" i="4" s="1"/>
  <c r="K123" i="4"/>
  <c r="L123" i="4" s="1"/>
  <c r="K263" i="4"/>
  <c r="L263" i="4" s="1"/>
  <c r="K247" i="4"/>
  <c r="L247" i="4" s="1"/>
  <c r="K197" i="4"/>
  <c r="L197" i="4" s="1"/>
  <c r="K41" i="4"/>
  <c r="L41" i="4" s="1"/>
  <c r="K249" i="4"/>
  <c r="L249" i="4" s="1"/>
  <c r="K243" i="4"/>
  <c r="L243" i="4" s="1"/>
  <c r="K101" i="4"/>
  <c r="L101" i="4" s="1"/>
  <c r="K104" i="4"/>
  <c r="L104" i="4" s="1"/>
  <c r="K55" i="4"/>
  <c r="L55" i="4" s="1"/>
  <c r="K171" i="4"/>
  <c r="L171" i="4" s="1"/>
  <c r="K170" i="4"/>
  <c r="L170" i="4" s="1"/>
  <c r="K90" i="4"/>
  <c r="L90" i="4" s="1"/>
  <c r="K227" i="4"/>
  <c r="L227" i="4" s="1"/>
  <c r="K201" i="4"/>
  <c r="L201" i="4" s="1"/>
  <c r="K149" i="4"/>
  <c r="L149" i="4" s="1"/>
  <c r="K24" i="4"/>
  <c r="L24" i="4" s="1"/>
  <c r="N24" i="4"/>
  <c r="K119" i="4"/>
  <c r="L119" i="4" s="1"/>
  <c r="K99" i="4"/>
  <c r="L99" i="4" s="1"/>
  <c r="K29" i="4"/>
  <c r="L29" i="4" s="1"/>
  <c r="K264" i="4"/>
  <c r="L264" i="4" s="1"/>
  <c r="K137" i="4"/>
  <c r="L137" i="4" s="1"/>
  <c r="K215" i="4"/>
  <c r="L215" i="4" s="1"/>
  <c r="K8" i="4"/>
  <c r="L8" i="4" s="1"/>
  <c r="K188" i="4"/>
  <c r="L188" i="4" s="1"/>
  <c r="K148" i="4"/>
  <c r="L148" i="4" s="1"/>
  <c r="K239" i="4"/>
  <c r="L239" i="4" s="1"/>
  <c r="K205" i="4"/>
  <c r="L205" i="4" s="1"/>
  <c r="K203" i="4"/>
  <c r="L203" i="4" s="1"/>
  <c r="K122" i="4"/>
  <c r="L122" i="4" s="1"/>
  <c r="K82" i="4"/>
  <c r="L82" i="4" s="1"/>
  <c r="K112" i="4"/>
  <c r="L112" i="4" s="1"/>
  <c r="K114" i="4"/>
  <c r="L114" i="4" s="1"/>
  <c r="K56" i="4"/>
  <c r="L56" i="4" s="1"/>
  <c r="K71" i="4"/>
  <c r="L71" i="4" s="1"/>
  <c r="K7" i="4"/>
  <c r="L7" i="4" s="1"/>
  <c r="K5" i="4"/>
  <c r="L5" i="4" s="1"/>
  <c r="K106" i="4"/>
  <c r="L106" i="4" s="1"/>
  <c r="K27" i="4"/>
  <c r="L27" i="4" s="1"/>
  <c r="K191" i="4"/>
  <c r="L191" i="4" s="1"/>
  <c r="K198" i="4"/>
  <c r="L198" i="4" s="1"/>
  <c r="K224" i="4"/>
  <c r="L224" i="4" s="1"/>
  <c r="K214" i="4"/>
  <c r="L214" i="4" s="1"/>
  <c r="K223" i="4"/>
  <c r="L223" i="4" s="1"/>
  <c r="K154" i="4"/>
  <c r="L154" i="4" s="1"/>
  <c r="K26" i="4"/>
  <c r="L26" i="4" s="1"/>
  <c r="K262" i="4"/>
  <c r="L262" i="4" s="1"/>
  <c r="K72" i="4"/>
  <c r="L72" i="4" s="1"/>
  <c r="K126" i="4"/>
  <c r="L126" i="4" s="1"/>
  <c r="K80" i="4"/>
  <c r="L80" i="4" s="1"/>
  <c r="K48" i="4"/>
  <c r="L48" i="4" s="1"/>
  <c r="K233" i="4"/>
  <c r="L233" i="4" s="1"/>
  <c r="K144" i="4"/>
  <c r="L144" i="4" s="1"/>
  <c r="K103" i="4"/>
  <c r="L103" i="4" s="1"/>
  <c r="K208" i="4"/>
  <c r="L208" i="4" s="1"/>
  <c r="K250" i="4"/>
  <c r="L250" i="4" s="1"/>
  <c r="K161" i="4"/>
  <c r="L161" i="4" s="1"/>
  <c r="N31" i="4"/>
  <c r="K31" i="4"/>
  <c r="L31" i="4" s="1"/>
  <c r="K251" i="4"/>
  <c r="L251" i="4" s="1"/>
  <c r="N18" i="4"/>
  <c r="K183" i="4"/>
  <c r="L183" i="4" s="1"/>
  <c r="K49" i="4"/>
  <c r="L49" i="4" s="1"/>
  <c r="K265" i="4"/>
  <c r="L265" i="4" s="1"/>
  <c r="K187" i="4"/>
  <c r="L187" i="4" s="1"/>
  <c r="K142" i="4"/>
  <c r="L142" i="4" s="1"/>
  <c r="K218" i="4"/>
  <c r="L218" i="4" s="1"/>
  <c r="K30" i="4"/>
  <c r="L30" i="4" s="1"/>
  <c r="K254" i="4"/>
  <c r="L254" i="4" s="1"/>
  <c r="K206" i="4"/>
  <c r="L206" i="4" s="1"/>
  <c r="K94" i="4"/>
  <c r="L94" i="4" s="1"/>
  <c r="K21" i="4"/>
  <c r="L21" i="4" s="1"/>
  <c r="K177" i="4"/>
  <c r="L177" i="4" s="1"/>
  <c r="K163" i="4"/>
  <c r="L163" i="4" s="1"/>
  <c r="K164" i="4"/>
  <c r="L164" i="4" s="1"/>
  <c r="K59" i="4"/>
  <c r="L59" i="4" s="1"/>
  <c r="N131" i="4"/>
  <c r="K131" i="4"/>
  <c r="L131" i="4" s="1"/>
  <c r="K107" i="4"/>
  <c r="L107" i="4" s="1"/>
  <c r="K16" i="4"/>
  <c r="L16" i="4" s="1"/>
  <c r="K86" i="4"/>
  <c r="L86" i="4" s="1"/>
  <c r="K73" i="4"/>
  <c r="L73" i="4" s="1"/>
  <c r="K133" i="4"/>
  <c r="L133" i="4" s="1"/>
  <c r="N14" i="4"/>
  <c r="K63" i="4"/>
  <c r="L63" i="4" s="1"/>
  <c r="K172" i="4"/>
  <c r="L172" i="4" s="1"/>
  <c r="O7" i="8" l="1"/>
  <c r="O7" i="20"/>
  <c r="O8" i="20" s="1"/>
  <c r="O7" i="19"/>
  <c r="P7" i="19" s="1"/>
  <c r="Q7" i="19" s="1"/>
  <c r="O6" i="12"/>
  <c r="P6" i="12" s="1"/>
  <c r="Q6" i="12" s="1"/>
  <c r="O7" i="13"/>
  <c r="P7" i="13" s="1"/>
  <c r="Q7" i="13" s="1"/>
  <c r="O6" i="18"/>
  <c r="O7" i="18" s="1"/>
  <c r="P7" i="18" s="1"/>
  <c r="O6" i="17"/>
  <c r="O7" i="17" s="1"/>
  <c r="O7" i="11"/>
  <c r="P7" i="11" s="1"/>
  <c r="Q7" i="11" s="1"/>
  <c r="O6" i="16"/>
  <c r="O7" i="16" s="1"/>
  <c r="O7" i="12"/>
  <c r="O8" i="12" s="1"/>
  <c r="P8" i="12" s="1"/>
  <c r="P8" i="14"/>
  <c r="Q8" i="14" s="1"/>
  <c r="Q7" i="14"/>
  <c r="O11" i="10"/>
  <c r="P10" i="10"/>
  <c r="Q10" i="10" s="1"/>
  <c r="P8" i="3"/>
  <c r="O8" i="7"/>
  <c r="P7" i="3"/>
  <c r="Q7" i="3" s="1"/>
  <c r="O10" i="3"/>
  <c r="P9" i="3"/>
  <c r="N112" i="4"/>
  <c r="N251" i="4"/>
  <c r="N5" i="4"/>
  <c r="O6" i="4" s="1"/>
  <c r="N122" i="4"/>
  <c r="N154" i="4"/>
  <c r="O8" i="8" l="1"/>
  <c r="P7" i="8"/>
  <c r="Q7" i="8" s="1"/>
  <c r="O9" i="12"/>
  <c r="P7" i="20"/>
  <c r="Q7" i="20" s="1"/>
  <c r="P8" i="20"/>
  <c r="O9" i="20"/>
  <c r="O8" i="13"/>
  <c r="P8" i="13" s="1"/>
  <c r="Q8" i="13" s="1"/>
  <c r="O8" i="19"/>
  <c r="P8" i="19" s="1"/>
  <c r="Q8" i="19" s="1"/>
  <c r="O8" i="11"/>
  <c r="P8" i="11" s="1"/>
  <c r="Q8" i="11" s="1"/>
  <c r="P6" i="18"/>
  <c r="Q6" i="18" s="1"/>
  <c r="O8" i="18"/>
  <c r="O8" i="17"/>
  <c r="P7" i="17"/>
  <c r="P6" i="17"/>
  <c r="Q6" i="17" s="1"/>
  <c r="P6" i="16"/>
  <c r="Q6" i="16" s="1"/>
  <c r="P7" i="16"/>
  <c r="O8" i="16"/>
  <c r="P7" i="12"/>
  <c r="Q7" i="12" s="1"/>
  <c r="P9" i="14"/>
  <c r="Q9" i="14" s="1"/>
  <c r="O10" i="12"/>
  <c r="P9" i="12"/>
  <c r="Q9" i="12" s="1"/>
  <c r="Q9" i="3"/>
  <c r="P11" i="10"/>
  <c r="Q11" i="10" s="1"/>
  <c r="O12" i="10"/>
  <c r="P8" i="7"/>
  <c r="Q8" i="7" s="1"/>
  <c r="O9" i="7"/>
  <c r="Q8" i="3"/>
  <c r="P10" i="3"/>
  <c r="Q10" i="3" s="1"/>
  <c r="O11" i="3"/>
  <c r="P5" i="4"/>
  <c r="P6" i="4"/>
  <c r="O7" i="4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O266" i="4" s="1"/>
  <c r="O267" i="4" s="1"/>
  <c r="O268" i="4" s="1"/>
  <c r="O9" i="8" l="1"/>
  <c r="P8" i="8"/>
  <c r="Q8" i="8" s="1"/>
  <c r="Q8" i="20"/>
  <c r="O9" i="11"/>
  <c r="O10" i="20"/>
  <c r="P9" i="20"/>
  <c r="Q9" i="20" s="1"/>
  <c r="O9" i="13"/>
  <c r="O10" i="13" s="1"/>
  <c r="O9" i="19"/>
  <c r="P9" i="19" s="1"/>
  <c r="Q9" i="19" s="1"/>
  <c r="Q7" i="18"/>
  <c r="O9" i="18"/>
  <c r="P8" i="18"/>
  <c r="Q8" i="18" s="1"/>
  <c r="Q7" i="17"/>
  <c r="P8" i="17"/>
  <c r="Q8" i="17" s="1"/>
  <c r="O9" i="17"/>
  <c r="Q7" i="16"/>
  <c r="P8" i="16"/>
  <c r="Q8" i="16" s="1"/>
  <c r="O9" i="16"/>
  <c r="Q8" i="12"/>
  <c r="P10" i="14"/>
  <c r="Q10" i="14" s="1"/>
  <c r="O11" i="13"/>
  <c r="P10" i="13"/>
  <c r="P10" i="12"/>
  <c r="Q10" i="12" s="1"/>
  <c r="O11" i="12"/>
  <c r="P12" i="10"/>
  <c r="Q12" i="10" s="1"/>
  <c r="O13" i="10"/>
  <c r="P9" i="7"/>
  <c r="Q9" i="7" s="1"/>
  <c r="O10" i="7"/>
  <c r="Q6" i="4"/>
  <c r="O12" i="3"/>
  <c r="P11" i="3"/>
  <c r="Q11" i="3" s="1"/>
  <c r="P7" i="4"/>
  <c r="Q7" i="4" s="1"/>
  <c r="O10" i="8" l="1"/>
  <c r="P9" i="8"/>
  <c r="Q9" i="8" s="1"/>
  <c r="P9" i="13"/>
  <c r="Q9" i="13" s="1"/>
  <c r="P10" i="20"/>
  <c r="Q10" i="20" s="1"/>
  <c r="O11" i="20"/>
  <c r="P9" i="11"/>
  <c r="Q9" i="11" s="1"/>
  <c r="O10" i="11"/>
  <c r="O10" i="19"/>
  <c r="O11" i="19" s="1"/>
  <c r="P9" i="18"/>
  <c r="Q9" i="18" s="1"/>
  <c r="O10" i="18"/>
  <c r="P9" i="17"/>
  <c r="Q9" i="17" s="1"/>
  <c r="O10" i="17"/>
  <c r="O10" i="16"/>
  <c r="P9" i="16"/>
  <c r="Q9" i="16" s="1"/>
  <c r="P11" i="14"/>
  <c r="Q11" i="14" s="1"/>
  <c r="Q10" i="13"/>
  <c r="P11" i="13"/>
  <c r="Q11" i="13" s="1"/>
  <c r="O12" i="13"/>
  <c r="P11" i="12"/>
  <c r="Q11" i="12" s="1"/>
  <c r="O12" i="12"/>
  <c r="O14" i="10"/>
  <c r="P13" i="10"/>
  <c r="Q13" i="10" s="1"/>
  <c r="P10" i="7"/>
  <c r="Q10" i="7" s="1"/>
  <c r="O11" i="7"/>
  <c r="P12" i="3"/>
  <c r="Q12" i="3" s="1"/>
  <c r="O13" i="3"/>
  <c r="P8" i="4"/>
  <c r="Q8" i="4" s="1"/>
  <c r="P10" i="8" l="1"/>
  <c r="Q10" i="8" s="1"/>
  <c r="O11" i="8"/>
  <c r="P10" i="11"/>
  <c r="Q10" i="11" s="1"/>
  <c r="O11" i="11"/>
  <c r="O12" i="20"/>
  <c r="P11" i="20"/>
  <c r="Q11" i="20" s="1"/>
  <c r="P10" i="19"/>
  <c r="Q10" i="19" s="1"/>
  <c r="P11" i="19"/>
  <c r="O12" i="19"/>
  <c r="P10" i="18"/>
  <c r="Q10" i="18" s="1"/>
  <c r="O11" i="18"/>
  <c r="P10" i="17"/>
  <c r="Q10" i="17" s="1"/>
  <c r="O11" i="17"/>
  <c r="P10" i="16"/>
  <c r="Q10" i="16" s="1"/>
  <c r="O11" i="16"/>
  <c r="P12" i="14"/>
  <c r="Q12" i="14" s="1"/>
  <c r="O13" i="13"/>
  <c r="P12" i="13"/>
  <c r="Q12" i="13" s="1"/>
  <c r="O13" i="12"/>
  <c r="P12" i="12"/>
  <c r="Q12" i="12" s="1"/>
  <c r="P14" i="10"/>
  <c r="Q14" i="10" s="1"/>
  <c r="O15" i="10"/>
  <c r="O12" i="7"/>
  <c r="P11" i="7"/>
  <c r="Q11" i="7" s="1"/>
  <c r="O14" i="3"/>
  <c r="P13" i="3"/>
  <c r="Q13" i="3" s="1"/>
  <c r="P9" i="4"/>
  <c r="Q9" i="4" s="1"/>
  <c r="O12" i="8" l="1"/>
  <c r="P11" i="8"/>
  <c r="Q11" i="8" s="1"/>
  <c r="O13" i="20"/>
  <c r="P12" i="20"/>
  <c r="Q12" i="20" s="1"/>
  <c r="P11" i="11"/>
  <c r="Q11" i="11" s="1"/>
  <c r="O12" i="11"/>
  <c r="Q11" i="19"/>
  <c r="P12" i="19"/>
  <c r="Q12" i="19" s="1"/>
  <c r="O13" i="19"/>
  <c r="P11" i="18"/>
  <c r="Q11" i="18" s="1"/>
  <c r="O12" i="18"/>
  <c r="O12" i="17"/>
  <c r="P11" i="17"/>
  <c r="Q11" i="17" s="1"/>
  <c r="O12" i="16"/>
  <c r="P11" i="16"/>
  <c r="Q11" i="16" s="1"/>
  <c r="P13" i="14"/>
  <c r="Q13" i="14" s="1"/>
  <c r="O14" i="13"/>
  <c r="P13" i="13"/>
  <c r="Q13" i="13" s="1"/>
  <c r="P13" i="12"/>
  <c r="Q13" i="12" s="1"/>
  <c r="O14" i="12"/>
  <c r="O16" i="10"/>
  <c r="P15" i="10"/>
  <c r="Q15" i="10" s="1"/>
  <c r="O13" i="7"/>
  <c r="P12" i="7"/>
  <c r="Q12" i="7" s="1"/>
  <c r="O15" i="3"/>
  <c r="P14" i="3"/>
  <c r="Q14" i="3" s="1"/>
  <c r="P10" i="4"/>
  <c r="Q10" i="4" s="1"/>
  <c r="O13" i="8" l="1"/>
  <c r="P12" i="8"/>
  <c r="Q12" i="8" s="1"/>
  <c r="O13" i="11"/>
  <c r="P12" i="11"/>
  <c r="Q12" i="11" s="1"/>
  <c r="P13" i="20"/>
  <c r="Q13" i="20" s="1"/>
  <c r="O14" i="20"/>
  <c r="P13" i="19"/>
  <c r="Q13" i="19" s="1"/>
  <c r="O14" i="19"/>
  <c r="P12" i="18"/>
  <c r="Q12" i="18" s="1"/>
  <c r="O13" i="18"/>
  <c r="P12" i="17"/>
  <c r="Q12" i="17" s="1"/>
  <c r="O13" i="17"/>
  <c r="P12" i="16"/>
  <c r="Q12" i="16" s="1"/>
  <c r="O13" i="16"/>
  <c r="P14" i="14"/>
  <c r="Q14" i="14" s="1"/>
  <c r="O15" i="13"/>
  <c r="P14" i="13"/>
  <c r="Q14" i="13" s="1"/>
  <c r="O15" i="12"/>
  <c r="P14" i="12"/>
  <c r="Q14" i="12" s="1"/>
  <c r="P16" i="10"/>
  <c r="Q16" i="10" s="1"/>
  <c r="O17" i="10"/>
  <c r="P13" i="7"/>
  <c r="Q13" i="7" s="1"/>
  <c r="O14" i="7"/>
  <c r="P15" i="3"/>
  <c r="Q15" i="3" s="1"/>
  <c r="O16" i="3"/>
  <c r="P11" i="4"/>
  <c r="Q11" i="4" s="1"/>
  <c r="P13" i="8" l="1"/>
  <c r="Q13" i="8" s="1"/>
  <c r="O14" i="8"/>
  <c r="P14" i="20"/>
  <c r="Q14" i="20" s="1"/>
  <c r="O15" i="20"/>
  <c r="P13" i="11"/>
  <c r="Q13" i="11" s="1"/>
  <c r="O14" i="11"/>
  <c r="P14" i="19"/>
  <c r="Q14" i="19" s="1"/>
  <c r="O15" i="19"/>
  <c r="O14" i="18"/>
  <c r="P13" i="18"/>
  <c r="Q13" i="18" s="1"/>
  <c r="P13" i="17"/>
  <c r="Q13" i="17" s="1"/>
  <c r="O14" i="17"/>
  <c r="O14" i="16"/>
  <c r="P13" i="16"/>
  <c r="Q13" i="16" s="1"/>
  <c r="P15" i="14"/>
  <c r="Q15" i="14" s="1"/>
  <c r="P15" i="13"/>
  <c r="Q15" i="13" s="1"/>
  <c r="O16" i="13"/>
  <c r="P15" i="12"/>
  <c r="Q15" i="12" s="1"/>
  <c r="O16" i="12"/>
  <c r="P17" i="10"/>
  <c r="Q17" i="10" s="1"/>
  <c r="O18" i="10"/>
  <c r="P14" i="7"/>
  <c r="Q14" i="7" s="1"/>
  <c r="O15" i="7"/>
  <c r="P16" i="3"/>
  <c r="Q16" i="3" s="1"/>
  <c r="O17" i="3"/>
  <c r="P12" i="4"/>
  <c r="Q12" i="4" s="1"/>
  <c r="O15" i="8" l="1"/>
  <c r="P14" i="8"/>
  <c r="Q14" i="8" s="1"/>
  <c r="O16" i="20"/>
  <c r="P15" i="20"/>
  <c r="Q15" i="20" s="1"/>
  <c r="P14" i="11"/>
  <c r="Q14" i="11" s="1"/>
  <c r="O15" i="11"/>
  <c r="P15" i="19"/>
  <c r="Q15" i="19" s="1"/>
  <c r="O16" i="19"/>
  <c r="O15" i="18"/>
  <c r="P14" i="18"/>
  <c r="Q14" i="18" s="1"/>
  <c r="P14" i="17"/>
  <c r="Q14" i="17" s="1"/>
  <c r="O15" i="17"/>
  <c r="O15" i="16"/>
  <c r="P14" i="16"/>
  <c r="Q14" i="16" s="1"/>
  <c r="P16" i="14"/>
  <c r="Q16" i="14" s="1"/>
  <c r="P16" i="13"/>
  <c r="Q16" i="13" s="1"/>
  <c r="O17" i="13"/>
  <c r="P16" i="12"/>
  <c r="Q16" i="12" s="1"/>
  <c r="O17" i="12"/>
  <c r="P18" i="10"/>
  <c r="Q18" i="10" s="1"/>
  <c r="O19" i="10"/>
  <c r="P15" i="7"/>
  <c r="Q15" i="7" s="1"/>
  <c r="O16" i="7"/>
  <c r="P17" i="3"/>
  <c r="Q17" i="3" s="1"/>
  <c r="O18" i="3"/>
  <c r="P13" i="4"/>
  <c r="Q13" i="4" s="1"/>
  <c r="O16" i="8" l="1"/>
  <c r="P15" i="8"/>
  <c r="Q15" i="8" s="1"/>
  <c r="O17" i="20"/>
  <c r="P16" i="20"/>
  <c r="Q16" i="20" s="1"/>
  <c r="O16" i="11"/>
  <c r="P15" i="11"/>
  <c r="Q15" i="11" s="1"/>
  <c r="O17" i="19"/>
  <c r="P16" i="19"/>
  <c r="Q16" i="19" s="1"/>
  <c r="O16" i="18"/>
  <c r="P15" i="18"/>
  <c r="Q15" i="18" s="1"/>
  <c r="P15" i="17"/>
  <c r="Q15" i="17" s="1"/>
  <c r="O16" i="17"/>
  <c r="P15" i="16"/>
  <c r="Q15" i="16" s="1"/>
  <c r="O16" i="16"/>
  <c r="P17" i="14"/>
  <c r="Q17" i="14" s="1"/>
  <c r="O18" i="13"/>
  <c r="P17" i="13"/>
  <c r="Q17" i="13" s="1"/>
  <c r="P17" i="12"/>
  <c r="Q17" i="12" s="1"/>
  <c r="O18" i="12"/>
  <c r="P19" i="10"/>
  <c r="Q19" i="10" s="1"/>
  <c r="O20" i="10"/>
  <c r="P16" i="7"/>
  <c r="Q16" i="7" s="1"/>
  <c r="O17" i="7"/>
  <c r="P18" i="3"/>
  <c r="Q18" i="3" s="1"/>
  <c r="O19" i="3"/>
  <c r="P14" i="4"/>
  <c r="Q14" i="4" s="1"/>
  <c r="O17" i="8" l="1"/>
  <c r="P16" i="8"/>
  <c r="Q16" i="8" s="1"/>
  <c r="P16" i="11"/>
  <c r="Q16" i="11" s="1"/>
  <c r="O17" i="11"/>
  <c r="P17" i="20"/>
  <c r="Q17" i="20" s="1"/>
  <c r="O18" i="20"/>
  <c r="P17" i="19"/>
  <c r="Q17" i="19" s="1"/>
  <c r="O18" i="19"/>
  <c r="P16" i="18"/>
  <c r="Q16" i="18" s="1"/>
  <c r="O17" i="18"/>
  <c r="P16" i="17"/>
  <c r="Q16" i="17" s="1"/>
  <c r="O17" i="17"/>
  <c r="O17" i="16"/>
  <c r="P16" i="16"/>
  <c r="Q16" i="16" s="1"/>
  <c r="P18" i="14"/>
  <c r="Q18" i="14" s="1"/>
  <c r="P18" i="13"/>
  <c r="Q18" i="13" s="1"/>
  <c r="O19" i="13"/>
  <c r="P18" i="12"/>
  <c r="Q18" i="12" s="1"/>
  <c r="O19" i="12"/>
  <c r="O21" i="10"/>
  <c r="P20" i="10"/>
  <c r="Q20" i="10" s="1"/>
  <c r="O18" i="7"/>
  <c r="P17" i="7"/>
  <c r="Q17" i="7" s="1"/>
  <c r="P19" i="3"/>
  <c r="Q19" i="3" s="1"/>
  <c r="O20" i="3"/>
  <c r="P15" i="4"/>
  <c r="Q15" i="4" s="1"/>
  <c r="O18" i="8" l="1"/>
  <c r="P17" i="8"/>
  <c r="Q17" i="8" s="1"/>
  <c r="O19" i="20"/>
  <c r="P18" i="20"/>
  <c r="Q18" i="20" s="1"/>
  <c r="P17" i="11"/>
  <c r="Q17" i="11" s="1"/>
  <c r="O18" i="11"/>
  <c r="P18" i="19"/>
  <c r="Q18" i="19" s="1"/>
  <c r="O19" i="19"/>
  <c r="P17" i="18"/>
  <c r="Q17" i="18" s="1"/>
  <c r="O18" i="18"/>
  <c r="O18" i="17"/>
  <c r="P17" i="17"/>
  <c r="Q17" i="17" s="1"/>
  <c r="O18" i="16"/>
  <c r="P17" i="16"/>
  <c r="Q17" i="16" s="1"/>
  <c r="P19" i="14"/>
  <c r="Q19" i="14" s="1"/>
  <c r="P19" i="13"/>
  <c r="Q19" i="13" s="1"/>
  <c r="O20" i="13"/>
  <c r="O20" i="12"/>
  <c r="P19" i="12"/>
  <c r="Q19" i="12" s="1"/>
  <c r="P21" i="10"/>
  <c r="Q21" i="10" s="1"/>
  <c r="O22" i="10"/>
  <c r="O19" i="7"/>
  <c r="P18" i="7"/>
  <c r="Q18" i="7" s="1"/>
  <c r="O21" i="3"/>
  <c r="P20" i="3"/>
  <c r="Q20" i="3" s="1"/>
  <c r="P16" i="4"/>
  <c r="Q16" i="4" s="1"/>
  <c r="P18" i="8" l="1"/>
  <c r="Q18" i="8" s="1"/>
  <c r="O19" i="8"/>
  <c r="O20" i="20"/>
  <c r="P19" i="20"/>
  <c r="Q19" i="20" s="1"/>
  <c r="O19" i="11"/>
  <c r="P18" i="11"/>
  <c r="Q18" i="11" s="1"/>
  <c r="P19" i="19"/>
  <c r="Q19" i="19" s="1"/>
  <c r="O20" i="19"/>
  <c r="O19" i="18"/>
  <c r="P18" i="18"/>
  <c r="Q18" i="18" s="1"/>
  <c r="O19" i="17"/>
  <c r="P18" i="17"/>
  <c r="Q18" i="17" s="1"/>
  <c r="O19" i="16"/>
  <c r="P18" i="16"/>
  <c r="Q18" i="16" s="1"/>
  <c r="P20" i="14"/>
  <c r="Q20" i="14" s="1"/>
  <c r="P20" i="13"/>
  <c r="Q20" i="13" s="1"/>
  <c r="O21" i="13"/>
  <c r="O21" i="12"/>
  <c r="P20" i="12"/>
  <c r="Q20" i="12" s="1"/>
  <c r="P22" i="10"/>
  <c r="Q22" i="10" s="1"/>
  <c r="O23" i="10"/>
  <c r="P19" i="7"/>
  <c r="Q19" i="7" s="1"/>
  <c r="O20" i="7"/>
  <c r="O22" i="3"/>
  <c r="P21" i="3"/>
  <c r="Q21" i="3" s="1"/>
  <c r="P17" i="4"/>
  <c r="Q17" i="4" s="1"/>
  <c r="O20" i="8" l="1"/>
  <c r="P19" i="8"/>
  <c r="Q19" i="8" s="1"/>
  <c r="O20" i="11"/>
  <c r="P19" i="11"/>
  <c r="Q19" i="11" s="1"/>
  <c r="O21" i="20"/>
  <c r="P20" i="20"/>
  <c r="Q20" i="20" s="1"/>
  <c r="O21" i="19"/>
  <c r="P20" i="19"/>
  <c r="Q20" i="19" s="1"/>
  <c r="P19" i="18"/>
  <c r="Q19" i="18" s="1"/>
  <c r="O20" i="18"/>
  <c r="O20" i="17"/>
  <c r="P19" i="17"/>
  <c r="Q19" i="17" s="1"/>
  <c r="P19" i="16"/>
  <c r="Q19" i="16" s="1"/>
  <c r="O20" i="16"/>
  <c r="P21" i="14"/>
  <c r="Q21" i="14" s="1"/>
  <c r="O22" i="13"/>
  <c r="P21" i="13"/>
  <c r="Q21" i="13" s="1"/>
  <c r="P21" i="12"/>
  <c r="Q21" i="12" s="1"/>
  <c r="O22" i="12"/>
  <c r="P23" i="10"/>
  <c r="Q23" i="10" s="1"/>
  <c r="O24" i="10"/>
  <c r="P20" i="7"/>
  <c r="Q20" i="7" s="1"/>
  <c r="O21" i="7"/>
  <c r="P22" i="3"/>
  <c r="Q22" i="3" s="1"/>
  <c r="O23" i="3"/>
  <c r="P18" i="4"/>
  <c r="Q18" i="4" s="1"/>
  <c r="O21" i="8" l="1"/>
  <c r="P20" i="8"/>
  <c r="Q20" i="8" s="1"/>
  <c r="P21" i="20"/>
  <c r="Q21" i="20" s="1"/>
  <c r="O22" i="20"/>
  <c r="P20" i="11"/>
  <c r="Q20" i="11" s="1"/>
  <c r="O21" i="11"/>
  <c r="O22" i="19"/>
  <c r="P21" i="19"/>
  <c r="Q21" i="19" s="1"/>
  <c r="P20" i="18"/>
  <c r="Q20" i="18" s="1"/>
  <c r="O21" i="18"/>
  <c r="P20" i="17"/>
  <c r="Q20" i="17" s="1"/>
  <c r="O21" i="17"/>
  <c r="O21" i="16"/>
  <c r="P20" i="16"/>
  <c r="Q20" i="16" s="1"/>
  <c r="P22" i="14"/>
  <c r="Q22" i="14" s="1"/>
  <c r="P22" i="13"/>
  <c r="Q22" i="13" s="1"/>
  <c r="O23" i="13"/>
  <c r="O23" i="12"/>
  <c r="P22" i="12"/>
  <c r="Q22" i="12" s="1"/>
  <c r="P24" i="10"/>
  <c r="Q24" i="10" s="1"/>
  <c r="O25" i="10"/>
  <c r="O22" i="7"/>
  <c r="P21" i="7"/>
  <c r="Q21" i="7" s="1"/>
  <c r="O24" i="3"/>
  <c r="P23" i="3"/>
  <c r="Q23" i="3" s="1"/>
  <c r="P19" i="4"/>
  <c r="Q19" i="4" s="1"/>
  <c r="O22" i="8" l="1"/>
  <c r="P21" i="8"/>
  <c r="Q21" i="8" s="1"/>
  <c r="P21" i="11"/>
  <c r="Q21" i="11" s="1"/>
  <c r="O22" i="11"/>
  <c r="P22" i="20"/>
  <c r="Q22" i="20" s="1"/>
  <c r="O23" i="20"/>
  <c r="P22" i="19"/>
  <c r="Q22" i="19" s="1"/>
  <c r="O23" i="19"/>
  <c r="P21" i="18"/>
  <c r="Q21" i="18" s="1"/>
  <c r="O22" i="18"/>
  <c r="P21" i="17"/>
  <c r="Q21" i="17" s="1"/>
  <c r="O22" i="17"/>
  <c r="P21" i="16"/>
  <c r="Q21" i="16" s="1"/>
  <c r="O22" i="16"/>
  <c r="P23" i="14"/>
  <c r="Q23" i="14" s="1"/>
  <c r="O24" i="13"/>
  <c r="P23" i="13"/>
  <c r="Q23" i="13" s="1"/>
  <c r="O24" i="12"/>
  <c r="P23" i="12"/>
  <c r="Q23" i="12" s="1"/>
  <c r="O26" i="10"/>
  <c r="P25" i="10"/>
  <c r="Q25" i="10" s="1"/>
  <c r="O23" i="7"/>
  <c r="P22" i="7"/>
  <c r="Q22" i="7" s="1"/>
  <c r="O25" i="3"/>
  <c r="P24" i="3"/>
  <c r="Q24" i="3" s="1"/>
  <c r="P20" i="4"/>
  <c r="Q20" i="4" s="1"/>
  <c r="O23" i="8" l="1"/>
  <c r="P22" i="8"/>
  <c r="Q22" i="8" s="1"/>
  <c r="P23" i="20"/>
  <c r="Q23" i="20" s="1"/>
  <c r="O24" i="20"/>
  <c r="P22" i="11"/>
  <c r="Q22" i="11" s="1"/>
  <c r="O23" i="11"/>
  <c r="O24" i="19"/>
  <c r="P23" i="19"/>
  <c r="Q23" i="19" s="1"/>
  <c r="O23" i="18"/>
  <c r="P22" i="18"/>
  <c r="Q22" i="18" s="1"/>
  <c r="P22" i="17"/>
  <c r="Q22" i="17" s="1"/>
  <c r="O23" i="17"/>
  <c r="O23" i="16"/>
  <c r="P22" i="16"/>
  <c r="Q22" i="16" s="1"/>
  <c r="P24" i="14"/>
  <c r="Q24" i="14" s="1"/>
  <c r="P24" i="13"/>
  <c r="Q24" i="13" s="1"/>
  <c r="O25" i="13"/>
  <c r="O25" i="12"/>
  <c r="P24" i="12"/>
  <c r="Q24" i="12" s="1"/>
  <c r="P26" i="10"/>
  <c r="Q26" i="10" s="1"/>
  <c r="O27" i="10"/>
  <c r="P23" i="7"/>
  <c r="Q23" i="7" s="1"/>
  <c r="O24" i="7"/>
  <c r="O26" i="3"/>
  <c r="P25" i="3"/>
  <c r="Q25" i="3" s="1"/>
  <c r="P21" i="4"/>
  <c r="Q21" i="4" s="1"/>
  <c r="O24" i="8" l="1"/>
  <c r="P23" i="8"/>
  <c r="Q23" i="8" s="1"/>
  <c r="O24" i="11"/>
  <c r="P23" i="11"/>
  <c r="Q23" i="11" s="1"/>
  <c r="P24" i="20"/>
  <c r="Q24" i="20" s="1"/>
  <c r="O25" i="20"/>
  <c r="O25" i="19"/>
  <c r="P24" i="19"/>
  <c r="Q24" i="19" s="1"/>
  <c r="P23" i="18"/>
  <c r="Q23" i="18" s="1"/>
  <c r="O24" i="18"/>
  <c r="P23" i="17"/>
  <c r="Q23" i="17" s="1"/>
  <c r="O24" i="17"/>
  <c r="O24" i="16"/>
  <c r="P23" i="16"/>
  <c r="Q23" i="16" s="1"/>
  <c r="P25" i="14"/>
  <c r="Q25" i="14" s="1"/>
  <c r="P25" i="13"/>
  <c r="Q25" i="13" s="1"/>
  <c r="O26" i="13"/>
  <c r="P25" i="12"/>
  <c r="Q25" i="12" s="1"/>
  <c r="O26" i="12"/>
  <c r="O28" i="10"/>
  <c r="P27" i="10"/>
  <c r="Q27" i="10" s="1"/>
  <c r="P24" i="7"/>
  <c r="Q24" i="7" s="1"/>
  <c r="O25" i="7"/>
  <c r="P26" i="3"/>
  <c r="Q26" i="3" s="1"/>
  <c r="O27" i="3"/>
  <c r="P22" i="4"/>
  <c r="Q22" i="4" s="1"/>
  <c r="O25" i="8" l="1"/>
  <c r="P24" i="8"/>
  <c r="Q24" i="8" s="1"/>
  <c r="P25" i="20"/>
  <c r="Q25" i="20" s="1"/>
  <c r="O26" i="20"/>
  <c r="P24" i="11"/>
  <c r="Q24" i="11" s="1"/>
  <c r="O25" i="11"/>
  <c r="P25" i="19"/>
  <c r="Q25" i="19" s="1"/>
  <c r="O26" i="19"/>
  <c r="O25" i="18"/>
  <c r="P24" i="18"/>
  <c r="Q24" i="18" s="1"/>
  <c r="O25" i="17"/>
  <c r="P24" i="17"/>
  <c r="Q24" i="17" s="1"/>
  <c r="O25" i="16"/>
  <c r="P24" i="16"/>
  <c r="Q24" i="16" s="1"/>
  <c r="P26" i="14"/>
  <c r="Q26" i="14" s="1"/>
  <c r="P26" i="13"/>
  <c r="Q26" i="13" s="1"/>
  <c r="O27" i="13"/>
  <c r="O27" i="12"/>
  <c r="P26" i="12"/>
  <c r="Q26" i="12" s="1"/>
  <c r="P28" i="10"/>
  <c r="Q28" i="10" s="1"/>
  <c r="O29" i="10"/>
  <c r="O26" i="7"/>
  <c r="P25" i="7"/>
  <c r="Q25" i="7" s="1"/>
  <c r="O28" i="3"/>
  <c r="P27" i="3"/>
  <c r="Q27" i="3" s="1"/>
  <c r="P23" i="4"/>
  <c r="Q23" i="4" s="1"/>
  <c r="P25" i="8" l="1"/>
  <c r="Q25" i="8" s="1"/>
  <c r="O26" i="8"/>
  <c r="O26" i="11"/>
  <c r="P25" i="11"/>
  <c r="Q25" i="11" s="1"/>
  <c r="O27" i="20"/>
  <c r="P26" i="20"/>
  <c r="Q26" i="20" s="1"/>
  <c r="P26" i="19"/>
  <c r="Q26" i="19" s="1"/>
  <c r="O27" i="19"/>
  <c r="P25" i="18"/>
  <c r="Q25" i="18" s="1"/>
  <c r="O26" i="18"/>
  <c r="O26" i="17"/>
  <c r="P25" i="17"/>
  <c r="Q25" i="17" s="1"/>
  <c r="P25" i="16"/>
  <c r="Q25" i="16" s="1"/>
  <c r="O26" i="16"/>
  <c r="P27" i="14"/>
  <c r="Q27" i="14" s="1"/>
  <c r="O28" i="13"/>
  <c r="P27" i="13"/>
  <c r="Q27" i="13" s="1"/>
  <c r="P27" i="12"/>
  <c r="Q27" i="12" s="1"/>
  <c r="O28" i="12"/>
  <c r="P29" i="10"/>
  <c r="Q29" i="10" s="1"/>
  <c r="O30" i="10"/>
  <c r="O27" i="7"/>
  <c r="P26" i="7"/>
  <c r="Q26" i="7" s="1"/>
  <c r="O29" i="3"/>
  <c r="P28" i="3"/>
  <c r="Q28" i="3" s="1"/>
  <c r="P24" i="4"/>
  <c r="Q24" i="4" s="1"/>
  <c r="P26" i="8" l="1"/>
  <c r="Q26" i="8" s="1"/>
  <c r="O27" i="8"/>
  <c r="O27" i="11"/>
  <c r="P26" i="11"/>
  <c r="Q26" i="11" s="1"/>
  <c r="P27" i="20"/>
  <c r="Q27" i="20" s="1"/>
  <c r="O28" i="20"/>
  <c r="O28" i="19"/>
  <c r="P27" i="19"/>
  <c r="Q27" i="19" s="1"/>
  <c r="O27" i="18"/>
  <c r="P26" i="18"/>
  <c r="Q26" i="18" s="1"/>
  <c r="O27" i="17"/>
  <c r="P26" i="17"/>
  <c r="Q26" i="17" s="1"/>
  <c r="P26" i="16"/>
  <c r="Q26" i="16" s="1"/>
  <c r="O27" i="16"/>
  <c r="P28" i="14"/>
  <c r="Q28" i="14" s="1"/>
  <c r="P28" i="13"/>
  <c r="Q28" i="13" s="1"/>
  <c r="O29" i="13"/>
  <c r="P28" i="12"/>
  <c r="Q28" i="12" s="1"/>
  <c r="O29" i="12"/>
  <c r="P30" i="10"/>
  <c r="Q30" i="10" s="1"/>
  <c r="O31" i="10"/>
  <c r="O28" i="7"/>
  <c r="P27" i="7"/>
  <c r="Q27" i="7" s="1"/>
  <c r="O30" i="3"/>
  <c r="P29" i="3"/>
  <c r="Q29" i="3" s="1"/>
  <c r="P25" i="4"/>
  <c r="Q25" i="4" s="1"/>
  <c r="O28" i="8" l="1"/>
  <c r="P27" i="8"/>
  <c r="Q27" i="8" s="1"/>
  <c r="O29" i="20"/>
  <c r="P28" i="20"/>
  <c r="Q28" i="20" s="1"/>
  <c r="P27" i="11"/>
  <c r="Q27" i="11" s="1"/>
  <c r="O28" i="11"/>
  <c r="O29" i="19"/>
  <c r="P28" i="19"/>
  <c r="Q28" i="19" s="1"/>
  <c r="P27" i="18"/>
  <c r="Q27" i="18" s="1"/>
  <c r="O28" i="18"/>
  <c r="P27" i="17"/>
  <c r="Q27" i="17" s="1"/>
  <c r="O28" i="17"/>
  <c r="O28" i="16"/>
  <c r="P27" i="16"/>
  <c r="Q27" i="16" s="1"/>
  <c r="P29" i="14"/>
  <c r="Q29" i="14" s="1"/>
  <c r="O30" i="13"/>
  <c r="P29" i="13"/>
  <c r="Q29" i="13" s="1"/>
  <c r="O30" i="12"/>
  <c r="P29" i="12"/>
  <c r="Q29" i="12" s="1"/>
  <c r="O32" i="10"/>
  <c r="P31" i="10"/>
  <c r="Q31" i="10" s="1"/>
  <c r="P28" i="7"/>
  <c r="Q28" i="7" s="1"/>
  <c r="O29" i="7"/>
  <c r="P30" i="3"/>
  <c r="Q30" i="3" s="1"/>
  <c r="O31" i="3"/>
  <c r="P26" i="4"/>
  <c r="Q26" i="4" s="1"/>
  <c r="O29" i="8" l="1"/>
  <c r="P28" i="8"/>
  <c r="Q28" i="8" s="1"/>
  <c r="O29" i="11"/>
  <c r="P28" i="11"/>
  <c r="Q28" i="11" s="1"/>
  <c r="O30" i="20"/>
  <c r="P29" i="20"/>
  <c r="Q29" i="20" s="1"/>
  <c r="P29" i="19"/>
  <c r="Q29" i="19" s="1"/>
  <c r="O30" i="19"/>
  <c r="O29" i="18"/>
  <c r="P28" i="18"/>
  <c r="Q28" i="18" s="1"/>
  <c r="P28" i="17"/>
  <c r="Q28" i="17" s="1"/>
  <c r="O29" i="17"/>
  <c r="P28" i="16"/>
  <c r="Q28" i="16" s="1"/>
  <c r="O29" i="16"/>
  <c r="P30" i="14"/>
  <c r="Q30" i="14" s="1"/>
  <c r="O31" i="13"/>
  <c r="P30" i="13"/>
  <c r="Q30" i="13" s="1"/>
  <c r="O31" i="12"/>
  <c r="P30" i="12"/>
  <c r="Q30" i="12" s="1"/>
  <c r="P32" i="10"/>
  <c r="Q32" i="10" s="1"/>
  <c r="O33" i="10"/>
  <c r="P29" i="7"/>
  <c r="Q29" i="7" s="1"/>
  <c r="O30" i="7"/>
  <c r="O32" i="3"/>
  <c r="P31" i="3"/>
  <c r="Q31" i="3" s="1"/>
  <c r="P27" i="4"/>
  <c r="Q27" i="4" s="1"/>
  <c r="P29" i="8" l="1"/>
  <c r="Q29" i="8" s="1"/>
  <c r="O30" i="8"/>
  <c r="P30" i="20"/>
  <c r="Q30" i="20" s="1"/>
  <c r="O31" i="20"/>
  <c r="O30" i="11"/>
  <c r="P29" i="11"/>
  <c r="Q29" i="11" s="1"/>
  <c r="O31" i="19"/>
  <c r="P30" i="19"/>
  <c r="Q30" i="19" s="1"/>
  <c r="P29" i="18"/>
  <c r="Q29" i="18" s="1"/>
  <c r="O30" i="18"/>
  <c r="P29" i="17"/>
  <c r="Q29" i="17" s="1"/>
  <c r="O30" i="17"/>
  <c r="P29" i="16"/>
  <c r="Q29" i="16" s="1"/>
  <c r="O30" i="16"/>
  <c r="P31" i="14"/>
  <c r="Q31" i="14" s="1"/>
  <c r="O32" i="13"/>
  <c r="P31" i="13"/>
  <c r="Q31" i="13" s="1"/>
  <c r="P31" i="12"/>
  <c r="Q31" i="12" s="1"/>
  <c r="O32" i="12"/>
  <c r="P33" i="10"/>
  <c r="Q33" i="10" s="1"/>
  <c r="O34" i="10"/>
  <c r="O31" i="7"/>
  <c r="P30" i="7"/>
  <c r="Q30" i="7" s="1"/>
  <c r="O33" i="3"/>
  <c r="P32" i="3"/>
  <c r="Q32" i="3" s="1"/>
  <c r="P28" i="4"/>
  <c r="Q28" i="4" s="1"/>
  <c r="O31" i="8" l="1"/>
  <c r="P30" i="8"/>
  <c r="Q30" i="8" s="1"/>
  <c r="O31" i="11"/>
  <c r="P30" i="11"/>
  <c r="Q30" i="11" s="1"/>
  <c r="O32" i="20"/>
  <c r="P31" i="20"/>
  <c r="Q31" i="20" s="1"/>
  <c r="P31" i="19"/>
  <c r="Q31" i="19" s="1"/>
  <c r="O32" i="19"/>
  <c r="O31" i="18"/>
  <c r="P30" i="18"/>
  <c r="Q30" i="18" s="1"/>
  <c r="P30" i="17"/>
  <c r="Q30" i="17" s="1"/>
  <c r="O31" i="17"/>
  <c r="P30" i="16"/>
  <c r="Q30" i="16" s="1"/>
  <c r="O31" i="16"/>
  <c r="P32" i="14"/>
  <c r="Q32" i="14" s="1"/>
  <c r="P32" i="13"/>
  <c r="Q32" i="13" s="1"/>
  <c r="O33" i="13"/>
  <c r="O33" i="12"/>
  <c r="P32" i="12"/>
  <c r="Q32" i="12" s="1"/>
  <c r="P34" i="10"/>
  <c r="Q34" i="10" s="1"/>
  <c r="O35" i="10"/>
  <c r="O32" i="7"/>
  <c r="P31" i="7"/>
  <c r="Q31" i="7" s="1"/>
  <c r="P33" i="3"/>
  <c r="Q33" i="3" s="1"/>
  <c r="O34" i="3"/>
  <c r="P29" i="4"/>
  <c r="Q29" i="4" s="1"/>
  <c r="P31" i="8" l="1"/>
  <c r="Q31" i="8" s="1"/>
  <c r="O32" i="8"/>
  <c r="P32" i="20"/>
  <c r="Q32" i="20" s="1"/>
  <c r="O33" i="20"/>
  <c r="O32" i="11"/>
  <c r="P31" i="11"/>
  <c r="Q31" i="11" s="1"/>
  <c r="P32" i="19"/>
  <c r="Q32" i="19" s="1"/>
  <c r="O33" i="19"/>
  <c r="O32" i="18"/>
  <c r="P31" i="18"/>
  <c r="Q31" i="18" s="1"/>
  <c r="O32" i="17"/>
  <c r="P31" i="17"/>
  <c r="Q31" i="17" s="1"/>
  <c r="O32" i="16"/>
  <c r="P31" i="16"/>
  <c r="Q31" i="16" s="1"/>
  <c r="P33" i="14"/>
  <c r="Q33" i="14" s="1"/>
  <c r="O34" i="13"/>
  <c r="P33" i="13"/>
  <c r="Q33" i="13" s="1"/>
  <c r="O34" i="12"/>
  <c r="P33" i="12"/>
  <c r="Q33" i="12" s="1"/>
  <c r="O36" i="10"/>
  <c r="P35" i="10"/>
  <c r="Q35" i="10" s="1"/>
  <c r="P32" i="7"/>
  <c r="Q32" i="7" s="1"/>
  <c r="O33" i="7"/>
  <c r="P34" i="3"/>
  <c r="Q34" i="3" s="1"/>
  <c r="O35" i="3"/>
  <c r="P30" i="4"/>
  <c r="Q30" i="4" s="1"/>
  <c r="P32" i="8" l="1"/>
  <c r="Q32" i="8" s="1"/>
  <c r="O33" i="8"/>
  <c r="P32" i="11"/>
  <c r="Q32" i="11" s="1"/>
  <c r="O33" i="11"/>
  <c r="P33" i="20"/>
  <c r="Q33" i="20" s="1"/>
  <c r="O34" i="20"/>
  <c r="O34" i="19"/>
  <c r="P33" i="19"/>
  <c r="Q33" i="19" s="1"/>
  <c r="P32" i="18"/>
  <c r="Q32" i="18" s="1"/>
  <c r="O33" i="18"/>
  <c r="O33" i="17"/>
  <c r="P32" i="17"/>
  <c r="Q32" i="17" s="1"/>
  <c r="O33" i="16"/>
  <c r="P32" i="16"/>
  <c r="Q32" i="16" s="1"/>
  <c r="P34" i="14"/>
  <c r="Q34" i="14" s="1"/>
  <c r="P34" i="13"/>
  <c r="Q34" i="13" s="1"/>
  <c r="O35" i="13"/>
  <c r="O35" i="12"/>
  <c r="P34" i="12"/>
  <c r="Q34" i="12" s="1"/>
  <c r="P36" i="10"/>
  <c r="Q36" i="10" s="1"/>
  <c r="O37" i="10"/>
  <c r="P33" i="7"/>
  <c r="Q33" i="7" s="1"/>
  <c r="O34" i="7"/>
  <c r="O36" i="3"/>
  <c r="P35" i="3"/>
  <c r="Q35" i="3" s="1"/>
  <c r="P31" i="4"/>
  <c r="Q31" i="4" s="1"/>
  <c r="P33" i="8" l="1"/>
  <c r="Q33" i="8" s="1"/>
  <c r="O34" i="8"/>
  <c r="O35" i="20"/>
  <c r="P34" i="20"/>
  <c r="Q34" i="20" s="1"/>
  <c r="P33" i="11"/>
  <c r="Q33" i="11" s="1"/>
  <c r="O34" i="11"/>
  <c r="P34" i="19"/>
  <c r="Q34" i="19" s="1"/>
  <c r="O35" i="19"/>
  <c r="O34" i="18"/>
  <c r="P33" i="18"/>
  <c r="Q33" i="18" s="1"/>
  <c r="P33" i="17"/>
  <c r="Q33" i="17" s="1"/>
  <c r="O34" i="17"/>
  <c r="P33" i="16"/>
  <c r="Q33" i="16" s="1"/>
  <c r="O34" i="16"/>
  <c r="P35" i="14"/>
  <c r="Q35" i="14" s="1"/>
  <c r="O36" i="13"/>
  <c r="P35" i="13"/>
  <c r="Q35" i="13" s="1"/>
  <c r="P35" i="12"/>
  <c r="Q35" i="12" s="1"/>
  <c r="O36" i="12"/>
  <c r="O38" i="10"/>
  <c r="P37" i="10"/>
  <c r="Q37" i="10" s="1"/>
  <c r="P34" i="7"/>
  <c r="Q34" i="7" s="1"/>
  <c r="O35" i="7"/>
  <c r="P36" i="3"/>
  <c r="Q36" i="3" s="1"/>
  <c r="O37" i="3"/>
  <c r="P32" i="4"/>
  <c r="Q32" i="4" s="1"/>
  <c r="O35" i="8" l="1"/>
  <c r="P34" i="8"/>
  <c r="Q34" i="8" s="1"/>
  <c r="P34" i="11"/>
  <c r="Q34" i="11" s="1"/>
  <c r="O35" i="11"/>
  <c r="O36" i="20"/>
  <c r="P35" i="20"/>
  <c r="Q35" i="20" s="1"/>
  <c r="P35" i="19"/>
  <c r="Q35" i="19" s="1"/>
  <c r="O36" i="19"/>
  <c r="P34" i="18"/>
  <c r="Q34" i="18" s="1"/>
  <c r="O35" i="18"/>
  <c r="P34" i="17"/>
  <c r="Q34" i="17" s="1"/>
  <c r="O35" i="17"/>
  <c r="O35" i="16"/>
  <c r="P34" i="16"/>
  <c r="Q34" i="16" s="1"/>
  <c r="P36" i="14"/>
  <c r="Q36" i="14" s="1"/>
  <c r="P36" i="13"/>
  <c r="Q36" i="13" s="1"/>
  <c r="O37" i="13"/>
  <c r="O37" i="12"/>
  <c r="P36" i="12"/>
  <c r="Q36" i="12" s="1"/>
  <c r="P38" i="10"/>
  <c r="Q38" i="10" s="1"/>
  <c r="O39" i="10"/>
  <c r="O36" i="7"/>
  <c r="P35" i="7"/>
  <c r="Q35" i="7" s="1"/>
  <c r="O38" i="3"/>
  <c r="P37" i="3"/>
  <c r="Q37" i="3" s="1"/>
  <c r="P33" i="4"/>
  <c r="Q33" i="4" s="1"/>
  <c r="P35" i="8" l="1"/>
  <c r="Q35" i="8" s="1"/>
  <c r="O36" i="8"/>
  <c r="P36" i="20"/>
  <c r="Q36" i="20" s="1"/>
  <c r="O37" i="20"/>
  <c r="P35" i="11"/>
  <c r="Q35" i="11" s="1"/>
  <c r="O36" i="11"/>
  <c r="O37" i="19"/>
  <c r="P36" i="19"/>
  <c r="Q36" i="19" s="1"/>
  <c r="O36" i="18"/>
  <c r="P35" i="18"/>
  <c r="Q35" i="18" s="1"/>
  <c r="P35" i="17"/>
  <c r="Q35" i="17" s="1"/>
  <c r="O36" i="17"/>
  <c r="O36" i="16"/>
  <c r="P35" i="16"/>
  <c r="Q35" i="16" s="1"/>
  <c r="P37" i="14"/>
  <c r="Q37" i="14" s="1"/>
  <c r="P37" i="13"/>
  <c r="Q37" i="13" s="1"/>
  <c r="O38" i="13"/>
  <c r="P37" i="12"/>
  <c r="Q37" i="12" s="1"/>
  <c r="O38" i="12"/>
  <c r="O40" i="10"/>
  <c r="P39" i="10"/>
  <c r="Q39" i="10" s="1"/>
  <c r="P36" i="7"/>
  <c r="Q36" i="7" s="1"/>
  <c r="O37" i="7"/>
  <c r="O39" i="3"/>
  <c r="P38" i="3"/>
  <c r="Q38" i="3" s="1"/>
  <c r="P34" i="4"/>
  <c r="Q34" i="4" s="1"/>
  <c r="P36" i="8" l="1"/>
  <c r="Q36" i="8" s="1"/>
  <c r="O37" i="8"/>
  <c r="P36" i="11"/>
  <c r="Q36" i="11" s="1"/>
  <c r="O37" i="11"/>
  <c r="P37" i="20"/>
  <c r="Q37" i="20" s="1"/>
  <c r="O38" i="20"/>
  <c r="P37" i="19"/>
  <c r="Q37" i="19" s="1"/>
  <c r="O38" i="19"/>
  <c r="P36" i="18"/>
  <c r="Q36" i="18" s="1"/>
  <c r="O37" i="18"/>
  <c r="P36" i="17"/>
  <c r="Q36" i="17" s="1"/>
  <c r="O37" i="17"/>
  <c r="P36" i="16"/>
  <c r="Q36" i="16" s="1"/>
  <c r="O37" i="16"/>
  <c r="P38" i="14"/>
  <c r="Q38" i="14" s="1"/>
  <c r="O39" i="13"/>
  <c r="P38" i="13"/>
  <c r="Q38" i="13" s="1"/>
  <c r="P38" i="12"/>
  <c r="Q38" i="12" s="1"/>
  <c r="O39" i="12"/>
  <c r="P40" i="10"/>
  <c r="Q40" i="10" s="1"/>
  <c r="O41" i="10"/>
  <c r="O38" i="7"/>
  <c r="P37" i="7"/>
  <c r="Q37" i="7" s="1"/>
  <c r="P39" i="3"/>
  <c r="Q39" i="3" s="1"/>
  <c r="O40" i="3"/>
  <c r="P35" i="4"/>
  <c r="Q35" i="4" s="1"/>
  <c r="P37" i="8" l="1"/>
  <c r="Q37" i="8" s="1"/>
  <c r="O38" i="8"/>
  <c r="O39" i="20"/>
  <c r="P38" i="20"/>
  <c r="Q38" i="20" s="1"/>
  <c r="P37" i="11"/>
  <c r="Q37" i="11" s="1"/>
  <c r="O38" i="11"/>
  <c r="P38" i="19"/>
  <c r="Q38" i="19" s="1"/>
  <c r="O39" i="19"/>
  <c r="O38" i="18"/>
  <c r="P37" i="18"/>
  <c r="Q37" i="18" s="1"/>
  <c r="P37" i="17"/>
  <c r="Q37" i="17" s="1"/>
  <c r="O38" i="17"/>
  <c r="O38" i="16"/>
  <c r="P37" i="16"/>
  <c r="Q37" i="16" s="1"/>
  <c r="P39" i="14"/>
  <c r="Q39" i="14" s="1"/>
  <c r="P39" i="13"/>
  <c r="Q39" i="13" s="1"/>
  <c r="O40" i="13"/>
  <c r="O40" i="12"/>
  <c r="P39" i="12"/>
  <c r="Q39" i="12" s="1"/>
  <c r="P41" i="10"/>
  <c r="Q41" i="10" s="1"/>
  <c r="O42" i="10"/>
  <c r="P38" i="7"/>
  <c r="Q38" i="7" s="1"/>
  <c r="O39" i="7"/>
  <c r="O41" i="3"/>
  <c r="P40" i="3"/>
  <c r="Q40" i="3" s="1"/>
  <c r="P36" i="4"/>
  <c r="Q36" i="4" s="1"/>
  <c r="O39" i="8" l="1"/>
  <c r="P38" i="8"/>
  <c r="Q38" i="8" s="1"/>
  <c r="O39" i="11"/>
  <c r="P38" i="11"/>
  <c r="Q38" i="11" s="1"/>
  <c r="P39" i="20"/>
  <c r="Q39" i="20" s="1"/>
  <c r="O40" i="20"/>
  <c r="O40" i="19"/>
  <c r="P39" i="19"/>
  <c r="Q39" i="19" s="1"/>
  <c r="O39" i="18"/>
  <c r="P38" i="18"/>
  <c r="Q38" i="18" s="1"/>
  <c r="O39" i="17"/>
  <c r="P38" i="17"/>
  <c r="Q38" i="17" s="1"/>
  <c r="P38" i="16"/>
  <c r="Q38" i="16" s="1"/>
  <c r="O39" i="16"/>
  <c r="P40" i="14"/>
  <c r="Q40" i="14" s="1"/>
  <c r="O41" i="13"/>
  <c r="P40" i="13"/>
  <c r="Q40" i="13" s="1"/>
  <c r="P40" i="12"/>
  <c r="Q40" i="12" s="1"/>
  <c r="O41" i="12"/>
  <c r="P42" i="10"/>
  <c r="Q42" i="10" s="1"/>
  <c r="O43" i="10"/>
  <c r="O40" i="7"/>
  <c r="P39" i="7"/>
  <c r="Q39" i="7" s="1"/>
  <c r="O42" i="3"/>
  <c r="P41" i="3"/>
  <c r="Q41" i="3" s="1"/>
  <c r="P37" i="4"/>
  <c r="Q37" i="4" s="1"/>
  <c r="P39" i="8" l="1"/>
  <c r="Q39" i="8" s="1"/>
  <c r="O40" i="8"/>
  <c r="P40" i="20"/>
  <c r="Q40" i="20" s="1"/>
  <c r="O41" i="20"/>
  <c r="P39" i="11"/>
  <c r="Q39" i="11" s="1"/>
  <c r="O40" i="11"/>
  <c r="P40" i="19"/>
  <c r="Q40" i="19" s="1"/>
  <c r="O41" i="19"/>
  <c r="P39" i="18"/>
  <c r="Q39" i="18" s="1"/>
  <c r="O40" i="18"/>
  <c r="P39" i="17"/>
  <c r="Q39" i="17" s="1"/>
  <c r="O40" i="17"/>
  <c r="O40" i="16"/>
  <c r="P39" i="16"/>
  <c r="Q39" i="16" s="1"/>
  <c r="P41" i="14"/>
  <c r="Q41" i="14" s="1"/>
  <c r="O42" i="13"/>
  <c r="P41" i="13"/>
  <c r="Q41" i="13" s="1"/>
  <c r="O42" i="12"/>
  <c r="P41" i="12"/>
  <c r="Q41" i="12" s="1"/>
  <c r="O44" i="10"/>
  <c r="P43" i="10"/>
  <c r="Q43" i="10" s="1"/>
  <c r="P40" i="7"/>
  <c r="Q40" i="7" s="1"/>
  <c r="O41" i="7"/>
  <c r="P42" i="3"/>
  <c r="Q42" i="3" s="1"/>
  <c r="O43" i="3"/>
  <c r="P38" i="4"/>
  <c r="Q38" i="4" s="1"/>
  <c r="P40" i="8" l="1"/>
  <c r="Q40" i="8" s="1"/>
  <c r="O41" i="8"/>
  <c r="O41" i="11"/>
  <c r="P40" i="11"/>
  <c r="Q40" i="11" s="1"/>
  <c r="O42" i="20"/>
  <c r="P41" i="20"/>
  <c r="Q41" i="20" s="1"/>
  <c r="O42" i="19"/>
  <c r="P41" i="19"/>
  <c r="Q41" i="19" s="1"/>
  <c r="O41" i="18"/>
  <c r="P40" i="18"/>
  <c r="Q40" i="18" s="1"/>
  <c r="O41" i="17"/>
  <c r="P40" i="17"/>
  <c r="Q40" i="17" s="1"/>
  <c r="O41" i="16"/>
  <c r="P40" i="16"/>
  <c r="Q40" i="16" s="1"/>
  <c r="P42" i="14"/>
  <c r="Q42" i="14" s="1"/>
  <c r="P42" i="13"/>
  <c r="Q42" i="13" s="1"/>
  <c r="O43" i="13"/>
  <c r="P42" i="12"/>
  <c r="Q42" i="12" s="1"/>
  <c r="O43" i="12"/>
  <c r="O45" i="10"/>
  <c r="P44" i="10"/>
  <c r="Q44" i="10" s="1"/>
  <c r="P41" i="7"/>
  <c r="Q41" i="7" s="1"/>
  <c r="O42" i="7"/>
  <c r="O44" i="3"/>
  <c r="P43" i="3"/>
  <c r="Q43" i="3" s="1"/>
  <c r="P39" i="4"/>
  <c r="Q39" i="4" s="1"/>
  <c r="O42" i="8" l="1"/>
  <c r="P41" i="8"/>
  <c r="Q41" i="8" s="1"/>
  <c r="O43" i="20"/>
  <c r="P42" i="20"/>
  <c r="Q42" i="20" s="1"/>
  <c r="P41" i="11"/>
  <c r="Q41" i="11" s="1"/>
  <c r="O42" i="11"/>
  <c r="O43" i="19"/>
  <c r="P42" i="19"/>
  <c r="Q42" i="19" s="1"/>
  <c r="O42" i="18"/>
  <c r="P41" i="18"/>
  <c r="Q41" i="18" s="1"/>
  <c r="O42" i="17"/>
  <c r="P41" i="17"/>
  <c r="Q41" i="17" s="1"/>
  <c r="P41" i="16"/>
  <c r="Q41" i="16" s="1"/>
  <c r="O42" i="16"/>
  <c r="P43" i="14"/>
  <c r="Q43" i="14" s="1"/>
  <c r="O44" i="13"/>
  <c r="P43" i="13"/>
  <c r="Q43" i="13" s="1"/>
  <c r="P43" i="12"/>
  <c r="Q43" i="12" s="1"/>
  <c r="O44" i="12"/>
  <c r="P45" i="10"/>
  <c r="Q45" i="10" s="1"/>
  <c r="O46" i="10"/>
  <c r="O43" i="7"/>
  <c r="P42" i="7"/>
  <c r="Q42" i="7" s="1"/>
  <c r="P44" i="3"/>
  <c r="Q44" i="3" s="1"/>
  <c r="O45" i="3"/>
  <c r="P40" i="4"/>
  <c r="Q40" i="4" s="1"/>
  <c r="P42" i="8" l="1"/>
  <c r="Q42" i="8" s="1"/>
  <c r="O43" i="8"/>
  <c r="P42" i="11"/>
  <c r="Q42" i="11" s="1"/>
  <c r="O43" i="11"/>
  <c r="P43" i="20"/>
  <c r="Q43" i="20" s="1"/>
  <c r="O44" i="20"/>
  <c r="P43" i="19"/>
  <c r="Q43" i="19" s="1"/>
  <c r="O44" i="19"/>
  <c r="O43" i="18"/>
  <c r="P42" i="18"/>
  <c r="Q42" i="18" s="1"/>
  <c r="O43" i="17"/>
  <c r="P42" i="17"/>
  <c r="Q42" i="17" s="1"/>
  <c r="O43" i="16"/>
  <c r="P42" i="16"/>
  <c r="Q42" i="16" s="1"/>
  <c r="P44" i="14"/>
  <c r="Q44" i="14" s="1"/>
  <c r="P44" i="13"/>
  <c r="Q44" i="13" s="1"/>
  <c r="O45" i="13"/>
  <c r="O45" i="12"/>
  <c r="P44" i="12"/>
  <c r="Q44" i="12" s="1"/>
  <c r="P46" i="10"/>
  <c r="Q46" i="10" s="1"/>
  <c r="O47" i="10"/>
  <c r="P43" i="7"/>
  <c r="Q43" i="7" s="1"/>
  <c r="O44" i="7"/>
  <c r="P45" i="3"/>
  <c r="Q45" i="3" s="1"/>
  <c r="O46" i="3"/>
  <c r="P41" i="4"/>
  <c r="Q41" i="4" s="1"/>
  <c r="P43" i="8" l="1"/>
  <c r="Q43" i="8" s="1"/>
  <c r="O44" i="8"/>
  <c r="O45" i="20"/>
  <c r="P44" i="20"/>
  <c r="Q44" i="20" s="1"/>
  <c r="O44" i="11"/>
  <c r="P43" i="11"/>
  <c r="Q43" i="11" s="1"/>
  <c r="P44" i="19"/>
  <c r="Q44" i="19" s="1"/>
  <c r="O45" i="19"/>
  <c r="P43" i="18"/>
  <c r="Q43" i="18" s="1"/>
  <c r="O44" i="18"/>
  <c r="P43" i="17"/>
  <c r="Q43" i="17" s="1"/>
  <c r="O44" i="17"/>
  <c r="P43" i="16"/>
  <c r="Q43" i="16" s="1"/>
  <c r="O44" i="16"/>
  <c r="P45" i="14"/>
  <c r="Q45" i="14" s="1"/>
  <c r="O46" i="13"/>
  <c r="P45" i="13"/>
  <c r="Q45" i="13" s="1"/>
  <c r="P45" i="12"/>
  <c r="Q45" i="12" s="1"/>
  <c r="O46" i="12"/>
  <c r="P47" i="10"/>
  <c r="Q47" i="10" s="1"/>
  <c r="O48" i="10"/>
  <c r="O45" i="7"/>
  <c r="P44" i="7"/>
  <c r="Q44" i="7" s="1"/>
  <c r="P46" i="3"/>
  <c r="Q46" i="3" s="1"/>
  <c r="O47" i="3"/>
  <c r="P42" i="4"/>
  <c r="Q42" i="4" s="1"/>
  <c r="O45" i="8" l="1"/>
  <c r="P44" i="8"/>
  <c r="Q44" i="8" s="1"/>
  <c r="P44" i="11"/>
  <c r="Q44" i="11" s="1"/>
  <c r="O45" i="11"/>
  <c r="P45" i="20"/>
  <c r="Q45" i="20" s="1"/>
  <c r="O46" i="20"/>
  <c r="O46" i="19"/>
  <c r="P45" i="19"/>
  <c r="Q45" i="19" s="1"/>
  <c r="O45" i="18"/>
  <c r="P44" i="18"/>
  <c r="Q44" i="18" s="1"/>
  <c r="P44" i="17"/>
  <c r="Q44" i="17" s="1"/>
  <c r="O45" i="17"/>
  <c r="O45" i="16"/>
  <c r="P44" i="16"/>
  <c r="Q44" i="16" s="1"/>
  <c r="P46" i="14"/>
  <c r="Q46" i="14" s="1"/>
  <c r="P46" i="13"/>
  <c r="Q46" i="13" s="1"/>
  <c r="O47" i="13"/>
  <c r="O47" i="12"/>
  <c r="P46" i="12"/>
  <c r="Q46" i="12" s="1"/>
  <c r="P48" i="10"/>
  <c r="Q48" i="10" s="1"/>
  <c r="O49" i="10"/>
  <c r="P45" i="7"/>
  <c r="Q45" i="7" s="1"/>
  <c r="O46" i="7"/>
  <c r="P47" i="3"/>
  <c r="Q47" i="3" s="1"/>
  <c r="O48" i="3"/>
  <c r="P43" i="4"/>
  <c r="Q43" i="4" s="1"/>
  <c r="O46" i="8" l="1"/>
  <c r="P45" i="8"/>
  <c r="Q45" i="8" s="1"/>
  <c r="P46" i="20"/>
  <c r="Q46" i="20" s="1"/>
  <c r="O47" i="20"/>
  <c r="O46" i="11"/>
  <c r="P45" i="11"/>
  <c r="Q45" i="11" s="1"/>
  <c r="O47" i="19"/>
  <c r="P46" i="19"/>
  <c r="Q46" i="19" s="1"/>
  <c r="O46" i="18"/>
  <c r="P45" i="18"/>
  <c r="Q45" i="18" s="1"/>
  <c r="O46" i="17"/>
  <c r="P45" i="17"/>
  <c r="Q45" i="17" s="1"/>
  <c r="P45" i="16"/>
  <c r="Q45" i="16" s="1"/>
  <c r="O46" i="16"/>
  <c r="P47" i="14"/>
  <c r="Q47" i="14" s="1"/>
  <c r="P47" i="13"/>
  <c r="Q47" i="13" s="1"/>
  <c r="O48" i="13"/>
  <c r="O48" i="12"/>
  <c r="P47" i="12"/>
  <c r="Q47" i="12" s="1"/>
  <c r="O50" i="10"/>
  <c r="P49" i="10"/>
  <c r="Q49" i="10" s="1"/>
  <c r="P46" i="7"/>
  <c r="Q46" i="7" s="1"/>
  <c r="O47" i="7"/>
  <c r="O49" i="3"/>
  <c r="P48" i="3"/>
  <c r="Q48" i="3" s="1"/>
  <c r="P44" i="4"/>
  <c r="Q44" i="4" s="1"/>
  <c r="P46" i="8" l="1"/>
  <c r="Q46" i="8" s="1"/>
  <c r="O47" i="8"/>
  <c r="P46" i="11"/>
  <c r="Q46" i="11" s="1"/>
  <c r="O47" i="11"/>
  <c r="P47" i="20"/>
  <c r="Q47" i="20" s="1"/>
  <c r="O48" i="20"/>
  <c r="P47" i="19"/>
  <c r="Q47" i="19" s="1"/>
  <c r="O48" i="19"/>
  <c r="O47" i="18"/>
  <c r="P46" i="18"/>
  <c r="Q46" i="18" s="1"/>
  <c r="O47" i="17"/>
  <c r="P46" i="17"/>
  <c r="Q46" i="17" s="1"/>
  <c r="O47" i="16"/>
  <c r="P46" i="16"/>
  <c r="Q46" i="16" s="1"/>
  <c r="P48" i="14"/>
  <c r="Q48" i="14" s="1"/>
  <c r="P48" i="13"/>
  <c r="Q48" i="13" s="1"/>
  <c r="O49" i="13"/>
  <c r="P48" i="12"/>
  <c r="Q48" i="12" s="1"/>
  <c r="O49" i="12"/>
  <c r="O51" i="10"/>
  <c r="P50" i="10"/>
  <c r="Q50" i="10" s="1"/>
  <c r="O48" i="7"/>
  <c r="P47" i="7"/>
  <c r="Q47" i="7" s="1"/>
  <c r="O50" i="3"/>
  <c r="P49" i="3"/>
  <c r="Q49" i="3" s="1"/>
  <c r="P45" i="4"/>
  <c r="Q45" i="4" s="1"/>
  <c r="P47" i="8" l="1"/>
  <c r="Q47" i="8" s="1"/>
  <c r="O48" i="8"/>
  <c r="O49" i="20"/>
  <c r="P48" i="20"/>
  <c r="Q48" i="20" s="1"/>
  <c r="O48" i="11"/>
  <c r="P47" i="11"/>
  <c r="Q47" i="11" s="1"/>
  <c r="O49" i="19"/>
  <c r="P48" i="19"/>
  <c r="Q48" i="19" s="1"/>
  <c r="P47" i="18"/>
  <c r="Q47" i="18" s="1"/>
  <c r="O48" i="18"/>
  <c r="P47" i="17"/>
  <c r="Q47" i="17" s="1"/>
  <c r="O48" i="17"/>
  <c r="O48" i="16"/>
  <c r="P47" i="16"/>
  <c r="Q47" i="16" s="1"/>
  <c r="P49" i="14"/>
  <c r="Q49" i="14" s="1"/>
  <c r="P49" i="13"/>
  <c r="Q49" i="13" s="1"/>
  <c r="O50" i="13"/>
  <c r="O50" i="12"/>
  <c r="P49" i="12"/>
  <c r="Q49" i="12" s="1"/>
  <c r="O52" i="10"/>
  <c r="P51" i="10"/>
  <c r="Q51" i="10" s="1"/>
  <c r="P48" i="7"/>
  <c r="Q48" i="7" s="1"/>
  <c r="O49" i="7"/>
  <c r="P50" i="3"/>
  <c r="Q50" i="3" s="1"/>
  <c r="O51" i="3"/>
  <c r="P46" i="4"/>
  <c r="Q46" i="4" s="1"/>
  <c r="O49" i="8" l="1"/>
  <c r="P48" i="8"/>
  <c r="Q48" i="8" s="1"/>
  <c r="O49" i="11"/>
  <c r="P48" i="11"/>
  <c r="Q48" i="11" s="1"/>
  <c r="P49" i="20"/>
  <c r="Q49" i="20" s="1"/>
  <c r="O50" i="20"/>
  <c r="P49" i="19"/>
  <c r="Q49" i="19" s="1"/>
  <c r="O50" i="19"/>
  <c r="O49" i="18"/>
  <c r="P48" i="18"/>
  <c r="Q48" i="18" s="1"/>
  <c r="P48" i="17"/>
  <c r="Q48" i="17" s="1"/>
  <c r="O49" i="17"/>
  <c r="O49" i="16"/>
  <c r="P48" i="16"/>
  <c r="Q48" i="16" s="1"/>
  <c r="P50" i="14"/>
  <c r="Q50" i="14" s="1"/>
  <c r="O51" i="13"/>
  <c r="P50" i="13"/>
  <c r="Q50" i="13" s="1"/>
  <c r="P50" i="12"/>
  <c r="Q50" i="12" s="1"/>
  <c r="O51" i="12"/>
  <c r="P52" i="10"/>
  <c r="Q52" i="10" s="1"/>
  <c r="O53" i="10"/>
  <c r="P49" i="7"/>
  <c r="Q49" i="7" s="1"/>
  <c r="O50" i="7"/>
  <c r="O52" i="3"/>
  <c r="P51" i="3"/>
  <c r="Q51" i="3" s="1"/>
  <c r="P47" i="4"/>
  <c r="Q47" i="4" s="1"/>
  <c r="P49" i="8" l="1"/>
  <c r="Q49" i="8" s="1"/>
  <c r="O50" i="8"/>
  <c r="P50" i="20"/>
  <c r="Q50" i="20" s="1"/>
  <c r="O51" i="20"/>
  <c r="P49" i="11"/>
  <c r="Q49" i="11" s="1"/>
  <c r="O50" i="11"/>
  <c r="P50" i="19"/>
  <c r="Q50" i="19" s="1"/>
  <c r="O51" i="19"/>
  <c r="O50" i="18"/>
  <c r="P49" i="18"/>
  <c r="Q49" i="18" s="1"/>
  <c r="P49" i="17"/>
  <c r="Q49" i="17" s="1"/>
  <c r="O50" i="17"/>
  <c r="P49" i="16"/>
  <c r="Q49" i="16" s="1"/>
  <c r="O50" i="16"/>
  <c r="P51" i="14"/>
  <c r="Q51" i="14" s="1"/>
  <c r="O52" i="13"/>
  <c r="P51" i="13"/>
  <c r="Q51" i="13" s="1"/>
  <c r="P51" i="12"/>
  <c r="Q51" i="12" s="1"/>
  <c r="O52" i="12"/>
  <c r="P53" i="10"/>
  <c r="Q53" i="10" s="1"/>
  <c r="O54" i="10"/>
  <c r="O51" i="7"/>
  <c r="P50" i="7"/>
  <c r="Q50" i="7" s="1"/>
  <c r="O53" i="3"/>
  <c r="P52" i="3"/>
  <c r="Q52" i="3" s="1"/>
  <c r="P48" i="4"/>
  <c r="Q48" i="4" s="1"/>
  <c r="O51" i="8" l="1"/>
  <c r="P50" i="8"/>
  <c r="Q50" i="8" s="1"/>
  <c r="O51" i="11"/>
  <c r="P50" i="11"/>
  <c r="Q50" i="11" s="1"/>
  <c r="O52" i="20"/>
  <c r="P51" i="20"/>
  <c r="Q51" i="20" s="1"/>
  <c r="P51" i="19"/>
  <c r="Q51" i="19" s="1"/>
  <c r="O52" i="19"/>
  <c r="O51" i="18"/>
  <c r="P50" i="18"/>
  <c r="Q50" i="18" s="1"/>
  <c r="P50" i="17"/>
  <c r="Q50" i="17" s="1"/>
  <c r="O51" i="17"/>
  <c r="P50" i="16"/>
  <c r="Q50" i="16" s="1"/>
  <c r="O51" i="16"/>
  <c r="P52" i="14"/>
  <c r="Q52" i="14" s="1"/>
  <c r="O53" i="13"/>
  <c r="P52" i="13"/>
  <c r="Q52" i="13" s="1"/>
  <c r="O53" i="12"/>
  <c r="P52" i="12"/>
  <c r="Q52" i="12" s="1"/>
  <c r="P54" i="10"/>
  <c r="Q54" i="10" s="1"/>
  <c r="O55" i="10"/>
  <c r="P51" i="7"/>
  <c r="Q51" i="7" s="1"/>
  <c r="O52" i="7"/>
  <c r="P53" i="3"/>
  <c r="Q53" i="3" s="1"/>
  <c r="O54" i="3"/>
  <c r="P49" i="4"/>
  <c r="Q49" i="4" s="1"/>
  <c r="P51" i="8" l="1"/>
  <c r="Q51" i="8" s="1"/>
  <c r="O52" i="8"/>
  <c r="P52" i="20"/>
  <c r="Q52" i="20" s="1"/>
  <c r="O53" i="20"/>
  <c r="P51" i="11"/>
  <c r="Q51" i="11" s="1"/>
  <c r="O52" i="11"/>
  <c r="P52" i="19"/>
  <c r="Q52" i="19" s="1"/>
  <c r="O53" i="19"/>
  <c r="P51" i="18"/>
  <c r="Q51" i="18" s="1"/>
  <c r="O52" i="18"/>
  <c r="O52" i="17"/>
  <c r="P51" i="17"/>
  <c r="Q51" i="17" s="1"/>
  <c r="O52" i="16"/>
  <c r="P51" i="16"/>
  <c r="Q51" i="16" s="1"/>
  <c r="P53" i="14"/>
  <c r="Q53" i="14" s="1"/>
  <c r="P53" i="13"/>
  <c r="Q53" i="13" s="1"/>
  <c r="O54" i="13"/>
  <c r="O54" i="12"/>
  <c r="P53" i="12"/>
  <c r="Q53" i="12" s="1"/>
  <c r="O56" i="10"/>
  <c r="P55" i="10"/>
  <c r="Q55" i="10" s="1"/>
  <c r="O53" i="7"/>
  <c r="P52" i="7"/>
  <c r="Q52" i="7" s="1"/>
  <c r="P54" i="3"/>
  <c r="Q54" i="3" s="1"/>
  <c r="O55" i="3"/>
  <c r="P50" i="4"/>
  <c r="Q50" i="4" s="1"/>
  <c r="O53" i="8" l="1"/>
  <c r="P52" i="8"/>
  <c r="Q52" i="8" s="1"/>
  <c r="P52" i="11"/>
  <c r="Q52" i="11" s="1"/>
  <c r="O53" i="11"/>
  <c r="P53" i="20"/>
  <c r="Q53" i="20" s="1"/>
  <c r="O54" i="20"/>
  <c r="P53" i="19"/>
  <c r="Q53" i="19" s="1"/>
  <c r="O54" i="19"/>
  <c r="P52" i="18"/>
  <c r="Q52" i="18" s="1"/>
  <c r="O53" i="18"/>
  <c r="P52" i="17"/>
  <c r="Q52" i="17" s="1"/>
  <c r="O53" i="17"/>
  <c r="P52" i="16"/>
  <c r="Q52" i="16" s="1"/>
  <c r="O53" i="16"/>
  <c r="P54" i="14"/>
  <c r="Q54" i="14" s="1"/>
  <c r="O55" i="13"/>
  <c r="P54" i="13"/>
  <c r="Q54" i="13" s="1"/>
  <c r="P54" i="12"/>
  <c r="Q54" i="12" s="1"/>
  <c r="O55" i="12"/>
  <c r="P56" i="10"/>
  <c r="Q56" i="10" s="1"/>
  <c r="O57" i="10"/>
  <c r="O54" i="7"/>
  <c r="P53" i="7"/>
  <c r="Q53" i="7" s="1"/>
  <c r="P55" i="3"/>
  <c r="Q55" i="3" s="1"/>
  <c r="O56" i="3"/>
  <c r="P51" i="4"/>
  <c r="Q51" i="4" s="1"/>
  <c r="P53" i="8" l="1"/>
  <c r="Q53" i="8" s="1"/>
  <c r="O54" i="8"/>
  <c r="P54" i="20"/>
  <c r="Q54" i="20" s="1"/>
  <c r="O55" i="20"/>
  <c r="P53" i="11"/>
  <c r="Q53" i="11" s="1"/>
  <c r="O54" i="11"/>
  <c r="O55" i="19"/>
  <c r="P54" i="19"/>
  <c r="Q54" i="19" s="1"/>
  <c r="O54" i="18"/>
  <c r="P53" i="18"/>
  <c r="Q53" i="18" s="1"/>
  <c r="O54" i="17"/>
  <c r="P53" i="17"/>
  <c r="Q53" i="17" s="1"/>
  <c r="O54" i="16"/>
  <c r="P53" i="16"/>
  <c r="Q53" i="16" s="1"/>
  <c r="P55" i="14"/>
  <c r="Q55" i="14" s="1"/>
  <c r="P55" i="13"/>
  <c r="Q55" i="13" s="1"/>
  <c r="O56" i="13"/>
  <c r="P55" i="12"/>
  <c r="Q55" i="12" s="1"/>
  <c r="O56" i="12"/>
  <c r="O58" i="10"/>
  <c r="P57" i="10"/>
  <c r="Q57" i="10" s="1"/>
  <c r="O55" i="7"/>
  <c r="P54" i="7"/>
  <c r="Q54" i="7" s="1"/>
  <c r="O57" i="3"/>
  <c r="P56" i="3"/>
  <c r="Q56" i="3" s="1"/>
  <c r="P52" i="4"/>
  <c r="Q52" i="4" s="1"/>
  <c r="O55" i="8" l="1"/>
  <c r="P54" i="8"/>
  <c r="Q54" i="8" s="1"/>
  <c r="O55" i="11"/>
  <c r="P54" i="11"/>
  <c r="Q54" i="11" s="1"/>
  <c r="P55" i="20"/>
  <c r="Q55" i="20" s="1"/>
  <c r="O56" i="20"/>
  <c r="P55" i="19"/>
  <c r="Q55" i="19" s="1"/>
  <c r="O56" i="19"/>
  <c r="P54" i="18"/>
  <c r="Q54" i="18" s="1"/>
  <c r="O55" i="18"/>
  <c r="O55" i="17"/>
  <c r="P54" i="17"/>
  <c r="Q54" i="17" s="1"/>
  <c r="P54" i="16"/>
  <c r="Q54" i="16" s="1"/>
  <c r="O55" i="16"/>
  <c r="P56" i="14"/>
  <c r="Q56" i="14" s="1"/>
  <c r="P56" i="13"/>
  <c r="Q56" i="13" s="1"/>
  <c r="O57" i="13"/>
  <c r="P56" i="12"/>
  <c r="Q56" i="12" s="1"/>
  <c r="O57" i="12"/>
  <c r="O59" i="10"/>
  <c r="P58" i="10"/>
  <c r="Q58" i="10" s="1"/>
  <c r="P55" i="7"/>
  <c r="Q55" i="7" s="1"/>
  <c r="O56" i="7"/>
  <c r="P57" i="3"/>
  <c r="Q57" i="3" s="1"/>
  <c r="O58" i="3"/>
  <c r="P53" i="4"/>
  <c r="Q53" i="4" s="1"/>
  <c r="P55" i="8" l="1"/>
  <c r="Q55" i="8" s="1"/>
  <c r="O56" i="8"/>
  <c r="P56" i="20"/>
  <c r="Q56" i="20" s="1"/>
  <c r="O57" i="20"/>
  <c r="P55" i="11"/>
  <c r="Q55" i="11" s="1"/>
  <c r="O56" i="11"/>
  <c r="P56" i="19"/>
  <c r="Q56" i="19" s="1"/>
  <c r="O57" i="19"/>
  <c r="O56" i="18"/>
  <c r="P55" i="18"/>
  <c r="Q55" i="18" s="1"/>
  <c r="O56" i="17"/>
  <c r="P55" i="17"/>
  <c r="Q55" i="17" s="1"/>
  <c r="O56" i="16"/>
  <c r="P55" i="16"/>
  <c r="Q55" i="16" s="1"/>
  <c r="P57" i="14"/>
  <c r="Q57" i="14" s="1"/>
  <c r="P57" i="13"/>
  <c r="Q57" i="13" s="1"/>
  <c r="O58" i="13"/>
  <c r="O58" i="12"/>
  <c r="P57" i="12"/>
  <c r="Q57" i="12" s="1"/>
  <c r="P59" i="10"/>
  <c r="Q59" i="10" s="1"/>
  <c r="O60" i="10"/>
  <c r="O57" i="7"/>
  <c r="P56" i="7"/>
  <c r="Q56" i="7" s="1"/>
  <c r="P58" i="3"/>
  <c r="Q58" i="3" s="1"/>
  <c r="O59" i="3"/>
  <c r="P54" i="4"/>
  <c r="Q54" i="4" s="1"/>
  <c r="P56" i="8" l="1"/>
  <c r="Q56" i="8" s="1"/>
  <c r="O57" i="8"/>
  <c r="O57" i="11"/>
  <c r="P56" i="11"/>
  <c r="Q56" i="11" s="1"/>
  <c r="P57" i="20"/>
  <c r="Q57" i="20" s="1"/>
  <c r="O58" i="20"/>
  <c r="P57" i="19"/>
  <c r="Q57" i="19" s="1"/>
  <c r="O58" i="19"/>
  <c r="P56" i="18"/>
  <c r="Q56" i="18" s="1"/>
  <c r="O57" i="18"/>
  <c r="O57" i="17"/>
  <c r="P56" i="17"/>
  <c r="Q56" i="17" s="1"/>
  <c r="O57" i="16"/>
  <c r="P56" i="16"/>
  <c r="Q56" i="16" s="1"/>
  <c r="P58" i="14"/>
  <c r="Q58" i="14" s="1"/>
  <c r="O59" i="13"/>
  <c r="P58" i="13"/>
  <c r="Q58" i="13" s="1"/>
  <c r="P58" i="12"/>
  <c r="Q58" i="12" s="1"/>
  <c r="O59" i="12"/>
  <c r="O61" i="10"/>
  <c r="P60" i="10"/>
  <c r="Q60" i="10" s="1"/>
  <c r="P57" i="7"/>
  <c r="Q57" i="7" s="1"/>
  <c r="O58" i="7"/>
  <c r="O60" i="3"/>
  <c r="P59" i="3"/>
  <c r="Q59" i="3" s="1"/>
  <c r="P55" i="4"/>
  <c r="Q55" i="4" s="1"/>
  <c r="O58" i="8" l="1"/>
  <c r="P57" i="8"/>
  <c r="Q57" i="8" s="1"/>
  <c r="O59" i="20"/>
  <c r="P58" i="20"/>
  <c r="Q58" i="20" s="1"/>
  <c r="P57" i="11"/>
  <c r="Q57" i="11" s="1"/>
  <c r="O58" i="11"/>
  <c r="O59" i="19"/>
  <c r="P58" i="19"/>
  <c r="Q58" i="19" s="1"/>
  <c r="P57" i="18"/>
  <c r="Q57" i="18" s="1"/>
  <c r="O58" i="18"/>
  <c r="P57" i="17"/>
  <c r="Q57" i="17" s="1"/>
  <c r="O58" i="17"/>
  <c r="P57" i="16"/>
  <c r="Q57" i="16" s="1"/>
  <c r="O58" i="16"/>
  <c r="P59" i="14"/>
  <c r="Q59" i="14" s="1"/>
  <c r="P59" i="13"/>
  <c r="Q59" i="13" s="1"/>
  <c r="O60" i="13"/>
  <c r="O60" i="12"/>
  <c r="P59" i="12"/>
  <c r="Q59" i="12" s="1"/>
  <c r="P61" i="10"/>
  <c r="Q61" i="10" s="1"/>
  <c r="O62" i="10"/>
  <c r="O59" i="7"/>
  <c r="P58" i="7"/>
  <c r="Q58" i="7" s="1"/>
  <c r="O61" i="3"/>
  <c r="P60" i="3"/>
  <c r="Q60" i="3" s="1"/>
  <c r="P56" i="4"/>
  <c r="Q56" i="4" s="1"/>
  <c r="P58" i="8" l="1"/>
  <c r="Q58" i="8" s="1"/>
  <c r="O59" i="8"/>
  <c r="O59" i="11"/>
  <c r="P58" i="11"/>
  <c r="Q58" i="11" s="1"/>
  <c r="O60" i="20"/>
  <c r="P59" i="20"/>
  <c r="Q59" i="20" s="1"/>
  <c r="O60" i="19"/>
  <c r="P59" i="19"/>
  <c r="Q59" i="19" s="1"/>
  <c r="P58" i="18"/>
  <c r="Q58" i="18" s="1"/>
  <c r="O59" i="18"/>
  <c r="O59" i="17"/>
  <c r="P58" i="17"/>
  <c r="Q58" i="17" s="1"/>
  <c r="O59" i="16"/>
  <c r="P58" i="16"/>
  <c r="Q58" i="16" s="1"/>
  <c r="P60" i="14"/>
  <c r="Q60" i="14" s="1"/>
  <c r="P60" i="13"/>
  <c r="Q60" i="13" s="1"/>
  <c r="O61" i="13"/>
  <c r="P60" i="12"/>
  <c r="Q60" i="12" s="1"/>
  <c r="O61" i="12"/>
  <c r="P62" i="10"/>
  <c r="Q62" i="10" s="1"/>
  <c r="O63" i="10"/>
  <c r="O60" i="7"/>
  <c r="P59" i="7"/>
  <c r="Q59" i="7" s="1"/>
  <c r="O62" i="3"/>
  <c r="P61" i="3"/>
  <c r="Q61" i="3" s="1"/>
  <c r="P57" i="4"/>
  <c r="Q57" i="4" s="1"/>
  <c r="O60" i="8" l="1"/>
  <c r="P59" i="8"/>
  <c r="Q59" i="8" s="1"/>
  <c r="O61" i="20"/>
  <c r="P60" i="20"/>
  <c r="Q60" i="20" s="1"/>
  <c r="P59" i="11"/>
  <c r="Q59" i="11" s="1"/>
  <c r="O60" i="11"/>
  <c r="P60" i="19"/>
  <c r="Q60" i="19" s="1"/>
  <c r="O61" i="19"/>
  <c r="P59" i="18"/>
  <c r="Q59" i="18" s="1"/>
  <c r="O60" i="18"/>
  <c r="O60" i="17"/>
  <c r="P59" i="17"/>
  <c r="Q59" i="17" s="1"/>
  <c r="O60" i="16"/>
  <c r="P59" i="16"/>
  <c r="Q59" i="16" s="1"/>
  <c r="P61" i="14"/>
  <c r="Q61" i="14" s="1"/>
  <c r="P61" i="13"/>
  <c r="Q61" i="13" s="1"/>
  <c r="O62" i="13"/>
  <c r="O62" i="12"/>
  <c r="P61" i="12"/>
  <c r="Q61" i="12" s="1"/>
  <c r="P63" i="10"/>
  <c r="Q63" i="10" s="1"/>
  <c r="O64" i="10"/>
  <c r="O61" i="7"/>
  <c r="P60" i="7"/>
  <c r="Q60" i="7" s="1"/>
  <c r="O63" i="3"/>
  <c r="P62" i="3"/>
  <c r="Q62" i="3" s="1"/>
  <c r="P58" i="4"/>
  <c r="Q58" i="4" s="1"/>
  <c r="P60" i="8" l="1"/>
  <c r="Q60" i="8" s="1"/>
  <c r="O61" i="8"/>
  <c r="P60" i="11"/>
  <c r="Q60" i="11" s="1"/>
  <c r="O61" i="11"/>
  <c r="P61" i="20"/>
  <c r="Q61" i="20" s="1"/>
  <c r="O62" i="20"/>
  <c r="P61" i="19"/>
  <c r="Q61" i="19" s="1"/>
  <c r="O62" i="19"/>
  <c r="P60" i="18"/>
  <c r="Q60" i="18" s="1"/>
  <c r="O61" i="18"/>
  <c r="P60" i="17"/>
  <c r="Q60" i="17" s="1"/>
  <c r="O61" i="17"/>
  <c r="P60" i="16"/>
  <c r="Q60" i="16" s="1"/>
  <c r="O61" i="16"/>
  <c r="P62" i="14"/>
  <c r="Q62" i="14" s="1"/>
  <c r="P62" i="13"/>
  <c r="Q62" i="13" s="1"/>
  <c r="O63" i="13"/>
  <c r="P62" i="12"/>
  <c r="Q62" i="12" s="1"/>
  <c r="O63" i="12"/>
  <c r="O65" i="10"/>
  <c r="P64" i="10"/>
  <c r="Q64" i="10" s="1"/>
  <c r="P61" i="7"/>
  <c r="Q61" i="7" s="1"/>
  <c r="O62" i="7"/>
  <c r="O64" i="3"/>
  <c r="P63" i="3"/>
  <c r="Q63" i="3" s="1"/>
  <c r="P59" i="4"/>
  <c r="Q59" i="4" s="1"/>
  <c r="O62" i="8" l="1"/>
  <c r="P61" i="8"/>
  <c r="Q61" i="8" s="1"/>
  <c r="P62" i="20"/>
  <c r="Q62" i="20" s="1"/>
  <c r="O63" i="20"/>
  <c r="P61" i="11"/>
  <c r="Q61" i="11" s="1"/>
  <c r="O62" i="11"/>
  <c r="P62" i="19"/>
  <c r="Q62" i="19" s="1"/>
  <c r="O63" i="19"/>
  <c r="P61" i="18"/>
  <c r="Q61" i="18" s="1"/>
  <c r="O62" i="18"/>
  <c r="O62" i="17"/>
  <c r="P61" i="17"/>
  <c r="Q61" i="17" s="1"/>
  <c r="O62" i="16"/>
  <c r="P61" i="16"/>
  <c r="Q61" i="16" s="1"/>
  <c r="P63" i="14"/>
  <c r="Q63" i="14" s="1"/>
  <c r="O64" i="13"/>
  <c r="P63" i="13"/>
  <c r="Q63" i="13" s="1"/>
  <c r="O64" i="12"/>
  <c r="P63" i="12"/>
  <c r="Q63" i="12" s="1"/>
  <c r="P65" i="10"/>
  <c r="Q65" i="10" s="1"/>
  <c r="O66" i="10"/>
  <c r="O63" i="7"/>
  <c r="P62" i="7"/>
  <c r="Q62" i="7" s="1"/>
  <c r="P64" i="3"/>
  <c r="Q64" i="3" s="1"/>
  <c r="O65" i="3"/>
  <c r="P60" i="4"/>
  <c r="Q60" i="4" s="1"/>
  <c r="P62" i="8" l="1"/>
  <c r="Q62" i="8" s="1"/>
  <c r="O63" i="8"/>
  <c r="P62" i="11"/>
  <c r="Q62" i="11" s="1"/>
  <c r="O63" i="11"/>
  <c r="O64" i="20"/>
  <c r="P63" i="20"/>
  <c r="Q63" i="20" s="1"/>
  <c r="O64" i="19"/>
  <c r="P63" i="19"/>
  <c r="Q63" i="19" s="1"/>
  <c r="O63" i="18"/>
  <c r="P62" i="18"/>
  <c r="Q62" i="18" s="1"/>
  <c r="O63" i="17"/>
  <c r="P62" i="17"/>
  <c r="Q62" i="17" s="1"/>
  <c r="P62" i="16"/>
  <c r="Q62" i="16" s="1"/>
  <c r="O63" i="16"/>
  <c r="P64" i="14"/>
  <c r="Q64" i="14" s="1"/>
  <c r="O65" i="13"/>
  <c r="P64" i="13"/>
  <c r="Q64" i="13" s="1"/>
  <c r="P64" i="12"/>
  <c r="Q64" i="12" s="1"/>
  <c r="O65" i="12"/>
  <c r="O67" i="10"/>
  <c r="P66" i="10"/>
  <c r="Q66" i="10" s="1"/>
  <c r="O64" i="7"/>
  <c r="P63" i="7"/>
  <c r="Q63" i="7" s="1"/>
  <c r="P65" i="3"/>
  <c r="Q65" i="3" s="1"/>
  <c r="O66" i="3"/>
  <c r="P61" i="4"/>
  <c r="Q61" i="4" s="1"/>
  <c r="P63" i="8" l="1"/>
  <c r="Q63" i="8" s="1"/>
  <c r="O64" i="8"/>
  <c r="P64" i="20"/>
  <c r="Q64" i="20" s="1"/>
  <c r="O65" i="20"/>
  <c r="O64" i="11"/>
  <c r="P63" i="11"/>
  <c r="Q63" i="11" s="1"/>
  <c r="O65" i="19"/>
  <c r="P64" i="19"/>
  <c r="Q64" i="19" s="1"/>
  <c r="O64" i="18"/>
  <c r="P63" i="18"/>
  <c r="Q63" i="18" s="1"/>
  <c r="O64" i="17"/>
  <c r="P63" i="17"/>
  <c r="Q63" i="17" s="1"/>
  <c r="O64" i="16"/>
  <c r="P63" i="16"/>
  <c r="Q63" i="16" s="1"/>
  <c r="P65" i="14"/>
  <c r="Q65" i="14" s="1"/>
  <c r="P65" i="13"/>
  <c r="Q65" i="13" s="1"/>
  <c r="O66" i="13"/>
  <c r="O66" i="12"/>
  <c r="P65" i="12"/>
  <c r="Q65" i="12" s="1"/>
  <c r="O68" i="10"/>
  <c r="P67" i="10"/>
  <c r="Q67" i="10" s="1"/>
  <c r="P64" i="7"/>
  <c r="Q64" i="7" s="1"/>
  <c r="O65" i="7"/>
  <c r="O67" i="3"/>
  <c r="P66" i="3"/>
  <c r="Q66" i="3" s="1"/>
  <c r="P62" i="4"/>
  <c r="Q62" i="4" s="1"/>
  <c r="P64" i="8" l="1"/>
  <c r="Q64" i="8" s="1"/>
  <c r="O65" i="8"/>
  <c r="O65" i="11"/>
  <c r="P64" i="11"/>
  <c r="Q64" i="11" s="1"/>
  <c r="O66" i="20"/>
  <c r="P65" i="20"/>
  <c r="Q65" i="20" s="1"/>
  <c r="P65" i="19"/>
  <c r="Q65" i="19" s="1"/>
  <c r="O66" i="19"/>
  <c r="P64" i="18"/>
  <c r="Q64" i="18" s="1"/>
  <c r="O65" i="18"/>
  <c r="P64" i="17"/>
  <c r="Q64" i="17" s="1"/>
  <c r="O65" i="17"/>
  <c r="P64" i="16"/>
  <c r="Q64" i="16" s="1"/>
  <c r="O65" i="16"/>
  <c r="P66" i="14"/>
  <c r="Q66" i="14" s="1"/>
  <c r="O67" i="13"/>
  <c r="P66" i="13"/>
  <c r="Q66" i="13" s="1"/>
  <c r="O67" i="12"/>
  <c r="P66" i="12"/>
  <c r="Q66" i="12" s="1"/>
  <c r="O69" i="10"/>
  <c r="P68" i="10"/>
  <c r="Q68" i="10" s="1"/>
  <c r="O66" i="7"/>
  <c r="P65" i="7"/>
  <c r="Q65" i="7" s="1"/>
  <c r="P67" i="3"/>
  <c r="Q67" i="3" s="1"/>
  <c r="O68" i="3"/>
  <c r="P63" i="4"/>
  <c r="Q63" i="4" s="1"/>
  <c r="O66" i="8" l="1"/>
  <c r="P65" i="8"/>
  <c r="Q65" i="8" s="1"/>
  <c r="P66" i="20"/>
  <c r="Q66" i="20" s="1"/>
  <c r="O67" i="20"/>
  <c r="P65" i="11"/>
  <c r="Q65" i="11" s="1"/>
  <c r="O66" i="11"/>
  <c r="O67" i="19"/>
  <c r="P66" i="19"/>
  <c r="Q66" i="19" s="1"/>
  <c r="P65" i="18"/>
  <c r="Q65" i="18" s="1"/>
  <c r="O66" i="18"/>
  <c r="P65" i="17"/>
  <c r="Q65" i="17" s="1"/>
  <c r="O66" i="17"/>
  <c r="O66" i="16"/>
  <c r="P65" i="16"/>
  <c r="Q65" i="16" s="1"/>
  <c r="P67" i="14"/>
  <c r="Q67" i="14" s="1"/>
  <c r="P67" i="13"/>
  <c r="Q67" i="13" s="1"/>
  <c r="O68" i="13"/>
  <c r="O68" i="12"/>
  <c r="P67" i="12"/>
  <c r="Q67" i="12" s="1"/>
  <c r="P69" i="10"/>
  <c r="Q69" i="10" s="1"/>
  <c r="O70" i="10"/>
  <c r="P66" i="7"/>
  <c r="Q66" i="7" s="1"/>
  <c r="O67" i="7"/>
  <c r="O69" i="3"/>
  <c r="P68" i="3"/>
  <c r="Q68" i="3" s="1"/>
  <c r="P64" i="4"/>
  <c r="Q64" i="4" s="1"/>
  <c r="O67" i="8" l="1"/>
  <c r="P66" i="8"/>
  <c r="Q66" i="8" s="1"/>
  <c r="P66" i="11"/>
  <c r="Q66" i="11" s="1"/>
  <c r="O67" i="11"/>
  <c r="P67" i="20"/>
  <c r="Q67" i="20" s="1"/>
  <c r="O68" i="20"/>
  <c r="O68" i="19"/>
  <c r="P67" i="19"/>
  <c r="Q67" i="19" s="1"/>
  <c r="O67" i="18"/>
  <c r="P66" i="18"/>
  <c r="Q66" i="18" s="1"/>
  <c r="O67" i="17"/>
  <c r="P66" i="17"/>
  <c r="Q66" i="17" s="1"/>
  <c r="P66" i="16"/>
  <c r="Q66" i="16" s="1"/>
  <c r="O67" i="16"/>
  <c r="P68" i="14"/>
  <c r="Q68" i="14" s="1"/>
  <c r="O69" i="13"/>
  <c r="P68" i="13"/>
  <c r="Q68" i="13" s="1"/>
  <c r="P68" i="12"/>
  <c r="Q68" i="12" s="1"/>
  <c r="O69" i="12"/>
  <c r="P70" i="10"/>
  <c r="Q70" i="10" s="1"/>
  <c r="O71" i="10"/>
  <c r="P67" i="7"/>
  <c r="Q67" i="7" s="1"/>
  <c r="O68" i="7"/>
  <c r="O70" i="3"/>
  <c r="P69" i="3"/>
  <c r="Q69" i="3" s="1"/>
  <c r="P65" i="4"/>
  <c r="Q65" i="4" s="1"/>
  <c r="P67" i="8" l="1"/>
  <c r="Q67" i="8" s="1"/>
  <c r="O68" i="8"/>
  <c r="O69" i="20"/>
  <c r="P68" i="20"/>
  <c r="Q68" i="20" s="1"/>
  <c r="O68" i="11"/>
  <c r="P67" i="11"/>
  <c r="Q67" i="11" s="1"/>
  <c r="O69" i="19"/>
  <c r="P68" i="19"/>
  <c r="Q68" i="19" s="1"/>
  <c r="O68" i="18"/>
  <c r="P67" i="18"/>
  <c r="Q67" i="18" s="1"/>
  <c r="O68" i="17"/>
  <c r="P67" i="17"/>
  <c r="Q67" i="17" s="1"/>
  <c r="P67" i="16"/>
  <c r="Q67" i="16" s="1"/>
  <c r="O68" i="16"/>
  <c r="P69" i="14"/>
  <c r="Q69" i="14" s="1"/>
  <c r="P69" i="13"/>
  <c r="Q69" i="13" s="1"/>
  <c r="O70" i="13"/>
  <c r="O70" i="12"/>
  <c r="P69" i="12"/>
  <c r="Q69" i="12" s="1"/>
  <c r="O72" i="10"/>
  <c r="P71" i="10"/>
  <c r="Q71" i="10" s="1"/>
  <c r="P68" i="7"/>
  <c r="Q68" i="7" s="1"/>
  <c r="O69" i="7"/>
  <c r="P70" i="3"/>
  <c r="Q70" i="3" s="1"/>
  <c r="O71" i="3"/>
  <c r="P66" i="4"/>
  <c r="Q66" i="4" s="1"/>
  <c r="O69" i="8" l="1"/>
  <c r="P68" i="8"/>
  <c r="Q68" i="8" s="1"/>
  <c r="P68" i="11"/>
  <c r="Q68" i="11" s="1"/>
  <c r="O69" i="11"/>
  <c r="O70" i="20"/>
  <c r="P69" i="20"/>
  <c r="Q69" i="20" s="1"/>
  <c r="P69" i="19"/>
  <c r="Q69" i="19" s="1"/>
  <c r="O70" i="19"/>
  <c r="P68" i="18"/>
  <c r="Q68" i="18" s="1"/>
  <c r="O69" i="18"/>
  <c r="O69" i="17"/>
  <c r="P68" i="17"/>
  <c r="Q68" i="17" s="1"/>
  <c r="P68" i="16"/>
  <c r="Q68" i="16" s="1"/>
  <c r="O69" i="16"/>
  <c r="P70" i="14"/>
  <c r="Q70" i="14" s="1"/>
  <c r="O71" i="13"/>
  <c r="P70" i="13"/>
  <c r="Q70" i="13" s="1"/>
  <c r="O71" i="12"/>
  <c r="P70" i="12"/>
  <c r="Q70" i="12" s="1"/>
  <c r="O73" i="10"/>
  <c r="P72" i="10"/>
  <c r="Q72" i="10" s="1"/>
  <c r="P69" i="7"/>
  <c r="Q69" i="7" s="1"/>
  <c r="O70" i="7"/>
  <c r="P71" i="3"/>
  <c r="Q71" i="3" s="1"/>
  <c r="O72" i="3"/>
  <c r="P67" i="4"/>
  <c r="Q67" i="4" s="1"/>
  <c r="P69" i="8" l="1"/>
  <c r="Q69" i="8" s="1"/>
  <c r="O70" i="8"/>
  <c r="O71" i="20"/>
  <c r="P70" i="20"/>
  <c r="Q70" i="20" s="1"/>
  <c r="O70" i="11"/>
  <c r="P69" i="11"/>
  <c r="Q69" i="11" s="1"/>
  <c r="P70" i="19"/>
  <c r="Q70" i="19" s="1"/>
  <c r="O71" i="19"/>
  <c r="P69" i="18"/>
  <c r="Q69" i="18" s="1"/>
  <c r="O70" i="18"/>
  <c r="P69" i="17"/>
  <c r="Q69" i="17" s="1"/>
  <c r="O70" i="17"/>
  <c r="O70" i="16"/>
  <c r="P69" i="16"/>
  <c r="Q69" i="16" s="1"/>
  <c r="P71" i="14"/>
  <c r="Q71" i="14" s="1"/>
  <c r="O72" i="13"/>
  <c r="P71" i="13"/>
  <c r="Q71" i="13" s="1"/>
  <c r="O72" i="12"/>
  <c r="P71" i="12"/>
  <c r="Q71" i="12" s="1"/>
  <c r="P73" i="10"/>
  <c r="Q73" i="10" s="1"/>
  <c r="O74" i="10"/>
  <c r="O71" i="7"/>
  <c r="P70" i="7"/>
  <c r="Q70" i="7" s="1"/>
  <c r="O73" i="3"/>
  <c r="P72" i="3"/>
  <c r="Q72" i="3" s="1"/>
  <c r="P68" i="4"/>
  <c r="Q68" i="4" s="1"/>
  <c r="O71" i="8" l="1"/>
  <c r="P70" i="8"/>
  <c r="Q70" i="8" s="1"/>
  <c r="P70" i="11"/>
  <c r="Q70" i="11" s="1"/>
  <c r="O71" i="11"/>
  <c r="O72" i="20"/>
  <c r="P71" i="20"/>
  <c r="Q71" i="20" s="1"/>
  <c r="O72" i="19"/>
  <c r="P71" i="19"/>
  <c r="Q71" i="19" s="1"/>
  <c r="P70" i="18"/>
  <c r="Q70" i="18" s="1"/>
  <c r="O71" i="18"/>
  <c r="O71" i="17"/>
  <c r="P70" i="17"/>
  <c r="Q70" i="17" s="1"/>
  <c r="P70" i="16"/>
  <c r="Q70" i="16" s="1"/>
  <c r="O71" i="16"/>
  <c r="P72" i="14"/>
  <c r="Q72" i="14" s="1"/>
  <c r="P72" i="13"/>
  <c r="Q72" i="13" s="1"/>
  <c r="O73" i="13"/>
  <c r="O73" i="12"/>
  <c r="P72" i="12"/>
  <c r="Q72" i="12" s="1"/>
  <c r="P74" i="10"/>
  <c r="Q74" i="10" s="1"/>
  <c r="O75" i="10"/>
  <c r="O72" i="7"/>
  <c r="P71" i="7"/>
  <c r="Q71" i="7" s="1"/>
  <c r="P73" i="3"/>
  <c r="Q73" i="3" s="1"/>
  <c r="O74" i="3"/>
  <c r="P69" i="4"/>
  <c r="Q69" i="4" s="1"/>
  <c r="P71" i="8" l="1"/>
  <c r="Q71" i="8" s="1"/>
  <c r="O72" i="8"/>
  <c r="P72" i="20"/>
  <c r="Q72" i="20" s="1"/>
  <c r="O73" i="20"/>
  <c r="P71" i="11"/>
  <c r="Q71" i="11" s="1"/>
  <c r="O72" i="11"/>
  <c r="O73" i="19"/>
  <c r="P72" i="19"/>
  <c r="Q72" i="19" s="1"/>
  <c r="O72" i="18"/>
  <c r="P71" i="18"/>
  <c r="Q71" i="18" s="1"/>
  <c r="P71" i="17"/>
  <c r="Q71" i="17" s="1"/>
  <c r="O72" i="17"/>
  <c r="P71" i="16"/>
  <c r="Q71" i="16" s="1"/>
  <c r="O72" i="16"/>
  <c r="P73" i="14"/>
  <c r="Q73" i="14" s="1"/>
  <c r="P73" i="13"/>
  <c r="Q73" i="13" s="1"/>
  <c r="O74" i="13"/>
  <c r="P73" i="12"/>
  <c r="Q73" i="12" s="1"/>
  <c r="O74" i="12"/>
  <c r="P75" i="10"/>
  <c r="Q75" i="10" s="1"/>
  <c r="O76" i="10"/>
  <c r="P72" i="7"/>
  <c r="Q72" i="7" s="1"/>
  <c r="O73" i="7"/>
  <c r="P74" i="3"/>
  <c r="Q74" i="3" s="1"/>
  <c r="O75" i="3"/>
  <c r="P70" i="4"/>
  <c r="Q70" i="4" s="1"/>
  <c r="O73" i="8" l="1"/>
  <c r="P72" i="8"/>
  <c r="Q72" i="8" s="1"/>
  <c r="P72" i="11"/>
  <c r="Q72" i="11" s="1"/>
  <c r="O73" i="11"/>
  <c r="P73" i="20"/>
  <c r="Q73" i="20" s="1"/>
  <c r="O74" i="20"/>
  <c r="P73" i="19"/>
  <c r="Q73" i="19" s="1"/>
  <c r="O74" i="19"/>
  <c r="P72" i="18"/>
  <c r="Q72" i="18" s="1"/>
  <c r="O73" i="18"/>
  <c r="P72" i="17"/>
  <c r="Q72" i="17" s="1"/>
  <c r="O73" i="17"/>
  <c r="O73" i="16"/>
  <c r="P72" i="16"/>
  <c r="Q72" i="16" s="1"/>
  <c r="P74" i="14"/>
  <c r="Q74" i="14" s="1"/>
  <c r="O75" i="13"/>
  <c r="P74" i="13"/>
  <c r="Q74" i="13" s="1"/>
  <c r="O75" i="12"/>
  <c r="P74" i="12"/>
  <c r="Q74" i="12" s="1"/>
  <c r="O77" i="10"/>
  <c r="P76" i="10"/>
  <c r="Q76" i="10" s="1"/>
  <c r="O74" i="7"/>
  <c r="P73" i="7"/>
  <c r="Q73" i="7" s="1"/>
  <c r="P75" i="3"/>
  <c r="Q75" i="3" s="1"/>
  <c r="O76" i="3"/>
  <c r="P71" i="4"/>
  <c r="Q71" i="4" s="1"/>
  <c r="P73" i="8" l="1"/>
  <c r="Q73" i="8" s="1"/>
  <c r="O74" i="8"/>
  <c r="P74" i="20"/>
  <c r="Q74" i="20" s="1"/>
  <c r="O75" i="20"/>
  <c r="O74" i="11"/>
  <c r="P73" i="11"/>
  <c r="Q73" i="11" s="1"/>
  <c r="P74" i="19"/>
  <c r="Q74" i="19" s="1"/>
  <c r="O75" i="19"/>
  <c r="P73" i="18"/>
  <c r="Q73" i="18" s="1"/>
  <c r="O74" i="18"/>
  <c r="P73" i="17"/>
  <c r="Q73" i="17" s="1"/>
  <c r="O74" i="17"/>
  <c r="P73" i="16"/>
  <c r="Q73" i="16" s="1"/>
  <c r="O74" i="16"/>
  <c r="P75" i="14"/>
  <c r="Q75" i="14" s="1"/>
  <c r="P75" i="13"/>
  <c r="Q75" i="13" s="1"/>
  <c r="O76" i="13"/>
  <c r="O76" i="12"/>
  <c r="P75" i="12"/>
  <c r="Q75" i="12" s="1"/>
  <c r="P77" i="10"/>
  <c r="Q77" i="10" s="1"/>
  <c r="O78" i="10"/>
  <c r="P74" i="7"/>
  <c r="Q74" i="7" s="1"/>
  <c r="O75" i="7"/>
  <c r="O77" i="3"/>
  <c r="P76" i="3"/>
  <c r="Q76" i="3" s="1"/>
  <c r="P72" i="4"/>
  <c r="Q72" i="4" s="1"/>
  <c r="P74" i="8" l="1"/>
  <c r="Q74" i="8" s="1"/>
  <c r="O75" i="8"/>
  <c r="P74" i="11"/>
  <c r="Q74" i="11" s="1"/>
  <c r="O75" i="11"/>
  <c r="O76" i="20"/>
  <c r="P75" i="20"/>
  <c r="Q75" i="20" s="1"/>
  <c r="O76" i="19"/>
  <c r="P75" i="19"/>
  <c r="Q75" i="19" s="1"/>
  <c r="P74" i="18"/>
  <c r="Q74" i="18" s="1"/>
  <c r="O75" i="18"/>
  <c r="O75" i="17"/>
  <c r="P74" i="17"/>
  <c r="Q74" i="17" s="1"/>
  <c r="O75" i="16"/>
  <c r="P74" i="16"/>
  <c r="Q74" i="16" s="1"/>
  <c r="P76" i="14"/>
  <c r="Q76" i="14" s="1"/>
  <c r="O77" i="13"/>
  <c r="P76" i="13"/>
  <c r="Q76" i="13" s="1"/>
  <c r="P76" i="12"/>
  <c r="Q76" i="12" s="1"/>
  <c r="O77" i="12"/>
  <c r="P78" i="10"/>
  <c r="Q78" i="10" s="1"/>
  <c r="O79" i="10"/>
  <c r="P75" i="7"/>
  <c r="Q75" i="7" s="1"/>
  <c r="O76" i="7"/>
  <c r="P77" i="3"/>
  <c r="Q77" i="3" s="1"/>
  <c r="O78" i="3"/>
  <c r="P73" i="4"/>
  <c r="Q73" i="4" s="1"/>
  <c r="P75" i="8" l="1"/>
  <c r="Q75" i="8" s="1"/>
  <c r="O76" i="8"/>
  <c r="O77" i="20"/>
  <c r="P76" i="20"/>
  <c r="Q76" i="20" s="1"/>
  <c r="O76" i="11"/>
  <c r="P75" i="11"/>
  <c r="Q75" i="11" s="1"/>
  <c r="P76" i="19"/>
  <c r="Q76" i="19" s="1"/>
  <c r="O77" i="19"/>
  <c r="O76" i="18"/>
  <c r="P75" i="18"/>
  <c r="Q75" i="18" s="1"/>
  <c r="P75" i="17"/>
  <c r="Q75" i="17" s="1"/>
  <c r="O76" i="17"/>
  <c r="O76" i="16"/>
  <c r="P75" i="16"/>
  <c r="Q75" i="16" s="1"/>
  <c r="P77" i="14"/>
  <c r="Q77" i="14" s="1"/>
  <c r="O78" i="13"/>
  <c r="P77" i="13"/>
  <c r="Q77" i="13" s="1"/>
  <c r="O78" i="12"/>
  <c r="P77" i="12"/>
  <c r="Q77" i="12" s="1"/>
  <c r="P79" i="10"/>
  <c r="Q79" i="10" s="1"/>
  <c r="O80" i="10"/>
  <c r="O77" i="7"/>
  <c r="P76" i="7"/>
  <c r="Q76" i="7" s="1"/>
  <c r="O79" i="3"/>
  <c r="P78" i="3"/>
  <c r="Q78" i="3" s="1"/>
  <c r="P74" i="4"/>
  <c r="Q74" i="4" s="1"/>
  <c r="P76" i="8" l="1"/>
  <c r="Q76" i="8" s="1"/>
  <c r="O77" i="8"/>
  <c r="O77" i="11"/>
  <c r="P76" i="11"/>
  <c r="Q76" i="11" s="1"/>
  <c r="O78" i="20"/>
  <c r="P77" i="20"/>
  <c r="Q77" i="20" s="1"/>
  <c r="P77" i="19"/>
  <c r="Q77" i="19" s="1"/>
  <c r="O78" i="19"/>
  <c r="P76" i="18"/>
  <c r="Q76" i="18" s="1"/>
  <c r="O77" i="18"/>
  <c r="P76" i="17"/>
  <c r="Q76" i="17" s="1"/>
  <c r="O77" i="17"/>
  <c r="O77" i="16"/>
  <c r="P76" i="16"/>
  <c r="Q76" i="16" s="1"/>
  <c r="P78" i="14"/>
  <c r="Q78" i="14" s="1"/>
  <c r="P78" i="13"/>
  <c r="Q78" i="13" s="1"/>
  <c r="O79" i="13"/>
  <c r="O79" i="12"/>
  <c r="P78" i="12"/>
  <c r="Q78" i="12" s="1"/>
  <c r="O81" i="10"/>
  <c r="P80" i="10"/>
  <c r="Q80" i="10" s="1"/>
  <c r="O78" i="7"/>
  <c r="P77" i="7"/>
  <c r="Q77" i="7" s="1"/>
  <c r="O80" i="3"/>
  <c r="P79" i="3"/>
  <c r="Q79" i="3" s="1"/>
  <c r="P75" i="4"/>
  <c r="Q75" i="4" s="1"/>
  <c r="O78" i="8" l="1"/>
  <c r="P77" i="8"/>
  <c r="Q77" i="8" s="1"/>
  <c r="P78" i="20"/>
  <c r="Q78" i="20" s="1"/>
  <c r="O79" i="20"/>
  <c r="O78" i="11"/>
  <c r="P77" i="11"/>
  <c r="Q77" i="11" s="1"/>
  <c r="O79" i="19"/>
  <c r="P78" i="19"/>
  <c r="Q78" i="19" s="1"/>
  <c r="O78" i="18"/>
  <c r="P77" i="18"/>
  <c r="Q77" i="18" s="1"/>
  <c r="O78" i="17"/>
  <c r="P77" i="17"/>
  <c r="Q77" i="17" s="1"/>
  <c r="P77" i="16"/>
  <c r="Q77" i="16" s="1"/>
  <c r="O78" i="16"/>
  <c r="P79" i="14"/>
  <c r="Q79" i="14" s="1"/>
  <c r="O80" i="13"/>
  <c r="P79" i="13"/>
  <c r="Q79" i="13" s="1"/>
  <c r="O80" i="12"/>
  <c r="P79" i="12"/>
  <c r="Q79" i="12" s="1"/>
  <c r="O82" i="10"/>
  <c r="P81" i="10"/>
  <c r="Q81" i="10" s="1"/>
  <c r="P78" i="7"/>
  <c r="Q78" i="7" s="1"/>
  <c r="O79" i="7"/>
  <c r="O81" i="3"/>
  <c r="P80" i="3"/>
  <c r="Q80" i="3" s="1"/>
  <c r="P76" i="4"/>
  <c r="Q76" i="4" s="1"/>
  <c r="P78" i="8" l="1"/>
  <c r="Q78" i="8" s="1"/>
  <c r="O79" i="8"/>
  <c r="O79" i="11"/>
  <c r="P78" i="11"/>
  <c r="Q78" i="11" s="1"/>
  <c r="P79" i="20"/>
  <c r="Q79" i="20" s="1"/>
  <c r="O80" i="20"/>
  <c r="P79" i="19"/>
  <c r="Q79" i="19" s="1"/>
  <c r="O80" i="19"/>
  <c r="O79" i="18"/>
  <c r="P78" i="18"/>
  <c r="Q78" i="18" s="1"/>
  <c r="O79" i="17"/>
  <c r="P78" i="17"/>
  <c r="Q78" i="17" s="1"/>
  <c r="O79" i="16"/>
  <c r="P78" i="16"/>
  <c r="Q78" i="16" s="1"/>
  <c r="P80" i="14"/>
  <c r="Q80" i="14" s="1"/>
  <c r="P80" i="13"/>
  <c r="Q80" i="13" s="1"/>
  <c r="O81" i="13"/>
  <c r="P80" i="12"/>
  <c r="Q80" i="12" s="1"/>
  <c r="O81" i="12"/>
  <c r="P82" i="10"/>
  <c r="Q82" i="10" s="1"/>
  <c r="O83" i="10"/>
  <c r="P79" i="7"/>
  <c r="Q79" i="7" s="1"/>
  <c r="O80" i="7"/>
  <c r="O82" i="3"/>
  <c r="P81" i="3"/>
  <c r="Q81" i="3" s="1"/>
  <c r="P77" i="4"/>
  <c r="Q77" i="4" s="1"/>
  <c r="O80" i="8" l="1"/>
  <c r="P79" i="8"/>
  <c r="Q79" i="8" s="1"/>
  <c r="O81" i="20"/>
  <c r="P80" i="20"/>
  <c r="Q80" i="20" s="1"/>
  <c r="P79" i="11"/>
  <c r="Q79" i="11" s="1"/>
  <c r="O80" i="11"/>
  <c r="P80" i="19"/>
  <c r="Q80" i="19" s="1"/>
  <c r="O81" i="19"/>
  <c r="P79" i="18"/>
  <c r="Q79" i="18" s="1"/>
  <c r="O80" i="18"/>
  <c r="P79" i="17"/>
  <c r="Q79" i="17" s="1"/>
  <c r="O80" i="17"/>
  <c r="P79" i="16"/>
  <c r="Q79" i="16" s="1"/>
  <c r="O80" i="16"/>
  <c r="P81" i="14"/>
  <c r="Q81" i="14" s="1"/>
  <c r="O82" i="13"/>
  <c r="P81" i="13"/>
  <c r="Q81" i="13" s="1"/>
  <c r="O82" i="12"/>
  <c r="P81" i="12"/>
  <c r="Q81" i="12" s="1"/>
  <c r="P83" i="10"/>
  <c r="Q83" i="10" s="1"/>
  <c r="O84" i="10"/>
  <c r="O81" i="7"/>
  <c r="P80" i="7"/>
  <c r="Q80" i="7" s="1"/>
  <c r="P82" i="3"/>
  <c r="Q82" i="3" s="1"/>
  <c r="O83" i="3"/>
  <c r="P78" i="4"/>
  <c r="Q78" i="4" s="1"/>
  <c r="O81" i="8" l="1"/>
  <c r="P80" i="8"/>
  <c r="Q80" i="8" s="1"/>
  <c r="P80" i="11"/>
  <c r="Q80" i="11" s="1"/>
  <c r="O81" i="11"/>
  <c r="O82" i="20"/>
  <c r="P81" i="20"/>
  <c r="Q81" i="20" s="1"/>
  <c r="P81" i="19"/>
  <c r="Q81" i="19" s="1"/>
  <c r="O82" i="19"/>
  <c r="O81" i="18"/>
  <c r="P80" i="18"/>
  <c r="Q80" i="18" s="1"/>
  <c r="O81" i="17"/>
  <c r="P80" i="17"/>
  <c r="Q80" i="17" s="1"/>
  <c r="O81" i="16"/>
  <c r="P80" i="16"/>
  <c r="Q80" i="16" s="1"/>
  <c r="P82" i="14"/>
  <c r="Q82" i="14" s="1"/>
  <c r="O83" i="13"/>
  <c r="P82" i="13"/>
  <c r="Q82" i="13" s="1"/>
  <c r="P82" i="12"/>
  <c r="Q82" i="12" s="1"/>
  <c r="O83" i="12"/>
  <c r="P84" i="10"/>
  <c r="Q84" i="10" s="1"/>
  <c r="O85" i="10"/>
  <c r="P81" i="7"/>
  <c r="Q81" i="7" s="1"/>
  <c r="O82" i="7"/>
  <c r="O84" i="3"/>
  <c r="P83" i="3"/>
  <c r="Q83" i="3" s="1"/>
  <c r="P79" i="4"/>
  <c r="Q79" i="4" s="1"/>
  <c r="P81" i="8" l="1"/>
  <c r="Q81" i="8" s="1"/>
  <c r="O82" i="8"/>
  <c r="P82" i="20"/>
  <c r="Q82" i="20" s="1"/>
  <c r="O83" i="20"/>
  <c r="P81" i="11"/>
  <c r="Q81" i="11" s="1"/>
  <c r="O82" i="11"/>
  <c r="O83" i="19"/>
  <c r="P82" i="19"/>
  <c r="Q82" i="19" s="1"/>
  <c r="P81" i="18"/>
  <c r="Q81" i="18" s="1"/>
  <c r="O82" i="18"/>
  <c r="O82" i="17"/>
  <c r="P81" i="17"/>
  <c r="Q81" i="17" s="1"/>
  <c r="O82" i="16"/>
  <c r="P81" i="16"/>
  <c r="Q81" i="16" s="1"/>
  <c r="P83" i="14"/>
  <c r="Q83" i="14" s="1"/>
  <c r="O84" i="13"/>
  <c r="P83" i="13"/>
  <c r="Q83" i="13" s="1"/>
  <c r="O84" i="12"/>
  <c r="P83" i="12"/>
  <c r="Q83" i="12" s="1"/>
  <c r="P85" i="10"/>
  <c r="Q85" i="10" s="1"/>
  <c r="O86" i="10"/>
  <c r="O83" i="7"/>
  <c r="P82" i="7"/>
  <c r="Q82" i="7" s="1"/>
  <c r="O85" i="3"/>
  <c r="P84" i="3"/>
  <c r="Q84" i="3" s="1"/>
  <c r="P80" i="4"/>
  <c r="Q80" i="4" s="1"/>
  <c r="P82" i="8" l="1"/>
  <c r="Q82" i="8" s="1"/>
  <c r="O83" i="8"/>
  <c r="P82" i="11"/>
  <c r="Q82" i="11" s="1"/>
  <c r="O83" i="11"/>
  <c r="O84" i="20"/>
  <c r="P83" i="20"/>
  <c r="Q83" i="20" s="1"/>
  <c r="P83" i="19"/>
  <c r="Q83" i="19" s="1"/>
  <c r="O84" i="19"/>
  <c r="O83" i="18"/>
  <c r="P82" i="18"/>
  <c r="Q82" i="18" s="1"/>
  <c r="P82" i="17"/>
  <c r="Q82" i="17" s="1"/>
  <c r="O83" i="17"/>
  <c r="P82" i="16"/>
  <c r="Q82" i="16" s="1"/>
  <c r="O83" i="16"/>
  <c r="P84" i="14"/>
  <c r="Q84" i="14" s="1"/>
  <c r="O85" i="13"/>
  <c r="P84" i="13"/>
  <c r="Q84" i="13" s="1"/>
  <c r="P84" i="12"/>
  <c r="Q84" i="12" s="1"/>
  <c r="O85" i="12"/>
  <c r="O87" i="10"/>
  <c r="P86" i="10"/>
  <c r="Q86" i="10" s="1"/>
  <c r="P83" i="7"/>
  <c r="Q83" i="7" s="1"/>
  <c r="O84" i="7"/>
  <c r="O86" i="3"/>
  <c r="P85" i="3"/>
  <c r="Q85" i="3" s="1"/>
  <c r="P81" i="4"/>
  <c r="Q81" i="4" s="1"/>
  <c r="O84" i="8" l="1"/>
  <c r="P83" i="8"/>
  <c r="Q83" i="8" s="1"/>
  <c r="P84" i="20"/>
  <c r="Q84" i="20" s="1"/>
  <c r="O85" i="20"/>
  <c r="P83" i="11"/>
  <c r="Q83" i="11" s="1"/>
  <c r="O84" i="11"/>
  <c r="O85" i="19"/>
  <c r="P84" i="19"/>
  <c r="Q84" i="19" s="1"/>
  <c r="O84" i="18"/>
  <c r="P83" i="18"/>
  <c r="Q83" i="18" s="1"/>
  <c r="P83" i="17"/>
  <c r="Q83" i="17" s="1"/>
  <c r="O84" i="17"/>
  <c r="P83" i="16"/>
  <c r="Q83" i="16" s="1"/>
  <c r="O84" i="16"/>
  <c r="P85" i="14"/>
  <c r="Q85" i="14" s="1"/>
  <c r="P85" i="13"/>
  <c r="Q85" i="13" s="1"/>
  <c r="O86" i="13"/>
  <c r="P85" i="12"/>
  <c r="Q85" i="12" s="1"/>
  <c r="O86" i="12"/>
  <c r="O88" i="10"/>
  <c r="P87" i="10"/>
  <c r="Q87" i="10" s="1"/>
  <c r="P84" i="7"/>
  <c r="Q84" i="7" s="1"/>
  <c r="O85" i="7"/>
  <c r="O87" i="3"/>
  <c r="P86" i="3"/>
  <c r="Q86" i="3" s="1"/>
  <c r="P82" i="4"/>
  <c r="Q82" i="4" s="1"/>
  <c r="P84" i="8" l="1"/>
  <c r="Q84" i="8" s="1"/>
  <c r="O85" i="8"/>
  <c r="O85" i="11"/>
  <c r="P84" i="11"/>
  <c r="Q84" i="11" s="1"/>
  <c r="P85" i="20"/>
  <c r="Q85" i="20" s="1"/>
  <c r="O86" i="20"/>
  <c r="P85" i="19"/>
  <c r="Q85" i="19" s="1"/>
  <c r="O86" i="19"/>
  <c r="P84" i="18"/>
  <c r="Q84" i="18" s="1"/>
  <c r="O85" i="18"/>
  <c r="P84" i="17"/>
  <c r="Q84" i="17" s="1"/>
  <c r="O85" i="17"/>
  <c r="P84" i="16"/>
  <c r="Q84" i="16" s="1"/>
  <c r="O85" i="16"/>
  <c r="P86" i="14"/>
  <c r="Q86" i="14" s="1"/>
  <c r="O87" i="13"/>
  <c r="P86" i="13"/>
  <c r="Q86" i="13" s="1"/>
  <c r="O87" i="12"/>
  <c r="P86" i="12"/>
  <c r="Q86" i="12" s="1"/>
  <c r="O89" i="10"/>
  <c r="P88" i="10"/>
  <c r="Q88" i="10" s="1"/>
  <c r="P85" i="7"/>
  <c r="Q85" i="7" s="1"/>
  <c r="O86" i="7"/>
  <c r="P87" i="3"/>
  <c r="Q87" i="3" s="1"/>
  <c r="O88" i="3"/>
  <c r="P83" i="4"/>
  <c r="Q83" i="4" s="1"/>
  <c r="O86" i="8" l="1"/>
  <c r="P85" i="8"/>
  <c r="Q85" i="8" s="1"/>
  <c r="O87" i="20"/>
  <c r="P86" i="20"/>
  <c r="Q86" i="20" s="1"/>
  <c r="O86" i="11"/>
  <c r="P85" i="11"/>
  <c r="Q85" i="11" s="1"/>
  <c r="O87" i="19"/>
  <c r="P86" i="19"/>
  <c r="Q86" i="19" s="1"/>
  <c r="P85" i="18"/>
  <c r="Q85" i="18" s="1"/>
  <c r="O86" i="18"/>
  <c r="O86" i="17"/>
  <c r="P85" i="17"/>
  <c r="Q85" i="17" s="1"/>
  <c r="O86" i="16"/>
  <c r="P85" i="16"/>
  <c r="Q85" i="16" s="1"/>
  <c r="P87" i="14"/>
  <c r="Q87" i="14" s="1"/>
  <c r="P87" i="13"/>
  <c r="Q87" i="13" s="1"/>
  <c r="O88" i="13"/>
  <c r="O88" i="12"/>
  <c r="P87" i="12"/>
  <c r="Q87" i="12" s="1"/>
  <c r="O90" i="10"/>
  <c r="P89" i="10"/>
  <c r="Q89" i="10" s="1"/>
  <c r="O87" i="7"/>
  <c r="P86" i="7"/>
  <c r="Q86" i="7" s="1"/>
  <c r="O89" i="3"/>
  <c r="P88" i="3"/>
  <c r="Q88" i="3" s="1"/>
  <c r="P84" i="4"/>
  <c r="Q84" i="4" s="1"/>
  <c r="O87" i="8" l="1"/>
  <c r="P86" i="8"/>
  <c r="Q86" i="8" s="1"/>
  <c r="P86" i="11"/>
  <c r="Q86" i="11" s="1"/>
  <c r="O87" i="11"/>
  <c r="P87" i="20"/>
  <c r="Q87" i="20" s="1"/>
  <c r="O88" i="20"/>
  <c r="O88" i="19"/>
  <c r="P87" i="19"/>
  <c r="Q87" i="19" s="1"/>
  <c r="O87" i="18"/>
  <c r="P86" i="18"/>
  <c r="Q86" i="18" s="1"/>
  <c r="P86" i="17"/>
  <c r="Q86" i="17" s="1"/>
  <c r="O87" i="17"/>
  <c r="P86" i="16"/>
  <c r="Q86" i="16" s="1"/>
  <c r="O87" i="16"/>
  <c r="P88" i="14"/>
  <c r="Q88" i="14" s="1"/>
  <c r="O89" i="13"/>
  <c r="P88" i="13"/>
  <c r="Q88" i="13" s="1"/>
  <c r="O89" i="12"/>
  <c r="P88" i="12"/>
  <c r="Q88" i="12" s="1"/>
  <c r="O91" i="10"/>
  <c r="P90" i="10"/>
  <c r="Q90" i="10" s="1"/>
  <c r="O88" i="7"/>
  <c r="P87" i="7"/>
  <c r="Q87" i="7" s="1"/>
  <c r="P89" i="3"/>
  <c r="Q89" i="3" s="1"/>
  <c r="O90" i="3"/>
  <c r="P85" i="4"/>
  <c r="Q85" i="4" s="1"/>
  <c r="P87" i="8" l="1"/>
  <c r="Q87" i="8" s="1"/>
  <c r="O88" i="8"/>
  <c r="O89" i="20"/>
  <c r="P88" i="20"/>
  <c r="Q88" i="20" s="1"/>
  <c r="O88" i="11"/>
  <c r="P87" i="11"/>
  <c r="Q87" i="11" s="1"/>
  <c r="P88" i="19"/>
  <c r="Q88" i="19" s="1"/>
  <c r="O89" i="19"/>
  <c r="O88" i="18"/>
  <c r="P87" i="18"/>
  <c r="Q87" i="18" s="1"/>
  <c r="O88" i="17"/>
  <c r="P87" i="17"/>
  <c r="Q87" i="17" s="1"/>
  <c r="O88" i="16"/>
  <c r="P87" i="16"/>
  <c r="Q87" i="16" s="1"/>
  <c r="P89" i="14"/>
  <c r="Q89" i="14" s="1"/>
  <c r="P89" i="13"/>
  <c r="Q89" i="13" s="1"/>
  <c r="O90" i="13"/>
  <c r="P89" i="12"/>
  <c r="Q89" i="12" s="1"/>
  <c r="O90" i="12"/>
  <c r="P91" i="10"/>
  <c r="Q91" i="10" s="1"/>
  <c r="O92" i="10"/>
  <c r="O89" i="7"/>
  <c r="P88" i="7"/>
  <c r="Q88" i="7" s="1"/>
  <c r="P90" i="3"/>
  <c r="Q90" i="3" s="1"/>
  <c r="O91" i="3"/>
  <c r="P86" i="4"/>
  <c r="Q86" i="4" s="1"/>
  <c r="P88" i="8" l="1"/>
  <c r="Q88" i="8" s="1"/>
  <c r="O89" i="8"/>
  <c r="O89" i="11"/>
  <c r="P88" i="11"/>
  <c r="Q88" i="11" s="1"/>
  <c r="P89" i="20"/>
  <c r="Q89" i="20" s="1"/>
  <c r="O90" i="20"/>
  <c r="O90" i="19"/>
  <c r="P89" i="19"/>
  <c r="Q89" i="19" s="1"/>
  <c r="O89" i="18"/>
  <c r="P88" i="18"/>
  <c r="Q88" i="18" s="1"/>
  <c r="P88" i="17"/>
  <c r="Q88" i="17" s="1"/>
  <c r="O89" i="17"/>
  <c r="P88" i="16"/>
  <c r="Q88" i="16" s="1"/>
  <c r="O89" i="16"/>
  <c r="P90" i="14"/>
  <c r="Q90" i="14" s="1"/>
  <c r="P90" i="13"/>
  <c r="Q90" i="13" s="1"/>
  <c r="O91" i="13"/>
  <c r="O91" i="12"/>
  <c r="P90" i="12"/>
  <c r="Q90" i="12" s="1"/>
  <c r="P92" i="10"/>
  <c r="Q92" i="10" s="1"/>
  <c r="O93" i="10"/>
  <c r="O90" i="7"/>
  <c r="P89" i="7"/>
  <c r="Q89" i="7" s="1"/>
  <c r="O92" i="3"/>
  <c r="P91" i="3"/>
  <c r="Q91" i="3" s="1"/>
  <c r="P87" i="4"/>
  <c r="Q87" i="4" s="1"/>
  <c r="O90" i="8" l="1"/>
  <c r="P89" i="8"/>
  <c r="Q89" i="8" s="1"/>
  <c r="P90" i="20"/>
  <c r="Q90" i="20" s="1"/>
  <c r="O91" i="20"/>
  <c r="O90" i="11"/>
  <c r="P89" i="11"/>
  <c r="Q89" i="11" s="1"/>
  <c r="O91" i="19"/>
  <c r="P90" i="19"/>
  <c r="Q90" i="19" s="1"/>
  <c r="P89" i="18"/>
  <c r="Q89" i="18" s="1"/>
  <c r="O90" i="18"/>
  <c r="O90" i="17"/>
  <c r="P89" i="17"/>
  <c r="Q89" i="17" s="1"/>
  <c r="O90" i="16"/>
  <c r="P89" i="16"/>
  <c r="Q89" i="16" s="1"/>
  <c r="P91" i="14"/>
  <c r="Q91" i="14" s="1"/>
  <c r="O92" i="13"/>
  <c r="P91" i="13"/>
  <c r="Q91" i="13" s="1"/>
  <c r="O92" i="12"/>
  <c r="P91" i="12"/>
  <c r="Q91" i="12" s="1"/>
  <c r="O94" i="10"/>
  <c r="P93" i="10"/>
  <c r="Q93" i="10" s="1"/>
  <c r="P90" i="7"/>
  <c r="Q90" i="7" s="1"/>
  <c r="O91" i="7"/>
  <c r="O93" i="3"/>
  <c r="P92" i="3"/>
  <c r="Q92" i="3" s="1"/>
  <c r="P88" i="4"/>
  <c r="Q88" i="4" s="1"/>
  <c r="P90" i="8" l="1"/>
  <c r="Q90" i="8" s="1"/>
  <c r="O91" i="8"/>
  <c r="P90" i="11"/>
  <c r="Q90" i="11" s="1"/>
  <c r="O91" i="11"/>
  <c r="O92" i="20"/>
  <c r="P91" i="20"/>
  <c r="Q91" i="20" s="1"/>
  <c r="O92" i="19"/>
  <c r="P91" i="19"/>
  <c r="Q91" i="19" s="1"/>
  <c r="O91" i="18"/>
  <c r="P90" i="18"/>
  <c r="Q90" i="18" s="1"/>
  <c r="P90" i="17"/>
  <c r="Q90" i="17" s="1"/>
  <c r="O91" i="17"/>
  <c r="P90" i="16"/>
  <c r="Q90" i="16" s="1"/>
  <c r="O91" i="16"/>
  <c r="P92" i="14"/>
  <c r="Q92" i="14" s="1"/>
  <c r="P92" i="13"/>
  <c r="Q92" i="13" s="1"/>
  <c r="O93" i="13"/>
  <c r="P92" i="12"/>
  <c r="Q92" i="12" s="1"/>
  <c r="O93" i="12"/>
  <c r="O95" i="10"/>
  <c r="P94" i="10"/>
  <c r="Q94" i="10" s="1"/>
  <c r="O92" i="7"/>
  <c r="P91" i="7"/>
  <c r="Q91" i="7" s="1"/>
  <c r="P93" i="3"/>
  <c r="Q93" i="3" s="1"/>
  <c r="O94" i="3"/>
  <c r="P89" i="4"/>
  <c r="Q89" i="4" s="1"/>
  <c r="P91" i="8" l="1"/>
  <c r="Q91" i="8" s="1"/>
  <c r="O92" i="8"/>
  <c r="P92" i="20"/>
  <c r="Q92" i="20" s="1"/>
  <c r="O93" i="20"/>
  <c r="P91" i="11"/>
  <c r="Q91" i="11" s="1"/>
  <c r="O92" i="11"/>
  <c r="P92" i="19"/>
  <c r="Q92" i="19" s="1"/>
  <c r="O93" i="19"/>
  <c r="P91" i="18"/>
  <c r="Q91" i="18" s="1"/>
  <c r="O92" i="18"/>
  <c r="P91" i="17"/>
  <c r="Q91" i="17" s="1"/>
  <c r="O92" i="17"/>
  <c r="O92" i="16"/>
  <c r="P91" i="16"/>
  <c r="Q91" i="16" s="1"/>
  <c r="P93" i="14"/>
  <c r="Q93" i="14" s="1"/>
  <c r="O94" i="13"/>
  <c r="P93" i="13"/>
  <c r="Q93" i="13" s="1"/>
  <c r="O94" i="12"/>
  <c r="P93" i="12"/>
  <c r="Q93" i="12" s="1"/>
  <c r="P95" i="10"/>
  <c r="Q95" i="10" s="1"/>
  <c r="O96" i="10"/>
  <c r="O93" i="7"/>
  <c r="P92" i="7"/>
  <c r="Q92" i="7" s="1"/>
  <c r="P94" i="3"/>
  <c r="Q94" i="3" s="1"/>
  <c r="O95" i="3"/>
  <c r="P90" i="4"/>
  <c r="Q90" i="4" s="1"/>
  <c r="O93" i="8" l="1"/>
  <c r="P92" i="8"/>
  <c r="Q92" i="8" s="1"/>
  <c r="O93" i="11"/>
  <c r="P92" i="11"/>
  <c r="Q92" i="11" s="1"/>
  <c r="O94" i="20"/>
  <c r="P93" i="20"/>
  <c r="Q93" i="20" s="1"/>
  <c r="O94" i="19"/>
  <c r="P93" i="19"/>
  <c r="Q93" i="19" s="1"/>
  <c r="O93" i="18"/>
  <c r="P92" i="18"/>
  <c r="Q92" i="18" s="1"/>
  <c r="O93" i="17"/>
  <c r="P92" i="17"/>
  <c r="Q92" i="17" s="1"/>
  <c r="P92" i="16"/>
  <c r="Q92" i="16" s="1"/>
  <c r="O93" i="16"/>
  <c r="P94" i="14"/>
  <c r="Q94" i="14" s="1"/>
  <c r="P94" i="13"/>
  <c r="Q94" i="13" s="1"/>
  <c r="O95" i="13"/>
  <c r="P94" i="12"/>
  <c r="Q94" i="12" s="1"/>
  <c r="O95" i="12"/>
  <c r="P96" i="10"/>
  <c r="Q96" i="10" s="1"/>
  <c r="O97" i="10"/>
  <c r="O94" i="7"/>
  <c r="P93" i="7"/>
  <c r="Q93" i="7" s="1"/>
  <c r="O96" i="3"/>
  <c r="P95" i="3"/>
  <c r="Q95" i="3" s="1"/>
  <c r="P91" i="4"/>
  <c r="Q91" i="4" s="1"/>
  <c r="P93" i="8" l="1"/>
  <c r="Q93" i="8" s="1"/>
  <c r="O94" i="8"/>
  <c r="O95" i="20"/>
  <c r="P94" i="20"/>
  <c r="Q94" i="20" s="1"/>
  <c r="P93" i="11"/>
  <c r="Q93" i="11" s="1"/>
  <c r="O94" i="11"/>
  <c r="P94" i="19"/>
  <c r="Q94" i="19" s="1"/>
  <c r="O95" i="19"/>
  <c r="O94" i="18"/>
  <c r="P93" i="18"/>
  <c r="Q93" i="18" s="1"/>
  <c r="O94" i="17"/>
  <c r="P93" i="17"/>
  <c r="Q93" i="17" s="1"/>
  <c r="P93" i="16"/>
  <c r="Q93" i="16" s="1"/>
  <c r="O94" i="16"/>
  <c r="P95" i="14"/>
  <c r="Q95" i="14" s="1"/>
  <c r="P95" i="13"/>
  <c r="Q95" i="13" s="1"/>
  <c r="O96" i="13"/>
  <c r="O96" i="12"/>
  <c r="P95" i="12"/>
  <c r="Q95" i="12" s="1"/>
  <c r="O98" i="10"/>
  <c r="P97" i="10"/>
  <c r="Q97" i="10" s="1"/>
  <c r="P94" i="7"/>
  <c r="Q94" i="7" s="1"/>
  <c r="O95" i="7"/>
  <c r="O97" i="3"/>
  <c r="P96" i="3"/>
  <c r="Q96" i="3" s="1"/>
  <c r="P92" i="4"/>
  <c r="Q92" i="4" s="1"/>
  <c r="P94" i="8" l="1"/>
  <c r="Q94" i="8" s="1"/>
  <c r="O95" i="8"/>
  <c r="P94" i="11"/>
  <c r="Q94" i="11" s="1"/>
  <c r="O95" i="11"/>
  <c r="O96" i="20"/>
  <c r="P95" i="20"/>
  <c r="Q95" i="20" s="1"/>
  <c r="P95" i="19"/>
  <c r="Q95" i="19" s="1"/>
  <c r="O96" i="19"/>
  <c r="P94" i="18"/>
  <c r="Q94" i="18" s="1"/>
  <c r="O95" i="18"/>
  <c r="P94" i="17"/>
  <c r="Q94" i="17" s="1"/>
  <c r="O95" i="17"/>
  <c r="P94" i="16"/>
  <c r="Q94" i="16" s="1"/>
  <c r="O95" i="16"/>
  <c r="P96" i="14"/>
  <c r="Q96" i="14" s="1"/>
  <c r="O97" i="13"/>
  <c r="P96" i="13"/>
  <c r="Q96" i="13" s="1"/>
  <c r="P96" i="12"/>
  <c r="Q96" i="12" s="1"/>
  <c r="O97" i="12"/>
  <c r="P98" i="10"/>
  <c r="Q98" i="10" s="1"/>
  <c r="O99" i="10"/>
  <c r="P95" i="7"/>
  <c r="Q95" i="7" s="1"/>
  <c r="O96" i="7"/>
  <c r="P97" i="3"/>
  <c r="Q97" i="3" s="1"/>
  <c r="O98" i="3"/>
  <c r="P93" i="4"/>
  <c r="Q93" i="4" s="1"/>
  <c r="O96" i="8" l="1"/>
  <c r="P95" i="8"/>
  <c r="Q95" i="8" s="1"/>
  <c r="O97" i="20"/>
  <c r="P96" i="20"/>
  <c r="Q96" i="20" s="1"/>
  <c r="O96" i="11"/>
  <c r="P95" i="11"/>
  <c r="Q95" i="11" s="1"/>
  <c r="O97" i="19"/>
  <c r="P96" i="19"/>
  <c r="Q96" i="19" s="1"/>
  <c r="P95" i="18"/>
  <c r="Q95" i="18" s="1"/>
  <c r="O96" i="18"/>
  <c r="O96" i="17"/>
  <c r="P95" i="17"/>
  <c r="Q95" i="17" s="1"/>
  <c r="P95" i="16"/>
  <c r="Q95" i="16" s="1"/>
  <c r="O96" i="16"/>
  <c r="P97" i="14"/>
  <c r="Q97" i="14" s="1"/>
  <c r="P97" i="13"/>
  <c r="Q97" i="13" s="1"/>
  <c r="O98" i="13"/>
  <c r="P97" i="12"/>
  <c r="Q97" i="12" s="1"/>
  <c r="O98" i="12"/>
  <c r="O100" i="10"/>
  <c r="P99" i="10"/>
  <c r="Q99" i="10" s="1"/>
  <c r="P96" i="7"/>
  <c r="Q96" i="7" s="1"/>
  <c r="O97" i="7"/>
  <c r="P98" i="3"/>
  <c r="Q98" i="3" s="1"/>
  <c r="O99" i="3"/>
  <c r="P94" i="4"/>
  <c r="Q94" i="4" s="1"/>
  <c r="P96" i="8" l="1"/>
  <c r="Q96" i="8" s="1"/>
  <c r="O97" i="8"/>
  <c r="P96" i="11"/>
  <c r="Q96" i="11" s="1"/>
  <c r="O97" i="11"/>
  <c r="O98" i="20"/>
  <c r="P97" i="20"/>
  <c r="Q97" i="20" s="1"/>
  <c r="P97" i="19"/>
  <c r="Q97" i="19" s="1"/>
  <c r="O98" i="19"/>
  <c r="P96" i="18"/>
  <c r="Q96" i="18" s="1"/>
  <c r="O97" i="18"/>
  <c r="P96" i="17"/>
  <c r="Q96" i="17" s="1"/>
  <c r="O97" i="17"/>
  <c r="P96" i="16"/>
  <c r="Q96" i="16" s="1"/>
  <c r="O97" i="16"/>
  <c r="P98" i="14"/>
  <c r="Q98" i="14" s="1"/>
  <c r="O99" i="13"/>
  <c r="P98" i="13"/>
  <c r="Q98" i="13" s="1"/>
  <c r="O99" i="12"/>
  <c r="P98" i="12"/>
  <c r="Q98" i="12" s="1"/>
  <c r="P100" i="10"/>
  <c r="Q100" i="10" s="1"/>
  <c r="O101" i="10"/>
  <c r="O98" i="7"/>
  <c r="P97" i="7"/>
  <c r="Q97" i="7" s="1"/>
  <c r="O100" i="3"/>
  <c r="P99" i="3"/>
  <c r="Q99" i="3" s="1"/>
  <c r="P95" i="4"/>
  <c r="Q95" i="4" s="1"/>
  <c r="O98" i="8" l="1"/>
  <c r="P97" i="8"/>
  <c r="Q97" i="8" s="1"/>
  <c r="P98" i="20"/>
  <c r="Q98" i="20" s="1"/>
  <c r="O99" i="20"/>
  <c r="O98" i="11"/>
  <c r="P97" i="11"/>
  <c r="Q97" i="11" s="1"/>
  <c r="O99" i="19"/>
  <c r="P98" i="19"/>
  <c r="Q98" i="19" s="1"/>
  <c r="P97" i="18"/>
  <c r="Q97" i="18" s="1"/>
  <c r="O98" i="18"/>
  <c r="O98" i="17"/>
  <c r="P97" i="17"/>
  <c r="Q97" i="17" s="1"/>
  <c r="O98" i="16"/>
  <c r="P97" i="16"/>
  <c r="Q97" i="16" s="1"/>
  <c r="P99" i="14"/>
  <c r="Q99" i="14" s="1"/>
  <c r="P99" i="13"/>
  <c r="Q99" i="13" s="1"/>
  <c r="O100" i="13"/>
  <c r="O100" i="12"/>
  <c r="P99" i="12"/>
  <c r="Q99" i="12" s="1"/>
  <c r="P101" i="10"/>
  <c r="Q101" i="10" s="1"/>
  <c r="O102" i="10"/>
  <c r="P98" i="7"/>
  <c r="Q98" i="7" s="1"/>
  <c r="O99" i="7"/>
  <c r="O101" i="3"/>
  <c r="P100" i="3"/>
  <c r="Q100" i="3" s="1"/>
  <c r="P96" i="4"/>
  <c r="Q96" i="4" s="1"/>
  <c r="O99" i="8" l="1"/>
  <c r="P98" i="8"/>
  <c r="Q98" i="8" s="1"/>
  <c r="P98" i="11"/>
  <c r="Q98" i="11" s="1"/>
  <c r="O99" i="11"/>
  <c r="O100" i="20"/>
  <c r="P99" i="20"/>
  <c r="Q99" i="20" s="1"/>
  <c r="O100" i="19"/>
  <c r="P99" i="19"/>
  <c r="Q99" i="19" s="1"/>
  <c r="P98" i="18"/>
  <c r="Q98" i="18" s="1"/>
  <c r="O99" i="18"/>
  <c r="P98" i="17"/>
  <c r="Q98" i="17" s="1"/>
  <c r="O99" i="17"/>
  <c r="P98" i="16"/>
  <c r="Q98" i="16" s="1"/>
  <c r="O99" i="16"/>
  <c r="P100" i="14"/>
  <c r="Q100" i="14" s="1"/>
  <c r="P100" i="13"/>
  <c r="Q100" i="13" s="1"/>
  <c r="O101" i="13"/>
  <c r="P100" i="12"/>
  <c r="Q100" i="12" s="1"/>
  <c r="O101" i="12"/>
  <c r="P102" i="10"/>
  <c r="Q102" i="10" s="1"/>
  <c r="O103" i="10"/>
  <c r="O100" i="7"/>
  <c r="P99" i="7"/>
  <c r="Q99" i="7" s="1"/>
  <c r="O102" i="3"/>
  <c r="P101" i="3"/>
  <c r="Q101" i="3" s="1"/>
  <c r="P97" i="4"/>
  <c r="Q97" i="4" s="1"/>
  <c r="P99" i="8" l="1"/>
  <c r="Q99" i="8" s="1"/>
  <c r="O100" i="8"/>
  <c r="P100" i="20"/>
  <c r="Q100" i="20" s="1"/>
  <c r="O101" i="20"/>
  <c r="P99" i="11"/>
  <c r="Q99" i="11" s="1"/>
  <c r="O100" i="11"/>
  <c r="P100" i="19"/>
  <c r="Q100" i="19" s="1"/>
  <c r="O101" i="19"/>
  <c r="P99" i="18"/>
  <c r="Q99" i="18" s="1"/>
  <c r="O100" i="18"/>
  <c r="O100" i="17"/>
  <c r="P99" i="17"/>
  <c r="Q99" i="17" s="1"/>
  <c r="O100" i="16"/>
  <c r="P99" i="16"/>
  <c r="Q99" i="16" s="1"/>
  <c r="P101" i="14"/>
  <c r="Q101" i="14" s="1"/>
  <c r="P101" i="13"/>
  <c r="Q101" i="13" s="1"/>
  <c r="O102" i="13"/>
  <c r="O102" i="12"/>
  <c r="P101" i="12"/>
  <c r="Q101" i="12" s="1"/>
  <c r="P103" i="10"/>
  <c r="Q103" i="10" s="1"/>
  <c r="O104" i="10"/>
  <c r="P100" i="7"/>
  <c r="Q100" i="7" s="1"/>
  <c r="O101" i="7"/>
  <c r="O103" i="3"/>
  <c r="P102" i="3"/>
  <c r="Q102" i="3" s="1"/>
  <c r="P98" i="4"/>
  <c r="Q98" i="4" s="1"/>
  <c r="O101" i="8" l="1"/>
  <c r="P100" i="8"/>
  <c r="Q100" i="8" s="1"/>
  <c r="O101" i="11"/>
  <c r="P100" i="11"/>
  <c r="Q100" i="11" s="1"/>
  <c r="P101" i="20"/>
  <c r="Q101" i="20" s="1"/>
  <c r="O102" i="20"/>
  <c r="P101" i="19"/>
  <c r="Q101" i="19" s="1"/>
  <c r="O102" i="19"/>
  <c r="O101" i="18"/>
  <c r="P100" i="18"/>
  <c r="Q100" i="18" s="1"/>
  <c r="O101" i="17"/>
  <c r="P100" i="17"/>
  <c r="Q100" i="17" s="1"/>
  <c r="P100" i="16"/>
  <c r="Q100" i="16" s="1"/>
  <c r="O101" i="16"/>
  <c r="P102" i="14"/>
  <c r="Q102" i="14" s="1"/>
  <c r="O103" i="13"/>
  <c r="P102" i="13"/>
  <c r="Q102" i="13" s="1"/>
  <c r="P102" i="12"/>
  <c r="Q102" i="12" s="1"/>
  <c r="O103" i="12"/>
  <c r="P104" i="10"/>
  <c r="Q104" i="10" s="1"/>
  <c r="O105" i="10"/>
  <c r="P101" i="7"/>
  <c r="Q101" i="7" s="1"/>
  <c r="O102" i="7"/>
  <c r="P103" i="3"/>
  <c r="Q103" i="3" s="1"/>
  <c r="O104" i="3"/>
  <c r="P99" i="4"/>
  <c r="Q99" i="4" s="1"/>
  <c r="O102" i="8" l="1"/>
  <c r="P101" i="8"/>
  <c r="Q101" i="8" s="1"/>
  <c r="O103" i="20"/>
  <c r="P102" i="20"/>
  <c r="Q102" i="20" s="1"/>
  <c r="P101" i="11"/>
  <c r="Q101" i="11" s="1"/>
  <c r="O102" i="11"/>
  <c r="P102" i="19"/>
  <c r="Q102" i="19" s="1"/>
  <c r="O103" i="19"/>
  <c r="O102" i="18"/>
  <c r="P101" i="18"/>
  <c r="Q101" i="18" s="1"/>
  <c r="P101" i="17"/>
  <c r="Q101" i="17" s="1"/>
  <c r="O102" i="17"/>
  <c r="O102" i="16"/>
  <c r="P101" i="16"/>
  <c r="Q101" i="16" s="1"/>
  <c r="P103" i="14"/>
  <c r="Q103" i="14" s="1"/>
  <c r="P103" i="13"/>
  <c r="Q103" i="13" s="1"/>
  <c r="O104" i="13"/>
  <c r="P103" i="12"/>
  <c r="Q103" i="12" s="1"/>
  <c r="O104" i="12"/>
  <c r="P105" i="10"/>
  <c r="Q105" i="10" s="1"/>
  <c r="O106" i="10"/>
  <c r="O103" i="7"/>
  <c r="P102" i="7"/>
  <c r="Q102" i="7" s="1"/>
  <c r="O105" i="3"/>
  <c r="P104" i="3"/>
  <c r="Q104" i="3" s="1"/>
  <c r="P100" i="4"/>
  <c r="Q100" i="4" s="1"/>
  <c r="P102" i="8" l="1"/>
  <c r="Q102" i="8" s="1"/>
  <c r="O103" i="8"/>
  <c r="P102" i="11"/>
  <c r="Q102" i="11" s="1"/>
  <c r="O103" i="11"/>
  <c r="P103" i="20"/>
  <c r="Q103" i="20" s="1"/>
  <c r="O104" i="20"/>
  <c r="P103" i="19"/>
  <c r="Q103" i="19" s="1"/>
  <c r="O104" i="19"/>
  <c r="P102" i="18"/>
  <c r="Q102" i="18" s="1"/>
  <c r="O103" i="18"/>
  <c r="O103" i="17"/>
  <c r="P102" i="17"/>
  <c r="Q102" i="17" s="1"/>
  <c r="P102" i="16"/>
  <c r="Q102" i="16" s="1"/>
  <c r="O103" i="16"/>
  <c r="P104" i="14"/>
  <c r="Q104" i="14" s="1"/>
  <c r="O105" i="13"/>
  <c r="P104" i="13"/>
  <c r="Q104" i="13" s="1"/>
  <c r="O105" i="12"/>
  <c r="P104" i="12"/>
  <c r="Q104" i="12" s="1"/>
  <c r="P106" i="10"/>
  <c r="Q106" i="10" s="1"/>
  <c r="O107" i="10"/>
  <c r="O104" i="7"/>
  <c r="P103" i="7"/>
  <c r="Q103" i="7" s="1"/>
  <c r="P105" i="3"/>
  <c r="Q105" i="3" s="1"/>
  <c r="O106" i="3"/>
  <c r="P101" i="4"/>
  <c r="Q101" i="4" s="1"/>
  <c r="P103" i="8" l="1"/>
  <c r="Q103" i="8" s="1"/>
  <c r="O104" i="8"/>
  <c r="O105" i="20"/>
  <c r="P104" i="20"/>
  <c r="Q104" i="20" s="1"/>
  <c r="P103" i="11"/>
  <c r="Q103" i="11" s="1"/>
  <c r="O104" i="11"/>
  <c r="O105" i="19"/>
  <c r="P104" i="19"/>
  <c r="Q104" i="19" s="1"/>
  <c r="O104" i="18"/>
  <c r="P103" i="18"/>
  <c r="Q103" i="18" s="1"/>
  <c r="P103" i="17"/>
  <c r="Q103" i="17" s="1"/>
  <c r="O104" i="17"/>
  <c r="P103" i="16"/>
  <c r="Q103" i="16" s="1"/>
  <c r="O104" i="16"/>
  <c r="P105" i="14"/>
  <c r="Q105" i="14" s="1"/>
  <c r="P105" i="13"/>
  <c r="Q105" i="13" s="1"/>
  <c r="O106" i="13"/>
  <c r="O106" i="12"/>
  <c r="P105" i="12"/>
  <c r="Q105" i="12" s="1"/>
  <c r="O108" i="10"/>
  <c r="P107" i="10"/>
  <c r="Q107" i="10" s="1"/>
  <c r="O105" i="7"/>
  <c r="P104" i="7"/>
  <c r="Q104" i="7" s="1"/>
  <c r="P106" i="3"/>
  <c r="Q106" i="3" s="1"/>
  <c r="O107" i="3"/>
  <c r="P102" i="4"/>
  <c r="Q102" i="4" s="1"/>
  <c r="P104" i="8" l="1"/>
  <c r="Q104" i="8" s="1"/>
  <c r="O105" i="8"/>
  <c r="O105" i="11"/>
  <c r="P104" i="11"/>
  <c r="Q104" i="11" s="1"/>
  <c r="P105" i="20"/>
  <c r="Q105" i="20" s="1"/>
  <c r="O106" i="20"/>
  <c r="P105" i="19"/>
  <c r="Q105" i="19" s="1"/>
  <c r="O106" i="19"/>
  <c r="P104" i="18"/>
  <c r="Q104" i="18" s="1"/>
  <c r="O105" i="18"/>
  <c r="P104" i="17"/>
  <c r="Q104" i="17" s="1"/>
  <c r="O105" i="17"/>
  <c r="O105" i="16"/>
  <c r="P104" i="16"/>
  <c r="Q104" i="16" s="1"/>
  <c r="P106" i="14"/>
  <c r="Q106" i="14" s="1"/>
  <c r="P106" i="13"/>
  <c r="Q106" i="13" s="1"/>
  <c r="O107" i="13"/>
  <c r="O107" i="12"/>
  <c r="P106" i="12"/>
  <c r="Q106" i="12" s="1"/>
  <c r="P108" i="10"/>
  <c r="Q108" i="10" s="1"/>
  <c r="O109" i="10"/>
  <c r="P105" i="7"/>
  <c r="Q105" i="7" s="1"/>
  <c r="O106" i="7"/>
  <c r="O108" i="3"/>
  <c r="P107" i="3"/>
  <c r="Q107" i="3" s="1"/>
  <c r="P103" i="4"/>
  <c r="Q103" i="4" s="1"/>
  <c r="P105" i="8" l="1"/>
  <c r="Q105" i="8" s="1"/>
  <c r="O106" i="8"/>
  <c r="P106" i="20"/>
  <c r="Q106" i="20" s="1"/>
  <c r="O107" i="20"/>
  <c r="O106" i="11"/>
  <c r="P105" i="11"/>
  <c r="Q105" i="11" s="1"/>
  <c r="P106" i="19"/>
  <c r="Q106" i="19" s="1"/>
  <c r="O107" i="19"/>
  <c r="O106" i="18"/>
  <c r="P105" i="18"/>
  <c r="Q105" i="18" s="1"/>
  <c r="O106" i="17"/>
  <c r="P105" i="17"/>
  <c r="Q105" i="17" s="1"/>
  <c r="O106" i="16"/>
  <c r="P105" i="16"/>
  <c r="Q105" i="16" s="1"/>
  <c r="P107" i="14"/>
  <c r="Q107" i="14" s="1"/>
  <c r="O108" i="13"/>
  <c r="P107" i="13"/>
  <c r="Q107" i="13" s="1"/>
  <c r="O108" i="12"/>
  <c r="P107" i="12"/>
  <c r="Q107" i="12" s="1"/>
  <c r="O110" i="10"/>
  <c r="P109" i="10"/>
  <c r="Q109" i="10" s="1"/>
  <c r="O107" i="7"/>
  <c r="P106" i="7"/>
  <c r="Q106" i="7" s="1"/>
  <c r="P108" i="3"/>
  <c r="Q108" i="3" s="1"/>
  <c r="O109" i="3"/>
  <c r="P104" i="4"/>
  <c r="Q104" i="4" s="1"/>
  <c r="O107" i="8" l="1"/>
  <c r="P106" i="8"/>
  <c r="Q106" i="8" s="1"/>
  <c r="P106" i="11"/>
  <c r="Q106" i="11" s="1"/>
  <c r="O107" i="11"/>
  <c r="O108" i="20"/>
  <c r="P107" i="20"/>
  <c r="Q107" i="20" s="1"/>
  <c r="P107" i="19"/>
  <c r="Q107" i="19" s="1"/>
  <c r="O108" i="19"/>
  <c r="P106" i="18"/>
  <c r="Q106" i="18" s="1"/>
  <c r="O107" i="18"/>
  <c r="O107" i="17"/>
  <c r="P106" i="17"/>
  <c r="Q106" i="17" s="1"/>
  <c r="P106" i="16"/>
  <c r="Q106" i="16" s="1"/>
  <c r="O107" i="16"/>
  <c r="P108" i="14"/>
  <c r="Q108" i="14" s="1"/>
  <c r="O109" i="13"/>
  <c r="P108" i="13"/>
  <c r="Q108" i="13" s="1"/>
  <c r="P108" i="12"/>
  <c r="Q108" i="12" s="1"/>
  <c r="O109" i="12"/>
  <c r="O111" i="10"/>
  <c r="P110" i="10"/>
  <c r="Q110" i="10" s="1"/>
  <c r="O108" i="7"/>
  <c r="P107" i="7"/>
  <c r="Q107" i="7" s="1"/>
  <c r="O110" i="3"/>
  <c r="P109" i="3"/>
  <c r="Q109" i="3" s="1"/>
  <c r="P105" i="4"/>
  <c r="Q105" i="4" s="1"/>
  <c r="P107" i="8" l="1"/>
  <c r="Q107" i="8" s="1"/>
  <c r="O108" i="8"/>
  <c r="P108" i="20"/>
  <c r="Q108" i="20" s="1"/>
  <c r="O109" i="20"/>
  <c r="P107" i="11"/>
  <c r="Q107" i="11" s="1"/>
  <c r="O108" i="11"/>
  <c r="O109" i="19"/>
  <c r="P108" i="19"/>
  <c r="Q108" i="19" s="1"/>
  <c r="O108" i="18"/>
  <c r="P107" i="18"/>
  <c r="Q107" i="18" s="1"/>
  <c r="P107" i="17"/>
  <c r="Q107" i="17" s="1"/>
  <c r="O108" i="17"/>
  <c r="O108" i="16"/>
  <c r="P107" i="16"/>
  <c r="Q107" i="16" s="1"/>
  <c r="P109" i="14"/>
  <c r="Q109" i="14" s="1"/>
  <c r="O110" i="13"/>
  <c r="P109" i="13"/>
  <c r="Q109" i="13" s="1"/>
  <c r="O110" i="12"/>
  <c r="P109" i="12"/>
  <c r="Q109" i="12" s="1"/>
  <c r="P111" i="10"/>
  <c r="Q111" i="10" s="1"/>
  <c r="O112" i="10"/>
  <c r="O109" i="7"/>
  <c r="P108" i="7"/>
  <c r="Q108" i="7" s="1"/>
  <c r="O111" i="3"/>
  <c r="P110" i="3"/>
  <c r="Q110" i="3" s="1"/>
  <c r="P106" i="4"/>
  <c r="Q106" i="4" s="1"/>
  <c r="P108" i="8" l="1"/>
  <c r="Q108" i="8" s="1"/>
  <c r="O109" i="8"/>
  <c r="P108" i="11"/>
  <c r="Q108" i="11" s="1"/>
  <c r="O109" i="11"/>
  <c r="O110" i="20"/>
  <c r="P109" i="20"/>
  <c r="Q109" i="20" s="1"/>
  <c r="O110" i="19"/>
  <c r="P109" i="19"/>
  <c r="Q109" i="19" s="1"/>
  <c r="O109" i="18"/>
  <c r="P108" i="18"/>
  <c r="Q108" i="18" s="1"/>
  <c r="P108" i="17"/>
  <c r="Q108" i="17" s="1"/>
  <c r="O109" i="17"/>
  <c r="O109" i="16"/>
  <c r="P108" i="16"/>
  <c r="Q108" i="16" s="1"/>
  <c r="P110" i="14"/>
  <c r="Q110" i="14" s="1"/>
  <c r="P110" i="13"/>
  <c r="Q110" i="13" s="1"/>
  <c r="O111" i="13"/>
  <c r="P110" i="12"/>
  <c r="Q110" i="12" s="1"/>
  <c r="O111" i="12"/>
  <c r="P112" i="10"/>
  <c r="Q112" i="10" s="1"/>
  <c r="O113" i="10"/>
  <c r="O110" i="7"/>
  <c r="P109" i="7"/>
  <c r="Q109" i="7" s="1"/>
  <c r="O112" i="3"/>
  <c r="P111" i="3"/>
  <c r="Q111" i="3" s="1"/>
  <c r="P107" i="4"/>
  <c r="Q107" i="4" s="1"/>
  <c r="O110" i="8" l="1"/>
  <c r="P109" i="8"/>
  <c r="Q109" i="8" s="1"/>
  <c r="O111" i="20"/>
  <c r="P110" i="20"/>
  <c r="Q110" i="20" s="1"/>
  <c r="O110" i="11"/>
  <c r="P109" i="11"/>
  <c r="Q109" i="11" s="1"/>
  <c r="P110" i="19"/>
  <c r="Q110" i="19" s="1"/>
  <c r="O111" i="19"/>
  <c r="P109" i="18"/>
  <c r="Q109" i="18" s="1"/>
  <c r="O110" i="18"/>
  <c r="P109" i="17"/>
  <c r="Q109" i="17" s="1"/>
  <c r="O110" i="17"/>
  <c r="P109" i="16"/>
  <c r="Q109" i="16" s="1"/>
  <c r="O110" i="16"/>
  <c r="P111" i="14"/>
  <c r="Q111" i="14" s="1"/>
  <c r="P111" i="13"/>
  <c r="Q111" i="13" s="1"/>
  <c r="O112" i="13"/>
  <c r="P111" i="12"/>
  <c r="Q111" i="12" s="1"/>
  <c r="O112" i="12"/>
  <c r="P113" i="10"/>
  <c r="Q113" i="10" s="1"/>
  <c r="O114" i="10"/>
  <c r="P110" i="7"/>
  <c r="Q110" i="7" s="1"/>
  <c r="O111" i="7"/>
  <c r="P112" i="3"/>
  <c r="Q112" i="3" s="1"/>
  <c r="O113" i="3"/>
  <c r="P108" i="4"/>
  <c r="Q108" i="4" s="1"/>
  <c r="O111" i="8" l="1"/>
  <c r="P110" i="8"/>
  <c r="Q110" i="8" s="1"/>
  <c r="O111" i="11"/>
  <c r="P110" i="11"/>
  <c r="Q110" i="11" s="1"/>
  <c r="P111" i="20"/>
  <c r="Q111" i="20" s="1"/>
  <c r="O112" i="20"/>
  <c r="P111" i="19"/>
  <c r="Q111" i="19" s="1"/>
  <c r="O112" i="19"/>
  <c r="P110" i="18"/>
  <c r="Q110" i="18" s="1"/>
  <c r="O111" i="18"/>
  <c r="P110" i="17"/>
  <c r="Q110" i="17" s="1"/>
  <c r="O111" i="17"/>
  <c r="P110" i="16"/>
  <c r="Q110" i="16" s="1"/>
  <c r="O111" i="16"/>
  <c r="P112" i="14"/>
  <c r="Q112" i="14" s="1"/>
  <c r="P112" i="13"/>
  <c r="Q112" i="13" s="1"/>
  <c r="O113" i="13"/>
  <c r="O113" i="12"/>
  <c r="P112" i="12"/>
  <c r="Q112" i="12" s="1"/>
  <c r="O115" i="10"/>
  <c r="P114" i="10"/>
  <c r="Q114" i="10" s="1"/>
  <c r="P111" i="7"/>
  <c r="Q111" i="7" s="1"/>
  <c r="O112" i="7"/>
  <c r="P113" i="3"/>
  <c r="Q113" i="3" s="1"/>
  <c r="O114" i="3"/>
  <c r="P109" i="4"/>
  <c r="Q109" i="4" s="1"/>
  <c r="O112" i="8" l="1"/>
  <c r="P111" i="8"/>
  <c r="Q111" i="8" s="1"/>
  <c r="O113" i="20"/>
  <c r="P112" i="20"/>
  <c r="Q112" i="20" s="1"/>
  <c r="O112" i="11"/>
  <c r="P111" i="11"/>
  <c r="Q111" i="11" s="1"/>
  <c r="O113" i="19"/>
  <c r="P112" i="19"/>
  <c r="Q112" i="19" s="1"/>
  <c r="P111" i="18"/>
  <c r="Q111" i="18" s="1"/>
  <c r="O112" i="18"/>
  <c r="P111" i="17"/>
  <c r="Q111" i="17" s="1"/>
  <c r="O112" i="17"/>
  <c r="P111" i="16"/>
  <c r="Q111" i="16" s="1"/>
  <c r="O112" i="16"/>
  <c r="P113" i="14"/>
  <c r="Q113" i="14" s="1"/>
  <c r="P113" i="13"/>
  <c r="Q113" i="13" s="1"/>
  <c r="O114" i="13"/>
  <c r="P113" i="12"/>
  <c r="Q113" i="12" s="1"/>
  <c r="O114" i="12"/>
  <c r="O116" i="10"/>
  <c r="P115" i="10"/>
  <c r="Q115" i="10" s="1"/>
  <c r="P112" i="7"/>
  <c r="Q112" i="7" s="1"/>
  <c r="O113" i="7"/>
  <c r="O115" i="3"/>
  <c r="P114" i="3"/>
  <c r="Q114" i="3" s="1"/>
  <c r="P110" i="4"/>
  <c r="Q110" i="4" s="1"/>
  <c r="O113" i="8" l="1"/>
  <c r="P112" i="8"/>
  <c r="Q112" i="8" s="1"/>
  <c r="P112" i="11"/>
  <c r="Q112" i="11" s="1"/>
  <c r="O113" i="11"/>
  <c r="P113" i="20"/>
  <c r="Q113" i="20" s="1"/>
  <c r="O114" i="20"/>
  <c r="O114" i="19"/>
  <c r="P113" i="19"/>
  <c r="Q113" i="19" s="1"/>
  <c r="P112" i="18"/>
  <c r="Q112" i="18" s="1"/>
  <c r="O113" i="18"/>
  <c r="P112" i="17"/>
  <c r="Q112" i="17" s="1"/>
  <c r="O113" i="17"/>
  <c r="P112" i="16"/>
  <c r="Q112" i="16" s="1"/>
  <c r="O113" i="16"/>
  <c r="P114" i="14"/>
  <c r="Q114" i="14" s="1"/>
  <c r="P114" i="13"/>
  <c r="Q114" i="13" s="1"/>
  <c r="O115" i="13"/>
  <c r="P114" i="12"/>
  <c r="Q114" i="12" s="1"/>
  <c r="O115" i="12"/>
  <c r="P116" i="10"/>
  <c r="Q116" i="10" s="1"/>
  <c r="O117" i="10"/>
  <c r="O114" i="7"/>
  <c r="P113" i="7"/>
  <c r="Q113" i="7" s="1"/>
  <c r="P115" i="3"/>
  <c r="Q115" i="3" s="1"/>
  <c r="O116" i="3"/>
  <c r="P111" i="4"/>
  <c r="Q111" i="4" s="1"/>
  <c r="P113" i="8" l="1"/>
  <c r="Q113" i="8" s="1"/>
  <c r="O114" i="8"/>
  <c r="P114" i="20"/>
  <c r="Q114" i="20" s="1"/>
  <c r="O115" i="20"/>
  <c r="P113" i="11"/>
  <c r="Q113" i="11" s="1"/>
  <c r="O114" i="11"/>
  <c r="O115" i="19"/>
  <c r="P114" i="19"/>
  <c r="Q114" i="19" s="1"/>
  <c r="P113" i="18"/>
  <c r="Q113" i="18" s="1"/>
  <c r="O114" i="18"/>
  <c r="O114" i="17"/>
  <c r="P113" i="17"/>
  <c r="Q113" i="17" s="1"/>
  <c r="O114" i="16"/>
  <c r="P113" i="16"/>
  <c r="Q113" i="16" s="1"/>
  <c r="P115" i="14"/>
  <c r="Q115" i="14" s="1"/>
  <c r="O116" i="13"/>
  <c r="P115" i="13"/>
  <c r="Q115" i="13" s="1"/>
  <c r="O116" i="12"/>
  <c r="P115" i="12"/>
  <c r="Q115" i="12" s="1"/>
  <c r="O118" i="10"/>
  <c r="P117" i="10"/>
  <c r="Q117" i="10" s="1"/>
  <c r="P114" i="7"/>
  <c r="Q114" i="7" s="1"/>
  <c r="O115" i="7"/>
  <c r="O117" i="3"/>
  <c r="P116" i="3"/>
  <c r="Q116" i="3" s="1"/>
  <c r="P112" i="4"/>
  <c r="Q112" i="4" s="1"/>
  <c r="O115" i="8" l="1"/>
  <c r="P114" i="8"/>
  <c r="Q114" i="8" s="1"/>
  <c r="O115" i="11"/>
  <c r="P114" i="11"/>
  <c r="Q114" i="11" s="1"/>
  <c r="P115" i="20"/>
  <c r="Q115" i="20" s="1"/>
  <c r="O116" i="20"/>
  <c r="O116" i="19"/>
  <c r="P115" i="19"/>
  <c r="Q115" i="19" s="1"/>
  <c r="O115" i="18"/>
  <c r="P114" i="18"/>
  <c r="Q114" i="18" s="1"/>
  <c r="P114" i="17"/>
  <c r="Q114" i="17" s="1"/>
  <c r="O115" i="17"/>
  <c r="P114" i="16"/>
  <c r="Q114" i="16" s="1"/>
  <c r="O115" i="16"/>
  <c r="P116" i="14"/>
  <c r="Q116" i="14" s="1"/>
  <c r="P116" i="13"/>
  <c r="Q116" i="13" s="1"/>
  <c r="O117" i="13"/>
  <c r="P116" i="12"/>
  <c r="Q116" i="12" s="1"/>
  <c r="O117" i="12"/>
  <c r="P118" i="10"/>
  <c r="Q118" i="10" s="1"/>
  <c r="O119" i="10"/>
  <c r="P115" i="7"/>
  <c r="Q115" i="7" s="1"/>
  <c r="O116" i="7"/>
  <c r="O118" i="3"/>
  <c r="P117" i="3"/>
  <c r="Q117" i="3" s="1"/>
  <c r="P113" i="4"/>
  <c r="Q113" i="4" s="1"/>
  <c r="P115" i="8" l="1"/>
  <c r="Q115" i="8" s="1"/>
  <c r="O116" i="8"/>
  <c r="O117" i="20"/>
  <c r="P116" i="20"/>
  <c r="Q116" i="20" s="1"/>
  <c r="O116" i="11"/>
  <c r="P115" i="11"/>
  <c r="Q115" i="11" s="1"/>
  <c r="P116" i="19"/>
  <c r="Q116" i="19" s="1"/>
  <c r="O117" i="19"/>
  <c r="P115" i="18"/>
  <c r="Q115" i="18" s="1"/>
  <c r="O116" i="18"/>
  <c r="P115" i="17"/>
  <c r="Q115" i="17" s="1"/>
  <c r="O116" i="17"/>
  <c r="P115" i="16"/>
  <c r="Q115" i="16" s="1"/>
  <c r="O116" i="16"/>
  <c r="P117" i="14"/>
  <c r="Q117" i="14" s="1"/>
  <c r="P117" i="13"/>
  <c r="Q117" i="13" s="1"/>
  <c r="O118" i="13"/>
  <c r="O118" i="12"/>
  <c r="P117" i="12"/>
  <c r="Q117" i="12" s="1"/>
  <c r="O120" i="10"/>
  <c r="P119" i="10"/>
  <c r="Q119" i="10" s="1"/>
  <c r="P116" i="7"/>
  <c r="Q116" i="7" s="1"/>
  <c r="O117" i="7"/>
  <c r="P118" i="3"/>
  <c r="Q118" i="3" s="1"/>
  <c r="O119" i="3"/>
  <c r="P114" i="4"/>
  <c r="Q114" i="4" s="1"/>
  <c r="O117" i="8" l="1"/>
  <c r="P116" i="8"/>
  <c r="Q116" i="8" s="1"/>
  <c r="P117" i="20"/>
  <c r="Q117" i="20" s="1"/>
  <c r="O118" i="20"/>
  <c r="O117" i="11"/>
  <c r="P116" i="11"/>
  <c r="Q116" i="11" s="1"/>
  <c r="O118" i="19"/>
  <c r="P117" i="19"/>
  <c r="Q117" i="19" s="1"/>
  <c r="O117" i="18"/>
  <c r="P116" i="18"/>
  <c r="Q116" i="18" s="1"/>
  <c r="O117" i="17"/>
  <c r="P116" i="17"/>
  <c r="Q116" i="17" s="1"/>
  <c r="O117" i="16"/>
  <c r="P116" i="16"/>
  <c r="Q116" i="16" s="1"/>
  <c r="P118" i="14"/>
  <c r="Q118" i="14" s="1"/>
  <c r="O119" i="13"/>
  <c r="P118" i="13"/>
  <c r="Q118" i="13" s="1"/>
  <c r="P118" i="12"/>
  <c r="Q118" i="12" s="1"/>
  <c r="O119" i="12"/>
  <c r="P120" i="10"/>
  <c r="Q120" i="10" s="1"/>
  <c r="O121" i="10"/>
  <c r="P117" i="7"/>
  <c r="Q117" i="7" s="1"/>
  <c r="O118" i="7"/>
  <c r="P119" i="3"/>
  <c r="Q119" i="3" s="1"/>
  <c r="O120" i="3"/>
  <c r="P115" i="4"/>
  <c r="Q115" i="4" s="1"/>
  <c r="O118" i="8" l="1"/>
  <c r="P117" i="8"/>
  <c r="Q117" i="8" s="1"/>
  <c r="P117" i="11"/>
  <c r="Q117" i="11" s="1"/>
  <c r="O118" i="11"/>
  <c r="O119" i="20"/>
  <c r="P118" i="20"/>
  <c r="Q118" i="20" s="1"/>
  <c r="O119" i="19"/>
  <c r="P118" i="19"/>
  <c r="Q118" i="19" s="1"/>
  <c r="O118" i="18"/>
  <c r="P117" i="18"/>
  <c r="Q117" i="18" s="1"/>
  <c r="P117" i="17"/>
  <c r="Q117" i="17" s="1"/>
  <c r="O118" i="17"/>
  <c r="O118" i="16"/>
  <c r="P117" i="16"/>
  <c r="Q117" i="16" s="1"/>
  <c r="P119" i="14"/>
  <c r="Q119" i="14" s="1"/>
  <c r="O120" i="13"/>
  <c r="P119" i="13"/>
  <c r="Q119" i="13" s="1"/>
  <c r="O120" i="12"/>
  <c r="P119" i="12"/>
  <c r="Q119" i="12" s="1"/>
  <c r="O122" i="10"/>
  <c r="P121" i="10"/>
  <c r="Q121" i="10" s="1"/>
  <c r="P118" i="7"/>
  <c r="Q118" i="7" s="1"/>
  <c r="O119" i="7"/>
  <c r="P120" i="3"/>
  <c r="Q120" i="3" s="1"/>
  <c r="O121" i="3"/>
  <c r="P116" i="4"/>
  <c r="Q116" i="4" s="1"/>
  <c r="P118" i="8" l="1"/>
  <c r="Q118" i="8" s="1"/>
  <c r="O119" i="8"/>
  <c r="O120" i="20"/>
  <c r="P119" i="20"/>
  <c r="Q119" i="20" s="1"/>
  <c r="O119" i="11"/>
  <c r="P118" i="11"/>
  <c r="Q118" i="11" s="1"/>
  <c r="O120" i="19"/>
  <c r="P119" i="19"/>
  <c r="Q119" i="19" s="1"/>
  <c r="O119" i="18"/>
  <c r="P118" i="18"/>
  <c r="Q118" i="18" s="1"/>
  <c r="P118" i="17"/>
  <c r="Q118" i="17" s="1"/>
  <c r="O119" i="17"/>
  <c r="P118" i="16"/>
  <c r="Q118" i="16" s="1"/>
  <c r="O119" i="16"/>
  <c r="P120" i="14"/>
  <c r="Q120" i="14" s="1"/>
  <c r="O121" i="13"/>
  <c r="P120" i="13"/>
  <c r="Q120" i="13" s="1"/>
  <c r="O121" i="12"/>
  <c r="P120" i="12"/>
  <c r="Q120" i="12" s="1"/>
  <c r="P122" i="10"/>
  <c r="Q122" i="10" s="1"/>
  <c r="O123" i="10"/>
  <c r="O120" i="7"/>
  <c r="P119" i="7"/>
  <c r="Q119" i="7" s="1"/>
  <c r="O122" i="3"/>
  <c r="P121" i="3"/>
  <c r="Q121" i="3" s="1"/>
  <c r="P117" i="4"/>
  <c r="Q117" i="4" s="1"/>
  <c r="P119" i="8" l="1"/>
  <c r="Q119" i="8" s="1"/>
  <c r="O120" i="8"/>
  <c r="P119" i="11"/>
  <c r="Q119" i="11" s="1"/>
  <c r="O120" i="11"/>
  <c r="O121" i="20"/>
  <c r="P120" i="20"/>
  <c r="Q120" i="20" s="1"/>
  <c r="P120" i="19"/>
  <c r="Q120" i="19" s="1"/>
  <c r="O121" i="19"/>
  <c r="P119" i="18"/>
  <c r="Q119" i="18" s="1"/>
  <c r="O120" i="18"/>
  <c r="O120" i="17"/>
  <c r="P119" i="17"/>
  <c r="Q119" i="17" s="1"/>
  <c r="P119" i="16"/>
  <c r="Q119" i="16" s="1"/>
  <c r="O120" i="16"/>
  <c r="P121" i="14"/>
  <c r="Q121" i="14" s="1"/>
  <c r="P121" i="13"/>
  <c r="Q121" i="13" s="1"/>
  <c r="O122" i="13"/>
  <c r="P121" i="12"/>
  <c r="Q121" i="12" s="1"/>
  <c r="O122" i="12"/>
  <c r="P123" i="10"/>
  <c r="Q123" i="10" s="1"/>
  <c r="O124" i="10"/>
  <c r="P120" i="7"/>
  <c r="Q120" i="7" s="1"/>
  <c r="O121" i="7"/>
  <c r="O123" i="3"/>
  <c r="P122" i="3"/>
  <c r="Q122" i="3" s="1"/>
  <c r="P118" i="4"/>
  <c r="Q118" i="4" s="1"/>
  <c r="O121" i="8" l="1"/>
  <c r="P120" i="8"/>
  <c r="Q120" i="8" s="1"/>
  <c r="P121" i="20"/>
  <c r="Q121" i="20" s="1"/>
  <c r="O122" i="20"/>
  <c r="O121" i="11"/>
  <c r="P120" i="11"/>
  <c r="Q120" i="11" s="1"/>
  <c r="P121" i="19"/>
  <c r="Q121" i="19" s="1"/>
  <c r="O122" i="19"/>
  <c r="P120" i="18"/>
  <c r="Q120" i="18" s="1"/>
  <c r="O121" i="18"/>
  <c r="O121" i="17"/>
  <c r="P120" i="17"/>
  <c r="Q120" i="17" s="1"/>
  <c r="O121" i="16"/>
  <c r="P120" i="16"/>
  <c r="Q120" i="16" s="1"/>
  <c r="P122" i="14"/>
  <c r="Q122" i="14" s="1"/>
  <c r="P122" i="13"/>
  <c r="Q122" i="13" s="1"/>
  <c r="O123" i="13"/>
  <c r="P122" i="12"/>
  <c r="Q122" i="12" s="1"/>
  <c r="O123" i="12"/>
  <c r="P124" i="10"/>
  <c r="Q124" i="10" s="1"/>
  <c r="O125" i="10"/>
  <c r="P121" i="7"/>
  <c r="Q121" i="7" s="1"/>
  <c r="O122" i="7"/>
  <c r="P123" i="3"/>
  <c r="Q123" i="3" s="1"/>
  <c r="O124" i="3"/>
  <c r="P119" i="4"/>
  <c r="Q119" i="4" s="1"/>
  <c r="P121" i="8" l="1"/>
  <c r="Q121" i="8" s="1"/>
  <c r="O122" i="8"/>
  <c r="O122" i="11"/>
  <c r="P121" i="11"/>
  <c r="Q121" i="11" s="1"/>
  <c r="P122" i="20"/>
  <c r="Q122" i="20" s="1"/>
  <c r="O123" i="20"/>
  <c r="O123" i="19"/>
  <c r="P122" i="19"/>
  <c r="Q122" i="19" s="1"/>
  <c r="P121" i="18"/>
  <c r="Q121" i="18" s="1"/>
  <c r="O122" i="18"/>
  <c r="O122" i="17"/>
  <c r="P121" i="17"/>
  <c r="Q121" i="17" s="1"/>
  <c r="P121" i="16"/>
  <c r="Q121" i="16" s="1"/>
  <c r="O122" i="16"/>
  <c r="P123" i="14"/>
  <c r="Q123" i="14" s="1"/>
  <c r="O124" i="13"/>
  <c r="P123" i="13"/>
  <c r="Q123" i="13" s="1"/>
  <c r="P123" i="12"/>
  <c r="Q123" i="12" s="1"/>
  <c r="O124" i="12"/>
  <c r="O126" i="10"/>
  <c r="P125" i="10"/>
  <c r="Q125" i="10" s="1"/>
  <c r="P122" i="7"/>
  <c r="Q122" i="7" s="1"/>
  <c r="O123" i="7"/>
  <c r="P124" i="3"/>
  <c r="Q124" i="3" s="1"/>
  <c r="O125" i="3"/>
  <c r="P120" i="4"/>
  <c r="Q120" i="4" s="1"/>
  <c r="P122" i="8" l="1"/>
  <c r="Q122" i="8" s="1"/>
  <c r="O123" i="8"/>
  <c r="O124" i="20"/>
  <c r="P123" i="20"/>
  <c r="Q123" i="20" s="1"/>
  <c r="O123" i="11"/>
  <c r="P122" i="11"/>
  <c r="Q122" i="11" s="1"/>
  <c r="O124" i="19"/>
  <c r="P123" i="19"/>
  <c r="Q123" i="19" s="1"/>
  <c r="P122" i="18"/>
  <c r="Q122" i="18" s="1"/>
  <c r="O123" i="18"/>
  <c r="O123" i="17"/>
  <c r="P122" i="17"/>
  <c r="Q122" i="17" s="1"/>
  <c r="P122" i="16"/>
  <c r="Q122" i="16" s="1"/>
  <c r="O123" i="16"/>
  <c r="P124" i="14"/>
  <c r="Q124" i="14" s="1"/>
  <c r="P124" i="13"/>
  <c r="Q124" i="13" s="1"/>
  <c r="O125" i="13"/>
  <c r="O125" i="12"/>
  <c r="P124" i="12"/>
  <c r="Q124" i="12" s="1"/>
  <c r="P126" i="10"/>
  <c r="Q126" i="10" s="1"/>
  <c r="O127" i="10"/>
  <c r="O124" i="7"/>
  <c r="P123" i="7"/>
  <c r="Q123" i="7" s="1"/>
  <c r="P125" i="3"/>
  <c r="Q125" i="3" s="1"/>
  <c r="O126" i="3"/>
  <c r="P121" i="4"/>
  <c r="Q121" i="4" s="1"/>
  <c r="O124" i="8" l="1"/>
  <c r="P123" i="8"/>
  <c r="Q123" i="8" s="1"/>
  <c r="O124" i="11"/>
  <c r="P123" i="11"/>
  <c r="Q123" i="11" s="1"/>
  <c r="O125" i="20"/>
  <c r="P124" i="20"/>
  <c r="Q124" i="20" s="1"/>
  <c r="P124" i="19"/>
  <c r="Q124" i="19" s="1"/>
  <c r="O125" i="19"/>
  <c r="O124" i="18"/>
  <c r="P123" i="18"/>
  <c r="Q123" i="18" s="1"/>
  <c r="O124" i="17"/>
  <c r="P123" i="17"/>
  <c r="Q123" i="17" s="1"/>
  <c r="P123" i="16"/>
  <c r="Q123" i="16" s="1"/>
  <c r="O124" i="16"/>
  <c r="P125" i="14"/>
  <c r="Q125" i="14" s="1"/>
  <c r="P125" i="13"/>
  <c r="Q125" i="13" s="1"/>
  <c r="O126" i="13"/>
  <c r="P125" i="12"/>
  <c r="Q125" i="12" s="1"/>
  <c r="O126" i="12"/>
  <c r="O128" i="10"/>
  <c r="P127" i="10"/>
  <c r="Q127" i="10" s="1"/>
  <c r="P124" i="7"/>
  <c r="Q124" i="7" s="1"/>
  <c r="O125" i="7"/>
  <c r="O127" i="3"/>
  <c r="P126" i="3"/>
  <c r="Q126" i="3" s="1"/>
  <c r="P122" i="4"/>
  <c r="Q122" i="4" s="1"/>
  <c r="O125" i="8" l="1"/>
  <c r="P124" i="8"/>
  <c r="Q124" i="8" s="1"/>
  <c r="P125" i="20"/>
  <c r="Q125" i="20" s="1"/>
  <c r="O126" i="20"/>
  <c r="P124" i="11"/>
  <c r="Q124" i="11" s="1"/>
  <c r="O125" i="11"/>
  <c r="P125" i="19"/>
  <c r="Q125" i="19" s="1"/>
  <c r="O126" i="19"/>
  <c r="O125" i="18"/>
  <c r="P124" i="18"/>
  <c r="Q124" i="18" s="1"/>
  <c r="O125" i="17"/>
  <c r="P124" i="17"/>
  <c r="Q124" i="17" s="1"/>
  <c r="P124" i="16"/>
  <c r="Q124" i="16" s="1"/>
  <c r="O125" i="16"/>
  <c r="P126" i="14"/>
  <c r="Q126" i="14" s="1"/>
  <c r="O127" i="13"/>
  <c r="P126" i="13"/>
  <c r="Q126" i="13" s="1"/>
  <c r="P126" i="12"/>
  <c r="Q126" i="12" s="1"/>
  <c r="O127" i="12"/>
  <c r="P128" i="10"/>
  <c r="Q128" i="10" s="1"/>
  <c r="O129" i="10"/>
  <c r="P125" i="7"/>
  <c r="Q125" i="7" s="1"/>
  <c r="O126" i="7"/>
  <c r="O128" i="3"/>
  <c r="P127" i="3"/>
  <c r="Q127" i="3" s="1"/>
  <c r="P123" i="4"/>
  <c r="Q123" i="4" s="1"/>
  <c r="P125" i="8" l="1"/>
  <c r="Q125" i="8" s="1"/>
  <c r="O126" i="8"/>
  <c r="O126" i="11"/>
  <c r="P125" i="11"/>
  <c r="Q125" i="11" s="1"/>
  <c r="O127" i="20"/>
  <c r="P126" i="20"/>
  <c r="Q126" i="20" s="1"/>
  <c r="P126" i="19"/>
  <c r="Q126" i="19" s="1"/>
  <c r="O127" i="19"/>
  <c r="P125" i="18"/>
  <c r="Q125" i="18" s="1"/>
  <c r="O126" i="18"/>
  <c r="O126" i="17"/>
  <c r="P125" i="17"/>
  <c r="Q125" i="17" s="1"/>
  <c r="P125" i="16"/>
  <c r="Q125" i="16" s="1"/>
  <c r="O126" i="16"/>
  <c r="P127" i="14"/>
  <c r="Q127" i="14" s="1"/>
  <c r="P127" i="13"/>
  <c r="Q127" i="13" s="1"/>
  <c r="O128" i="13"/>
  <c r="P127" i="12"/>
  <c r="Q127" i="12" s="1"/>
  <c r="O128" i="12"/>
  <c r="O130" i="10"/>
  <c r="P129" i="10"/>
  <c r="Q129" i="10" s="1"/>
  <c r="P126" i="7"/>
  <c r="Q126" i="7" s="1"/>
  <c r="O127" i="7"/>
  <c r="O129" i="3"/>
  <c r="P128" i="3"/>
  <c r="Q128" i="3" s="1"/>
  <c r="P124" i="4"/>
  <c r="Q124" i="4" s="1"/>
  <c r="O127" i="8" l="1"/>
  <c r="P126" i="8"/>
  <c r="Q126" i="8" s="1"/>
  <c r="O128" i="20"/>
  <c r="P127" i="20"/>
  <c r="Q127" i="20" s="1"/>
  <c r="O127" i="11"/>
  <c r="P126" i="11"/>
  <c r="Q126" i="11" s="1"/>
  <c r="P127" i="19"/>
  <c r="Q127" i="19" s="1"/>
  <c r="O128" i="19"/>
  <c r="P126" i="18"/>
  <c r="Q126" i="18" s="1"/>
  <c r="O127" i="18"/>
  <c r="O127" i="17"/>
  <c r="P126" i="17"/>
  <c r="Q126" i="17" s="1"/>
  <c r="P126" i="16"/>
  <c r="Q126" i="16" s="1"/>
  <c r="O127" i="16"/>
  <c r="P128" i="14"/>
  <c r="Q128" i="14" s="1"/>
  <c r="P128" i="13"/>
  <c r="Q128" i="13" s="1"/>
  <c r="O129" i="13"/>
  <c r="O129" i="12"/>
  <c r="P128" i="12"/>
  <c r="Q128" i="12" s="1"/>
  <c r="O131" i="10"/>
  <c r="P130" i="10"/>
  <c r="Q130" i="10" s="1"/>
  <c r="P127" i="7"/>
  <c r="Q127" i="7" s="1"/>
  <c r="O128" i="7"/>
  <c r="P129" i="3"/>
  <c r="Q129" i="3" s="1"/>
  <c r="O130" i="3"/>
  <c r="P125" i="4"/>
  <c r="Q125" i="4" s="1"/>
  <c r="P127" i="8" l="1"/>
  <c r="Q127" i="8" s="1"/>
  <c r="O128" i="8"/>
  <c r="P127" i="11"/>
  <c r="Q127" i="11" s="1"/>
  <c r="O128" i="11"/>
  <c r="P128" i="20"/>
  <c r="Q128" i="20" s="1"/>
  <c r="O129" i="20"/>
  <c r="O129" i="19"/>
  <c r="P128" i="19"/>
  <c r="Q128" i="19" s="1"/>
  <c r="O128" i="18"/>
  <c r="P127" i="18"/>
  <c r="Q127" i="18" s="1"/>
  <c r="O128" i="17"/>
  <c r="P127" i="17"/>
  <c r="Q127" i="17" s="1"/>
  <c r="P127" i="16"/>
  <c r="Q127" i="16" s="1"/>
  <c r="O128" i="16"/>
  <c r="P129" i="14"/>
  <c r="Q129" i="14" s="1"/>
  <c r="O130" i="13"/>
  <c r="P129" i="13"/>
  <c r="Q129" i="13" s="1"/>
  <c r="O130" i="12"/>
  <c r="P129" i="12"/>
  <c r="Q129" i="12" s="1"/>
  <c r="O132" i="10"/>
  <c r="P131" i="10"/>
  <c r="Q131" i="10" s="1"/>
  <c r="P128" i="7"/>
  <c r="Q128" i="7" s="1"/>
  <c r="O129" i="7"/>
  <c r="P130" i="3"/>
  <c r="Q130" i="3" s="1"/>
  <c r="O131" i="3"/>
  <c r="P126" i="4"/>
  <c r="Q126" i="4" s="1"/>
  <c r="O129" i="8" l="1"/>
  <c r="P128" i="8"/>
  <c r="Q128" i="8" s="1"/>
  <c r="P129" i="20"/>
  <c r="Q129" i="20" s="1"/>
  <c r="O130" i="20"/>
  <c r="P128" i="11"/>
  <c r="Q128" i="11" s="1"/>
  <c r="O129" i="11"/>
  <c r="O130" i="19"/>
  <c r="P129" i="19"/>
  <c r="Q129" i="19" s="1"/>
  <c r="P128" i="18"/>
  <c r="Q128" i="18" s="1"/>
  <c r="O129" i="18"/>
  <c r="P128" i="17"/>
  <c r="Q128" i="17" s="1"/>
  <c r="O129" i="17"/>
  <c r="O129" i="16"/>
  <c r="P128" i="16"/>
  <c r="Q128" i="16" s="1"/>
  <c r="P130" i="14"/>
  <c r="Q130" i="14" s="1"/>
  <c r="O131" i="13"/>
  <c r="P130" i="13"/>
  <c r="Q130" i="13" s="1"/>
  <c r="P130" i="12"/>
  <c r="Q130" i="12" s="1"/>
  <c r="O131" i="12"/>
  <c r="P132" i="10"/>
  <c r="Q132" i="10" s="1"/>
  <c r="O133" i="10"/>
  <c r="P129" i="7"/>
  <c r="Q129" i="7" s="1"/>
  <c r="O130" i="7"/>
  <c r="O132" i="3"/>
  <c r="P131" i="3"/>
  <c r="Q131" i="3" s="1"/>
  <c r="P127" i="4"/>
  <c r="Q127" i="4" s="1"/>
  <c r="P129" i="8" l="1"/>
  <c r="Q129" i="8" s="1"/>
  <c r="O130" i="8"/>
  <c r="P129" i="11"/>
  <c r="Q129" i="11" s="1"/>
  <c r="O130" i="11"/>
  <c r="O131" i="20"/>
  <c r="P130" i="20"/>
  <c r="Q130" i="20" s="1"/>
  <c r="P130" i="19"/>
  <c r="Q130" i="19" s="1"/>
  <c r="O131" i="19"/>
  <c r="P129" i="18"/>
  <c r="Q129" i="18" s="1"/>
  <c r="O130" i="18"/>
  <c r="P129" i="17"/>
  <c r="Q129" i="17" s="1"/>
  <c r="O130" i="17"/>
  <c r="O130" i="16"/>
  <c r="P129" i="16"/>
  <c r="Q129" i="16" s="1"/>
  <c r="P131" i="14"/>
  <c r="Q131" i="14" s="1"/>
  <c r="P131" i="13"/>
  <c r="Q131" i="13" s="1"/>
  <c r="O132" i="13"/>
  <c r="P131" i="12"/>
  <c r="Q131" i="12" s="1"/>
  <c r="O132" i="12"/>
  <c r="P133" i="10"/>
  <c r="Q133" i="10" s="1"/>
  <c r="O134" i="10"/>
  <c r="P130" i="7"/>
  <c r="Q130" i="7" s="1"/>
  <c r="O131" i="7"/>
  <c r="P132" i="3"/>
  <c r="Q132" i="3" s="1"/>
  <c r="O133" i="3"/>
  <c r="P128" i="4"/>
  <c r="Q128" i="4" s="1"/>
  <c r="O131" i="8" l="1"/>
  <c r="P130" i="8"/>
  <c r="Q130" i="8" s="1"/>
  <c r="P131" i="20"/>
  <c r="Q131" i="20" s="1"/>
  <c r="O132" i="20"/>
  <c r="O131" i="11"/>
  <c r="P130" i="11"/>
  <c r="Q130" i="11" s="1"/>
  <c r="O132" i="19"/>
  <c r="P131" i="19"/>
  <c r="Q131" i="19" s="1"/>
  <c r="P130" i="18"/>
  <c r="Q130" i="18" s="1"/>
  <c r="O131" i="18"/>
  <c r="O131" i="17"/>
  <c r="P130" i="17"/>
  <c r="Q130" i="17" s="1"/>
  <c r="P130" i="16"/>
  <c r="Q130" i="16" s="1"/>
  <c r="O131" i="16"/>
  <c r="P132" i="14"/>
  <c r="Q132" i="14" s="1"/>
  <c r="P132" i="13"/>
  <c r="Q132" i="13" s="1"/>
  <c r="O133" i="13"/>
  <c r="P132" i="12"/>
  <c r="Q132" i="12" s="1"/>
  <c r="O133" i="12"/>
  <c r="O135" i="10"/>
  <c r="P134" i="10"/>
  <c r="Q134" i="10" s="1"/>
  <c r="O132" i="7"/>
  <c r="P131" i="7"/>
  <c r="Q131" i="7" s="1"/>
  <c r="O134" i="3"/>
  <c r="P133" i="3"/>
  <c r="Q133" i="3" s="1"/>
  <c r="P129" i="4"/>
  <c r="Q129" i="4" s="1"/>
  <c r="O132" i="8" l="1"/>
  <c r="P131" i="8"/>
  <c r="Q131" i="8" s="1"/>
  <c r="P131" i="11"/>
  <c r="Q131" i="11" s="1"/>
  <c r="O132" i="11"/>
  <c r="O133" i="20"/>
  <c r="P132" i="20"/>
  <c r="Q132" i="20" s="1"/>
  <c r="P132" i="19"/>
  <c r="Q132" i="19" s="1"/>
  <c r="O133" i="19"/>
  <c r="O132" i="18"/>
  <c r="P131" i="18"/>
  <c r="Q131" i="18" s="1"/>
  <c r="O132" i="17"/>
  <c r="P131" i="17"/>
  <c r="Q131" i="17" s="1"/>
  <c r="O132" i="16"/>
  <c r="P131" i="16"/>
  <c r="Q131" i="16" s="1"/>
  <c r="P133" i="14"/>
  <c r="Q133" i="14" s="1"/>
  <c r="P133" i="13"/>
  <c r="Q133" i="13" s="1"/>
  <c r="O134" i="13"/>
  <c r="O134" i="12"/>
  <c r="P133" i="12"/>
  <c r="Q133" i="12" s="1"/>
  <c r="P135" i="10"/>
  <c r="Q135" i="10" s="1"/>
  <c r="O136" i="10"/>
  <c r="O133" i="7"/>
  <c r="P132" i="7"/>
  <c r="Q132" i="7" s="1"/>
  <c r="O135" i="3"/>
  <c r="P134" i="3"/>
  <c r="Q134" i="3" s="1"/>
  <c r="P130" i="4"/>
  <c r="Q130" i="4" s="1"/>
  <c r="P132" i="8" l="1"/>
  <c r="Q132" i="8" s="1"/>
  <c r="O133" i="8"/>
  <c r="O134" i="20"/>
  <c r="P133" i="20"/>
  <c r="Q133" i="20" s="1"/>
  <c r="O133" i="11"/>
  <c r="P132" i="11"/>
  <c r="Q132" i="11" s="1"/>
  <c r="P133" i="19"/>
  <c r="Q133" i="19" s="1"/>
  <c r="O134" i="19"/>
  <c r="P132" i="18"/>
  <c r="Q132" i="18" s="1"/>
  <c r="O133" i="18"/>
  <c r="O133" i="17"/>
  <c r="P132" i="17"/>
  <c r="Q132" i="17" s="1"/>
  <c r="O133" i="16"/>
  <c r="P132" i="16"/>
  <c r="Q132" i="16" s="1"/>
  <c r="P134" i="14"/>
  <c r="Q134" i="14" s="1"/>
  <c r="O135" i="13"/>
  <c r="P134" i="13"/>
  <c r="Q134" i="13" s="1"/>
  <c r="O135" i="12"/>
  <c r="P134" i="12"/>
  <c r="Q134" i="12" s="1"/>
  <c r="O137" i="10"/>
  <c r="P136" i="10"/>
  <c r="Q136" i="10" s="1"/>
  <c r="O134" i="7"/>
  <c r="P133" i="7"/>
  <c r="Q133" i="7" s="1"/>
  <c r="P135" i="3"/>
  <c r="Q135" i="3" s="1"/>
  <c r="O136" i="3"/>
  <c r="P131" i="4"/>
  <c r="Q131" i="4" s="1"/>
  <c r="O134" i="8" l="1"/>
  <c r="P133" i="8"/>
  <c r="Q133" i="8" s="1"/>
  <c r="P133" i="11"/>
  <c r="Q133" i="11" s="1"/>
  <c r="O134" i="11"/>
  <c r="P134" i="20"/>
  <c r="Q134" i="20" s="1"/>
  <c r="O135" i="20"/>
  <c r="P134" i="19"/>
  <c r="Q134" i="19" s="1"/>
  <c r="O135" i="19"/>
  <c r="P133" i="18"/>
  <c r="Q133" i="18" s="1"/>
  <c r="O134" i="18"/>
  <c r="P133" i="17"/>
  <c r="Q133" i="17" s="1"/>
  <c r="O134" i="17"/>
  <c r="P133" i="16"/>
  <c r="Q133" i="16" s="1"/>
  <c r="O134" i="16"/>
  <c r="P135" i="14"/>
  <c r="Q135" i="14" s="1"/>
  <c r="O136" i="13"/>
  <c r="P135" i="13"/>
  <c r="Q135" i="13" s="1"/>
  <c r="P135" i="12"/>
  <c r="Q135" i="12" s="1"/>
  <c r="O136" i="12"/>
  <c r="O138" i="10"/>
  <c r="P137" i="10"/>
  <c r="Q137" i="10" s="1"/>
  <c r="O135" i="7"/>
  <c r="P134" i="7"/>
  <c r="Q134" i="7" s="1"/>
  <c r="P136" i="3"/>
  <c r="Q136" i="3" s="1"/>
  <c r="O137" i="3"/>
  <c r="P132" i="4"/>
  <c r="Q132" i="4" s="1"/>
  <c r="P134" i="8" l="1"/>
  <c r="Q134" i="8" s="1"/>
  <c r="O135" i="8"/>
  <c r="O136" i="20"/>
  <c r="P135" i="20"/>
  <c r="Q135" i="20" s="1"/>
  <c r="O135" i="11"/>
  <c r="P134" i="11"/>
  <c r="Q134" i="11" s="1"/>
  <c r="P135" i="19"/>
  <c r="Q135" i="19" s="1"/>
  <c r="O136" i="19"/>
  <c r="O135" i="18"/>
  <c r="P134" i="18"/>
  <c r="Q134" i="18" s="1"/>
  <c r="P134" i="17"/>
  <c r="Q134" i="17" s="1"/>
  <c r="O135" i="17"/>
  <c r="O135" i="16"/>
  <c r="P134" i="16"/>
  <c r="Q134" i="16" s="1"/>
  <c r="P136" i="14"/>
  <c r="Q136" i="14" s="1"/>
  <c r="P136" i="13"/>
  <c r="Q136" i="13" s="1"/>
  <c r="O137" i="13"/>
  <c r="O137" i="12"/>
  <c r="P136" i="12"/>
  <c r="Q136" i="12" s="1"/>
  <c r="P138" i="10"/>
  <c r="Q138" i="10" s="1"/>
  <c r="O139" i="10"/>
  <c r="P135" i="7"/>
  <c r="Q135" i="7" s="1"/>
  <c r="O136" i="7"/>
  <c r="P137" i="3"/>
  <c r="Q137" i="3" s="1"/>
  <c r="O138" i="3"/>
  <c r="P133" i="4"/>
  <c r="Q133" i="4" s="1"/>
  <c r="P135" i="8" l="1"/>
  <c r="Q135" i="8" s="1"/>
  <c r="O136" i="8"/>
  <c r="P135" i="11"/>
  <c r="Q135" i="11" s="1"/>
  <c r="O136" i="11"/>
  <c r="O137" i="20"/>
  <c r="P136" i="20"/>
  <c r="Q136" i="20" s="1"/>
  <c r="P136" i="19"/>
  <c r="Q136" i="19" s="1"/>
  <c r="O137" i="19"/>
  <c r="P135" i="18"/>
  <c r="Q135" i="18" s="1"/>
  <c r="O136" i="18"/>
  <c r="O136" i="17"/>
  <c r="P135" i="17"/>
  <c r="Q135" i="17" s="1"/>
  <c r="O136" i="16"/>
  <c r="P135" i="16"/>
  <c r="Q135" i="16" s="1"/>
  <c r="P137" i="14"/>
  <c r="Q137" i="14" s="1"/>
  <c r="O138" i="13"/>
  <c r="P137" i="13"/>
  <c r="Q137" i="13" s="1"/>
  <c r="P137" i="12"/>
  <c r="Q137" i="12" s="1"/>
  <c r="O138" i="12"/>
  <c r="O140" i="10"/>
  <c r="P139" i="10"/>
  <c r="Q139" i="10" s="1"/>
  <c r="O137" i="7"/>
  <c r="P136" i="7"/>
  <c r="Q136" i="7" s="1"/>
  <c r="O139" i="3"/>
  <c r="P138" i="3"/>
  <c r="Q138" i="3" s="1"/>
  <c r="P134" i="4"/>
  <c r="Q134" i="4" s="1"/>
  <c r="P136" i="8" l="1"/>
  <c r="Q136" i="8" s="1"/>
  <c r="O137" i="8"/>
  <c r="O138" i="20"/>
  <c r="P137" i="20"/>
  <c r="Q137" i="20" s="1"/>
  <c r="O137" i="11"/>
  <c r="P136" i="11"/>
  <c r="Q136" i="11" s="1"/>
  <c r="P137" i="19"/>
  <c r="Q137" i="19" s="1"/>
  <c r="O138" i="19"/>
  <c r="O137" i="18"/>
  <c r="P136" i="18"/>
  <c r="Q136" i="18" s="1"/>
  <c r="O137" i="17"/>
  <c r="P136" i="17"/>
  <c r="Q136" i="17" s="1"/>
  <c r="P136" i="16"/>
  <c r="Q136" i="16" s="1"/>
  <c r="O137" i="16"/>
  <c r="P138" i="14"/>
  <c r="Q138" i="14" s="1"/>
  <c r="P138" i="13"/>
  <c r="Q138" i="13" s="1"/>
  <c r="O139" i="13"/>
  <c r="P138" i="12"/>
  <c r="Q138" i="12" s="1"/>
  <c r="O139" i="12"/>
  <c r="O141" i="10"/>
  <c r="P140" i="10"/>
  <c r="Q140" i="10" s="1"/>
  <c r="P137" i="7"/>
  <c r="Q137" i="7" s="1"/>
  <c r="O138" i="7"/>
  <c r="O140" i="3"/>
  <c r="P139" i="3"/>
  <c r="Q139" i="3" s="1"/>
  <c r="P135" i="4"/>
  <c r="Q135" i="4" s="1"/>
  <c r="P137" i="8" l="1"/>
  <c r="Q137" i="8" s="1"/>
  <c r="O138" i="8"/>
  <c r="P137" i="11"/>
  <c r="Q137" i="11" s="1"/>
  <c r="O138" i="11"/>
  <c r="P138" i="20"/>
  <c r="Q138" i="20" s="1"/>
  <c r="O139" i="20"/>
  <c r="O139" i="19"/>
  <c r="P138" i="19"/>
  <c r="Q138" i="19" s="1"/>
  <c r="P137" i="18"/>
  <c r="Q137" i="18" s="1"/>
  <c r="O138" i="18"/>
  <c r="O138" i="17"/>
  <c r="P137" i="17"/>
  <c r="Q137" i="17" s="1"/>
  <c r="P137" i="16"/>
  <c r="Q137" i="16" s="1"/>
  <c r="O138" i="16"/>
  <c r="P139" i="14"/>
  <c r="Q139" i="14" s="1"/>
  <c r="O140" i="13"/>
  <c r="P139" i="13"/>
  <c r="Q139" i="13" s="1"/>
  <c r="O140" i="12"/>
  <c r="P139" i="12"/>
  <c r="Q139" i="12" s="1"/>
  <c r="O142" i="10"/>
  <c r="P141" i="10"/>
  <c r="Q141" i="10" s="1"/>
  <c r="O139" i="7"/>
  <c r="P138" i="7"/>
  <c r="Q138" i="7" s="1"/>
  <c r="O141" i="3"/>
  <c r="P140" i="3"/>
  <c r="Q140" i="3" s="1"/>
  <c r="P136" i="4"/>
  <c r="Q136" i="4" s="1"/>
  <c r="O139" i="8" l="1"/>
  <c r="P138" i="8"/>
  <c r="Q138" i="8" s="1"/>
  <c r="O140" i="20"/>
  <c r="P139" i="20"/>
  <c r="Q139" i="20" s="1"/>
  <c r="O139" i="11"/>
  <c r="P138" i="11"/>
  <c r="Q138" i="11" s="1"/>
  <c r="P139" i="19"/>
  <c r="Q139" i="19" s="1"/>
  <c r="O140" i="19"/>
  <c r="O139" i="18"/>
  <c r="P138" i="18"/>
  <c r="Q138" i="18" s="1"/>
  <c r="P138" i="17"/>
  <c r="Q138" i="17" s="1"/>
  <c r="O139" i="17"/>
  <c r="P138" i="16"/>
  <c r="Q138" i="16" s="1"/>
  <c r="O139" i="16"/>
  <c r="P140" i="14"/>
  <c r="Q140" i="14" s="1"/>
  <c r="O141" i="13"/>
  <c r="P140" i="13"/>
  <c r="Q140" i="13" s="1"/>
  <c r="P140" i="12"/>
  <c r="Q140" i="12" s="1"/>
  <c r="O141" i="12"/>
  <c r="P142" i="10"/>
  <c r="Q142" i="10" s="1"/>
  <c r="O143" i="10"/>
  <c r="P139" i="7"/>
  <c r="Q139" i="7" s="1"/>
  <c r="O140" i="7"/>
  <c r="P141" i="3"/>
  <c r="Q141" i="3" s="1"/>
  <c r="O142" i="3"/>
  <c r="P137" i="4"/>
  <c r="Q137" i="4" s="1"/>
  <c r="P139" i="8" l="1"/>
  <c r="Q139" i="8" s="1"/>
  <c r="O140" i="8"/>
  <c r="P139" i="11"/>
  <c r="Q139" i="11" s="1"/>
  <c r="O140" i="11"/>
  <c r="P140" i="20"/>
  <c r="Q140" i="20" s="1"/>
  <c r="O141" i="20"/>
  <c r="O141" i="19"/>
  <c r="P140" i="19"/>
  <c r="Q140" i="19" s="1"/>
  <c r="P139" i="18"/>
  <c r="Q139" i="18" s="1"/>
  <c r="O140" i="18"/>
  <c r="O140" i="17"/>
  <c r="P139" i="17"/>
  <c r="Q139" i="17" s="1"/>
  <c r="P139" i="16"/>
  <c r="Q139" i="16" s="1"/>
  <c r="O140" i="16"/>
  <c r="P141" i="14"/>
  <c r="Q141" i="14" s="1"/>
  <c r="P141" i="13"/>
  <c r="Q141" i="13" s="1"/>
  <c r="O142" i="13"/>
  <c r="O142" i="12"/>
  <c r="P141" i="12"/>
  <c r="Q141" i="12" s="1"/>
  <c r="P143" i="10"/>
  <c r="Q143" i="10" s="1"/>
  <c r="O144" i="10"/>
  <c r="O141" i="7"/>
  <c r="P140" i="7"/>
  <c r="Q140" i="7" s="1"/>
  <c r="P142" i="3"/>
  <c r="Q142" i="3" s="1"/>
  <c r="O143" i="3"/>
  <c r="P138" i="4"/>
  <c r="Q138" i="4" s="1"/>
  <c r="P140" i="8" l="1"/>
  <c r="Q140" i="8" s="1"/>
  <c r="O141" i="8"/>
  <c r="O142" i="20"/>
  <c r="P141" i="20"/>
  <c r="Q141" i="20" s="1"/>
  <c r="P140" i="11"/>
  <c r="Q140" i="11" s="1"/>
  <c r="O141" i="11"/>
  <c r="P141" i="19"/>
  <c r="Q141" i="19" s="1"/>
  <c r="O142" i="19"/>
  <c r="O141" i="18"/>
  <c r="P140" i="18"/>
  <c r="Q140" i="18" s="1"/>
  <c r="P140" i="17"/>
  <c r="Q140" i="17" s="1"/>
  <c r="O141" i="17"/>
  <c r="P140" i="16"/>
  <c r="Q140" i="16" s="1"/>
  <c r="O141" i="16"/>
  <c r="P142" i="14"/>
  <c r="Q142" i="14" s="1"/>
  <c r="P142" i="13"/>
  <c r="Q142" i="13" s="1"/>
  <c r="O143" i="13"/>
  <c r="P142" i="12"/>
  <c r="Q142" i="12" s="1"/>
  <c r="O143" i="12"/>
  <c r="P144" i="10"/>
  <c r="Q144" i="10" s="1"/>
  <c r="O145" i="10"/>
  <c r="P141" i="7"/>
  <c r="Q141" i="7" s="1"/>
  <c r="O142" i="7"/>
  <c r="O144" i="3"/>
  <c r="P143" i="3"/>
  <c r="Q143" i="3" s="1"/>
  <c r="P139" i="4"/>
  <c r="Q139" i="4" s="1"/>
  <c r="P141" i="8" l="1"/>
  <c r="Q141" i="8" s="1"/>
  <c r="O142" i="8"/>
  <c r="O142" i="11"/>
  <c r="P141" i="11"/>
  <c r="Q141" i="11" s="1"/>
  <c r="O143" i="20"/>
  <c r="P142" i="20"/>
  <c r="Q142" i="20" s="1"/>
  <c r="O143" i="19"/>
  <c r="P142" i="19"/>
  <c r="Q142" i="19" s="1"/>
  <c r="O142" i="18"/>
  <c r="P141" i="18"/>
  <c r="Q141" i="18" s="1"/>
  <c r="P141" i="17"/>
  <c r="Q141" i="17" s="1"/>
  <c r="O142" i="17"/>
  <c r="P141" i="16"/>
  <c r="Q141" i="16" s="1"/>
  <c r="O142" i="16"/>
  <c r="P143" i="14"/>
  <c r="Q143" i="14" s="1"/>
  <c r="P143" i="13"/>
  <c r="Q143" i="13" s="1"/>
  <c r="O144" i="13"/>
  <c r="P143" i="12"/>
  <c r="Q143" i="12" s="1"/>
  <c r="O144" i="12"/>
  <c r="O146" i="10"/>
  <c r="P145" i="10"/>
  <c r="Q145" i="10" s="1"/>
  <c r="P142" i="7"/>
  <c r="Q142" i="7" s="1"/>
  <c r="O143" i="7"/>
  <c r="O145" i="3"/>
  <c r="P144" i="3"/>
  <c r="Q144" i="3" s="1"/>
  <c r="P140" i="4"/>
  <c r="Q140" i="4" s="1"/>
  <c r="P142" i="8" l="1"/>
  <c r="Q142" i="8" s="1"/>
  <c r="O143" i="8"/>
  <c r="P143" i="20"/>
  <c r="Q143" i="20" s="1"/>
  <c r="O144" i="20"/>
  <c r="P142" i="11"/>
  <c r="Q142" i="11" s="1"/>
  <c r="O143" i="11"/>
  <c r="P143" i="19"/>
  <c r="Q143" i="19" s="1"/>
  <c r="O144" i="19"/>
  <c r="O143" i="18"/>
  <c r="P142" i="18"/>
  <c r="Q142" i="18" s="1"/>
  <c r="P142" i="17"/>
  <c r="Q142" i="17" s="1"/>
  <c r="O143" i="17"/>
  <c r="P142" i="16"/>
  <c r="Q142" i="16" s="1"/>
  <c r="O143" i="16"/>
  <c r="P144" i="14"/>
  <c r="Q144" i="14" s="1"/>
  <c r="O145" i="13"/>
  <c r="P144" i="13"/>
  <c r="Q144" i="13" s="1"/>
  <c r="P144" i="12"/>
  <c r="Q144" i="12" s="1"/>
  <c r="O145" i="12"/>
  <c r="P146" i="10"/>
  <c r="Q146" i="10" s="1"/>
  <c r="O147" i="10"/>
  <c r="O144" i="7"/>
  <c r="P143" i="7"/>
  <c r="Q143" i="7" s="1"/>
  <c r="P145" i="3"/>
  <c r="Q145" i="3" s="1"/>
  <c r="O146" i="3"/>
  <c r="P141" i="4"/>
  <c r="Q141" i="4" s="1"/>
  <c r="O144" i="8" l="1"/>
  <c r="P143" i="8"/>
  <c r="Q143" i="8" s="1"/>
  <c r="P143" i="11"/>
  <c r="Q143" i="11" s="1"/>
  <c r="O144" i="11"/>
  <c r="P144" i="20"/>
  <c r="Q144" i="20" s="1"/>
  <c r="O145" i="20"/>
  <c r="P144" i="19"/>
  <c r="Q144" i="19" s="1"/>
  <c r="O145" i="19"/>
  <c r="P143" i="18"/>
  <c r="Q143" i="18" s="1"/>
  <c r="O144" i="18"/>
  <c r="P143" i="17"/>
  <c r="Q143" i="17" s="1"/>
  <c r="O144" i="17"/>
  <c r="P143" i="16"/>
  <c r="Q143" i="16" s="1"/>
  <c r="O144" i="16"/>
  <c r="P145" i="14"/>
  <c r="Q145" i="14" s="1"/>
  <c r="P145" i="13"/>
  <c r="Q145" i="13" s="1"/>
  <c r="O146" i="13"/>
  <c r="O146" i="12"/>
  <c r="P145" i="12"/>
  <c r="Q145" i="12" s="1"/>
  <c r="P147" i="10"/>
  <c r="Q147" i="10" s="1"/>
  <c r="O148" i="10"/>
  <c r="P144" i="7"/>
  <c r="Q144" i="7" s="1"/>
  <c r="O145" i="7"/>
  <c r="P146" i="3"/>
  <c r="Q146" i="3" s="1"/>
  <c r="O147" i="3"/>
  <c r="P142" i="4"/>
  <c r="Q142" i="4" s="1"/>
  <c r="O145" i="8" l="1"/>
  <c r="P144" i="8"/>
  <c r="Q144" i="8" s="1"/>
  <c r="P145" i="20"/>
  <c r="Q145" i="20" s="1"/>
  <c r="O146" i="20"/>
  <c r="O145" i="11"/>
  <c r="P144" i="11"/>
  <c r="Q144" i="11" s="1"/>
  <c r="O146" i="19"/>
  <c r="P145" i="19"/>
  <c r="Q145" i="19" s="1"/>
  <c r="P144" i="18"/>
  <c r="Q144" i="18" s="1"/>
  <c r="O145" i="18"/>
  <c r="O145" i="17"/>
  <c r="P144" i="17"/>
  <c r="Q144" i="17" s="1"/>
  <c r="O145" i="16"/>
  <c r="P144" i="16"/>
  <c r="Q144" i="16" s="1"/>
  <c r="P146" i="14"/>
  <c r="Q146" i="14" s="1"/>
  <c r="O147" i="13"/>
  <c r="P146" i="13"/>
  <c r="Q146" i="13" s="1"/>
  <c r="O147" i="12"/>
  <c r="P146" i="12"/>
  <c r="Q146" i="12" s="1"/>
  <c r="P148" i="10"/>
  <c r="Q148" i="10" s="1"/>
  <c r="O149" i="10"/>
  <c r="P145" i="7"/>
  <c r="Q145" i="7" s="1"/>
  <c r="O146" i="7"/>
  <c r="O148" i="3"/>
  <c r="P147" i="3"/>
  <c r="Q147" i="3" s="1"/>
  <c r="P143" i="4"/>
  <c r="Q143" i="4" s="1"/>
  <c r="P145" i="8" l="1"/>
  <c r="Q145" i="8" s="1"/>
  <c r="O146" i="8"/>
  <c r="P145" i="11"/>
  <c r="Q145" i="11" s="1"/>
  <c r="O146" i="11"/>
  <c r="P146" i="20"/>
  <c r="Q146" i="20" s="1"/>
  <c r="O147" i="20"/>
  <c r="P146" i="19"/>
  <c r="Q146" i="19" s="1"/>
  <c r="O147" i="19"/>
  <c r="P145" i="18"/>
  <c r="Q145" i="18" s="1"/>
  <c r="O146" i="18"/>
  <c r="P145" i="17"/>
  <c r="Q145" i="17" s="1"/>
  <c r="O146" i="17"/>
  <c r="O146" i="16"/>
  <c r="P145" i="16"/>
  <c r="Q145" i="16" s="1"/>
  <c r="P147" i="14"/>
  <c r="Q147" i="14" s="1"/>
  <c r="P147" i="13"/>
  <c r="Q147" i="13" s="1"/>
  <c r="O148" i="13"/>
  <c r="P147" i="12"/>
  <c r="Q147" i="12" s="1"/>
  <c r="O148" i="12"/>
  <c r="O150" i="10"/>
  <c r="P149" i="10"/>
  <c r="Q149" i="10" s="1"/>
  <c r="O147" i="7"/>
  <c r="P146" i="7"/>
  <c r="Q146" i="7" s="1"/>
  <c r="P148" i="3"/>
  <c r="Q148" i="3" s="1"/>
  <c r="O149" i="3"/>
  <c r="P144" i="4"/>
  <c r="Q144" i="4" s="1"/>
  <c r="O147" i="8" l="1"/>
  <c r="P146" i="8"/>
  <c r="Q146" i="8" s="1"/>
  <c r="P147" i="20"/>
  <c r="Q147" i="20" s="1"/>
  <c r="O148" i="20"/>
  <c r="O147" i="11"/>
  <c r="P146" i="11"/>
  <c r="Q146" i="11" s="1"/>
  <c r="O148" i="19"/>
  <c r="P147" i="19"/>
  <c r="Q147" i="19" s="1"/>
  <c r="P146" i="18"/>
  <c r="Q146" i="18" s="1"/>
  <c r="O147" i="18"/>
  <c r="O147" i="17"/>
  <c r="P146" i="17"/>
  <c r="Q146" i="17" s="1"/>
  <c r="P146" i="16"/>
  <c r="Q146" i="16" s="1"/>
  <c r="O147" i="16"/>
  <c r="P148" i="14"/>
  <c r="Q148" i="14" s="1"/>
  <c r="O149" i="13"/>
  <c r="P148" i="13"/>
  <c r="Q148" i="13" s="1"/>
  <c r="P148" i="12"/>
  <c r="Q148" i="12" s="1"/>
  <c r="O149" i="12"/>
  <c r="O151" i="10"/>
  <c r="P150" i="10"/>
  <c r="Q150" i="10" s="1"/>
  <c r="P147" i="7"/>
  <c r="Q147" i="7" s="1"/>
  <c r="O148" i="7"/>
  <c r="P149" i="3"/>
  <c r="Q149" i="3" s="1"/>
  <c r="O150" i="3"/>
  <c r="P145" i="4"/>
  <c r="Q145" i="4" s="1"/>
  <c r="P147" i="8" l="1"/>
  <c r="Q147" i="8" s="1"/>
  <c r="O148" i="8"/>
  <c r="P147" i="11"/>
  <c r="Q147" i="11" s="1"/>
  <c r="O148" i="11"/>
  <c r="P148" i="20"/>
  <c r="Q148" i="20" s="1"/>
  <c r="O149" i="20"/>
  <c r="P148" i="19"/>
  <c r="Q148" i="19" s="1"/>
  <c r="O149" i="19"/>
  <c r="O148" i="18"/>
  <c r="P147" i="18"/>
  <c r="Q147" i="18" s="1"/>
  <c r="O148" i="17"/>
  <c r="P147" i="17"/>
  <c r="Q147" i="17" s="1"/>
  <c r="P147" i="16"/>
  <c r="Q147" i="16" s="1"/>
  <c r="O148" i="16"/>
  <c r="P149" i="14"/>
  <c r="Q149" i="14" s="1"/>
  <c r="P149" i="13"/>
  <c r="Q149" i="13" s="1"/>
  <c r="O150" i="13"/>
  <c r="P149" i="12"/>
  <c r="Q149" i="12" s="1"/>
  <c r="O150" i="12"/>
  <c r="O152" i="10"/>
  <c r="P151" i="10"/>
  <c r="Q151" i="10" s="1"/>
  <c r="O149" i="7"/>
  <c r="P148" i="7"/>
  <c r="Q148" i="7" s="1"/>
  <c r="P150" i="3"/>
  <c r="Q150" i="3" s="1"/>
  <c r="O151" i="3"/>
  <c r="P146" i="4"/>
  <c r="Q146" i="4" s="1"/>
  <c r="P148" i="8" l="1"/>
  <c r="Q148" i="8" s="1"/>
  <c r="O149" i="8"/>
  <c r="P149" i="20"/>
  <c r="Q149" i="20" s="1"/>
  <c r="O150" i="20"/>
  <c r="O149" i="11"/>
  <c r="P148" i="11"/>
  <c r="Q148" i="11" s="1"/>
  <c r="O150" i="19"/>
  <c r="P149" i="19"/>
  <c r="Q149" i="19" s="1"/>
  <c r="O149" i="18"/>
  <c r="P148" i="18"/>
  <c r="Q148" i="18" s="1"/>
  <c r="O149" i="17"/>
  <c r="P148" i="17"/>
  <c r="Q148" i="17" s="1"/>
  <c r="P148" i="16"/>
  <c r="Q148" i="16" s="1"/>
  <c r="O149" i="16"/>
  <c r="P150" i="14"/>
  <c r="Q150" i="14" s="1"/>
  <c r="O151" i="13"/>
  <c r="P150" i="13"/>
  <c r="Q150" i="13" s="1"/>
  <c r="P150" i="12"/>
  <c r="Q150" i="12" s="1"/>
  <c r="O151" i="12"/>
  <c r="P152" i="10"/>
  <c r="Q152" i="10" s="1"/>
  <c r="O153" i="10"/>
  <c r="O150" i="7"/>
  <c r="P149" i="7"/>
  <c r="Q149" i="7" s="1"/>
  <c r="O152" i="3"/>
  <c r="P151" i="3"/>
  <c r="Q151" i="3" s="1"/>
  <c r="P147" i="4"/>
  <c r="Q147" i="4" s="1"/>
  <c r="P149" i="8" l="1"/>
  <c r="Q149" i="8" s="1"/>
  <c r="O150" i="8"/>
  <c r="O150" i="11"/>
  <c r="P149" i="11"/>
  <c r="Q149" i="11" s="1"/>
  <c r="P150" i="20"/>
  <c r="Q150" i="20" s="1"/>
  <c r="O151" i="20"/>
  <c r="P150" i="19"/>
  <c r="Q150" i="19" s="1"/>
  <c r="O151" i="19"/>
  <c r="P149" i="18"/>
  <c r="Q149" i="18" s="1"/>
  <c r="O150" i="18"/>
  <c r="O150" i="17"/>
  <c r="P149" i="17"/>
  <c r="Q149" i="17" s="1"/>
  <c r="O150" i="16"/>
  <c r="P149" i="16"/>
  <c r="Q149" i="16" s="1"/>
  <c r="P151" i="14"/>
  <c r="Q151" i="14" s="1"/>
  <c r="P151" i="13"/>
  <c r="Q151" i="13" s="1"/>
  <c r="O152" i="13"/>
  <c r="P151" i="12"/>
  <c r="Q151" i="12" s="1"/>
  <c r="O152" i="12"/>
  <c r="P153" i="10"/>
  <c r="Q153" i="10" s="1"/>
  <c r="O154" i="10"/>
  <c r="O151" i="7"/>
  <c r="P150" i="7"/>
  <c r="Q150" i="7" s="1"/>
  <c r="O153" i="3"/>
  <c r="P152" i="3"/>
  <c r="Q152" i="3" s="1"/>
  <c r="P148" i="4"/>
  <c r="Q148" i="4" s="1"/>
  <c r="O151" i="8" l="1"/>
  <c r="P150" i="8"/>
  <c r="Q150" i="8" s="1"/>
  <c r="P151" i="20"/>
  <c r="Q151" i="20" s="1"/>
  <c r="O152" i="20"/>
  <c r="O151" i="11"/>
  <c r="P150" i="11"/>
  <c r="Q150" i="11" s="1"/>
  <c r="P151" i="19"/>
  <c r="Q151" i="19" s="1"/>
  <c r="O152" i="19"/>
  <c r="P150" i="18"/>
  <c r="Q150" i="18" s="1"/>
  <c r="O151" i="18"/>
  <c r="P150" i="17"/>
  <c r="Q150" i="17" s="1"/>
  <c r="O151" i="17"/>
  <c r="P150" i="16"/>
  <c r="Q150" i="16" s="1"/>
  <c r="O151" i="16"/>
  <c r="P152" i="14"/>
  <c r="Q152" i="14" s="1"/>
  <c r="P152" i="13"/>
  <c r="Q152" i="13" s="1"/>
  <c r="O153" i="13"/>
  <c r="O153" i="12"/>
  <c r="P152" i="12"/>
  <c r="Q152" i="12" s="1"/>
  <c r="P154" i="10"/>
  <c r="Q154" i="10" s="1"/>
  <c r="O155" i="10"/>
  <c r="O152" i="7"/>
  <c r="P151" i="7"/>
  <c r="Q151" i="7" s="1"/>
  <c r="P153" i="3"/>
  <c r="Q153" i="3" s="1"/>
  <c r="O154" i="3"/>
  <c r="P149" i="4"/>
  <c r="Q149" i="4" s="1"/>
  <c r="P151" i="8" l="1"/>
  <c r="Q151" i="8" s="1"/>
  <c r="O152" i="8"/>
  <c r="O152" i="11"/>
  <c r="P151" i="11"/>
  <c r="Q151" i="11" s="1"/>
  <c r="P152" i="20"/>
  <c r="Q152" i="20" s="1"/>
  <c r="O153" i="20"/>
  <c r="O153" i="19"/>
  <c r="P152" i="19"/>
  <c r="Q152" i="19" s="1"/>
  <c r="P151" i="18"/>
  <c r="Q151" i="18" s="1"/>
  <c r="O152" i="18"/>
  <c r="O152" i="17"/>
  <c r="P151" i="17"/>
  <c r="Q151" i="17" s="1"/>
  <c r="P151" i="16"/>
  <c r="Q151" i="16" s="1"/>
  <c r="O152" i="16"/>
  <c r="P153" i="14"/>
  <c r="Q153" i="14" s="1"/>
  <c r="P153" i="13"/>
  <c r="Q153" i="13" s="1"/>
  <c r="O154" i="13"/>
  <c r="P153" i="12"/>
  <c r="Q153" i="12" s="1"/>
  <c r="O154" i="12"/>
  <c r="O156" i="10"/>
  <c r="P155" i="10"/>
  <c r="Q155" i="10" s="1"/>
  <c r="P152" i="7"/>
  <c r="Q152" i="7" s="1"/>
  <c r="O153" i="7"/>
  <c r="O155" i="3"/>
  <c r="P154" i="3"/>
  <c r="Q154" i="3" s="1"/>
  <c r="P150" i="4"/>
  <c r="Q150" i="4" s="1"/>
  <c r="P152" i="8" l="1"/>
  <c r="Q152" i="8" s="1"/>
  <c r="O153" i="8"/>
  <c r="P153" i="20"/>
  <c r="Q153" i="20" s="1"/>
  <c r="O154" i="20"/>
  <c r="P152" i="11"/>
  <c r="Q152" i="11" s="1"/>
  <c r="O153" i="11"/>
  <c r="O154" i="19"/>
  <c r="P153" i="19"/>
  <c r="Q153" i="19" s="1"/>
  <c r="O153" i="18"/>
  <c r="P152" i="18"/>
  <c r="Q152" i="18" s="1"/>
  <c r="O153" i="17"/>
  <c r="P152" i="17"/>
  <c r="Q152" i="17" s="1"/>
  <c r="O153" i="16"/>
  <c r="P152" i="16"/>
  <c r="Q152" i="16" s="1"/>
  <c r="P154" i="14"/>
  <c r="Q154" i="14" s="1"/>
  <c r="P154" i="13"/>
  <c r="Q154" i="13" s="1"/>
  <c r="O155" i="13"/>
  <c r="P154" i="12"/>
  <c r="Q154" i="12" s="1"/>
  <c r="O155" i="12"/>
  <c r="O157" i="10"/>
  <c r="P156" i="10"/>
  <c r="Q156" i="10" s="1"/>
  <c r="O154" i="7"/>
  <c r="P153" i="7"/>
  <c r="Q153" i="7" s="1"/>
  <c r="P155" i="3"/>
  <c r="Q155" i="3" s="1"/>
  <c r="O156" i="3"/>
  <c r="P151" i="4"/>
  <c r="Q151" i="4" s="1"/>
  <c r="O154" i="8" l="1"/>
  <c r="P153" i="8"/>
  <c r="Q153" i="8" s="1"/>
  <c r="P153" i="11"/>
  <c r="Q153" i="11" s="1"/>
  <c r="O154" i="11"/>
  <c r="P154" i="20"/>
  <c r="Q154" i="20" s="1"/>
  <c r="O155" i="20"/>
  <c r="P154" i="19"/>
  <c r="Q154" i="19" s="1"/>
  <c r="O155" i="19"/>
  <c r="P153" i="18"/>
  <c r="Q153" i="18" s="1"/>
  <c r="O154" i="18"/>
  <c r="P153" i="17"/>
  <c r="Q153" i="17" s="1"/>
  <c r="O154" i="17"/>
  <c r="P153" i="16"/>
  <c r="Q153" i="16" s="1"/>
  <c r="O154" i="16"/>
  <c r="P155" i="14"/>
  <c r="Q155" i="14" s="1"/>
  <c r="O156" i="13"/>
  <c r="P155" i="13"/>
  <c r="Q155" i="13" s="1"/>
  <c r="P155" i="12"/>
  <c r="Q155" i="12" s="1"/>
  <c r="O156" i="12"/>
  <c r="P157" i="10"/>
  <c r="Q157" i="10" s="1"/>
  <c r="O158" i="10"/>
  <c r="O155" i="7"/>
  <c r="P154" i="7"/>
  <c r="Q154" i="7" s="1"/>
  <c r="O157" i="3"/>
  <c r="P156" i="3"/>
  <c r="Q156" i="3" s="1"/>
  <c r="P152" i="4"/>
  <c r="Q152" i="4" s="1"/>
  <c r="O155" i="8" l="1"/>
  <c r="P154" i="8"/>
  <c r="Q154" i="8" s="1"/>
  <c r="P155" i="20"/>
  <c r="Q155" i="20" s="1"/>
  <c r="O156" i="20"/>
  <c r="P154" i="11"/>
  <c r="Q154" i="11" s="1"/>
  <c r="O155" i="11"/>
  <c r="P155" i="19"/>
  <c r="Q155" i="19" s="1"/>
  <c r="O156" i="19"/>
  <c r="P154" i="18"/>
  <c r="Q154" i="18" s="1"/>
  <c r="O155" i="18"/>
  <c r="O155" i="17"/>
  <c r="P154" i="17"/>
  <c r="Q154" i="17" s="1"/>
  <c r="P154" i="16"/>
  <c r="Q154" i="16" s="1"/>
  <c r="O155" i="16"/>
  <c r="P156" i="14"/>
  <c r="Q156" i="14" s="1"/>
  <c r="O157" i="13"/>
  <c r="P156" i="13"/>
  <c r="Q156" i="13" s="1"/>
  <c r="O157" i="12"/>
  <c r="P156" i="12"/>
  <c r="Q156" i="12" s="1"/>
  <c r="O159" i="10"/>
  <c r="P158" i="10"/>
  <c r="Q158" i="10" s="1"/>
  <c r="P155" i="7"/>
  <c r="Q155" i="7" s="1"/>
  <c r="O156" i="7"/>
  <c r="O158" i="3"/>
  <c r="P157" i="3"/>
  <c r="Q157" i="3" s="1"/>
  <c r="P153" i="4"/>
  <c r="Q153" i="4" s="1"/>
  <c r="O156" i="8" l="1"/>
  <c r="P155" i="8"/>
  <c r="Q155" i="8" s="1"/>
  <c r="O156" i="11"/>
  <c r="P155" i="11"/>
  <c r="Q155" i="11" s="1"/>
  <c r="O157" i="20"/>
  <c r="P156" i="20"/>
  <c r="Q156" i="20" s="1"/>
  <c r="P156" i="19"/>
  <c r="Q156" i="19" s="1"/>
  <c r="O157" i="19"/>
  <c r="P155" i="18"/>
  <c r="Q155" i="18" s="1"/>
  <c r="O156" i="18"/>
  <c r="O156" i="17"/>
  <c r="P155" i="17"/>
  <c r="Q155" i="17" s="1"/>
  <c r="P155" i="16"/>
  <c r="Q155" i="16" s="1"/>
  <c r="O156" i="16"/>
  <c r="P157" i="14"/>
  <c r="Q157" i="14" s="1"/>
  <c r="P157" i="13"/>
  <c r="Q157" i="13" s="1"/>
  <c r="O158" i="13"/>
  <c r="P157" i="12"/>
  <c r="Q157" i="12" s="1"/>
  <c r="O158" i="12"/>
  <c r="P159" i="10"/>
  <c r="Q159" i="10" s="1"/>
  <c r="O160" i="10"/>
  <c r="O157" i="7"/>
  <c r="P156" i="7"/>
  <c r="Q156" i="7" s="1"/>
  <c r="P158" i="3"/>
  <c r="Q158" i="3" s="1"/>
  <c r="O159" i="3"/>
  <c r="P154" i="4"/>
  <c r="Q154" i="4" s="1"/>
  <c r="O157" i="8" l="1"/>
  <c r="P156" i="8"/>
  <c r="Q156" i="8" s="1"/>
  <c r="P157" i="20"/>
  <c r="Q157" i="20" s="1"/>
  <c r="O158" i="20"/>
  <c r="P156" i="11"/>
  <c r="Q156" i="11" s="1"/>
  <c r="O157" i="11"/>
  <c r="O158" i="19"/>
  <c r="P157" i="19"/>
  <c r="Q157" i="19" s="1"/>
  <c r="O157" i="18"/>
  <c r="P156" i="18"/>
  <c r="Q156" i="18" s="1"/>
  <c r="O157" i="17"/>
  <c r="P156" i="17"/>
  <c r="Q156" i="17" s="1"/>
  <c r="O157" i="16"/>
  <c r="P156" i="16"/>
  <c r="Q156" i="16" s="1"/>
  <c r="P158" i="14"/>
  <c r="Q158" i="14" s="1"/>
  <c r="O159" i="13"/>
  <c r="P158" i="13"/>
  <c r="Q158" i="13" s="1"/>
  <c r="P158" i="12"/>
  <c r="Q158" i="12" s="1"/>
  <c r="O159" i="12"/>
  <c r="P160" i="10"/>
  <c r="Q160" i="10" s="1"/>
  <c r="O161" i="10"/>
  <c r="P157" i="7"/>
  <c r="Q157" i="7" s="1"/>
  <c r="O158" i="7"/>
  <c r="O160" i="3"/>
  <c r="P159" i="3"/>
  <c r="Q159" i="3" s="1"/>
  <c r="P155" i="4"/>
  <c r="Q155" i="4" s="1"/>
  <c r="O158" i="8" l="1"/>
  <c r="P157" i="8"/>
  <c r="Q157" i="8" s="1"/>
  <c r="O158" i="11"/>
  <c r="P157" i="11"/>
  <c r="Q157" i="11" s="1"/>
  <c r="O159" i="20"/>
  <c r="P158" i="20"/>
  <c r="Q158" i="20" s="1"/>
  <c r="O159" i="19"/>
  <c r="P158" i="19"/>
  <c r="Q158" i="19" s="1"/>
  <c r="P157" i="18"/>
  <c r="Q157" i="18" s="1"/>
  <c r="O158" i="18"/>
  <c r="P157" i="17"/>
  <c r="Q157" i="17" s="1"/>
  <c r="O158" i="17"/>
  <c r="P157" i="16"/>
  <c r="Q157" i="16" s="1"/>
  <c r="O158" i="16"/>
  <c r="P159" i="14"/>
  <c r="Q159" i="14" s="1"/>
  <c r="P159" i="13"/>
  <c r="Q159" i="13" s="1"/>
  <c r="O160" i="13"/>
  <c r="O160" i="12"/>
  <c r="P159" i="12"/>
  <c r="Q159" i="12" s="1"/>
  <c r="P161" i="10"/>
  <c r="Q161" i="10" s="1"/>
  <c r="O162" i="10"/>
  <c r="P158" i="7"/>
  <c r="Q158" i="7" s="1"/>
  <c r="O159" i="7"/>
  <c r="P160" i="3"/>
  <c r="Q160" i="3" s="1"/>
  <c r="O161" i="3"/>
  <c r="P156" i="4"/>
  <c r="Q156" i="4" s="1"/>
  <c r="O159" i="8" l="1"/>
  <c r="P158" i="8"/>
  <c r="Q158" i="8" s="1"/>
  <c r="P159" i="20"/>
  <c r="Q159" i="20" s="1"/>
  <c r="O160" i="20"/>
  <c r="P158" i="11"/>
  <c r="Q158" i="11" s="1"/>
  <c r="O159" i="11"/>
  <c r="P159" i="19"/>
  <c r="Q159" i="19" s="1"/>
  <c r="O160" i="19"/>
  <c r="O159" i="18"/>
  <c r="P158" i="18"/>
  <c r="Q158" i="18" s="1"/>
  <c r="O159" i="17"/>
  <c r="P158" i="17"/>
  <c r="Q158" i="17" s="1"/>
  <c r="O159" i="16"/>
  <c r="P158" i="16"/>
  <c r="Q158" i="16" s="1"/>
  <c r="P160" i="14"/>
  <c r="Q160" i="14" s="1"/>
  <c r="O161" i="13"/>
  <c r="P160" i="13"/>
  <c r="Q160" i="13" s="1"/>
  <c r="P160" i="12"/>
  <c r="Q160" i="12" s="1"/>
  <c r="O161" i="12"/>
  <c r="P162" i="10"/>
  <c r="Q162" i="10" s="1"/>
  <c r="O163" i="10"/>
  <c r="O160" i="7"/>
  <c r="P159" i="7"/>
  <c r="Q159" i="7" s="1"/>
  <c r="O162" i="3"/>
  <c r="P161" i="3"/>
  <c r="Q161" i="3" s="1"/>
  <c r="P157" i="4"/>
  <c r="Q157" i="4" s="1"/>
  <c r="O160" i="8" l="1"/>
  <c r="P159" i="8"/>
  <c r="Q159" i="8" s="1"/>
  <c r="O160" i="11"/>
  <c r="P159" i="11"/>
  <c r="Q159" i="11" s="1"/>
  <c r="P160" i="20"/>
  <c r="Q160" i="20" s="1"/>
  <c r="O161" i="20"/>
  <c r="P160" i="19"/>
  <c r="Q160" i="19" s="1"/>
  <c r="O161" i="19"/>
  <c r="O160" i="18"/>
  <c r="P159" i="18"/>
  <c r="Q159" i="18" s="1"/>
  <c r="P159" i="17"/>
  <c r="Q159" i="17" s="1"/>
  <c r="O160" i="17"/>
  <c r="O160" i="16"/>
  <c r="P159" i="16"/>
  <c r="Q159" i="16" s="1"/>
  <c r="P161" i="14"/>
  <c r="Q161" i="14" s="1"/>
  <c r="P161" i="13"/>
  <c r="Q161" i="13" s="1"/>
  <c r="O162" i="13"/>
  <c r="P161" i="12"/>
  <c r="Q161" i="12" s="1"/>
  <c r="O162" i="12"/>
  <c r="O164" i="10"/>
  <c r="P163" i="10"/>
  <c r="Q163" i="10" s="1"/>
  <c r="O161" i="7"/>
  <c r="P160" i="7"/>
  <c r="Q160" i="7" s="1"/>
  <c r="P162" i="3"/>
  <c r="Q162" i="3" s="1"/>
  <c r="O163" i="3"/>
  <c r="P158" i="4"/>
  <c r="Q158" i="4" s="1"/>
  <c r="P160" i="8" l="1"/>
  <c r="Q160" i="8" s="1"/>
  <c r="O161" i="8"/>
  <c r="P161" i="20"/>
  <c r="Q161" i="20" s="1"/>
  <c r="O162" i="20"/>
  <c r="P160" i="11"/>
  <c r="Q160" i="11" s="1"/>
  <c r="O161" i="11"/>
  <c r="P161" i="19"/>
  <c r="Q161" i="19" s="1"/>
  <c r="O162" i="19"/>
  <c r="P160" i="18"/>
  <c r="Q160" i="18" s="1"/>
  <c r="O161" i="18"/>
  <c r="O161" i="17"/>
  <c r="P160" i="17"/>
  <c r="Q160" i="17" s="1"/>
  <c r="O161" i="16"/>
  <c r="P160" i="16"/>
  <c r="Q160" i="16" s="1"/>
  <c r="P162" i="14"/>
  <c r="Q162" i="14" s="1"/>
  <c r="P162" i="13"/>
  <c r="Q162" i="13" s="1"/>
  <c r="O163" i="13"/>
  <c r="P162" i="12"/>
  <c r="Q162" i="12" s="1"/>
  <c r="O163" i="12"/>
  <c r="O165" i="10"/>
  <c r="P164" i="10"/>
  <c r="Q164" i="10" s="1"/>
  <c r="O162" i="7"/>
  <c r="P161" i="7"/>
  <c r="Q161" i="7" s="1"/>
  <c r="O164" i="3"/>
  <c r="P163" i="3"/>
  <c r="Q163" i="3" s="1"/>
  <c r="P159" i="4"/>
  <c r="Q159" i="4" s="1"/>
  <c r="P161" i="8" l="1"/>
  <c r="Q161" i="8" s="1"/>
  <c r="O162" i="8"/>
  <c r="O162" i="11"/>
  <c r="P161" i="11"/>
  <c r="Q161" i="11" s="1"/>
  <c r="O163" i="20"/>
  <c r="P162" i="20"/>
  <c r="Q162" i="20" s="1"/>
  <c r="P162" i="19"/>
  <c r="Q162" i="19" s="1"/>
  <c r="O163" i="19"/>
  <c r="O162" i="18"/>
  <c r="P161" i="18"/>
  <c r="Q161" i="18" s="1"/>
  <c r="P161" i="17"/>
  <c r="Q161" i="17" s="1"/>
  <c r="O162" i="17"/>
  <c r="P161" i="16"/>
  <c r="Q161" i="16" s="1"/>
  <c r="O162" i="16"/>
  <c r="P163" i="14"/>
  <c r="Q163" i="14" s="1"/>
  <c r="P163" i="13"/>
  <c r="Q163" i="13" s="1"/>
  <c r="O164" i="13"/>
  <c r="O164" i="12"/>
  <c r="P163" i="12"/>
  <c r="Q163" i="12" s="1"/>
  <c r="P165" i="10"/>
  <c r="Q165" i="10" s="1"/>
  <c r="O166" i="10"/>
  <c r="P162" i="7"/>
  <c r="Q162" i="7" s="1"/>
  <c r="O163" i="7"/>
  <c r="P164" i="3"/>
  <c r="Q164" i="3" s="1"/>
  <c r="O165" i="3"/>
  <c r="P160" i="4"/>
  <c r="Q160" i="4" s="1"/>
  <c r="P162" i="8" l="1"/>
  <c r="Q162" i="8" s="1"/>
  <c r="O163" i="8"/>
  <c r="O164" i="20"/>
  <c r="P163" i="20"/>
  <c r="Q163" i="20" s="1"/>
  <c r="P162" i="11"/>
  <c r="Q162" i="11" s="1"/>
  <c r="O163" i="11"/>
  <c r="P163" i="19"/>
  <c r="Q163" i="19" s="1"/>
  <c r="O164" i="19"/>
  <c r="P162" i="18"/>
  <c r="Q162" i="18" s="1"/>
  <c r="O163" i="18"/>
  <c r="P162" i="17"/>
  <c r="Q162" i="17" s="1"/>
  <c r="O163" i="17"/>
  <c r="P162" i="16"/>
  <c r="Q162" i="16" s="1"/>
  <c r="O163" i="16"/>
  <c r="P164" i="14"/>
  <c r="Q164" i="14" s="1"/>
  <c r="O165" i="13"/>
  <c r="P164" i="13"/>
  <c r="Q164" i="13" s="1"/>
  <c r="P164" i="12"/>
  <c r="Q164" i="12" s="1"/>
  <c r="O165" i="12"/>
  <c r="O167" i="10"/>
  <c r="P166" i="10"/>
  <c r="Q166" i="10" s="1"/>
  <c r="O164" i="7"/>
  <c r="P163" i="7"/>
  <c r="Q163" i="7" s="1"/>
  <c r="O166" i="3"/>
  <c r="P165" i="3"/>
  <c r="Q165" i="3" s="1"/>
  <c r="P161" i="4"/>
  <c r="Q161" i="4" s="1"/>
  <c r="O164" i="8" l="1"/>
  <c r="P163" i="8"/>
  <c r="Q163" i="8" s="1"/>
  <c r="P163" i="11"/>
  <c r="Q163" i="11" s="1"/>
  <c r="O164" i="11"/>
  <c r="P164" i="20"/>
  <c r="Q164" i="20" s="1"/>
  <c r="O165" i="20"/>
  <c r="O165" i="19"/>
  <c r="P164" i="19"/>
  <c r="Q164" i="19" s="1"/>
  <c r="O164" i="18"/>
  <c r="P163" i="18"/>
  <c r="Q163" i="18" s="1"/>
  <c r="O164" i="17"/>
  <c r="P163" i="17"/>
  <c r="Q163" i="17" s="1"/>
  <c r="O164" i="16"/>
  <c r="P163" i="16"/>
  <c r="Q163" i="16" s="1"/>
  <c r="P165" i="14"/>
  <c r="Q165" i="14" s="1"/>
  <c r="P165" i="13"/>
  <c r="Q165" i="13" s="1"/>
  <c r="O166" i="13"/>
  <c r="P165" i="12"/>
  <c r="Q165" i="12" s="1"/>
  <c r="O166" i="12"/>
  <c r="P167" i="10"/>
  <c r="Q167" i="10" s="1"/>
  <c r="O168" i="10"/>
  <c r="O165" i="7"/>
  <c r="P164" i="7"/>
  <c r="Q164" i="7" s="1"/>
  <c r="P166" i="3"/>
  <c r="Q166" i="3" s="1"/>
  <c r="O167" i="3"/>
  <c r="P162" i="4"/>
  <c r="Q162" i="4" s="1"/>
  <c r="P164" i="8" l="1"/>
  <c r="Q164" i="8" s="1"/>
  <c r="O165" i="8"/>
  <c r="P165" i="20"/>
  <c r="Q165" i="20" s="1"/>
  <c r="O166" i="20"/>
  <c r="O165" i="11"/>
  <c r="P164" i="11"/>
  <c r="Q164" i="11" s="1"/>
  <c r="O166" i="19"/>
  <c r="P165" i="19"/>
  <c r="Q165" i="19" s="1"/>
  <c r="P164" i="18"/>
  <c r="Q164" i="18" s="1"/>
  <c r="O165" i="18"/>
  <c r="O165" i="17"/>
  <c r="P164" i="17"/>
  <c r="Q164" i="17" s="1"/>
  <c r="P164" i="16"/>
  <c r="Q164" i="16" s="1"/>
  <c r="O165" i="16"/>
  <c r="P166" i="14"/>
  <c r="Q166" i="14" s="1"/>
  <c r="O167" i="13"/>
  <c r="P166" i="13"/>
  <c r="Q166" i="13" s="1"/>
  <c r="O167" i="12"/>
  <c r="P166" i="12"/>
  <c r="Q166" i="12" s="1"/>
  <c r="O169" i="10"/>
  <c r="P168" i="10"/>
  <c r="Q168" i="10" s="1"/>
  <c r="O166" i="7"/>
  <c r="P165" i="7"/>
  <c r="Q165" i="7" s="1"/>
  <c r="P167" i="3"/>
  <c r="Q167" i="3" s="1"/>
  <c r="O168" i="3"/>
  <c r="P163" i="4"/>
  <c r="Q163" i="4" s="1"/>
  <c r="O166" i="8" l="1"/>
  <c r="P165" i="8"/>
  <c r="Q165" i="8" s="1"/>
  <c r="O166" i="11"/>
  <c r="P165" i="11"/>
  <c r="Q165" i="11" s="1"/>
  <c r="P166" i="20"/>
  <c r="Q166" i="20" s="1"/>
  <c r="O167" i="20"/>
  <c r="P166" i="19"/>
  <c r="Q166" i="19" s="1"/>
  <c r="O167" i="19"/>
  <c r="O166" i="18"/>
  <c r="P165" i="18"/>
  <c r="Q165" i="18" s="1"/>
  <c r="P165" i="17"/>
  <c r="Q165" i="17" s="1"/>
  <c r="O166" i="17"/>
  <c r="O166" i="16"/>
  <c r="P165" i="16"/>
  <c r="Q165" i="16" s="1"/>
  <c r="P167" i="14"/>
  <c r="Q167" i="14" s="1"/>
  <c r="P167" i="13"/>
  <c r="Q167" i="13" s="1"/>
  <c r="O168" i="13"/>
  <c r="P167" i="12"/>
  <c r="Q167" i="12" s="1"/>
  <c r="O168" i="12"/>
  <c r="P169" i="10"/>
  <c r="Q169" i="10" s="1"/>
  <c r="O170" i="10"/>
  <c r="P166" i="7"/>
  <c r="Q166" i="7" s="1"/>
  <c r="O167" i="7"/>
  <c r="O169" i="3"/>
  <c r="P168" i="3"/>
  <c r="Q168" i="3" s="1"/>
  <c r="P164" i="4"/>
  <c r="Q164" i="4" s="1"/>
  <c r="P166" i="8" l="1"/>
  <c r="Q166" i="8" s="1"/>
  <c r="O167" i="8"/>
  <c r="O168" i="20"/>
  <c r="P167" i="20"/>
  <c r="Q167" i="20" s="1"/>
  <c r="O167" i="11"/>
  <c r="P166" i="11"/>
  <c r="Q166" i="11" s="1"/>
  <c r="O168" i="19"/>
  <c r="P167" i="19"/>
  <c r="Q167" i="19" s="1"/>
  <c r="P166" i="18"/>
  <c r="Q166" i="18" s="1"/>
  <c r="O167" i="18"/>
  <c r="P166" i="17"/>
  <c r="Q166" i="17" s="1"/>
  <c r="O167" i="17"/>
  <c r="P166" i="16"/>
  <c r="Q166" i="16" s="1"/>
  <c r="O167" i="16"/>
  <c r="P168" i="14"/>
  <c r="Q168" i="14" s="1"/>
  <c r="O169" i="13"/>
  <c r="P168" i="13"/>
  <c r="Q168" i="13" s="1"/>
  <c r="P168" i="12"/>
  <c r="Q168" i="12" s="1"/>
  <c r="O169" i="12"/>
  <c r="P170" i="10"/>
  <c r="Q170" i="10" s="1"/>
  <c r="O171" i="10"/>
  <c r="O168" i="7"/>
  <c r="P167" i="7"/>
  <c r="Q167" i="7" s="1"/>
  <c r="P169" i="3"/>
  <c r="Q169" i="3" s="1"/>
  <c r="O170" i="3"/>
  <c r="P165" i="4"/>
  <c r="Q165" i="4" s="1"/>
  <c r="P167" i="8" l="1"/>
  <c r="Q167" i="8" s="1"/>
  <c r="O168" i="8"/>
  <c r="P167" i="11"/>
  <c r="Q167" i="11" s="1"/>
  <c r="O168" i="11"/>
  <c r="P168" i="20"/>
  <c r="Q168" i="20" s="1"/>
  <c r="O169" i="20"/>
  <c r="P168" i="19"/>
  <c r="Q168" i="19" s="1"/>
  <c r="O169" i="19"/>
  <c r="P167" i="18"/>
  <c r="Q167" i="18" s="1"/>
  <c r="O168" i="18"/>
  <c r="P167" i="17"/>
  <c r="Q167" i="17" s="1"/>
  <c r="O168" i="17"/>
  <c r="O168" i="16"/>
  <c r="P167" i="16"/>
  <c r="Q167" i="16" s="1"/>
  <c r="P169" i="14"/>
  <c r="Q169" i="14" s="1"/>
  <c r="O170" i="13"/>
  <c r="P169" i="13"/>
  <c r="Q169" i="13" s="1"/>
  <c r="O170" i="12"/>
  <c r="P169" i="12"/>
  <c r="Q169" i="12" s="1"/>
  <c r="O172" i="10"/>
  <c r="P171" i="10"/>
  <c r="Q171" i="10" s="1"/>
  <c r="O169" i="7"/>
  <c r="P168" i="7"/>
  <c r="Q168" i="7" s="1"/>
  <c r="P170" i="3"/>
  <c r="Q170" i="3" s="1"/>
  <c r="O171" i="3"/>
  <c r="P166" i="4"/>
  <c r="Q166" i="4" s="1"/>
  <c r="O169" i="8" l="1"/>
  <c r="P168" i="8"/>
  <c r="Q168" i="8" s="1"/>
  <c r="P169" i="20"/>
  <c r="Q169" i="20" s="1"/>
  <c r="O170" i="20"/>
  <c r="P168" i="11"/>
  <c r="Q168" i="11" s="1"/>
  <c r="O169" i="11"/>
  <c r="P169" i="19"/>
  <c r="Q169" i="19" s="1"/>
  <c r="O170" i="19"/>
  <c r="O169" i="18"/>
  <c r="P168" i="18"/>
  <c r="Q168" i="18" s="1"/>
  <c r="O169" i="17"/>
  <c r="P168" i="17"/>
  <c r="Q168" i="17" s="1"/>
  <c r="O169" i="16"/>
  <c r="P168" i="16"/>
  <c r="Q168" i="16" s="1"/>
  <c r="P170" i="14"/>
  <c r="Q170" i="14" s="1"/>
  <c r="P170" i="13"/>
  <c r="Q170" i="13" s="1"/>
  <c r="O171" i="13"/>
  <c r="P170" i="12"/>
  <c r="Q170" i="12" s="1"/>
  <c r="O171" i="12"/>
  <c r="P172" i="10"/>
  <c r="Q172" i="10" s="1"/>
  <c r="O173" i="10"/>
  <c r="P169" i="7"/>
  <c r="Q169" i="7" s="1"/>
  <c r="O170" i="7"/>
  <c r="P171" i="3"/>
  <c r="Q171" i="3" s="1"/>
  <c r="O172" i="3"/>
  <c r="P167" i="4"/>
  <c r="Q167" i="4" s="1"/>
  <c r="O170" i="8" l="1"/>
  <c r="P169" i="8"/>
  <c r="Q169" i="8" s="1"/>
  <c r="P169" i="11"/>
  <c r="Q169" i="11" s="1"/>
  <c r="O170" i="11"/>
  <c r="P170" i="20"/>
  <c r="Q170" i="20" s="1"/>
  <c r="O171" i="20"/>
  <c r="P170" i="19"/>
  <c r="Q170" i="19" s="1"/>
  <c r="O171" i="19"/>
  <c r="P169" i="18"/>
  <c r="Q169" i="18" s="1"/>
  <c r="O170" i="18"/>
  <c r="P169" i="17"/>
  <c r="Q169" i="17" s="1"/>
  <c r="O170" i="17"/>
  <c r="P169" i="16"/>
  <c r="Q169" i="16" s="1"/>
  <c r="O170" i="16"/>
  <c r="P171" i="14"/>
  <c r="Q171" i="14" s="1"/>
  <c r="O172" i="13"/>
  <c r="P171" i="13"/>
  <c r="Q171" i="13" s="1"/>
  <c r="P171" i="12"/>
  <c r="Q171" i="12" s="1"/>
  <c r="O172" i="12"/>
  <c r="O174" i="10"/>
  <c r="P173" i="10"/>
  <c r="Q173" i="10" s="1"/>
  <c r="P170" i="7"/>
  <c r="Q170" i="7" s="1"/>
  <c r="O171" i="7"/>
  <c r="P172" i="3"/>
  <c r="Q172" i="3" s="1"/>
  <c r="O173" i="3"/>
  <c r="P168" i="4"/>
  <c r="Q168" i="4" s="1"/>
  <c r="O171" i="8" l="1"/>
  <c r="P170" i="8"/>
  <c r="Q170" i="8" s="1"/>
  <c r="P171" i="20"/>
  <c r="Q171" i="20" s="1"/>
  <c r="O172" i="20"/>
  <c r="O171" i="11"/>
  <c r="P170" i="11"/>
  <c r="Q170" i="11" s="1"/>
  <c r="O172" i="19"/>
  <c r="P171" i="19"/>
  <c r="Q171" i="19" s="1"/>
  <c r="O171" i="18"/>
  <c r="P170" i="18"/>
  <c r="Q170" i="18" s="1"/>
  <c r="P170" i="17"/>
  <c r="Q170" i="17" s="1"/>
  <c r="O171" i="17"/>
  <c r="O171" i="16"/>
  <c r="P170" i="16"/>
  <c r="Q170" i="16" s="1"/>
  <c r="P172" i="14"/>
  <c r="Q172" i="14" s="1"/>
  <c r="O173" i="13"/>
  <c r="P172" i="13"/>
  <c r="Q172" i="13" s="1"/>
  <c r="O173" i="12"/>
  <c r="P172" i="12"/>
  <c r="Q172" i="12" s="1"/>
  <c r="P174" i="10"/>
  <c r="Q174" i="10" s="1"/>
  <c r="O175" i="10"/>
  <c r="O172" i="7"/>
  <c r="P171" i="7"/>
  <c r="Q171" i="7" s="1"/>
  <c r="P173" i="3"/>
  <c r="Q173" i="3" s="1"/>
  <c r="O174" i="3"/>
  <c r="P169" i="4"/>
  <c r="Q169" i="4" s="1"/>
  <c r="P171" i="8" l="1"/>
  <c r="Q171" i="8" s="1"/>
  <c r="O172" i="8"/>
  <c r="P171" i="11"/>
  <c r="Q171" i="11" s="1"/>
  <c r="O172" i="11"/>
  <c r="O173" i="20"/>
  <c r="P172" i="20"/>
  <c r="Q172" i="20" s="1"/>
  <c r="P172" i="19"/>
  <c r="Q172" i="19" s="1"/>
  <c r="O173" i="19"/>
  <c r="P171" i="18"/>
  <c r="Q171" i="18" s="1"/>
  <c r="O172" i="18"/>
  <c r="P171" i="17"/>
  <c r="Q171" i="17" s="1"/>
  <c r="O172" i="17"/>
  <c r="P171" i="16"/>
  <c r="Q171" i="16" s="1"/>
  <c r="O172" i="16"/>
  <c r="P173" i="14"/>
  <c r="Q173" i="14" s="1"/>
  <c r="P173" i="13"/>
  <c r="Q173" i="13" s="1"/>
  <c r="O174" i="13"/>
  <c r="P173" i="12"/>
  <c r="Q173" i="12" s="1"/>
  <c r="O174" i="12"/>
  <c r="P175" i="10"/>
  <c r="Q175" i="10" s="1"/>
  <c r="O176" i="10"/>
  <c r="O173" i="7"/>
  <c r="P172" i="7"/>
  <c r="Q172" i="7" s="1"/>
  <c r="O175" i="3"/>
  <c r="P174" i="3"/>
  <c r="Q174" i="3" s="1"/>
  <c r="P170" i="4"/>
  <c r="Q170" i="4" s="1"/>
  <c r="O173" i="8" l="1"/>
  <c r="P172" i="8"/>
  <c r="Q172" i="8" s="1"/>
  <c r="O174" i="20"/>
  <c r="P173" i="20"/>
  <c r="Q173" i="20" s="1"/>
  <c r="O173" i="11"/>
  <c r="P172" i="11"/>
  <c r="Q172" i="11" s="1"/>
  <c r="O174" i="19"/>
  <c r="P173" i="19"/>
  <c r="Q173" i="19" s="1"/>
  <c r="P172" i="18"/>
  <c r="Q172" i="18" s="1"/>
  <c r="O173" i="18"/>
  <c r="O173" i="17"/>
  <c r="P172" i="17"/>
  <c r="Q172" i="17" s="1"/>
  <c r="P172" i="16"/>
  <c r="Q172" i="16" s="1"/>
  <c r="O173" i="16"/>
  <c r="P174" i="14"/>
  <c r="Q174" i="14" s="1"/>
  <c r="P174" i="13"/>
  <c r="Q174" i="13" s="1"/>
  <c r="O175" i="13"/>
  <c r="P174" i="12"/>
  <c r="Q174" i="12" s="1"/>
  <c r="O175" i="12"/>
  <c r="O177" i="10"/>
  <c r="P176" i="10"/>
  <c r="Q176" i="10" s="1"/>
  <c r="P173" i="7"/>
  <c r="Q173" i="7" s="1"/>
  <c r="O174" i="7"/>
  <c r="P175" i="3"/>
  <c r="Q175" i="3" s="1"/>
  <c r="O176" i="3"/>
  <c r="P171" i="4"/>
  <c r="Q171" i="4" s="1"/>
  <c r="P173" i="8" l="1"/>
  <c r="Q173" i="8" s="1"/>
  <c r="O174" i="8"/>
  <c r="P173" i="11"/>
  <c r="Q173" i="11" s="1"/>
  <c r="O174" i="11"/>
  <c r="O175" i="20"/>
  <c r="P174" i="20"/>
  <c r="Q174" i="20" s="1"/>
  <c r="O175" i="19"/>
  <c r="P174" i="19"/>
  <c r="Q174" i="19" s="1"/>
  <c r="P173" i="18"/>
  <c r="Q173" i="18" s="1"/>
  <c r="O174" i="18"/>
  <c r="O174" i="17"/>
  <c r="P173" i="17"/>
  <c r="Q173" i="17" s="1"/>
  <c r="O174" i="16"/>
  <c r="P173" i="16"/>
  <c r="Q173" i="16" s="1"/>
  <c r="P175" i="14"/>
  <c r="Q175" i="14" s="1"/>
  <c r="O176" i="13"/>
  <c r="P175" i="13"/>
  <c r="Q175" i="13" s="1"/>
  <c r="P175" i="12"/>
  <c r="Q175" i="12" s="1"/>
  <c r="O176" i="12"/>
  <c r="O178" i="10"/>
  <c r="P177" i="10"/>
  <c r="Q177" i="10" s="1"/>
  <c r="P174" i="7"/>
  <c r="Q174" i="7" s="1"/>
  <c r="O175" i="7"/>
  <c r="P176" i="3"/>
  <c r="Q176" i="3" s="1"/>
  <c r="O177" i="3"/>
  <c r="P172" i="4"/>
  <c r="Q172" i="4" s="1"/>
  <c r="O175" i="8" l="1"/>
  <c r="P174" i="8"/>
  <c r="Q174" i="8" s="1"/>
  <c r="P175" i="20"/>
  <c r="Q175" i="20" s="1"/>
  <c r="O176" i="20"/>
  <c r="O175" i="11"/>
  <c r="P174" i="11"/>
  <c r="Q174" i="11" s="1"/>
  <c r="O176" i="19"/>
  <c r="P175" i="19"/>
  <c r="Q175" i="19" s="1"/>
  <c r="O175" i="18"/>
  <c r="P174" i="18"/>
  <c r="Q174" i="18" s="1"/>
  <c r="O175" i="17"/>
  <c r="P174" i="17"/>
  <c r="Q174" i="17" s="1"/>
  <c r="P174" i="16"/>
  <c r="Q174" i="16" s="1"/>
  <c r="O175" i="16"/>
  <c r="P176" i="14"/>
  <c r="Q176" i="14" s="1"/>
  <c r="O177" i="13"/>
  <c r="P176" i="13"/>
  <c r="Q176" i="13" s="1"/>
  <c r="P176" i="12"/>
  <c r="Q176" i="12" s="1"/>
  <c r="O177" i="12"/>
  <c r="O179" i="10"/>
  <c r="P178" i="10"/>
  <c r="Q178" i="10" s="1"/>
  <c r="P175" i="7"/>
  <c r="Q175" i="7" s="1"/>
  <c r="O176" i="7"/>
  <c r="O178" i="3"/>
  <c r="P177" i="3"/>
  <c r="Q177" i="3" s="1"/>
  <c r="P173" i="4"/>
  <c r="Q173" i="4" s="1"/>
  <c r="P175" i="8" l="1"/>
  <c r="Q175" i="8" s="1"/>
  <c r="O176" i="8"/>
  <c r="O176" i="11"/>
  <c r="P175" i="11"/>
  <c r="Q175" i="11" s="1"/>
  <c r="O177" i="20"/>
  <c r="P176" i="20"/>
  <c r="Q176" i="20" s="1"/>
  <c r="O177" i="19"/>
  <c r="P176" i="19"/>
  <c r="Q176" i="19" s="1"/>
  <c r="P175" i="18"/>
  <c r="Q175" i="18" s="1"/>
  <c r="O176" i="18"/>
  <c r="P175" i="17"/>
  <c r="Q175" i="17" s="1"/>
  <c r="O176" i="17"/>
  <c r="P175" i="16"/>
  <c r="Q175" i="16" s="1"/>
  <c r="O176" i="16"/>
  <c r="P177" i="14"/>
  <c r="Q177" i="14" s="1"/>
  <c r="P177" i="13"/>
  <c r="Q177" i="13" s="1"/>
  <c r="O178" i="13"/>
  <c r="O178" i="12"/>
  <c r="P177" i="12"/>
  <c r="Q177" i="12" s="1"/>
  <c r="P179" i="10"/>
  <c r="Q179" i="10" s="1"/>
  <c r="O180" i="10"/>
  <c r="P176" i="7"/>
  <c r="Q176" i="7" s="1"/>
  <c r="O177" i="7"/>
  <c r="P178" i="3"/>
  <c r="Q178" i="3" s="1"/>
  <c r="O179" i="3"/>
  <c r="P174" i="4"/>
  <c r="Q174" i="4" s="1"/>
  <c r="P176" i="8" l="1"/>
  <c r="Q176" i="8" s="1"/>
  <c r="O177" i="8"/>
  <c r="P177" i="20"/>
  <c r="Q177" i="20" s="1"/>
  <c r="O178" i="20"/>
  <c r="O177" i="11"/>
  <c r="P176" i="11"/>
  <c r="Q176" i="11" s="1"/>
  <c r="P177" i="19"/>
  <c r="Q177" i="19" s="1"/>
  <c r="O178" i="19"/>
  <c r="O177" i="18"/>
  <c r="P176" i="18"/>
  <c r="Q176" i="18" s="1"/>
  <c r="P176" i="17"/>
  <c r="Q176" i="17" s="1"/>
  <c r="O177" i="17"/>
  <c r="O177" i="16"/>
  <c r="P176" i="16"/>
  <c r="Q176" i="16" s="1"/>
  <c r="P178" i="14"/>
  <c r="Q178" i="14" s="1"/>
  <c r="O179" i="13"/>
  <c r="P178" i="13"/>
  <c r="Q178" i="13" s="1"/>
  <c r="O179" i="12"/>
  <c r="P178" i="12"/>
  <c r="Q178" i="12" s="1"/>
  <c r="O181" i="10"/>
  <c r="P180" i="10"/>
  <c r="Q180" i="10" s="1"/>
  <c r="P177" i="7"/>
  <c r="Q177" i="7" s="1"/>
  <c r="O178" i="7"/>
  <c r="P179" i="3"/>
  <c r="Q179" i="3" s="1"/>
  <c r="O180" i="3"/>
  <c r="P175" i="4"/>
  <c r="Q175" i="4" s="1"/>
  <c r="P177" i="8" l="1"/>
  <c r="Q177" i="8" s="1"/>
  <c r="O178" i="8"/>
  <c r="P177" i="11"/>
  <c r="Q177" i="11" s="1"/>
  <c r="O178" i="11"/>
  <c r="O179" i="20"/>
  <c r="P178" i="20"/>
  <c r="Q178" i="20" s="1"/>
  <c r="P178" i="19"/>
  <c r="Q178" i="19" s="1"/>
  <c r="O179" i="19"/>
  <c r="O178" i="18"/>
  <c r="P177" i="18"/>
  <c r="Q177" i="18" s="1"/>
  <c r="P177" i="17"/>
  <c r="Q177" i="17" s="1"/>
  <c r="O178" i="17"/>
  <c r="O178" i="16"/>
  <c r="P177" i="16"/>
  <c r="Q177" i="16" s="1"/>
  <c r="P179" i="14"/>
  <c r="Q179" i="14" s="1"/>
  <c r="O180" i="13"/>
  <c r="P179" i="13"/>
  <c r="Q179" i="13" s="1"/>
  <c r="P179" i="12"/>
  <c r="Q179" i="12" s="1"/>
  <c r="O180" i="12"/>
  <c r="O182" i="10"/>
  <c r="P181" i="10"/>
  <c r="Q181" i="10" s="1"/>
  <c r="O179" i="7"/>
  <c r="P178" i="7"/>
  <c r="Q178" i="7" s="1"/>
  <c r="P180" i="3"/>
  <c r="Q180" i="3" s="1"/>
  <c r="O181" i="3"/>
  <c r="P176" i="4"/>
  <c r="Q176" i="4" s="1"/>
  <c r="O179" i="8" l="1"/>
  <c r="P178" i="8"/>
  <c r="Q178" i="8" s="1"/>
  <c r="O180" i="20"/>
  <c r="P179" i="20"/>
  <c r="Q179" i="20" s="1"/>
  <c r="O179" i="11"/>
  <c r="P178" i="11"/>
  <c r="Q178" i="11" s="1"/>
  <c r="O180" i="19"/>
  <c r="P179" i="19"/>
  <c r="Q179" i="19" s="1"/>
  <c r="P178" i="18"/>
  <c r="Q178" i="18" s="1"/>
  <c r="O179" i="18"/>
  <c r="P178" i="17"/>
  <c r="Q178" i="17" s="1"/>
  <c r="O179" i="17"/>
  <c r="P178" i="16"/>
  <c r="Q178" i="16" s="1"/>
  <c r="O179" i="16"/>
  <c r="P180" i="14"/>
  <c r="Q180" i="14" s="1"/>
  <c r="P180" i="13"/>
  <c r="Q180" i="13" s="1"/>
  <c r="O181" i="13"/>
  <c r="O181" i="12"/>
  <c r="P180" i="12"/>
  <c r="Q180" i="12" s="1"/>
  <c r="P182" i="10"/>
  <c r="Q182" i="10" s="1"/>
  <c r="O183" i="10"/>
  <c r="P179" i="7"/>
  <c r="Q179" i="7" s="1"/>
  <c r="O180" i="7"/>
  <c r="P181" i="3"/>
  <c r="Q181" i="3" s="1"/>
  <c r="O182" i="3"/>
  <c r="P177" i="4"/>
  <c r="Q177" i="4" s="1"/>
  <c r="O180" i="8" l="1"/>
  <c r="P179" i="8"/>
  <c r="Q179" i="8" s="1"/>
  <c r="O180" i="11"/>
  <c r="P179" i="11"/>
  <c r="Q179" i="11" s="1"/>
  <c r="P180" i="20"/>
  <c r="Q180" i="20" s="1"/>
  <c r="O181" i="20"/>
  <c r="O181" i="19"/>
  <c r="P180" i="19"/>
  <c r="Q180" i="19" s="1"/>
  <c r="P179" i="18"/>
  <c r="Q179" i="18" s="1"/>
  <c r="O180" i="18"/>
  <c r="P179" i="17"/>
  <c r="Q179" i="17" s="1"/>
  <c r="O180" i="17"/>
  <c r="P179" i="16"/>
  <c r="Q179" i="16" s="1"/>
  <c r="O180" i="16"/>
  <c r="P181" i="14"/>
  <c r="Q181" i="14" s="1"/>
  <c r="O182" i="13"/>
  <c r="P181" i="13"/>
  <c r="Q181" i="13" s="1"/>
  <c r="P181" i="12"/>
  <c r="Q181" i="12" s="1"/>
  <c r="O182" i="12"/>
  <c r="O184" i="10"/>
  <c r="P183" i="10"/>
  <c r="Q183" i="10" s="1"/>
  <c r="P180" i="7"/>
  <c r="Q180" i="7" s="1"/>
  <c r="O181" i="7"/>
  <c r="O183" i="3"/>
  <c r="P182" i="3"/>
  <c r="Q182" i="3" s="1"/>
  <c r="P178" i="4"/>
  <c r="Q178" i="4" s="1"/>
  <c r="P180" i="8" l="1"/>
  <c r="Q180" i="8" s="1"/>
  <c r="O181" i="8"/>
  <c r="O182" i="20"/>
  <c r="P181" i="20"/>
  <c r="Q181" i="20" s="1"/>
  <c r="O181" i="11"/>
  <c r="P180" i="11"/>
  <c r="Q180" i="11" s="1"/>
  <c r="O182" i="19"/>
  <c r="P181" i="19"/>
  <c r="Q181" i="19" s="1"/>
  <c r="P180" i="18"/>
  <c r="Q180" i="18" s="1"/>
  <c r="O181" i="18"/>
  <c r="P180" i="17"/>
  <c r="Q180" i="17" s="1"/>
  <c r="O181" i="17"/>
  <c r="O181" i="16"/>
  <c r="P180" i="16"/>
  <c r="Q180" i="16" s="1"/>
  <c r="P182" i="14"/>
  <c r="Q182" i="14" s="1"/>
  <c r="P182" i="13"/>
  <c r="Q182" i="13" s="1"/>
  <c r="O183" i="13"/>
  <c r="P182" i="12"/>
  <c r="Q182" i="12" s="1"/>
  <c r="O183" i="12"/>
  <c r="O185" i="10"/>
  <c r="P184" i="10"/>
  <c r="Q184" i="10" s="1"/>
  <c r="O182" i="7"/>
  <c r="P181" i="7"/>
  <c r="Q181" i="7" s="1"/>
  <c r="P183" i="3"/>
  <c r="Q183" i="3" s="1"/>
  <c r="O184" i="3"/>
  <c r="P179" i="4"/>
  <c r="Q179" i="4" s="1"/>
  <c r="P181" i="8" l="1"/>
  <c r="Q181" i="8" s="1"/>
  <c r="O182" i="8"/>
  <c r="P181" i="11"/>
  <c r="Q181" i="11" s="1"/>
  <c r="O182" i="11"/>
  <c r="P182" i="20"/>
  <c r="Q182" i="20" s="1"/>
  <c r="O183" i="20"/>
  <c r="O183" i="19"/>
  <c r="P182" i="19"/>
  <c r="Q182" i="19" s="1"/>
  <c r="O182" i="18"/>
  <c r="P181" i="18"/>
  <c r="Q181" i="18" s="1"/>
  <c r="P181" i="17"/>
  <c r="Q181" i="17" s="1"/>
  <c r="O182" i="17"/>
  <c r="O182" i="16"/>
  <c r="P181" i="16"/>
  <c r="Q181" i="16" s="1"/>
  <c r="P183" i="14"/>
  <c r="Q183" i="14" s="1"/>
  <c r="P183" i="13"/>
  <c r="Q183" i="13" s="1"/>
  <c r="O184" i="13"/>
  <c r="P183" i="12"/>
  <c r="Q183" i="12" s="1"/>
  <c r="O184" i="12"/>
  <c r="O186" i="10"/>
  <c r="P185" i="10"/>
  <c r="Q185" i="10" s="1"/>
  <c r="P182" i="7"/>
  <c r="Q182" i="7" s="1"/>
  <c r="O183" i="7"/>
  <c r="O185" i="3"/>
  <c r="P184" i="3"/>
  <c r="Q184" i="3" s="1"/>
  <c r="P180" i="4"/>
  <c r="Q180" i="4" s="1"/>
  <c r="P182" i="8" l="1"/>
  <c r="Q182" i="8" s="1"/>
  <c r="O183" i="8"/>
  <c r="O184" i="20"/>
  <c r="P183" i="20"/>
  <c r="Q183" i="20" s="1"/>
  <c r="P182" i="11"/>
  <c r="Q182" i="11" s="1"/>
  <c r="O183" i="11"/>
  <c r="O184" i="19"/>
  <c r="P183" i="19"/>
  <c r="Q183" i="19" s="1"/>
  <c r="O183" i="18"/>
  <c r="P182" i="18"/>
  <c r="Q182" i="18" s="1"/>
  <c r="P182" i="17"/>
  <c r="Q182" i="17" s="1"/>
  <c r="O183" i="17"/>
  <c r="P182" i="16"/>
  <c r="Q182" i="16" s="1"/>
  <c r="O183" i="16"/>
  <c r="P184" i="14"/>
  <c r="Q184" i="14" s="1"/>
  <c r="P184" i="13"/>
  <c r="Q184" i="13" s="1"/>
  <c r="O185" i="13"/>
  <c r="P184" i="12"/>
  <c r="Q184" i="12" s="1"/>
  <c r="O185" i="12"/>
  <c r="P186" i="10"/>
  <c r="Q186" i="10" s="1"/>
  <c r="O187" i="10"/>
  <c r="O184" i="7"/>
  <c r="P183" i="7"/>
  <c r="Q183" i="7" s="1"/>
  <c r="O186" i="3"/>
  <c r="P185" i="3"/>
  <c r="Q185" i="3" s="1"/>
  <c r="P181" i="4"/>
  <c r="Q181" i="4" s="1"/>
  <c r="O184" i="8" l="1"/>
  <c r="P183" i="8"/>
  <c r="Q183" i="8" s="1"/>
  <c r="P183" i="11"/>
  <c r="Q183" i="11" s="1"/>
  <c r="O184" i="11"/>
  <c r="P184" i="20"/>
  <c r="Q184" i="20" s="1"/>
  <c r="O185" i="20"/>
  <c r="O185" i="19"/>
  <c r="P184" i="19"/>
  <c r="Q184" i="19" s="1"/>
  <c r="O184" i="18"/>
  <c r="P183" i="18"/>
  <c r="Q183" i="18" s="1"/>
  <c r="O184" i="17"/>
  <c r="P183" i="17"/>
  <c r="Q183" i="17" s="1"/>
  <c r="P183" i="16"/>
  <c r="Q183" i="16" s="1"/>
  <c r="O184" i="16"/>
  <c r="P185" i="14"/>
  <c r="Q185" i="14" s="1"/>
  <c r="O186" i="13"/>
  <c r="P185" i="13"/>
  <c r="Q185" i="13" s="1"/>
  <c r="P185" i="12"/>
  <c r="Q185" i="12" s="1"/>
  <c r="O186" i="12"/>
  <c r="P187" i="10"/>
  <c r="Q187" i="10" s="1"/>
  <c r="O188" i="10"/>
  <c r="O185" i="7"/>
  <c r="P184" i="7"/>
  <c r="Q184" i="7" s="1"/>
  <c r="O187" i="3"/>
  <c r="P186" i="3"/>
  <c r="Q186" i="3" s="1"/>
  <c r="P182" i="4"/>
  <c r="Q182" i="4" s="1"/>
  <c r="O185" i="8" l="1"/>
  <c r="P184" i="8"/>
  <c r="Q184" i="8" s="1"/>
  <c r="P185" i="20"/>
  <c r="Q185" i="20" s="1"/>
  <c r="O186" i="20"/>
  <c r="P184" i="11"/>
  <c r="Q184" i="11" s="1"/>
  <c r="O185" i="11"/>
  <c r="P185" i="19"/>
  <c r="Q185" i="19" s="1"/>
  <c r="O186" i="19"/>
  <c r="P184" i="18"/>
  <c r="Q184" i="18" s="1"/>
  <c r="O185" i="18"/>
  <c r="P184" i="17"/>
  <c r="Q184" i="17" s="1"/>
  <c r="O185" i="17"/>
  <c r="P184" i="16"/>
  <c r="Q184" i="16" s="1"/>
  <c r="O185" i="16"/>
  <c r="P186" i="14"/>
  <c r="Q186" i="14" s="1"/>
  <c r="O187" i="13"/>
  <c r="P186" i="13"/>
  <c r="Q186" i="13" s="1"/>
  <c r="O187" i="12"/>
  <c r="P186" i="12"/>
  <c r="Q186" i="12" s="1"/>
  <c r="O189" i="10"/>
  <c r="P188" i="10"/>
  <c r="Q188" i="10" s="1"/>
  <c r="P185" i="7"/>
  <c r="Q185" i="7" s="1"/>
  <c r="O186" i="7"/>
  <c r="P187" i="3"/>
  <c r="Q187" i="3" s="1"/>
  <c r="O188" i="3"/>
  <c r="P183" i="4"/>
  <c r="Q183" i="4" s="1"/>
  <c r="O186" i="8" l="1"/>
  <c r="P185" i="8"/>
  <c r="Q185" i="8" s="1"/>
  <c r="P185" i="11"/>
  <c r="Q185" i="11" s="1"/>
  <c r="O186" i="11"/>
  <c r="O187" i="20"/>
  <c r="P186" i="20"/>
  <c r="Q186" i="20" s="1"/>
  <c r="P186" i="19"/>
  <c r="Q186" i="19" s="1"/>
  <c r="O187" i="19"/>
  <c r="O186" i="18"/>
  <c r="P185" i="18"/>
  <c r="Q185" i="18" s="1"/>
  <c r="O186" i="17"/>
  <c r="P185" i="17"/>
  <c r="Q185" i="17" s="1"/>
  <c r="P185" i="16"/>
  <c r="Q185" i="16" s="1"/>
  <c r="O186" i="16"/>
  <c r="P187" i="14"/>
  <c r="Q187" i="14" s="1"/>
  <c r="O188" i="13"/>
  <c r="P187" i="13"/>
  <c r="Q187" i="13" s="1"/>
  <c r="O188" i="12"/>
  <c r="P187" i="12"/>
  <c r="Q187" i="12" s="1"/>
  <c r="O190" i="10"/>
  <c r="P189" i="10"/>
  <c r="Q189" i="10" s="1"/>
  <c r="O187" i="7"/>
  <c r="P186" i="7"/>
  <c r="Q186" i="7" s="1"/>
  <c r="P188" i="3"/>
  <c r="Q188" i="3" s="1"/>
  <c r="O189" i="3"/>
  <c r="P184" i="4"/>
  <c r="Q184" i="4" s="1"/>
  <c r="O187" i="8" l="1"/>
  <c r="P186" i="8"/>
  <c r="Q186" i="8" s="1"/>
  <c r="P187" i="20"/>
  <c r="Q187" i="20" s="1"/>
  <c r="O188" i="20"/>
  <c r="P186" i="11"/>
  <c r="Q186" i="11" s="1"/>
  <c r="O187" i="11"/>
  <c r="P187" i="19"/>
  <c r="Q187" i="19" s="1"/>
  <c r="O188" i="19"/>
  <c r="P186" i="18"/>
  <c r="Q186" i="18" s="1"/>
  <c r="O187" i="18"/>
  <c r="P186" i="17"/>
  <c r="Q186" i="17" s="1"/>
  <c r="O187" i="17"/>
  <c r="O187" i="16"/>
  <c r="P186" i="16"/>
  <c r="Q186" i="16" s="1"/>
  <c r="P188" i="14"/>
  <c r="Q188" i="14" s="1"/>
  <c r="P188" i="13"/>
  <c r="Q188" i="13" s="1"/>
  <c r="O189" i="13"/>
  <c r="P188" i="12"/>
  <c r="Q188" i="12" s="1"/>
  <c r="O189" i="12"/>
  <c r="P190" i="10"/>
  <c r="Q190" i="10" s="1"/>
  <c r="O191" i="10"/>
  <c r="P187" i="7"/>
  <c r="Q187" i="7" s="1"/>
  <c r="O188" i="7"/>
  <c r="P189" i="3"/>
  <c r="Q189" i="3" s="1"/>
  <c r="O190" i="3"/>
  <c r="P185" i="4"/>
  <c r="Q185" i="4" s="1"/>
  <c r="O188" i="8" l="1"/>
  <c r="P187" i="8"/>
  <c r="Q187" i="8" s="1"/>
  <c r="O188" i="11"/>
  <c r="P187" i="11"/>
  <c r="Q187" i="11" s="1"/>
  <c r="P188" i="20"/>
  <c r="Q188" i="20" s="1"/>
  <c r="O189" i="20"/>
  <c r="P188" i="19"/>
  <c r="Q188" i="19" s="1"/>
  <c r="O189" i="19"/>
  <c r="O188" i="18"/>
  <c r="P187" i="18"/>
  <c r="Q187" i="18" s="1"/>
  <c r="P187" i="17"/>
  <c r="Q187" i="17" s="1"/>
  <c r="O188" i="17"/>
  <c r="P187" i="16"/>
  <c r="Q187" i="16" s="1"/>
  <c r="O188" i="16"/>
  <c r="P189" i="14"/>
  <c r="Q189" i="14" s="1"/>
  <c r="P189" i="13"/>
  <c r="Q189" i="13" s="1"/>
  <c r="O190" i="13"/>
  <c r="O190" i="12"/>
  <c r="P189" i="12"/>
  <c r="Q189" i="12" s="1"/>
  <c r="O192" i="10"/>
  <c r="P191" i="10"/>
  <c r="Q191" i="10" s="1"/>
  <c r="P188" i="7"/>
  <c r="Q188" i="7" s="1"/>
  <c r="O189" i="7"/>
  <c r="P190" i="3"/>
  <c r="Q190" i="3" s="1"/>
  <c r="O191" i="3"/>
  <c r="P186" i="4"/>
  <c r="Q186" i="4" s="1"/>
  <c r="P188" i="8" l="1"/>
  <c r="Q188" i="8" s="1"/>
  <c r="O189" i="8"/>
  <c r="P189" i="20"/>
  <c r="Q189" i="20" s="1"/>
  <c r="O190" i="20"/>
  <c r="P188" i="11"/>
  <c r="Q188" i="11" s="1"/>
  <c r="O189" i="11"/>
  <c r="P189" i="19"/>
  <c r="Q189" i="19" s="1"/>
  <c r="O190" i="19"/>
  <c r="O189" i="18"/>
  <c r="P188" i="18"/>
  <c r="Q188" i="18" s="1"/>
  <c r="O189" i="17"/>
  <c r="P188" i="17"/>
  <c r="Q188" i="17" s="1"/>
  <c r="P188" i="16"/>
  <c r="Q188" i="16" s="1"/>
  <c r="O189" i="16"/>
  <c r="P190" i="14"/>
  <c r="Q190" i="14" s="1"/>
  <c r="P190" i="13"/>
  <c r="Q190" i="13" s="1"/>
  <c r="O191" i="13"/>
  <c r="P190" i="12"/>
  <c r="Q190" i="12" s="1"/>
  <c r="O191" i="12"/>
  <c r="P192" i="10"/>
  <c r="Q192" i="10" s="1"/>
  <c r="O193" i="10"/>
  <c r="O190" i="7"/>
  <c r="P189" i="7"/>
  <c r="Q189" i="7" s="1"/>
  <c r="O192" i="3"/>
  <c r="P191" i="3"/>
  <c r="Q191" i="3" s="1"/>
  <c r="P187" i="4"/>
  <c r="Q187" i="4" s="1"/>
  <c r="P189" i="8" l="1"/>
  <c r="Q189" i="8" s="1"/>
  <c r="O190" i="8"/>
  <c r="P189" i="11"/>
  <c r="Q189" i="11" s="1"/>
  <c r="O190" i="11"/>
  <c r="O191" i="20"/>
  <c r="P190" i="20"/>
  <c r="Q190" i="20" s="1"/>
  <c r="P190" i="19"/>
  <c r="Q190" i="19" s="1"/>
  <c r="O191" i="19"/>
  <c r="O190" i="18"/>
  <c r="P189" i="18"/>
  <c r="Q189" i="18" s="1"/>
  <c r="O190" i="17"/>
  <c r="P189" i="17"/>
  <c r="Q189" i="17" s="1"/>
  <c r="P189" i="16"/>
  <c r="Q189" i="16" s="1"/>
  <c r="O190" i="16"/>
  <c r="P191" i="14"/>
  <c r="Q191" i="14" s="1"/>
  <c r="P191" i="13"/>
  <c r="Q191" i="13" s="1"/>
  <c r="O192" i="13"/>
  <c r="P191" i="12"/>
  <c r="Q191" i="12" s="1"/>
  <c r="O192" i="12"/>
  <c r="P193" i="10"/>
  <c r="Q193" i="10" s="1"/>
  <c r="O194" i="10"/>
  <c r="P190" i="7"/>
  <c r="Q190" i="7" s="1"/>
  <c r="O191" i="7"/>
  <c r="P192" i="3"/>
  <c r="Q192" i="3" s="1"/>
  <c r="O193" i="3"/>
  <c r="P188" i="4"/>
  <c r="Q188" i="4" s="1"/>
  <c r="P190" i="8" l="1"/>
  <c r="Q190" i="8" s="1"/>
  <c r="O191" i="8"/>
  <c r="P191" i="20"/>
  <c r="Q191" i="20" s="1"/>
  <c r="O192" i="20"/>
  <c r="P190" i="11"/>
  <c r="Q190" i="11" s="1"/>
  <c r="O191" i="11"/>
  <c r="O192" i="19"/>
  <c r="P191" i="19"/>
  <c r="Q191" i="19" s="1"/>
  <c r="O191" i="18"/>
  <c r="P190" i="18"/>
  <c r="Q190" i="18" s="1"/>
  <c r="P190" i="17"/>
  <c r="Q190" i="17" s="1"/>
  <c r="O191" i="17"/>
  <c r="O191" i="16"/>
  <c r="P190" i="16"/>
  <c r="Q190" i="16" s="1"/>
  <c r="P192" i="14"/>
  <c r="Q192" i="14" s="1"/>
  <c r="O193" i="13"/>
  <c r="P192" i="13"/>
  <c r="Q192" i="13" s="1"/>
  <c r="P192" i="12"/>
  <c r="Q192" i="12" s="1"/>
  <c r="O193" i="12"/>
  <c r="O195" i="10"/>
  <c r="P194" i="10"/>
  <c r="Q194" i="10" s="1"/>
  <c r="P191" i="7"/>
  <c r="Q191" i="7" s="1"/>
  <c r="O192" i="7"/>
  <c r="O194" i="3"/>
  <c r="P193" i="3"/>
  <c r="Q193" i="3" s="1"/>
  <c r="P189" i="4"/>
  <c r="Q189" i="4" s="1"/>
  <c r="P191" i="8" l="1"/>
  <c r="Q191" i="8" s="1"/>
  <c r="O192" i="8"/>
  <c r="P192" i="20"/>
  <c r="Q192" i="20" s="1"/>
  <c r="O193" i="20"/>
  <c r="O192" i="11"/>
  <c r="P191" i="11"/>
  <c r="Q191" i="11" s="1"/>
  <c r="P192" i="19"/>
  <c r="Q192" i="19" s="1"/>
  <c r="O193" i="19"/>
  <c r="P191" i="18"/>
  <c r="Q191" i="18" s="1"/>
  <c r="O192" i="18"/>
  <c r="P191" i="17"/>
  <c r="Q191" i="17" s="1"/>
  <c r="O192" i="17"/>
  <c r="O192" i="16"/>
  <c r="P191" i="16"/>
  <c r="Q191" i="16" s="1"/>
  <c r="P193" i="14"/>
  <c r="Q193" i="14" s="1"/>
  <c r="P193" i="13"/>
  <c r="Q193" i="13" s="1"/>
  <c r="O194" i="13"/>
  <c r="P193" i="12"/>
  <c r="Q193" i="12" s="1"/>
  <c r="O194" i="12"/>
  <c r="O196" i="10"/>
  <c r="P195" i="10"/>
  <c r="Q195" i="10" s="1"/>
  <c r="P192" i="7"/>
  <c r="Q192" i="7" s="1"/>
  <c r="O193" i="7"/>
  <c r="P194" i="3"/>
  <c r="Q194" i="3" s="1"/>
  <c r="O195" i="3"/>
  <c r="P190" i="4"/>
  <c r="Q190" i="4" s="1"/>
  <c r="P192" i="8" l="1"/>
  <c r="Q192" i="8" s="1"/>
  <c r="O193" i="8"/>
  <c r="P192" i="11"/>
  <c r="Q192" i="11" s="1"/>
  <c r="O193" i="11"/>
  <c r="O194" i="20"/>
  <c r="P193" i="20"/>
  <c r="Q193" i="20" s="1"/>
  <c r="P193" i="19"/>
  <c r="Q193" i="19" s="1"/>
  <c r="O194" i="19"/>
  <c r="P192" i="18"/>
  <c r="Q192" i="18" s="1"/>
  <c r="O193" i="18"/>
  <c r="O193" i="17"/>
  <c r="P192" i="17"/>
  <c r="Q192" i="17" s="1"/>
  <c r="P192" i="16"/>
  <c r="Q192" i="16" s="1"/>
  <c r="O193" i="16"/>
  <c r="P194" i="14"/>
  <c r="Q194" i="14" s="1"/>
  <c r="P194" i="13"/>
  <c r="Q194" i="13" s="1"/>
  <c r="O195" i="13"/>
  <c r="O195" i="12"/>
  <c r="P194" i="12"/>
  <c r="Q194" i="12" s="1"/>
  <c r="P196" i="10"/>
  <c r="Q196" i="10" s="1"/>
  <c r="O197" i="10"/>
  <c r="P193" i="7"/>
  <c r="Q193" i="7" s="1"/>
  <c r="O194" i="7"/>
  <c r="P195" i="3"/>
  <c r="Q195" i="3" s="1"/>
  <c r="O196" i="3"/>
  <c r="P191" i="4"/>
  <c r="Q191" i="4" s="1"/>
  <c r="O194" i="8" l="1"/>
  <c r="P193" i="8"/>
  <c r="Q193" i="8" s="1"/>
  <c r="P194" i="20"/>
  <c r="Q194" i="20" s="1"/>
  <c r="O195" i="20"/>
  <c r="O194" i="11"/>
  <c r="P193" i="11"/>
  <c r="Q193" i="11" s="1"/>
  <c r="O195" i="19"/>
  <c r="P194" i="19"/>
  <c r="Q194" i="19" s="1"/>
  <c r="P193" i="18"/>
  <c r="Q193" i="18" s="1"/>
  <c r="O194" i="18"/>
  <c r="P193" i="17"/>
  <c r="Q193" i="17" s="1"/>
  <c r="O194" i="17"/>
  <c r="O194" i="16"/>
  <c r="P193" i="16"/>
  <c r="Q193" i="16" s="1"/>
  <c r="P195" i="14"/>
  <c r="Q195" i="14" s="1"/>
  <c r="O196" i="13"/>
  <c r="P195" i="13"/>
  <c r="Q195" i="13" s="1"/>
  <c r="P195" i="12"/>
  <c r="Q195" i="12" s="1"/>
  <c r="O196" i="12"/>
  <c r="P197" i="10"/>
  <c r="Q197" i="10" s="1"/>
  <c r="O198" i="10"/>
  <c r="O195" i="7"/>
  <c r="P194" i="7"/>
  <c r="Q194" i="7" s="1"/>
  <c r="P196" i="3"/>
  <c r="Q196" i="3" s="1"/>
  <c r="O197" i="3"/>
  <c r="P192" i="4"/>
  <c r="Q192" i="4" s="1"/>
  <c r="O195" i="8" l="1"/>
  <c r="P194" i="8"/>
  <c r="Q194" i="8" s="1"/>
  <c r="O195" i="11"/>
  <c r="P194" i="11"/>
  <c r="Q194" i="11" s="1"/>
  <c r="P195" i="20"/>
  <c r="Q195" i="20" s="1"/>
  <c r="O196" i="20"/>
  <c r="P195" i="19"/>
  <c r="Q195" i="19" s="1"/>
  <c r="O196" i="19"/>
  <c r="P194" i="18"/>
  <c r="Q194" i="18" s="1"/>
  <c r="O195" i="18"/>
  <c r="P194" i="17"/>
  <c r="Q194" i="17" s="1"/>
  <c r="O195" i="17"/>
  <c r="P194" i="16"/>
  <c r="Q194" i="16" s="1"/>
  <c r="O195" i="16"/>
  <c r="P196" i="14"/>
  <c r="Q196" i="14" s="1"/>
  <c r="P196" i="13"/>
  <c r="Q196" i="13" s="1"/>
  <c r="O197" i="13"/>
  <c r="P196" i="12"/>
  <c r="Q196" i="12" s="1"/>
  <c r="O197" i="12"/>
  <c r="O199" i="10"/>
  <c r="P198" i="10"/>
  <c r="Q198" i="10" s="1"/>
  <c r="P195" i="7"/>
  <c r="Q195" i="7" s="1"/>
  <c r="O196" i="7"/>
  <c r="O198" i="3"/>
  <c r="P197" i="3"/>
  <c r="Q197" i="3" s="1"/>
  <c r="P193" i="4"/>
  <c r="Q193" i="4" s="1"/>
  <c r="P195" i="8" l="1"/>
  <c r="Q195" i="8" s="1"/>
  <c r="O196" i="8"/>
  <c r="P196" i="20"/>
  <c r="Q196" i="20" s="1"/>
  <c r="O197" i="20"/>
  <c r="P195" i="11"/>
  <c r="Q195" i="11" s="1"/>
  <c r="O196" i="11"/>
  <c r="P196" i="19"/>
  <c r="Q196" i="19" s="1"/>
  <c r="O197" i="19"/>
  <c r="O196" i="18"/>
  <c r="P195" i="18"/>
  <c r="Q195" i="18" s="1"/>
  <c r="O196" i="17"/>
  <c r="P195" i="17"/>
  <c r="Q195" i="17" s="1"/>
  <c r="O196" i="16"/>
  <c r="P195" i="16"/>
  <c r="Q195" i="16" s="1"/>
  <c r="P197" i="14"/>
  <c r="Q197" i="14" s="1"/>
  <c r="P197" i="13"/>
  <c r="Q197" i="13" s="1"/>
  <c r="O198" i="13"/>
  <c r="O198" i="12"/>
  <c r="P197" i="12"/>
  <c r="Q197" i="12" s="1"/>
  <c r="O200" i="10"/>
  <c r="P199" i="10"/>
  <c r="Q199" i="10" s="1"/>
  <c r="O197" i="7"/>
  <c r="P196" i="7"/>
  <c r="Q196" i="7" s="1"/>
  <c r="O199" i="3"/>
  <c r="P198" i="3"/>
  <c r="Q198" i="3" s="1"/>
  <c r="P194" i="4"/>
  <c r="Q194" i="4" s="1"/>
  <c r="P196" i="8" l="1"/>
  <c r="Q196" i="8" s="1"/>
  <c r="O197" i="8"/>
  <c r="P196" i="11"/>
  <c r="Q196" i="11" s="1"/>
  <c r="O197" i="11"/>
  <c r="P197" i="20"/>
  <c r="Q197" i="20" s="1"/>
  <c r="O198" i="20"/>
  <c r="P197" i="19"/>
  <c r="Q197" i="19" s="1"/>
  <c r="O198" i="19"/>
  <c r="P196" i="18"/>
  <c r="Q196" i="18" s="1"/>
  <c r="O197" i="18"/>
  <c r="P196" i="17"/>
  <c r="Q196" i="17" s="1"/>
  <c r="O197" i="17"/>
  <c r="O197" i="16"/>
  <c r="P196" i="16"/>
  <c r="Q196" i="16" s="1"/>
  <c r="P198" i="14"/>
  <c r="Q198" i="14" s="1"/>
  <c r="O199" i="13"/>
  <c r="P198" i="13"/>
  <c r="Q198" i="13" s="1"/>
  <c r="P198" i="12"/>
  <c r="Q198" i="12" s="1"/>
  <c r="O199" i="12"/>
  <c r="O201" i="10"/>
  <c r="P200" i="10"/>
  <c r="Q200" i="10" s="1"/>
  <c r="O198" i="7"/>
  <c r="P197" i="7"/>
  <c r="Q197" i="7" s="1"/>
  <c r="P199" i="3"/>
  <c r="Q199" i="3" s="1"/>
  <c r="O200" i="3"/>
  <c r="P195" i="4"/>
  <c r="Q195" i="4" s="1"/>
  <c r="P197" i="8" l="1"/>
  <c r="Q197" i="8" s="1"/>
  <c r="O198" i="8"/>
  <c r="O199" i="20"/>
  <c r="P198" i="20"/>
  <c r="Q198" i="20" s="1"/>
  <c r="P197" i="11"/>
  <c r="Q197" i="11" s="1"/>
  <c r="O198" i="11"/>
  <c r="O199" i="19"/>
  <c r="P198" i="19"/>
  <c r="Q198" i="19" s="1"/>
  <c r="O198" i="18"/>
  <c r="P197" i="18"/>
  <c r="Q197" i="18" s="1"/>
  <c r="P197" i="17"/>
  <c r="Q197" i="17" s="1"/>
  <c r="O198" i="17"/>
  <c r="P197" i="16"/>
  <c r="Q197" i="16" s="1"/>
  <c r="O198" i="16"/>
  <c r="P199" i="14"/>
  <c r="Q199" i="14" s="1"/>
  <c r="O200" i="13"/>
  <c r="P199" i="13"/>
  <c r="Q199" i="13" s="1"/>
  <c r="O200" i="12"/>
  <c r="P199" i="12"/>
  <c r="Q199" i="12" s="1"/>
  <c r="O202" i="10"/>
  <c r="P201" i="10"/>
  <c r="Q201" i="10" s="1"/>
  <c r="P198" i="7"/>
  <c r="Q198" i="7" s="1"/>
  <c r="O199" i="7"/>
  <c r="O201" i="3"/>
  <c r="P200" i="3"/>
  <c r="Q200" i="3" s="1"/>
  <c r="P196" i="4"/>
  <c r="Q196" i="4" s="1"/>
  <c r="P198" i="8" l="1"/>
  <c r="Q198" i="8" s="1"/>
  <c r="O199" i="8"/>
  <c r="O199" i="11"/>
  <c r="P198" i="11"/>
  <c r="Q198" i="11" s="1"/>
  <c r="P199" i="20"/>
  <c r="Q199" i="20" s="1"/>
  <c r="O200" i="20"/>
  <c r="O200" i="19"/>
  <c r="P199" i="19"/>
  <c r="Q199" i="19" s="1"/>
  <c r="P198" i="18"/>
  <c r="Q198" i="18" s="1"/>
  <c r="O199" i="18"/>
  <c r="O199" i="17"/>
  <c r="P198" i="17"/>
  <c r="Q198" i="17" s="1"/>
  <c r="O199" i="16"/>
  <c r="P198" i="16"/>
  <c r="Q198" i="16" s="1"/>
  <c r="P200" i="14"/>
  <c r="Q200" i="14" s="1"/>
  <c r="P200" i="13"/>
  <c r="Q200" i="13" s="1"/>
  <c r="O201" i="13"/>
  <c r="O201" i="12"/>
  <c r="P200" i="12"/>
  <c r="Q200" i="12" s="1"/>
  <c r="O203" i="10"/>
  <c r="P202" i="10"/>
  <c r="Q202" i="10" s="1"/>
  <c r="P199" i="7"/>
  <c r="Q199" i="7" s="1"/>
  <c r="O200" i="7"/>
  <c r="P201" i="3"/>
  <c r="Q201" i="3" s="1"/>
  <c r="O202" i="3"/>
  <c r="P197" i="4"/>
  <c r="Q197" i="4" s="1"/>
  <c r="O200" i="8" l="1"/>
  <c r="P199" i="8"/>
  <c r="Q199" i="8" s="1"/>
  <c r="O200" i="11"/>
  <c r="P199" i="11"/>
  <c r="Q199" i="11" s="1"/>
  <c r="P200" i="20"/>
  <c r="Q200" i="20" s="1"/>
  <c r="O201" i="20"/>
  <c r="O201" i="19"/>
  <c r="P200" i="19"/>
  <c r="Q200" i="19" s="1"/>
  <c r="P199" i="18"/>
  <c r="Q199" i="18" s="1"/>
  <c r="O200" i="18"/>
  <c r="P199" i="17"/>
  <c r="Q199" i="17" s="1"/>
  <c r="O200" i="17"/>
  <c r="O200" i="16"/>
  <c r="P199" i="16"/>
  <c r="Q199" i="16" s="1"/>
  <c r="P201" i="14"/>
  <c r="Q201" i="14" s="1"/>
  <c r="P201" i="13"/>
  <c r="Q201" i="13" s="1"/>
  <c r="O202" i="13"/>
  <c r="P201" i="12"/>
  <c r="Q201" i="12" s="1"/>
  <c r="O202" i="12"/>
  <c r="O204" i="10"/>
  <c r="P203" i="10"/>
  <c r="Q203" i="10" s="1"/>
  <c r="O201" i="7"/>
  <c r="P200" i="7"/>
  <c r="Q200" i="7" s="1"/>
  <c r="O203" i="3"/>
  <c r="P202" i="3"/>
  <c r="Q202" i="3" s="1"/>
  <c r="P198" i="4"/>
  <c r="Q198" i="4" s="1"/>
  <c r="P200" i="8" l="1"/>
  <c r="Q200" i="8" s="1"/>
  <c r="O201" i="8"/>
  <c r="P201" i="20"/>
  <c r="Q201" i="20" s="1"/>
  <c r="O202" i="20"/>
  <c r="P200" i="11"/>
  <c r="Q200" i="11" s="1"/>
  <c r="O201" i="11"/>
  <c r="P201" i="19"/>
  <c r="Q201" i="19" s="1"/>
  <c r="O202" i="19"/>
  <c r="O201" i="18"/>
  <c r="P200" i="18"/>
  <c r="Q200" i="18" s="1"/>
  <c r="O201" i="17"/>
  <c r="P200" i="17"/>
  <c r="Q200" i="17" s="1"/>
  <c r="O201" i="16"/>
  <c r="P200" i="16"/>
  <c r="Q200" i="16" s="1"/>
  <c r="P202" i="14"/>
  <c r="Q202" i="14" s="1"/>
  <c r="P202" i="13"/>
  <c r="Q202" i="13" s="1"/>
  <c r="O203" i="13"/>
  <c r="O203" i="12"/>
  <c r="P202" i="12"/>
  <c r="Q202" i="12" s="1"/>
  <c r="O205" i="10"/>
  <c r="P204" i="10"/>
  <c r="Q204" i="10" s="1"/>
  <c r="P201" i="7"/>
  <c r="Q201" i="7" s="1"/>
  <c r="O202" i="7"/>
  <c r="P203" i="3"/>
  <c r="Q203" i="3" s="1"/>
  <c r="O204" i="3"/>
  <c r="P199" i="4"/>
  <c r="Q199" i="4" s="1"/>
  <c r="P201" i="8" l="1"/>
  <c r="Q201" i="8" s="1"/>
  <c r="O202" i="8"/>
  <c r="P201" i="11"/>
  <c r="Q201" i="11" s="1"/>
  <c r="O202" i="11"/>
  <c r="O203" i="20"/>
  <c r="P202" i="20"/>
  <c r="Q202" i="20" s="1"/>
  <c r="O203" i="19"/>
  <c r="P202" i="19"/>
  <c r="Q202" i="19" s="1"/>
  <c r="P201" i="18"/>
  <c r="Q201" i="18" s="1"/>
  <c r="O202" i="18"/>
  <c r="O202" i="17"/>
  <c r="P201" i="17"/>
  <c r="Q201" i="17" s="1"/>
  <c r="P201" i="16"/>
  <c r="Q201" i="16" s="1"/>
  <c r="O202" i="16"/>
  <c r="P203" i="14"/>
  <c r="Q203" i="14" s="1"/>
  <c r="P203" i="13"/>
  <c r="Q203" i="13" s="1"/>
  <c r="O204" i="13"/>
  <c r="O204" i="12"/>
  <c r="P203" i="12"/>
  <c r="Q203" i="12" s="1"/>
  <c r="O206" i="10"/>
  <c r="P205" i="10"/>
  <c r="Q205" i="10" s="1"/>
  <c r="P202" i="7"/>
  <c r="Q202" i="7" s="1"/>
  <c r="O203" i="7"/>
  <c r="P204" i="3"/>
  <c r="Q204" i="3" s="1"/>
  <c r="O205" i="3"/>
  <c r="P200" i="4"/>
  <c r="Q200" i="4" s="1"/>
  <c r="O203" i="8" l="1"/>
  <c r="P202" i="8"/>
  <c r="Q202" i="8" s="1"/>
  <c r="P203" i="20"/>
  <c r="Q203" i="20" s="1"/>
  <c r="O204" i="20"/>
  <c r="O203" i="11"/>
  <c r="P202" i="11"/>
  <c r="Q202" i="11" s="1"/>
  <c r="O204" i="19"/>
  <c r="P203" i="19"/>
  <c r="Q203" i="19" s="1"/>
  <c r="P202" i="18"/>
  <c r="Q202" i="18" s="1"/>
  <c r="O203" i="18"/>
  <c r="O203" i="17"/>
  <c r="P202" i="17"/>
  <c r="Q202" i="17" s="1"/>
  <c r="O203" i="16"/>
  <c r="P202" i="16"/>
  <c r="Q202" i="16" s="1"/>
  <c r="P204" i="14"/>
  <c r="Q204" i="14" s="1"/>
  <c r="P204" i="13"/>
  <c r="Q204" i="13" s="1"/>
  <c r="O205" i="13"/>
  <c r="P204" i="12"/>
  <c r="Q204" i="12" s="1"/>
  <c r="O205" i="12"/>
  <c r="O207" i="10"/>
  <c r="P206" i="10"/>
  <c r="Q206" i="10" s="1"/>
  <c r="P203" i="7"/>
  <c r="Q203" i="7" s="1"/>
  <c r="O204" i="7"/>
  <c r="O206" i="3"/>
  <c r="P205" i="3"/>
  <c r="Q205" i="3" s="1"/>
  <c r="P201" i="4"/>
  <c r="Q201" i="4" s="1"/>
  <c r="P203" i="8" l="1"/>
  <c r="Q203" i="8" s="1"/>
  <c r="O204" i="8"/>
  <c r="O204" i="11"/>
  <c r="P203" i="11"/>
  <c r="Q203" i="11" s="1"/>
  <c r="P204" i="20"/>
  <c r="Q204" i="20" s="1"/>
  <c r="O205" i="20"/>
  <c r="O205" i="19"/>
  <c r="P204" i="19"/>
  <c r="Q204" i="19" s="1"/>
  <c r="P203" i="18"/>
  <c r="Q203" i="18" s="1"/>
  <c r="O204" i="18"/>
  <c r="O204" i="17"/>
  <c r="P203" i="17"/>
  <c r="Q203" i="17" s="1"/>
  <c r="P203" i="16"/>
  <c r="Q203" i="16" s="1"/>
  <c r="O204" i="16"/>
  <c r="P205" i="14"/>
  <c r="Q205" i="14" s="1"/>
  <c r="O206" i="13"/>
  <c r="P205" i="13"/>
  <c r="Q205" i="13" s="1"/>
  <c r="O206" i="12"/>
  <c r="P205" i="12"/>
  <c r="Q205" i="12" s="1"/>
  <c r="O208" i="10"/>
  <c r="P207" i="10"/>
  <c r="Q207" i="10" s="1"/>
  <c r="O205" i="7"/>
  <c r="P204" i="7"/>
  <c r="Q204" i="7" s="1"/>
  <c r="P206" i="3"/>
  <c r="Q206" i="3" s="1"/>
  <c r="O207" i="3"/>
  <c r="P202" i="4"/>
  <c r="Q202" i="4" s="1"/>
  <c r="P204" i="8" l="1"/>
  <c r="Q204" i="8" s="1"/>
  <c r="O205" i="8"/>
  <c r="P205" i="20"/>
  <c r="Q205" i="20" s="1"/>
  <c r="O206" i="20"/>
  <c r="P204" i="11"/>
  <c r="Q204" i="11" s="1"/>
  <c r="O205" i="11"/>
  <c r="O206" i="19"/>
  <c r="P205" i="19"/>
  <c r="Q205" i="19" s="1"/>
  <c r="O205" i="18"/>
  <c r="P204" i="18"/>
  <c r="Q204" i="18" s="1"/>
  <c r="P204" i="17"/>
  <c r="Q204" i="17" s="1"/>
  <c r="O205" i="17"/>
  <c r="O205" i="16"/>
  <c r="P204" i="16"/>
  <c r="Q204" i="16" s="1"/>
  <c r="P206" i="14"/>
  <c r="Q206" i="14" s="1"/>
  <c r="P206" i="13"/>
  <c r="Q206" i="13" s="1"/>
  <c r="O207" i="13"/>
  <c r="P206" i="12"/>
  <c r="Q206" i="12" s="1"/>
  <c r="O207" i="12"/>
  <c r="O209" i="10"/>
  <c r="P208" i="10"/>
  <c r="Q208" i="10" s="1"/>
  <c r="P205" i="7"/>
  <c r="Q205" i="7" s="1"/>
  <c r="O206" i="7"/>
  <c r="P207" i="3"/>
  <c r="Q207" i="3" s="1"/>
  <c r="O208" i="3"/>
  <c r="P203" i="4"/>
  <c r="Q203" i="4" s="1"/>
  <c r="P205" i="8" l="1"/>
  <c r="Q205" i="8" s="1"/>
  <c r="O206" i="8"/>
  <c r="P205" i="11"/>
  <c r="Q205" i="11" s="1"/>
  <c r="O206" i="11"/>
  <c r="P206" i="20"/>
  <c r="Q206" i="20" s="1"/>
  <c r="O207" i="20"/>
  <c r="O207" i="19"/>
  <c r="P206" i="19"/>
  <c r="Q206" i="19" s="1"/>
  <c r="P205" i="18"/>
  <c r="Q205" i="18" s="1"/>
  <c r="O206" i="18"/>
  <c r="O206" i="17"/>
  <c r="P205" i="17"/>
  <c r="Q205" i="17" s="1"/>
  <c r="P205" i="16"/>
  <c r="Q205" i="16" s="1"/>
  <c r="O206" i="16"/>
  <c r="P207" i="14"/>
  <c r="Q207" i="14" s="1"/>
  <c r="P207" i="13"/>
  <c r="Q207" i="13" s="1"/>
  <c r="O208" i="13"/>
  <c r="O208" i="12"/>
  <c r="P207" i="12"/>
  <c r="Q207" i="12" s="1"/>
  <c r="P209" i="10"/>
  <c r="Q209" i="10" s="1"/>
  <c r="O210" i="10"/>
  <c r="P206" i="7"/>
  <c r="Q206" i="7" s="1"/>
  <c r="O207" i="7"/>
  <c r="O209" i="3"/>
  <c r="P208" i="3"/>
  <c r="Q208" i="3" s="1"/>
  <c r="P204" i="4"/>
  <c r="Q204" i="4" s="1"/>
  <c r="P206" i="8" l="1"/>
  <c r="Q206" i="8" s="1"/>
  <c r="O207" i="8"/>
  <c r="P207" i="20"/>
  <c r="Q207" i="20" s="1"/>
  <c r="O208" i="20"/>
  <c r="P206" i="11"/>
  <c r="Q206" i="11" s="1"/>
  <c r="O207" i="11"/>
  <c r="P207" i="19"/>
  <c r="Q207" i="19" s="1"/>
  <c r="O208" i="19"/>
  <c r="P206" i="18"/>
  <c r="Q206" i="18" s="1"/>
  <c r="O207" i="18"/>
  <c r="P206" i="17"/>
  <c r="Q206" i="17" s="1"/>
  <c r="O207" i="17"/>
  <c r="P206" i="16"/>
  <c r="Q206" i="16" s="1"/>
  <c r="O207" i="16"/>
  <c r="P208" i="14"/>
  <c r="Q208" i="14" s="1"/>
  <c r="P208" i="13"/>
  <c r="Q208" i="13" s="1"/>
  <c r="O209" i="13"/>
  <c r="P208" i="12"/>
  <c r="Q208" i="12" s="1"/>
  <c r="O209" i="12"/>
  <c r="P210" i="10"/>
  <c r="Q210" i="10" s="1"/>
  <c r="O211" i="10"/>
  <c r="P207" i="7"/>
  <c r="Q207" i="7" s="1"/>
  <c r="O208" i="7"/>
  <c r="P209" i="3"/>
  <c r="Q209" i="3" s="1"/>
  <c r="O210" i="3"/>
  <c r="P205" i="4"/>
  <c r="Q205" i="4" s="1"/>
  <c r="O208" i="8" l="1"/>
  <c r="P207" i="8"/>
  <c r="Q207" i="8" s="1"/>
  <c r="P207" i="11"/>
  <c r="Q207" i="11" s="1"/>
  <c r="O208" i="11"/>
  <c r="P208" i="20"/>
  <c r="Q208" i="20" s="1"/>
  <c r="O209" i="20"/>
  <c r="P208" i="19"/>
  <c r="Q208" i="19" s="1"/>
  <c r="O209" i="19"/>
  <c r="P207" i="18"/>
  <c r="Q207" i="18" s="1"/>
  <c r="O208" i="18"/>
  <c r="O208" i="17"/>
  <c r="P207" i="17"/>
  <c r="Q207" i="17" s="1"/>
  <c r="P207" i="16"/>
  <c r="Q207" i="16" s="1"/>
  <c r="O208" i="16"/>
  <c r="P209" i="14"/>
  <c r="Q209" i="14" s="1"/>
  <c r="O210" i="13"/>
  <c r="P209" i="13"/>
  <c r="Q209" i="13" s="1"/>
  <c r="O210" i="12"/>
  <c r="P209" i="12"/>
  <c r="Q209" i="12" s="1"/>
  <c r="P211" i="10"/>
  <c r="Q211" i="10" s="1"/>
  <c r="O212" i="10"/>
  <c r="O209" i="7"/>
  <c r="P208" i="7"/>
  <c r="Q208" i="7" s="1"/>
  <c r="O211" i="3"/>
  <c r="P210" i="3"/>
  <c r="Q210" i="3" s="1"/>
  <c r="P206" i="4"/>
  <c r="Q206" i="4" s="1"/>
  <c r="P208" i="8" l="1"/>
  <c r="Q208" i="8" s="1"/>
  <c r="O209" i="8"/>
  <c r="O210" i="20"/>
  <c r="P209" i="20"/>
  <c r="Q209" i="20" s="1"/>
  <c r="P208" i="11"/>
  <c r="Q208" i="11" s="1"/>
  <c r="O209" i="11"/>
  <c r="O210" i="19"/>
  <c r="P209" i="19"/>
  <c r="Q209" i="19" s="1"/>
  <c r="P208" i="18"/>
  <c r="Q208" i="18" s="1"/>
  <c r="O209" i="18"/>
  <c r="P208" i="17"/>
  <c r="Q208" i="17" s="1"/>
  <c r="O209" i="17"/>
  <c r="P208" i="16"/>
  <c r="Q208" i="16" s="1"/>
  <c r="O209" i="16"/>
  <c r="P210" i="14"/>
  <c r="Q210" i="14" s="1"/>
  <c r="P210" i="13"/>
  <c r="Q210" i="13" s="1"/>
  <c r="O211" i="13"/>
  <c r="P210" i="12"/>
  <c r="Q210" i="12" s="1"/>
  <c r="O211" i="12"/>
  <c r="P212" i="10"/>
  <c r="Q212" i="10" s="1"/>
  <c r="O213" i="10"/>
  <c r="P209" i="7"/>
  <c r="Q209" i="7" s="1"/>
  <c r="O210" i="7"/>
  <c r="O212" i="3"/>
  <c r="P211" i="3"/>
  <c r="Q211" i="3" s="1"/>
  <c r="P207" i="4"/>
  <c r="Q207" i="4" s="1"/>
  <c r="P209" i="8" l="1"/>
  <c r="Q209" i="8" s="1"/>
  <c r="O210" i="8"/>
  <c r="O210" i="11"/>
  <c r="P209" i="11"/>
  <c r="Q209" i="11" s="1"/>
  <c r="O211" i="20"/>
  <c r="P210" i="20"/>
  <c r="Q210" i="20" s="1"/>
  <c r="P210" i="19"/>
  <c r="Q210" i="19" s="1"/>
  <c r="O211" i="19"/>
  <c r="O210" i="18"/>
  <c r="P209" i="18"/>
  <c r="Q209" i="18" s="1"/>
  <c r="P209" i="17"/>
  <c r="Q209" i="17" s="1"/>
  <c r="O210" i="17"/>
  <c r="P209" i="16"/>
  <c r="Q209" i="16" s="1"/>
  <c r="O210" i="16"/>
  <c r="P211" i="14"/>
  <c r="Q211" i="14" s="1"/>
  <c r="O212" i="13"/>
  <c r="P211" i="13"/>
  <c r="Q211" i="13" s="1"/>
  <c r="O212" i="12"/>
  <c r="P211" i="12"/>
  <c r="Q211" i="12" s="1"/>
  <c r="P213" i="10"/>
  <c r="Q213" i="10" s="1"/>
  <c r="O214" i="10"/>
  <c r="P210" i="7"/>
  <c r="Q210" i="7" s="1"/>
  <c r="O211" i="7"/>
  <c r="P212" i="3"/>
  <c r="Q212" i="3" s="1"/>
  <c r="O213" i="3"/>
  <c r="P208" i="4"/>
  <c r="Q208" i="4" s="1"/>
  <c r="P210" i="8" l="1"/>
  <c r="Q210" i="8" s="1"/>
  <c r="O211" i="8"/>
  <c r="O212" i="20"/>
  <c r="P211" i="20"/>
  <c r="Q211" i="20" s="1"/>
  <c r="O211" i="11"/>
  <c r="P210" i="11"/>
  <c r="Q210" i="11" s="1"/>
  <c r="O212" i="19"/>
  <c r="P211" i="19"/>
  <c r="Q211" i="19" s="1"/>
  <c r="O211" i="18"/>
  <c r="P210" i="18"/>
  <c r="Q210" i="18" s="1"/>
  <c r="P210" i="17"/>
  <c r="Q210" i="17" s="1"/>
  <c r="O211" i="17"/>
  <c r="P210" i="16"/>
  <c r="Q210" i="16" s="1"/>
  <c r="O211" i="16"/>
  <c r="P212" i="14"/>
  <c r="Q212" i="14" s="1"/>
  <c r="P212" i="13"/>
  <c r="Q212" i="13" s="1"/>
  <c r="O213" i="13"/>
  <c r="O213" i="12"/>
  <c r="P212" i="12"/>
  <c r="Q212" i="12" s="1"/>
  <c r="P214" i="10"/>
  <c r="Q214" i="10" s="1"/>
  <c r="O215" i="10"/>
  <c r="P211" i="7"/>
  <c r="Q211" i="7" s="1"/>
  <c r="O212" i="7"/>
  <c r="O214" i="3"/>
  <c r="P213" i="3"/>
  <c r="Q213" i="3" s="1"/>
  <c r="P209" i="4"/>
  <c r="Q209" i="4" s="1"/>
  <c r="P211" i="8" l="1"/>
  <c r="Q211" i="8" s="1"/>
  <c r="O212" i="8"/>
  <c r="O212" i="11"/>
  <c r="P211" i="11"/>
  <c r="Q211" i="11" s="1"/>
  <c r="P212" i="20"/>
  <c r="Q212" i="20" s="1"/>
  <c r="O213" i="20"/>
  <c r="P212" i="19"/>
  <c r="Q212" i="19" s="1"/>
  <c r="O213" i="19"/>
  <c r="P211" i="18"/>
  <c r="Q211" i="18" s="1"/>
  <c r="O212" i="18"/>
  <c r="O212" i="17"/>
  <c r="P211" i="17"/>
  <c r="Q211" i="17" s="1"/>
  <c r="P211" i="16"/>
  <c r="Q211" i="16" s="1"/>
  <c r="O212" i="16"/>
  <c r="P213" i="14"/>
  <c r="Q213" i="14" s="1"/>
  <c r="P213" i="13"/>
  <c r="Q213" i="13" s="1"/>
  <c r="O214" i="13"/>
  <c r="P213" i="12"/>
  <c r="Q213" i="12" s="1"/>
  <c r="O214" i="12"/>
  <c r="P215" i="10"/>
  <c r="Q215" i="10" s="1"/>
  <c r="O216" i="10"/>
  <c r="O213" i="7"/>
  <c r="P212" i="7"/>
  <c r="Q212" i="7" s="1"/>
  <c r="O215" i="3"/>
  <c r="P214" i="3"/>
  <c r="Q214" i="3" s="1"/>
  <c r="P210" i="4"/>
  <c r="Q210" i="4" s="1"/>
  <c r="P212" i="8" l="1"/>
  <c r="Q212" i="8" s="1"/>
  <c r="O213" i="8"/>
  <c r="P213" i="20"/>
  <c r="Q213" i="20" s="1"/>
  <c r="O214" i="20"/>
  <c r="O213" i="11"/>
  <c r="P212" i="11"/>
  <c r="Q212" i="11" s="1"/>
  <c r="P213" i="19"/>
  <c r="Q213" i="19" s="1"/>
  <c r="O214" i="19"/>
  <c r="P212" i="18"/>
  <c r="Q212" i="18" s="1"/>
  <c r="O213" i="18"/>
  <c r="P212" i="17"/>
  <c r="Q212" i="17" s="1"/>
  <c r="O213" i="17"/>
  <c r="P212" i="16"/>
  <c r="Q212" i="16" s="1"/>
  <c r="O213" i="16"/>
  <c r="P214" i="14"/>
  <c r="Q214" i="14" s="1"/>
  <c r="P214" i="13"/>
  <c r="Q214" i="13" s="1"/>
  <c r="O215" i="13"/>
  <c r="P214" i="12"/>
  <c r="Q214" i="12" s="1"/>
  <c r="O215" i="12"/>
  <c r="P216" i="10"/>
  <c r="Q216" i="10" s="1"/>
  <c r="O217" i="10"/>
  <c r="P213" i="7"/>
  <c r="Q213" i="7" s="1"/>
  <c r="O214" i="7"/>
  <c r="O216" i="3"/>
  <c r="P215" i="3"/>
  <c r="Q215" i="3" s="1"/>
  <c r="P211" i="4"/>
  <c r="Q211" i="4" s="1"/>
  <c r="P213" i="8" l="1"/>
  <c r="Q213" i="8" s="1"/>
  <c r="O214" i="8"/>
  <c r="O214" i="11"/>
  <c r="P213" i="11"/>
  <c r="Q213" i="11" s="1"/>
  <c r="O215" i="20"/>
  <c r="P214" i="20"/>
  <c r="Q214" i="20" s="1"/>
  <c r="O215" i="19"/>
  <c r="P214" i="19"/>
  <c r="Q214" i="19" s="1"/>
  <c r="P213" i="18"/>
  <c r="Q213" i="18" s="1"/>
  <c r="O214" i="18"/>
  <c r="P213" i="17"/>
  <c r="Q213" i="17" s="1"/>
  <c r="O214" i="17"/>
  <c r="P213" i="16"/>
  <c r="Q213" i="16" s="1"/>
  <c r="O214" i="16"/>
  <c r="P215" i="14"/>
  <c r="Q215" i="14" s="1"/>
  <c r="O216" i="13"/>
  <c r="P215" i="13"/>
  <c r="Q215" i="13" s="1"/>
  <c r="O216" i="12"/>
  <c r="P215" i="12"/>
  <c r="Q215" i="12" s="1"/>
  <c r="P217" i="10"/>
  <c r="Q217" i="10" s="1"/>
  <c r="O218" i="10"/>
  <c r="P214" i="7"/>
  <c r="Q214" i="7" s="1"/>
  <c r="O215" i="7"/>
  <c r="O217" i="3"/>
  <c r="P216" i="3"/>
  <c r="Q216" i="3" s="1"/>
  <c r="P212" i="4"/>
  <c r="Q212" i="4" s="1"/>
  <c r="O215" i="8" l="1"/>
  <c r="P214" i="8"/>
  <c r="Q214" i="8" s="1"/>
  <c r="P215" i="20"/>
  <c r="Q215" i="20" s="1"/>
  <c r="O216" i="20"/>
  <c r="P214" i="11"/>
  <c r="Q214" i="11" s="1"/>
  <c r="O215" i="11"/>
  <c r="P215" i="19"/>
  <c r="Q215" i="19" s="1"/>
  <c r="O216" i="19"/>
  <c r="P214" i="18"/>
  <c r="Q214" i="18" s="1"/>
  <c r="O215" i="18"/>
  <c r="O215" i="17"/>
  <c r="P214" i="17"/>
  <c r="Q214" i="17" s="1"/>
  <c r="O215" i="16"/>
  <c r="P214" i="16"/>
  <c r="Q214" i="16" s="1"/>
  <c r="P216" i="14"/>
  <c r="Q216" i="14" s="1"/>
  <c r="P216" i="13"/>
  <c r="Q216" i="13" s="1"/>
  <c r="O217" i="13"/>
  <c r="O217" i="12"/>
  <c r="P216" i="12"/>
  <c r="Q216" i="12" s="1"/>
  <c r="O219" i="10"/>
  <c r="P218" i="10"/>
  <c r="Q218" i="10" s="1"/>
  <c r="P215" i="7"/>
  <c r="Q215" i="7" s="1"/>
  <c r="O216" i="7"/>
  <c r="P217" i="3"/>
  <c r="Q217" i="3" s="1"/>
  <c r="O218" i="3"/>
  <c r="P213" i="4"/>
  <c r="Q213" i="4" s="1"/>
  <c r="P215" i="8" l="1"/>
  <c r="Q215" i="8" s="1"/>
  <c r="O216" i="8"/>
  <c r="O216" i="11"/>
  <c r="P215" i="11"/>
  <c r="Q215" i="11" s="1"/>
  <c r="O217" i="20"/>
  <c r="P216" i="20"/>
  <c r="Q216" i="20" s="1"/>
  <c r="O217" i="19"/>
  <c r="P216" i="19"/>
  <c r="Q216" i="19" s="1"/>
  <c r="O216" i="18"/>
  <c r="P215" i="18"/>
  <c r="Q215" i="18" s="1"/>
  <c r="O216" i="17"/>
  <c r="P215" i="17"/>
  <c r="Q215" i="17" s="1"/>
  <c r="O216" i="16"/>
  <c r="P215" i="16"/>
  <c r="Q215" i="16" s="1"/>
  <c r="P217" i="14"/>
  <c r="Q217" i="14" s="1"/>
  <c r="O218" i="13"/>
  <c r="P217" i="13"/>
  <c r="Q217" i="13" s="1"/>
  <c r="P217" i="12"/>
  <c r="Q217" i="12" s="1"/>
  <c r="O218" i="12"/>
  <c r="P219" i="10"/>
  <c r="Q219" i="10" s="1"/>
  <c r="O220" i="10"/>
  <c r="P216" i="7"/>
  <c r="Q216" i="7" s="1"/>
  <c r="O217" i="7"/>
  <c r="O219" i="3"/>
  <c r="P218" i="3"/>
  <c r="Q218" i="3" s="1"/>
  <c r="P214" i="4"/>
  <c r="Q214" i="4" s="1"/>
  <c r="O217" i="8" l="1"/>
  <c r="P216" i="8"/>
  <c r="Q216" i="8" s="1"/>
  <c r="O218" i="20"/>
  <c r="P217" i="20"/>
  <c r="Q217" i="20" s="1"/>
  <c r="O217" i="11"/>
  <c r="P216" i="11"/>
  <c r="Q216" i="11" s="1"/>
  <c r="P217" i="19"/>
  <c r="Q217" i="19" s="1"/>
  <c r="O218" i="19"/>
  <c r="P216" i="18"/>
  <c r="Q216" i="18" s="1"/>
  <c r="O217" i="18"/>
  <c r="P216" i="17"/>
  <c r="Q216" i="17" s="1"/>
  <c r="O217" i="17"/>
  <c r="P216" i="16"/>
  <c r="Q216" i="16" s="1"/>
  <c r="O217" i="16"/>
  <c r="P218" i="14"/>
  <c r="Q218" i="14" s="1"/>
  <c r="P218" i="13"/>
  <c r="Q218" i="13" s="1"/>
  <c r="O219" i="13"/>
  <c r="O219" i="12"/>
  <c r="P218" i="12"/>
  <c r="Q218" i="12" s="1"/>
  <c r="P220" i="10"/>
  <c r="Q220" i="10" s="1"/>
  <c r="O221" i="10"/>
  <c r="O218" i="7"/>
  <c r="P217" i="7"/>
  <c r="Q217" i="7" s="1"/>
  <c r="O220" i="3"/>
  <c r="P219" i="3"/>
  <c r="Q219" i="3" s="1"/>
  <c r="P215" i="4"/>
  <c r="Q215" i="4" s="1"/>
  <c r="P217" i="8" l="1"/>
  <c r="Q217" i="8" s="1"/>
  <c r="O218" i="8"/>
  <c r="O218" i="11"/>
  <c r="P217" i="11"/>
  <c r="Q217" i="11" s="1"/>
  <c r="O219" i="20"/>
  <c r="P218" i="20"/>
  <c r="Q218" i="20" s="1"/>
  <c r="P218" i="19"/>
  <c r="Q218" i="19" s="1"/>
  <c r="O219" i="19"/>
  <c r="P217" i="18"/>
  <c r="Q217" i="18" s="1"/>
  <c r="O218" i="18"/>
  <c r="O218" i="17"/>
  <c r="P217" i="17"/>
  <c r="Q217" i="17" s="1"/>
  <c r="O218" i="16"/>
  <c r="P217" i="16"/>
  <c r="Q217" i="16" s="1"/>
  <c r="P219" i="14"/>
  <c r="Q219" i="14" s="1"/>
  <c r="P219" i="13"/>
  <c r="Q219" i="13" s="1"/>
  <c r="O220" i="13"/>
  <c r="P219" i="12"/>
  <c r="Q219" i="12" s="1"/>
  <c r="O220" i="12"/>
  <c r="O222" i="10"/>
  <c r="P221" i="10"/>
  <c r="Q221" i="10" s="1"/>
  <c r="O219" i="7"/>
  <c r="P218" i="7"/>
  <c r="Q218" i="7" s="1"/>
  <c r="O221" i="3"/>
  <c r="P220" i="3"/>
  <c r="Q220" i="3" s="1"/>
  <c r="P216" i="4"/>
  <c r="Q216" i="4" s="1"/>
  <c r="O219" i="8" l="1"/>
  <c r="P218" i="8"/>
  <c r="Q218" i="8" s="1"/>
  <c r="O220" i="20"/>
  <c r="P219" i="20"/>
  <c r="Q219" i="20" s="1"/>
  <c r="O219" i="11"/>
  <c r="P218" i="11"/>
  <c r="Q218" i="11" s="1"/>
  <c r="O220" i="19"/>
  <c r="P219" i="19"/>
  <c r="Q219" i="19" s="1"/>
  <c r="P218" i="18"/>
  <c r="Q218" i="18" s="1"/>
  <c r="O219" i="18"/>
  <c r="P218" i="17"/>
  <c r="Q218" i="17" s="1"/>
  <c r="O219" i="17"/>
  <c r="P218" i="16"/>
  <c r="Q218" i="16" s="1"/>
  <c r="O219" i="16"/>
  <c r="P220" i="14"/>
  <c r="Q220" i="14" s="1"/>
  <c r="P220" i="13"/>
  <c r="Q220" i="13" s="1"/>
  <c r="O221" i="13"/>
  <c r="P220" i="12"/>
  <c r="Q220" i="12" s="1"/>
  <c r="O221" i="12"/>
  <c r="P222" i="10"/>
  <c r="Q222" i="10" s="1"/>
  <c r="O223" i="10"/>
  <c r="O220" i="7"/>
  <c r="P219" i="7"/>
  <c r="Q219" i="7" s="1"/>
  <c r="P221" i="3"/>
  <c r="Q221" i="3" s="1"/>
  <c r="O222" i="3"/>
  <c r="P217" i="4"/>
  <c r="Q217" i="4" s="1"/>
  <c r="P219" i="8" l="1"/>
  <c r="Q219" i="8" s="1"/>
  <c r="O220" i="8"/>
  <c r="O220" i="11"/>
  <c r="P219" i="11"/>
  <c r="Q219" i="11" s="1"/>
  <c r="P220" i="20"/>
  <c r="Q220" i="20" s="1"/>
  <c r="O221" i="20"/>
  <c r="O221" i="19"/>
  <c r="P220" i="19"/>
  <c r="Q220" i="19" s="1"/>
  <c r="O220" i="18"/>
  <c r="P219" i="18"/>
  <c r="Q219" i="18" s="1"/>
  <c r="O220" i="17"/>
  <c r="P219" i="17"/>
  <c r="Q219" i="17" s="1"/>
  <c r="O220" i="16"/>
  <c r="P219" i="16"/>
  <c r="Q219" i="16" s="1"/>
  <c r="P221" i="14"/>
  <c r="Q221" i="14" s="1"/>
  <c r="P221" i="13"/>
  <c r="Q221" i="13" s="1"/>
  <c r="O222" i="13"/>
  <c r="P221" i="12"/>
  <c r="Q221" i="12" s="1"/>
  <c r="O222" i="12"/>
  <c r="P223" i="10"/>
  <c r="Q223" i="10" s="1"/>
  <c r="O224" i="10"/>
  <c r="O221" i="7"/>
  <c r="P220" i="7"/>
  <c r="Q220" i="7" s="1"/>
  <c r="O223" i="3"/>
  <c r="P222" i="3"/>
  <c r="Q222" i="3" s="1"/>
  <c r="P218" i="4"/>
  <c r="Q218" i="4" s="1"/>
  <c r="O221" i="8" l="1"/>
  <c r="P220" i="8"/>
  <c r="Q220" i="8" s="1"/>
  <c r="O222" i="20"/>
  <c r="P221" i="20"/>
  <c r="Q221" i="20" s="1"/>
  <c r="P220" i="11"/>
  <c r="Q220" i="11" s="1"/>
  <c r="O221" i="11"/>
  <c r="P221" i="19"/>
  <c r="Q221" i="19" s="1"/>
  <c r="O222" i="19"/>
  <c r="P220" i="18"/>
  <c r="Q220" i="18" s="1"/>
  <c r="O221" i="18"/>
  <c r="P220" i="17"/>
  <c r="Q220" i="17" s="1"/>
  <c r="O221" i="17"/>
  <c r="O221" i="16"/>
  <c r="P220" i="16"/>
  <c r="Q220" i="16" s="1"/>
  <c r="P222" i="14"/>
  <c r="Q222" i="14" s="1"/>
  <c r="P222" i="13"/>
  <c r="Q222" i="13" s="1"/>
  <c r="O223" i="13"/>
  <c r="P222" i="12"/>
  <c r="Q222" i="12" s="1"/>
  <c r="O223" i="12"/>
  <c r="O225" i="10"/>
  <c r="P224" i="10"/>
  <c r="Q224" i="10" s="1"/>
  <c r="P221" i="7"/>
  <c r="Q221" i="7" s="1"/>
  <c r="O222" i="7"/>
  <c r="P223" i="3"/>
  <c r="Q223" i="3" s="1"/>
  <c r="O224" i="3"/>
  <c r="P219" i="4"/>
  <c r="Q219" i="4" s="1"/>
  <c r="P221" i="8" l="1"/>
  <c r="Q221" i="8" s="1"/>
  <c r="O222" i="8"/>
  <c r="P221" i="11"/>
  <c r="Q221" i="11" s="1"/>
  <c r="O222" i="11"/>
  <c r="P222" i="20"/>
  <c r="Q222" i="20" s="1"/>
  <c r="O223" i="20"/>
  <c r="P222" i="19"/>
  <c r="Q222" i="19" s="1"/>
  <c r="O223" i="19"/>
  <c r="O222" i="18"/>
  <c r="P221" i="18"/>
  <c r="Q221" i="18" s="1"/>
  <c r="O222" i="17"/>
  <c r="P221" i="17"/>
  <c r="Q221" i="17" s="1"/>
  <c r="P221" i="16"/>
  <c r="Q221" i="16" s="1"/>
  <c r="O222" i="16"/>
  <c r="P223" i="14"/>
  <c r="Q223" i="14" s="1"/>
  <c r="O224" i="13"/>
  <c r="P223" i="13"/>
  <c r="Q223" i="13" s="1"/>
  <c r="O224" i="12"/>
  <c r="P223" i="12"/>
  <c r="Q223" i="12" s="1"/>
  <c r="P225" i="10"/>
  <c r="Q225" i="10" s="1"/>
  <c r="O226" i="10"/>
  <c r="O223" i="7"/>
  <c r="P222" i="7"/>
  <c r="Q222" i="7" s="1"/>
  <c r="O225" i="3"/>
  <c r="P224" i="3"/>
  <c r="Q224" i="3" s="1"/>
  <c r="P220" i="4"/>
  <c r="Q220" i="4" s="1"/>
  <c r="O223" i="8" l="1"/>
  <c r="P222" i="8"/>
  <c r="Q222" i="8" s="1"/>
  <c r="O224" i="20"/>
  <c r="P223" i="20"/>
  <c r="Q223" i="20" s="1"/>
  <c r="O223" i="11"/>
  <c r="P222" i="11"/>
  <c r="Q222" i="11" s="1"/>
  <c r="O224" i="19"/>
  <c r="P223" i="19"/>
  <c r="Q223" i="19" s="1"/>
  <c r="P222" i="18"/>
  <c r="Q222" i="18" s="1"/>
  <c r="O223" i="18"/>
  <c r="P222" i="17"/>
  <c r="Q222" i="17" s="1"/>
  <c r="O223" i="17"/>
  <c r="P222" i="16"/>
  <c r="Q222" i="16" s="1"/>
  <c r="O223" i="16"/>
  <c r="P224" i="14"/>
  <c r="Q224" i="14" s="1"/>
  <c r="P224" i="13"/>
  <c r="Q224" i="13" s="1"/>
  <c r="O225" i="13"/>
  <c r="P224" i="12"/>
  <c r="Q224" i="12" s="1"/>
  <c r="O225" i="12"/>
  <c r="P226" i="10"/>
  <c r="Q226" i="10" s="1"/>
  <c r="O227" i="10"/>
  <c r="P223" i="7"/>
  <c r="Q223" i="7" s="1"/>
  <c r="O224" i="7"/>
  <c r="P225" i="3"/>
  <c r="Q225" i="3" s="1"/>
  <c r="O226" i="3"/>
  <c r="P221" i="4"/>
  <c r="Q221" i="4" s="1"/>
  <c r="P223" i="8" l="1"/>
  <c r="Q223" i="8" s="1"/>
  <c r="O224" i="8"/>
  <c r="O224" i="11"/>
  <c r="P223" i="11"/>
  <c r="Q223" i="11" s="1"/>
  <c r="P224" i="20"/>
  <c r="Q224" i="20" s="1"/>
  <c r="O225" i="20"/>
  <c r="P224" i="19"/>
  <c r="Q224" i="19" s="1"/>
  <c r="O225" i="19"/>
  <c r="O224" i="18"/>
  <c r="P223" i="18"/>
  <c r="Q223" i="18" s="1"/>
  <c r="P223" i="17"/>
  <c r="Q223" i="17" s="1"/>
  <c r="O224" i="17"/>
  <c r="O224" i="16"/>
  <c r="P223" i="16"/>
  <c r="Q223" i="16" s="1"/>
  <c r="P225" i="14"/>
  <c r="Q225" i="14" s="1"/>
  <c r="O226" i="13"/>
  <c r="P225" i="13"/>
  <c r="Q225" i="13" s="1"/>
  <c r="O226" i="12"/>
  <c r="P225" i="12"/>
  <c r="Q225" i="12" s="1"/>
  <c r="P227" i="10"/>
  <c r="Q227" i="10" s="1"/>
  <c r="O228" i="10"/>
  <c r="O225" i="7"/>
  <c r="P224" i="7"/>
  <c r="Q224" i="7" s="1"/>
  <c r="O227" i="3"/>
  <c r="P226" i="3"/>
  <c r="Q226" i="3" s="1"/>
  <c r="P222" i="4"/>
  <c r="Q222" i="4" s="1"/>
  <c r="P224" i="8" l="1"/>
  <c r="Q224" i="8" s="1"/>
  <c r="O225" i="8"/>
  <c r="P225" i="20"/>
  <c r="Q225" i="20" s="1"/>
  <c r="O226" i="20"/>
  <c r="P224" i="11"/>
  <c r="Q224" i="11" s="1"/>
  <c r="O225" i="11"/>
  <c r="O226" i="19"/>
  <c r="P225" i="19"/>
  <c r="Q225" i="19" s="1"/>
  <c r="P224" i="18"/>
  <c r="Q224" i="18" s="1"/>
  <c r="O225" i="18"/>
  <c r="P224" i="17"/>
  <c r="Q224" i="17" s="1"/>
  <c r="O225" i="17"/>
  <c r="P224" i="16"/>
  <c r="Q224" i="16" s="1"/>
  <c r="O225" i="16"/>
  <c r="P226" i="14"/>
  <c r="Q226" i="14" s="1"/>
  <c r="P226" i="13"/>
  <c r="Q226" i="13" s="1"/>
  <c r="O227" i="13"/>
  <c r="P226" i="12"/>
  <c r="Q226" i="12" s="1"/>
  <c r="O227" i="12"/>
  <c r="O229" i="10"/>
  <c r="P228" i="10"/>
  <c r="Q228" i="10" s="1"/>
  <c r="P225" i="7"/>
  <c r="Q225" i="7" s="1"/>
  <c r="O226" i="7"/>
  <c r="O228" i="3"/>
  <c r="P227" i="3"/>
  <c r="Q227" i="3" s="1"/>
  <c r="P223" i="4"/>
  <c r="Q223" i="4" s="1"/>
  <c r="O226" i="8" l="1"/>
  <c r="P225" i="8"/>
  <c r="Q225" i="8" s="1"/>
  <c r="P225" i="11"/>
  <c r="Q225" i="11" s="1"/>
  <c r="O226" i="11"/>
  <c r="P226" i="20"/>
  <c r="Q226" i="20" s="1"/>
  <c r="O227" i="20"/>
  <c r="P226" i="19"/>
  <c r="Q226" i="19" s="1"/>
  <c r="O227" i="19"/>
  <c r="P225" i="18"/>
  <c r="Q225" i="18" s="1"/>
  <c r="O226" i="18"/>
  <c r="P225" i="17"/>
  <c r="Q225" i="17" s="1"/>
  <c r="O226" i="17"/>
  <c r="P225" i="16"/>
  <c r="Q225" i="16" s="1"/>
  <c r="O226" i="16"/>
  <c r="P227" i="14"/>
  <c r="Q227" i="14" s="1"/>
  <c r="P227" i="13"/>
  <c r="Q227" i="13" s="1"/>
  <c r="O228" i="13"/>
  <c r="P227" i="12"/>
  <c r="Q227" i="12" s="1"/>
  <c r="O228" i="12"/>
  <c r="P229" i="10"/>
  <c r="Q229" i="10" s="1"/>
  <c r="O230" i="10"/>
  <c r="P226" i="7"/>
  <c r="Q226" i="7" s="1"/>
  <c r="O227" i="7"/>
  <c r="O229" i="3"/>
  <c r="P228" i="3"/>
  <c r="Q228" i="3" s="1"/>
  <c r="P224" i="4"/>
  <c r="Q224" i="4" s="1"/>
  <c r="O227" i="8" l="1"/>
  <c r="P226" i="8"/>
  <c r="Q226" i="8" s="1"/>
  <c r="P227" i="20"/>
  <c r="Q227" i="20" s="1"/>
  <c r="O228" i="20"/>
  <c r="P226" i="11"/>
  <c r="Q226" i="11" s="1"/>
  <c r="O227" i="11"/>
  <c r="O228" i="19"/>
  <c r="P227" i="19"/>
  <c r="Q227" i="19" s="1"/>
  <c r="O227" i="18"/>
  <c r="P226" i="18"/>
  <c r="Q226" i="18" s="1"/>
  <c r="P226" i="17"/>
  <c r="Q226" i="17" s="1"/>
  <c r="O227" i="17"/>
  <c r="P226" i="16"/>
  <c r="Q226" i="16" s="1"/>
  <c r="O227" i="16"/>
  <c r="P228" i="14"/>
  <c r="Q228" i="14" s="1"/>
  <c r="P228" i="13"/>
  <c r="Q228" i="13" s="1"/>
  <c r="O229" i="13"/>
  <c r="O229" i="12"/>
  <c r="P228" i="12"/>
  <c r="Q228" i="12" s="1"/>
  <c r="O231" i="10"/>
  <c r="P230" i="10"/>
  <c r="Q230" i="10" s="1"/>
  <c r="O228" i="7"/>
  <c r="P227" i="7"/>
  <c r="Q227" i="7" s="1"/>
  <c r="O230" i="3"/>
  <c r="P229" i="3"/>
  <c r="Q229" i="3" s="1"/>
  <c r="P225" i="4"/>
  <c r="Q225" i="4" s="1"/>
  <c r="P227" i="8" l="1"/>
  <c r="Q227" i="8" s="1"/>
  <c r="O228" i="8"/>
  <c r="P227" i="11"/>
  <c r="Q227" i="11" s="1"/>
  <c r="O228" i="11"/>
  <c r="P228" i="20"/>
  <c r="Q228" i="20" s="1"/>
  <c r="O229" i="20"/>
  <c r="P228" i="19"/>
  <c r="Q228" i="19" s="1"/>
  <c r="O229" i="19"/>
  <c r="O228" i="18"/>
  <c r="P227" i="18"/>
  <c r="Q227" i="18" s="1"/>
  <c r="P227" i="17"/>
  <c r="Q227" i="17" s="1"/>
  <c r="O228" i="17"/>
  <c r="P227" i="16"/>
  <c r="Q227" i="16" s="1"/>
  <c r="O228" i="16"/>
  <c r="P229" i="14"/>
  <c r="Q229" i="14" s="1"/>
  <c r="P229" i="13"/>
  <c r="Q229" i="13" s="1"/>
  <c r="O230" i="13"/>
  <c r="P229" i="12"/>
  <c r="Q229" i="12" s="1"/>
  <c r="O230" i="12"/>
  <c r="P231" i="10"/>
  <c r="Q231" i="10" s="1"/>
  <c r="O232" i="10"/>
  <c r="P228" i="7"/>
  <c r="Q228" i="7" s="1"/>
  <c r="O229" i="7"/>
  <c r="O231" i="3"/>
  <c r="P230" i="3"/>
  <c r="Q230" i="3" s="1"/>
  <c r="P226" i="4"/>
  <c r="Q226" i="4" s="1"/>
  <c r="P228" i="8" l="1"/>
  <c r="Q228" i="8" s="1"/>
  <c r="O229" i="8"/>
  <c r="O230" i="20"/>
  <c r="P229" i="20"/>
  <c r="Q229" i="20" s="1"/>
  <c r="P228" i="11"/>
  <c r="Q228" i="11" s="1"/>
  <c r="O229" i="11"/>
  <c r="O230" i="19"/>
  <c r="P229" i="19"/>
  <c r="Q229" i="19" s="1"/>
  <c r="O229" i="18"/>
  <c r="P228" i="18"/>
  <c r="Q228" i="18" s="1"/>
  <c r="P228" i="17"/>
  <c r="Q228" i="17" s="1"/>
  <c r="O229" i="17"/>
  <c r="O229" i="16"/>
  <c r="P228" i="16"/>
  <c r="Q228" i="16" s="1"/>
  <c r="P230" i="14"/>
  <c r="Q230" i="14" s="1"/>
  <c r="O231" i="13"/>
  <c r="P230" i="13"/>
  <c r="Q230" i="13" s="1"/>
  <c r="P230" i="12"/>
  <c r="Q230" i="12" s="1"/>
  <c r="O231" i="12"/>
  <c r="O233" i="10"/>
  <c r="P232" i="10"/>
  <c r="Q232" i="10" s="1"/>
  <c r="P229" i="7"/>
  <c r="Q229" i="7" s="1"/>
  <c r="O230" i="7"/>
  <c r="O232" i="3"/>
  <c r="P231" i="3"/>
  <c r="Q231" i="3" s="1"/>
  <c r="P227" i="4"/>
  <c r="Q227" i="4" s="1"/>
  <c r="O230" i="8" l="1"/>
  <c r="P229" i="8"/>
  <c r="Q229" i="8" s="1"/>
  <c r="O230" i="11"/>
  <c r="P229" i="11"/>
  <c r="Q229" i="11" s="1"/>
  <c r="P230" i="20"/>
  <c r="Q230" i="20" s="1"/>
  <c r="O231" i="20"/>
  <c r="P230" i="19"/>
  <c r="Q230" i="19" s="1"/>
  <c r="O231" i="19"/>
  <c r="P229" i="18"/>
  <c r="Q229" i="18" s="1"/>
  <c r="O230" i="18"/>
  <c r="P229" i="17"/>
  <c r="Q229" i="17" s="1"/>
  <c r="O230" i="17"/>
  <c r="O230" i="16"/>
  <c r="P229" i="16"/>
  <c r="Q229" i="16" s="1"/>
  <c r="P231" i="14"/>
  <c r="Q231" i="14" s="1"/>
  <c r="O232" i="13"/>
  <c r="P231" i="13"/>
  <c r="Q231" i="13" s="1"/>
  <c r="P231" i="12"/>
  <c r="Q231" i="12" s="1"/>
  <c r="O232" i="12"/>
  <c r="O234" i="10"/>
  <c r="P233" i="10"/>
  <c r="Q233" i="10" s="1"/>
  <c r="P230" i="7"/>
  <c r="Q230" i="7" s="1"/>
  <c r="O231" i="7"/>
  <c r="P232" i="3"/>
  <c r="Q232" i="3" s="1"/>
  <c r="O233" i="3"/>
  <c r="P228" i="4"/>
  <c r="Q228" i="4" s="1"/>
  <c r="O231" i="8" l="1"/>
  <c r="P230" i="8"/>
  <c r="Q230" i="8" s="1"/>
  <c r="P231" i="20"/>
  <c r="Q231" i="20" s="1"/>
  <c r="O232" i="20"/>
  <c r="O231" i="11"/>
  <c r="P230" i="11"/>
  <c r="Q230" i="11" s="1"/>
  <c r="P231" i="19"/>
  <c r="Q231" i="19" s="1"/>
  <c r="O232" i="19"/>
  <c r="P230" i="18"/>
  <c r="Q230" i="18" s="1"/>
  <c r="O231" i="18"/>
  <c r="P230" i="17"/>
  <c r="Q230" i="17" s="1"/>
  <c r="O231" i="17"/>
  <c r="O231" i="16"/>
  <c r="P230" i="16"/>
  <c r="Q230" i="16" s="1"/>
  <c r="P232" i="14"/>
  <c r="Q232" i="14" s="1"/>
  <c r="O233" i="13"/>
  <c r="P232" i="13"/>
  <c r="Q232" i="13" s="1"/>
  <c r="O233" i="12"/>
  <c r="P232" i="12"/>
  <c r="Q232" i="12" s="1"/>
  <c r="O235" i="10"/>
  <c r="P234" i="10"/>
  <c r="Q234" i="10" s="1"/>
  <c r="P231" i="7"/>
  <c r="Q231" i="7" s="1"/>
  <c r="O232" i="7"/>
  <c r="P233" i="3"/>
  <c r="Q233" i="3" s="1"/>
  <c r="O234" i="3"/>
  <c r="P229" i="4"/>
  <c r="Q229" i="4" s="1"/>
  <c r="O232" i="8" l="1"/>
  <c r="P231" i="8"/>
  <c r="Q231" i="8" s="1"/>
  <c r="O232" i="11"/>
  <c r="P231" i="11"/>
  <c r="Q231" i="11" s="1"/>
  <c r="P232" i="20"/>
  <c r="Q232" i="20" s="1"/>
  <c r="O233" i="20"/>
  <c r="O233" i="19"/>
  <c r="P232" i="19"/>
  <c r="Q232" i="19" s="1"/>
  <c r="O232" i="18"/>
  <c r="P231" i="18"/>
  <c r="Q231" i="18" s="1"/>
  <c r="P231" i="17"/>
  <c r="Q231" i="17" s="1"/>
  <c r="O232" i="17"/>
  <c r="P231" i="16"/>
  <c r="Q231" i="16" s="1"/>
  <c r="O232" i="16"/>
  <c r="P233" i="14"/>
  <c r="Q233" i="14" s="1"/>
  <c r="O234" i="13"/>
  <c r="P233" i="13"/>
  <c r="Q233" i="13" s="1"/>
  <c r="P233" i="12"/>
  <c r="Q233" i="12" s="1"/>
  <c r="O234" i="12"/>
  <c r="P235" i="10"/>
  <c r="Q235" i="10" s="1"/>
  <c r="O236" i="10"/>
  <c r="P232" i="7"/>
  <c r="Q232" i="7" s="1"/>
  <c r="O233" i="7"/>
  <c r="O235" i="3"/>
  <c r="P234" i="3"/>
  <c r="Q234" i="3" s="1"/>
  <c r="P230" i="4"/>
  <c r="Q230" i="4" s="1"/>
  <c r="O233" i="8" l="1"/>
  <c r="P232" i="8"/>
  <c r="Q232" i="8" s="1"/>
  <c r="O234" i="20"/>
  <c r="P233" i="20"/>
  <c r="Q233" i="20" s="1"/>
  <c r="O233" i="11"/>
  <c r="P232" i="11"/>
  <c r="Q232" i="11" s="1"/>
  <c r="O234" i="19"/>
  <c r="P233" i="19"/>
  <c r="Q233" i="19" s="1"/>
  <c r="P232" i="18"/>
  <c r="Q232" i="18" s="1"/>
  <c r="O233" i="18"/>
  <c r="P232" i="17"/>
  <c r="Q232" i="17" s="1"/>
  <c r="O233" i="17"/>
  <c r="P232" i="16"/>
  <c r="Q232" i="16" s="1"/>
  <c r="O233" i="16"/>
  <c r="P234" i="14"/>
  <c r="Q234" i="14" s="1"/>
  <c r="P234" i="13"/>
  <c r="Q234" i="13" s="1"/>
  <c r="O235" i="13"/>
  <c r="O235" i="12"/>
  <c r="P234" i="12"/>
  <c r="Q234" i="12" s="1"/>
  <c r="P236" i="10"/>
  <c r="Q236" i="10" s="1"/>
  <c r="O237" i="10"/>
  <c r="P233" i="7"/>
  <c r="Q233" i="7" s="1"/>
  <c r="O234" i="7"/>
  <c r="P235" i="3"/>
  <c r="Q235" i="3" s="1"/>
  <c r="O236" i="3"/>
  <c r="P231" i="4"/>
  <c r="Q231" i="4" s="1"/>
  <c r="P233" i="8" l="1"/>
  <c r="Q233" i="8" s="1"/>
  <c r="O234" i="8"/>
  <c r="O234" i="11"/>
  <c r="P233" i="11"/>
  <c r="Q233" i="11" s="1"/>
  <c r="P234" i="20"/>
  <c r="Q234" i="20" s="1"/>
  <c r="O235" i="20"/>
  <c r="P234" i="19"/>
  <c r="Q234" i="19" s="1"/>
  <c r="O235" i="19"/>
  <c r="O234" i="18"/>
  <c r="P233" i="18"/>
  <c r="Q233" i="18" s="1"/>
  <c r="P233" i="17"/>
  <c r="Q233" i="17" s="1"/>
  <c r="O234" i="17"/>
  <c r="P233" i="16"/>
  <c r="Q233" i="16" s="1"/>
  <c r="O234" i="16"/>
  <c r="P235" i="14"/>
  <c r="Q235" i="14" s="1"/>
  <c r="O236" i="13"/>
  <c r="P235" i="13"/>
  <c r="Q235" i="13" s="1"/>
  <c r="P235" i="12"/>
  <c r="Q235" i="12" s="1"/>
  <c r="O236" i="12"/>
  <c r="P237" i="10"/>
  <c r="Q237" i="10" s="1"/>
  <c r="O238" i="10"/>
  <c r="O235" i="7"/>
  <c r="P234" i="7"/>
  <c r="Q234" i="7" s="1"/>
  <c r="P236" i="3"/>
  <c r="Q236" i="3" s="1"/>
  <c r="O237" i="3"/>
  <c r="P232" i="4"/>
  <c r="Q232" i="4" s="1"/>
  <c r="O235" i="8" l="1"/>
  <c r="P234" i="8"/>
  <c r="Q234" i="8" s="1"/>
  <c r="P235" i="20"/>
  <c r="Q235" i="20" s="1"/>
  <c r="O236" i="20"/>
  <c r="P234" i="11"/>
  <c r="Q234" i="11" s="1"/>
  <c r="O235" i="11"/>
  <c r="O236" i="19"/>
  <c r="P235" i="19"/>
  <c r="Q235" i="19" s="1"/>
  <c r="O235" i="18"/>
  <c r="P234" i="18"/>
  <c r="Q234" i="18" s="1"/>
  <c r="P234" i="17"/>
  <c r="Q234" i="17" s="1"/>
  <c r="O235" i="17"/>
  <c r="P234" i="16"/>
  <c r="Q234" i="16" s="1"/>
  <c r="O235" i="16"/>
  <c r="P236" i="14"/>
  <c r="Q236" i="14" s="1"/>
  <c r="P236" i="13"/>
  <c r="Q236" i="13" s="1"/>
  <c r="O237" i="13"/>
  <c r="O237" i="12"/>
  <c r="P236" i="12"/>
  <c r="Q236" i="12" s="1"/>
  <c r="O239" i="10"/>
  <c r="P238" i="10"/>
  <c r="Q238" i="10" s="1"/>
  <c r="P235" i="7"/>
  <c r="Q235" i="7" s="1"/>
  <c r="O236" i="7"/>
  <c r="O238" i="3"/>
  <c r="P237" i="3"/>
  <c r="Q237" i="3" s="1"/>
  <c r="P233" i="4"/>
  <c r="Q233" i="4" s="1"/>
  <c r="P235" i="8" l="1"/>
  <c r="Q235" i="8" s="1"/>
  <c r="O236" i="8"/>
  <c r="P235" i="11"/>
  <c r="Q235" i="11" s="1"/>
  <c r="O236" i="11"/>
  <c r="P236" i="20"/>
  <c r="Q236" i="20" s="1"/>
  <c r="O237" i="20"/>
  <c r="P236" i="19"/>
  <c r="Q236" i="19" s="1"/>
  <c r="O237" i="19"/>
  <c r="P235" i="18"/>
  <c r="Q235" i="18" s="1"/>
  <c r="O236" i="18"/>
  <c r="P235" i="17"/>
  <c r="Q235" i="17" s="1"/>
  <c r="O236" i="17"/>
  <c r="O236" i="16"/>
  <c r="P235" i="16"/>
  <c r="Q235" i="16" s="1"/>
  <c r="P237" i="14"/>
  <c r="Q237" i="14" s="1"/>
  <c r="O238" i="13"/>
  <c r="P237" i="13"/>
  <c r="Q237" i="13" s="1"/>
  <c r="P237" i="12"/>
  <c r="Q237" i="12" s="1"/>
  <c r="O238" i="12"/>
  <c r="P239" i="10"/>
  <c r="Q239" i="10" s="1"/>
  <c r="O240" i="10"/>
  <c r="P236" i="7"/>
  <c r="Q236" i="7" s="1"/>
  <c r="O237" i="7"/>
  <c r="O239" i="3"/>
  <c r="P238" i="3"/>
  <c r="Q238" i="3" s="1"/>
  <c r="P234" i="4"/>
  <c r="Q234" i="4" s="1"/>
  <c r="O237" i="8" l="1"/>
  <c r="P236" i="8"/>
  <c r="Q236" i="8" s="1"/>
  <c r="O238" i="20"/>
  <c r="P237" i="20"/>
  <c r="Q237" i="20" s="1"/>
  <c r="O237" i="11"/>
  <c r="P236" i="11"/>
  <c r="Q236" i="11" s="1"/>
  <c r="P237" i="19"/>
  <c r="Q237" i="19" s="1"/>
  <c r="O238" i="19"/>
  <c r="O237" i="18"/>
  <c r="P236" i="18"/>
  <c r="Q236" i="18" s="1"/>
  <c r="P236" i="17"/>
  <c r="Q236" i="17" s="1"/>
  <c r="O237" i="17"/>
  <c r="P236" i="16"/>
  <c r="Q236" i="16" s="1"/>
  <c r="O237" i="16"/>
  <c r="P238" i="14"/>
  <c r="Q238" i="14" s="1"/>
  <c r="P238" i="13"/>
  <c r="Q238" i="13" s="1"/>
  <c r="O239" i="13"/>
  <c r="O239" i="12"/>
  <c r="P238" i="12"/>
  <c r="Q238" i="12" s="1"/>
  <c r="P240" i="10"/>
  <c r="Q240" i="10" s="1"/>
  <c r="O241" i="10"/>
  <c r="P237" i="7"/>
  <c r="Q237" i="7" s="1"/>
  <c r="O238" i="7"/>
  <c r="P239" i="3"/>
  <c r="Q239" i="3" s="1"/>
  <c r="O240" i="3"/>
  <c r="P235" i="4"/>
  <c r="Q235" i="4" s="1"/>
  <c r="O238" i="8" l="1"/>
  <c r="P237" i="8"/>
  <c r="Q237" i="8" s="1"/>
  <c r="P237" i="11"/>
  <c r="Q237" i="11" s="1"/>
  <c r="O238" i="11"/>
  <c r="P238" i="20"/>
  <c r="Q238" i="20" s="1"/>
  <c r="O239" i="20"/>
  <c r="O239" i="19"/>
  <c r="P238" i="19"/>
  <c r="Q238" i="19" s="1"/>
  <c r="P237" i="18"/>
  <c r="Q237" i="18" s="1"/>
  <c r="O238" i="18"/>
  <c r="P237" i="17"/>
  <c r="Q237" i="17" s="1"/>
  <c r="O238" i="17"/>
  <c r="P237" i="16"/>
  <c r="Q237" i="16" s="1"/>
  <c r="O238" i="16"/>
  <c r="P239" i="14"/>
  <c r="Q239" i="14" s="1"/>
  <c r="O240" i="13"/>
  <c r="P239" i="13"/>
  <c r="Q239" i="13" s="1"/>
  <c r="P239" i="12"/>
  <c r="Q239" i="12" s="1"/>
  <c r="O240" i="12"/>
  <c r="O242" i="10"/>
  <c r="P241" i="10"/>
  <c r="Q241" i="10" s="1"/>
  <c r="P238" i="7"/>
  <c r="Q238" i="7" s="1"/>
  <c r="O239" i="7"/>
  <c r="O241" i="3"/>
  <c r="P240" i="3"/>
  <c r="Q240" i="3" s="1"/>
  <c r="P236" i="4"/>
  <c r="Q236" i="4" s="1"/>
  <c r="P238" i="8" l="1"/>
  <c r="Q238" i="8" s="1"/>
  <c r="O239" i="8"/>
  <c r="O240" i="20"/>
  <c r="P239" i="20"/>
  <c r="Q239" i="20" s="1"/>
  <c r="P238" i="11"/>
  <c r="Q238" i="11" s="1"/>
  <c r="O239" i="11"/>
  <c r="P239" i="19"/>
  <c r="Q239" i="19" s="1"/>
  <c r="O240" i="19"/>
  <c r="O239" i="18"/>
  <c r="P238" i="18"/>
  <c r="Q238" i="18" s="1"/>
  <c r="O239" i="17"/>
  <c r="P238" i="17"/>
  <c r="Q238" i="17" s="1"/>
  <c r="P238" i="16"/>
  <c r="Q238" i="16" s="1"/>
  <c r="O239" i="16"/>
  <c r="P240" i="14"/>
  <c r="Q240" i="14" s="1"/>
  <c r="O241" i="13"/>
  <c r="P240" i="13"/>
  <c r="Q240" i="13" s="1"/>
  <c r="P240" i="12"/>
  <c r="Q240" i="12" s="1"/>
  <c r="O241" i="12"/>
  <c r="P242" i="10"/>
  <c r="Q242" i="10" s="1"/>
  <c r="O243" i="10"/>
  <c r="O240" i="7"/>
  <c r="P239" i="7"/>
  <c r="Q239" i="7" s="1"/>
  <c r="P241" i="3"/>
  <c r="Q241" i="3" s="1"/>
  <c r="O242" i="3"/>
  <c r="P237" i="4"/>
  <c r="Q237" i="4" s="1"/>
  <c r="O240" i="8" l="1"/>
  <c r="P239" i="8"/>
  <c r="Q239" i="8" s="1"/>
  <c r="P239" i="11"/>
  <c r="Q239" i="11" s="1"/>
  <c r="O240" i="11"/>
  <c r="O241" i="20"/>
  <c r="P240" i="20"/>
  <c r="Q240" i="20" s="1"/>
  <c r="P240" i="19"/>
  <c r="Q240" i="19" s="1"/>
  <c r="O241" i="19"/>
  <c r="P239" i="18"/>
  <c r="Q239" i="18" s="1"/>
  <c r="O240" i="18"/>
  <c r="O240" i="17"/>
  <c r="P239" i="17"/>
  <c r="Q239" i="17" s="1"/>
  <c r="P239" i="16"/>
  <c r="Q239" i="16" s="1"/>
  <c r="O240" i="16"/>
  <c r="P241" i="14"/>
  <c r="Q241" i="14" s="1"/>
  <c r="P241" i="13"/>
  <c r="Q241" i="13" s="1"/>
  <c r="O242" i="13"/>
  <c r="O242" i="12"/>
  <c r="P241" i="12"/>
  <c r="Q241" i="12" s="1"/>
  <c r="O244" i="10"/>
  <c r="P243" i="10"/>
  <c r="Q243" i="10" s="1"/>
  <c r="P240" i="7"/>
  <c r="Q240" i="7" s="1"/>
  <c r="O241" i="7"/>
  <c r="O243" i="3"/>
  <c r="P242" i="3"/>
  <c r="Q242" i="3" s="1"/>
  <c r="P238" i="4"/>
  <c r="Q238" i="4" s="1"/>
  <c r="P240" i="8" l="1"/>
  <c r="Q240" i="8" s="1"/>
  <c r="O241" i="8"/>
  <c r="P241" i="20"/>
  <c r="Q241" i="20" s="1"/>
  <c r="O242" i="20"/>
  <c r="O241" i="11"/>
  <c r="P240" i="11"/>
  <c r="Q240" i="11" s="1"/>
  <c r="P241" i="19"/>
  <c r="Q241" i="19" s="1"/>
  <c r="O242" i="19"/>
  <c r="O241" i="18"/>
  <c r="P240" i="18"/>
  <c r="Q240" i="18" s="1"/>
  <c r="P240" i="17"/>
  <c r="Q240" i="17" s="1"/>
  <c r="O241" i="17"/>
  <c r="P240" i="16"/>
  <c r="Q240" i="16" s="1"/>
  <c r="O241" i="16"/>
  <c r="P242" i="14"/>
  <c r="Q242" i="14" s="1"/>
  <c r="O243" i="13"/>
  <c r="P242" i="13"/>
  <c r="Q242" i="13" s="1"/>
  <c r="P242" i="12"/>
  <c r="Q242" i="12" s="1"/>
  <c r="O243" i="12"/>
  <c r="O245" i="10"/>
  <c r="P244" i="10"/>
  <c r="Q244" i="10" s="1"/>
  <c r="P241" i="7"/>
  <c r="Q241" i="7" s="1"/>
  <c r="O242" i="7"/>
  <c r="P243" i="3"/>
  <c r="Q243" i="3" s="1"/>
  <c r="O244" i="3"/>
  <c r="P239" i="4"/>
  <c r="Q239" i="4" s="1"/>
  <c r="O242" i="8" l="1"/>
  <c r="P241" i="8"/>
  <c r="Q241" i="8" s="1"/>
  <c r="P241" i="11"/>
  <c r="Q241" i="11" s="1"/>
  <c r="O242" i="11"/>
  <c r="O243" i="20"/>
  <c r="P242" i="20"/>
  <c r="Q242" i="20" s="1"/>
  <c r="P242" i="19"/>
  <c r="Q242" i="19" s="1"/>
  <c r="O243" i="19"/>
  <c r="P241" i="18"/>
  <c r="Q241" i="18" s="1"/>
  <c r="O242" i="18"/>
  <c r="O242" i="17"/>
  <c r="P241" i="17"/>
  <c r="Q241" i="17" s="1"/>
  <c r="P241" i="16"/>
  <c r="Q241" i="16" s="1"/>
  <c r="O242" i="16"/>
  <c r="P243" i="14"/>
  <c r="Q243" i="14" s="1"/>
  <c r="P243" i="13"/>
  <c r="Q243" i="13" s="1"/>
  <c r="O244" i="13"/>
  <c r="O244" i="12"/>
  <c r="P243" i="12"/>
  <c r="Q243" i="12" s="1"/>
  <c r="O246" i="10"/>
  <c r="P245" i="10"/>
  <c r="Q245" i="10" s="1"/>
  <c r="P242" i="7"/>
  <c r="Q242" i="7" s="1"/>
  <c r="O243" i="7"/>
  <c r="P244" i="3"/>
  <c r="Q244" i="3" s="1"/>
  <c r="O245" i="3"/>
  <c r="P240" i="4"/>
  <c r="Q240" i="4" s="1"/>
  <c r="O243" i="8" l="1"/>
  <c r="P242" i="8"/>
  <c r="Q242" i="8" s="1"/>
  <c r="O244" i="20"/>
  <c r="P243" i="20"/>
  <c r="Q243" i="20" s="1"/>
  <c r="P242" i="11"/>
  <c r="Q242" i="11" s="1"/>
  <c r="O243" i="11"/>
  <c r="O244" i="19"/>
  <c r="P243" i="19"/>
  <c r="Q243" i="19" s="1"/>
  <c r="O243" i="18"/>
  <c r="P242" i="18"/>
  <c r="Q242" i="18" s="1"/>
  <c r="O243" i="17"/>
  <c r="P242" i="17"/>
  <c r="Q242" i="17" s="1"/>
  <c r="P242" i="16"/>
  <c r="Q242" i="16" s="1"/>
  <c r="O243" i="16"/>
  <c r="P244" i="14"/>
  <c r="Q244" i="14" s="1"/>
  <c r="P244" i="13"/>
  <c r="Q244" i="13" s="1"/>
  <c r="O245" i="13"/>
  <c r="P244" i="12"/>
  <c r="Q244" i="12" s="1"/>
  <c r="O245" i="12"/>
  <c r="P246" i="10"/>
  <c r="Q246" i="10" s="1"/>
  <c r="O247" i="10"/>
  <c r="P243" i="7"/>
  <c r="Q243" i="7" s="1"/>
  <c r="O244" i="7"/>
  <c r="P245" i="3"/>
  <c r="Q245" i="3" s="1"/>
  <c r="O246" i="3"/>
  <c r="P241" i="4"/>
  <c r="Q241" i="4" s="1"/>
  <c r="O244" i="8" l="1"/>
  <c r="P243" i="8"/>
  <c r="Q243" i="8" s="1"/>
  <c r="O244" i="11"/>
  <c r="P243" i="11"/>
  <c r="Q243" i="11" s="1"/>
  <c r="P244" i="20"/>
  <c r="Q244" i="20" s="1"/>
  <c r="O245" i="20"/>
  <c r="P244" i="19"/>
  <c r="Q244" i="19" s="1"/>
  <c r="O245" i="19"/>
  <c r="O244" i="18"/>
  <c r="P243" i="18"/>
  <c r="Q243" i="18" s="1"/>
  <c r="O244" i="17"/>
  <c r="P243" i="17"/>
  <c r="Q243" i="17" s="1"/>
  <c r="P243" i="16"/>
  <c r="Q243" i="16" s="1"/>
  <c r="O244" i="16"/>
  <c r="P245" i="14"/>
  <c r="Q245" i="14" s="1"/>
  <c r="P245" i="13"/>
  <c r="Q245" i="13" s="1"/>
  <c r="O246" i="13"/>
  <c r="O246" i="12"/>
  <c r="P245" i="12"/>
  <c r="Q245" i="12" s="1"/>
  <c r="O248" i="10"/>
  <c r="P247" i="10"/>
  <c r="Q247" i="10" s="1"/>
  <c r="P244" i="7"/>
  <c r="Q244" i="7" s="1"/>
  <c r="O245" i="7"/>
  <c r="O247" i="3"/>
  <c r="P246" i="3"/>
  <c r="Q246" i="3" s="1"/>
  <c r="P242" i="4"/>
  <c r="Q242" i="4" s="1"/>
  <c r="P244" i="8" l="1"/>
  <c r="Q244" i="8" s="1"/>
  <c r="O245" i="8"/>
  <c r="O246" i="20"/>
  <c r="P245" i="20"/>
  <c r="Q245" i="20" s="1"/>
  <c r="P244" i="11"/>
  <c r="Q244" i="11" s="1"/>
  <c r="O245" i="11"/>
  <c r="P245" i="19"/>
  <c r="Q245" i="19" s="1"/>
  <c r="O246" i="19"/>
  <c r="O245" i="18"/>
  <c r="P244" i="18"/>
  <c r="Q244" i="18" s="1"/>
  <c r="P244" i="17"/>
  <c r="Q244" i="17" s="1"/>
  <c r="O245" i="17"/>
  <c r="O245" i="16"/>
  <c r="P244" i="16"/>
  <c r="Q244" i="16" s="1"/>
  <c r="P246" i="14"/>
  <c r="Q246" i="14" s="1"/>
  <c r="O247" i="13"/>
  <c r="P246" i="13"/>
  <c r="Q246" i="13" s="1"/>
  <c r="P246" i="12"/>
  <c r="Q246" i="12" s="1"/>
  <c r="O247" i="12"/>
  <c r="O249" i="10"/>
  <c r="P248" i="10"/>
  <c r="Q248" i="10" s="1"/>
  <c r="P245" i="7"/>
  <c r="Q245" i="7" s="1"/>
  <c r="O246" i="7"/>
  <c r="P247" i="3"/>
  <c r="Q247" i="3" s="1"/>
  <c r="O248" i="3"/>
  <c r="P243" i="4"/>
  <c r="Q243" i="4" s="1"/>
  <c r="O246" i="8" l="1"/>
  <c r="P245" i="8"/>
  <c r="Q245" i="8" s="1"/>
  <c r="P245" i="11"/>
  <c r="Q245" i="11" s="1"/>
  <c r="O246" i="11"/>
  <c r="P246" i="20"/>
  <c r="Q246" i="20" s="1"/>
  <c r="O247" i="20"/>
  <c r="O247" i="19"/>
  <c r="P246" i="19"/>
  <c r="Q246" i="19" s="1"/>
  <c r="P245" i="18"/>
  <c r="Q245" i="18" s="1"/>
  <c r="O246" i="18"/>
  <c r="O246" i="17"/>
  <c r="P245" i="17"/>
  <c r="Q245" i="17" s="1"/>
  <c r="O246" i="16"/>
  <c r="P245" i="16"/>
  <c r="Q245" i="16" s="1"/>
  <c r="P247" i="14"/>
  <c r="Q247" i="14" s="1"/>
  <c r="O248" i="13"/>
  <c r="P247" i="13"/>
  <c r="Q247" i="13" s="1"/>
  <c r="O248" i="12"/>
  <c r="P247" i="12"/>
  <c r="Q247" i="12" s="1"/>
  <c r="O250" i="10"/>
  <c r="P249" i="10"/>
  <c r="Q249" i="10" s="1"/>
  <c r="P246" i="7"/>
  <c r="Q246" i="7" s="1"/>
  <c r="O247" i="7"/>
  <c r="O249" i="3"/>
  <c r="P248" i="3"/>
  <c r="Q248" i="3" s="1"/>
  <c r="P244" i="4"/>
  <c r="Q244" i="4" s="1"/>
  <c r="O247" i="8" l="1"/>
  <c r="P246" i="8"/>
  <c r="Q246" i="8" s="1"/>
  <c r="O248" i="20"/>
  <c r="P247" i="20"/>
  <c r="Q247" i="20" s="1"/>
  <c r="O247" i="11"/>
  <c r="P246" i="11"/>
  <c r="Q246" i="11" s="1"/>
  <c r="O248" i="19"/>
  <c r="P247" i="19"/>
  <c r="Q247" i="19" s="1"/>
  <c r="O247" i="18"/>
  <c r="P246" i="18"/>
  <c r="Q246" i="18" s="1"/>
  <c r="P246" i="17"/>
  <c r="Q246" i="17" s="1"/>
  <c r="O247" i="17"/>
  <c r="P246" i="16"/>
  <c r="Q246" i="16" s="1"/>
  <c r="O247" i="16"/>
  <c r="P248" i="14"/>
  <c r="Q248" i="14" s="1"/>
  <c r="P248" i="13"/>
  <c r="Q248" i="13" s="1"/>
  <c r="O249" i="13"/>
  <c r="P248" i="12"/>
  <c r="Q248" i="12" s="1"/>
  <c r="O249" i="12"/>
  <c r="P250" i="10"/>
  <c r="Q250" i="10" s="1"/>
  <c r="O251" i="10"/>
  <c r="P247" i="7"/>
  <c r="Q247" i="7" s="1"/>
  <c r="O248" i="7"/>
  <c r="P249" i="3"/>
  <c r="Q249" i="3" s="1"/>
  <c r="O250" i="3"/>
  <c r="P245" i="4"/>
  <c r="Q245" i="4" s="1"/>
  <c r="P247" i="8" l="1"/>
  <c r="Q247" i="8" s="1"/>
  <c r="O248" i="8"/>
  <c r="O248" i="11"/>
  <c r="P247" i="11"/>
  <c r="Q247" i="11" s="1"/>
  <c r="P248" i="20"/>
  <c r="Q248" i="20" s="1"/>
  <c r="O249" i="20"/>
  <c r="P248" i="19"/>
  <c r="Q248" i="19" s="1"/>
  <c r="O249" i="19"/>
  <c r="P247" i="18"/>
  <c r="Q247" i="18" s="1"/>
  <c r="O248" i="18"/>
  <c r="P247" i="17"/>
  <c r="Q247" i="17" s="1"/>
  <c r="O248" i="17"/>
  <c r="P247" i="16"/>
  <c r="Q247" i="16" s="1"/>
  <c r="O248" i="16"/>
  <c r="P249" i="14"/>
  <c r="Q249" i="14" s="1"/>
  <c r="P249" i="13"/>
  <c r="Q249" i="13" s="1"/>
  <c r="O250" i="13"/>
  <c r="O250" i="12"/>
  <c r="P249" i="12"/>
  <c r="Q249" i="12" s="1"/>
  <c r="O252" i="10"/>
  <c r="P251" i="10"/>
  <c r="Q251" i="10" s="1"/>
  <c r="O249" i="7"/>
  <c r="P248" i="7"/>
  <c r="Q248" i="7" s="1"/>
  <c r="O251" i="3"/>
  <c r="P250" i="3"/>
  <c r="Q250" i="3" s="1"/>
  <c r="P246" i="4"/>
  <c r="Q246" i="4" s="1"/>
  <c r="O249" i="8" l="1"/>
  <c r="P248" i="8"/>
  <c r="Q248" i="8" s="1"/>
  <c r="O250" i="20"/>
  <c r="P249" i="20"/>
  <c r="Q249" i="20" s="1"/>
  <c r="P248" i="11"/>
  <c r="Q248" i="11" s="1"/>
  <c r="O249" i="11"/>
  <c r="P249" i="19"/>
  <c r="Q249" i="19" s="1"/>
  <c r="O250" i="19"/>
  <c r="O249" i="18"/>
  <c r="P248" i="18"/>
  <c r="Q248" i="18" s="1"/>
  <c r="O249" i="17"/>
  <c r="P248" i="17"/>
  <c r="Q248" i="17" s="1"/>
  <c r="O249" i="16"/>
  <c r="P248" i="16"/>
  <c r="Q248" i="16" s="1"/>
  <c r="P250" i="14"/>
  <c r="Q250" i="14" s="1"/>
  <c r="P250" i="13"/>
  <c r="Q250" i="13" s="1"/>
  <c r="O251" i="13"/>
  <c r="O251" i="12"/>
  <c r="P250" i="12"/>
  <c r="Q250" i="12" s="1"/>
  <c r="O253" i="10"/>
  <c r="P252" i="10"/>
  <c r="Q252" i="10" s="1"/>
  <c r="O250" i="7"/>
  <c r="P249" i="7"/>
  <c r="Q249" i="7" s="1"/>
  <c r="O252" i="3"/>
  <c r="P251" i="3"/>
  <c r="Q251" i="3" s="1"/>
  <c r="P247" i="4"/>
  <c r="Q247" i="4" s="1"/>
  <c r="P249" i="8" l="1"/>
  <c r="Q249" i="8" s="1"/>
  <c r="O250" i="8"/>
  <c r="P249" i="11"/>
  <c r="Q249" i="11" s="1"/>
  <c r="O250" i="11"/>
  <c r="O251" i="20"/>
  <c r="P250" i="20"/>
  <c r="Q250" i="20" s="1"/>
  <c r="O251" i="19"/>
  <c r="P250" i="19"/>
  <c r="Q250" i="19" s="1"/>
  <c r="P249" i="18"/>
  <c r="Q249" i="18" s="1"/>
  <c r="O250" i="18"/>
  <c r="P249" i="17"/>
  <c r="Q249" i="17" s="1"/>
  <c r="O250" i="17"/>
  <c r="P249" i="16"/>
  <c r="Q249" i="16" s="1"/>
  <c r="O250" i="16"/>
  <c r="P251" i="14"/>
  <c r="Q251" i="14" s="1"/>
  <c r="O252" i="13"/>
  <c r="P251" i="13"/>
  <c r="Q251" i="13" s="1"/>
  <c r="P251" i="12"/>
  <c r="Q251" i="12" s="1"/>
  <c r="O252" i="12"/>
  <c r="O254" i="10"/>
  <c r="P253" i="10"/>
  <c r="Q253" i="10" s="1"/>
  <c r="P250" i="7"/>
  <c r="Q250" i="7" s="1"/>
  <c r="O251" i="7"/>
  <c r="P252" i="3"/>
  <c r="Q252" i="3" s="1"/>
  <c r="O253" i="3"/>
  <c r="P248" i="4"/>
  <c r="Q248" i="4" s="1"/>
  <c r="P250" i="8" l="1"/>
  <c r="Q250" i="8" s="1"/>
  <c r="O251" i="8"/>
  <c r="P251" i="20"/>
  <c r="Q251" i="20" s="1"/>
  <c r="O252" i="20"/>
  <c r="O251" i="11"/>
  <c r="P250" i="11"/>
  <c r="Q250" i="11" s="1"/>
  <c r="P251" i="19"/>
  <c r="Q251" i="19" s="1"/>
  <c r="O252" i="19"/>
  <c r="O251" i="18"/>
  <c r="P250" i="18"/>
  <c r="Q250" i="18" s="1"/>
  <c r="P250" i="17"/>
  <c r="Q250" i="17" s="1"/>
  <c r="O251" i="17"/>
  <c r="P250" i="16"/>
  <c r="Q250" i="16" s="1"/>
  <c r="O251" i="16"/>
  <c r="P252" i="14"/>
  <c r="Q252" i="14" s="1"/>
  <c r="P252" i="13"/>
  <c r="Q252" i="13" s="1"/>
  <c r="O253" i="13"/>
  <c r="P252" i="12"/>
  <c r="Q252" i="12" s="1"/>
  <c r="O253" i="12"/>
  <c r="O255" i="10"/>
  <c r="P254" i="10"/>
  <c r="Q254" i="10" s="1"/>
  <c r="O252" i="7"/>
  <c r="P251" i="7"/>
  <c r="Q251" i="7" s="1"/>
  <c r="P253" i="3"/>
  <c r="Q253" i="3" s="1"/>
  <c r="O254" i="3"/>
  <c r="P249" i="4"/>
  <c r="Q249" i="4" s="1"/>
  <c r="P251" i="8" l="1"/>
  <c r="Q251" i="8" s="1"/>
  <c r="O252" i="8"/>
  <c r="O252" i="11"/>
  <c r="P251" i="11"/>
  <c r="Q251" i="11" s="1"/>
  <c r="P252" i="20"/>
  <c r="Q252" i="20" s="1"/>
  <c r="O253" i="20"/>
  <c r="P252" i="19"/>
  <c r="Q252" i="19" s="1"/>
  <c r="O253" i="19"/>
  <c r="P251" i="18"/>
  <c r="Q251" i="18" s="1"/>
  <c r="O252" i="18"/>
  <c r="P251" i="17"/>
  <c r="Q251" i="17" s="1"/>
  <c r="O252" i="17"/>
  <c r="P251" i="16"/>
  <c r="Q251" i="16" s="1"/>
  <c r="O252" i="16"/>
  <c r="P253" i="14"/>
  <c r="Q253" i="14" s="1"/>
  <c r="P253" i="13"/>
  <c r="Q253" i="13" s="1"/>
  <c r="O254" i="13"/>
  <c r="O254" i="12"/>
  <c r="P253" i="12"/>
  <c r="Q253" i="12" s="1"/>
  <c r="O256" i="10"/>
  <c r="P255" i="10"/>
  <c r="Q255" i="10" s="1"/>
  <c r="P252" i="7"/>
  <c r="Q252" i="7" s="1"/>
  <c r="O253" i="7"/>
  <c r="P254" i="3"/>
  <c r="Q254" i="3" s="1"/>
  <c r="O255" i="3"/>
  <c r="P250" i="4"/>
  <c r="Q250" i="4" s="1"/>
  <c r="P252" i="8" l="1"/>
  <c r="Q252" i="8" s="1"/>
  <c r="O253" i="8"/>
  <c r="P253" i="20"/>
  <c r="Q253" i="20" s="1"/>
  <c r="O254" i="20"/>
  <c r="P252" i="11"/>
  <c r="Q252" i="11" s="1"/>
  <c r="O253" i="11"/>
  <c r="P253" i="19"/>
  <c r="Q253" i="19" s="1"/>
  <c r="O254" i="19"/>
  <c r="P252" i="18"/>
  <c r="Q252" i="18" s="1"/>
  <c r="O253" i="18"/>
  <c r="O253" i="17"/>
  <c r="P252" i="17"/>
  <c r="Q252" i="17" s="1"/>
  <c r="O253" i="16"/>
  <c r="P252" i="16"/>
  <c r="Q252" i="16" s="1"/>
  <c r="P254" i="14"/>
  <c r="Q254" i="14" s="1"/>
  <c r="P254" i="13"/>
  <c r="Q254" i="13" s="1"/>
  <c r="O255" i="13"/>
  <c r="O255" i="12"/>
  <c r="P254" i="12"/>
  <c r="Q254" i="12" s="1"/>
  <c r="P256" i="10"/>
  <c r="Q256" i="10" s="1"/>
  <c r="O257" i="10"/>
  <c r="P253" i="7"/>
  <c r="Q253" i="7" s="1"/>
  <c r="O254" i="7"/>
  <c r="P255" i="3"/>
  <c r="Q255" i="3" s="1"/>
  <c r="O256" i="3"/>
  <c r="P251" i="4"/>
  <c r="Q251" i="4" s="1"/>
  <c r="O254" i="8" l="1"/>
  <c r="P253" i="8"/>
  <c r="Q253" i="8" s="1"/>
  <c r="P253" i="11"/>
  <c r="Q253" i="11" s="1"/>
  <c r="O254" i="11"/>
  <c r="P254" i="20"/>
  <c r="Q254" i="20" s="1"/>
  <c r="O255" i="20"/>
  <c r="P254" i="19"/>
  <c r="Q254" i="19" s="1"/>
  <c r="O255" i="19"/>
  <c r="P253" i="18"/>
  <c r="Q253" i="18" s="1"/>
  <c r="O254" i="18"/>
  <c r="P253" i="17"/>
  <c r="Q253" i="17" s="1"/>
  <c r="O254" i="17"/>
  <c r="P253" i="16"/>
  <c r="Q253" i="16" s="1"/>
  <c r="O254" i="16"/>
  <c r="P255" i="14"/>
  <c r="Q255" i="14" s="1"/>
  <c r="P255" i="13"/>
  <c r="Q255" i="13" s="1"/>
  <c r="O256" i="13"/>
  <c r="P255" i="12"/>
  <c r="Q255" i="12" s="1"/>
  <c r="O256" i="12"/>
  <c r="O258" i="10"/>
  <c r="P257" i="10"/>
  <c r="Q257" i="10" s="1"/>
  <c r="P254" i="7"/>
  <c r="Q254" i="7" s="1"/>
  <c r="O255" i="7"/>
  <c r="O257" i="3"/>
  <c r="P256" i="3"/>
  <c r="Q256" i="3" s="1"/>
  <c r="P252" i="4"/>
  <c r="Q252" i="4" s="1"/>
  <c r="O255" i="8" l="1"/>
  <c r="P254" i="8"/>
  <c r="Q254" i="8" s="1"/>
  <c r="P255" i="20"/>
  <c r="Q255" i="20" s="1"/>
  <c r="O256" i="20"/>
  <c r="P254" i="11"/>
  <c r="Q254" i="11" s="1"/>
  <c r="O255" i="11"/>
  <c r="O256" i="19"/>
  <c r="P255" i="19"/>
  <c r="Q255" i="19" s="1"/>
  <c r="O255" i="18"/>
  <c r="P254" i="18"/>
  <c r="Q254" i="18" s="1"/>
  <c r="O255" i="17"/>
  <c r="P254" i="17"/>
  <c r="Q254" i="17" s="1"/>
  <c r="O255" i="16"/>
  <c r="P254" i="16"/>
  <c r="Q254" i="16" s="1"/>
  <c r="P256" i="14"/>
  <c r="Q256" i="14" s="1"/>
  <c r="O257" i="13"/>
  <c r="P256" i="13"/>
  <c r="Q256" i="13" s="1"/>
  <c r="P256" i="12"/>
  <c r="Q256" i="12" s="1"/>
  <c r="O257" i="12"/>
  <c r="P258" i="10"/>
  <c r="Q258" i="10" s="1"/>
  <c r="O259" i="10"/>
  <c r="O256" i="7"/>
  <c r="P255" i="7"/>
  <c r="Q255" i="7" s="1"/>
  <c r="P257" i="3"/>
  <c r="Q257" i="3" s="1"/>
  <c r="O258" i="3"/>
  <c r="P253" i="4"/>
  <c r="Q253" i="4" s="1"/>
  <c r="P255" i="8" l="1"/>
  <c r="Q255" i="8" s="1"/>
  <c r="O256" i="8"/>
  <c r="O256" i="11"/>
  <c r="P255" i="11"/>
  <c r="Q255" i="11" s="1"/>
  <c r="O257" i="20"/>
  <c r="P256" i="20"/>
  <c r="Q256" i="20" s="1"/>
  <c r="O257" i="19"/>
  <c r="P256" i="19"/>
  <c r="Q256" i="19" s="1"/>
  <c r="O256" i="18"/>
  <c r="P255" i="18"/>
  <c r="Q255" i="18" s="1"/>
  <c r="O256" i="17"/>
  <c r="P255" i="17"/>
  <c r="Q255" i="17" s="1"/>
  <c r="P255" i="16"/>
  <c r="Q255" i="16" s="1"/>
  <c r="O256" i="16"/>
  <c r="P257" i="14"/>
  <c r="Q257" i="14" s="1"/>
  <c r="P257" i="13"/>
  <c r="Q257" i="13" s="1"/>
  <c r="O258" i="13"/>
  <c r="O258" i="12"/>
  <c r="P257" i="12"/>
  <c r="Q257" i="12" s="1"/>
  <c r="P259" i="10"/>
  <c r="Q259" i="10" s="1"/>
  <c r="O260" i="10"/>
  <c r="P256" i="7"/>
  <c r="Q256" i="7" s="1"/>
  <c r="O257" i="7"/>
  <c r="P258" i="3"/>
  <c r="Q258" i="3" s="1"/>
  <c r="O259" i="3"/>
  <c r="P254" i="4"/>
  <c r="Q254" i="4" s="1"/>
  <c r="O257" i="8" l="1"/>
  <c r="P256" i="8"/>
  <c r="Q256" i="8" s="1"/>
  <c r="P257" i="20"/>
  <c r="Q257" i="20" s="1"/>
  <c r="O258" i="20"/>
  <c r="O257" i="11"/>
  <c r="P256" i="11"/>
  <c r="Q256" i="11" s="1"/>
  <c r="P257" i="19"/>
  <c r="Q257" i="19" s="1"/>
  <c r="O258" i="19"/>
  <c r="O257" i="18"/>
  <c r="P256" i="18"/>
  <c r="Q256" i="18" s="1"/>
  <c r="P256" i="17"/>
  <c r="Q256" i="17" s="1"/>
  <c r="O257" i="17"/>
  <c r="P256" i="16"/>
  <c r="Q256" i="16" s="1"/>
  <c r="O257" i="16"/>
  <c r="P258" i="14"/>
  <c r="Q258" i="14" s="1"/>
  <c r="P258" i="13"/>
  <c r="Q258" i="13" s="1"/>
  <c r="O259" i="13"/>
  <c r="P258" i="12"/>
  <c r="Q258" i="12" s="1"/>
  <c r="O259" i="12"/>
  <c r="O261" i="10"/>
  <c r="P260" i="10"/>
  <c r="Q260" i="10" s="1"/>
  <c r="O258" i="7"/>
  <c r="P257" i="7"/>
  <c r="Q257" i="7" s="1"/>
  <c r="O260" i="3"/>
  <c r="P259" i="3"/>
  <c r="Q259" i="3" s="1"/>
  <c r="P255" i="4"/>
  <c r="Q255" i="4" s="1"/>
  <c r="O258" i="8" l="1"/>
  <c r="P257" i="8"/>
  <c r="Q257" i="8" s="1"/>
  <c r="P257" i="11"/>
  <c r="Q257" i="11" s="1"/>
  <c r="O258" i="11"/>
  <c r="P258" i="20"/>
  <c r="Q258" i="20" s="1"/>
  <c r="O259" i="20"/>
  <c r="P258" i="19"/>
  <c r="Q258" i="19" s="1"/>
  <c r="O259" i="19"/>
  <c r="P257" i="18"/>
  <c r="Q257" i="18" s="1"/>
  <c r="O258" i="18"/>
  <c r="O258" i="17"/>
  <c r="P257" i="17"/>
  <c r="Q257" i="17" s="1"/>
  <c r="O258" i="16"/>
  <c r="P257" i="16"/>
  <c r="Q257" i="16" s="1"/>
  <c r="P259" i="14"/>
  <c r="Q259" i="14" s="1"/>
  <c r="P259" i="13"/>
  <c r="Q259" i="13" s="1"/>
  <c r="O260" i="13"/>
  <c r="P259" i="12"/>
  <c r="Q259" i="12" s="1"/>
  <c r="O260" i="12"/>
  <c r="P261" i="10"/>
  <c r="Q261" i="10" s="1"/>
  <c r="O262" i="10"/>
  <c r="P258" i="7"/>
  <c r="Q258" i="7" s="1"/>
  <c r="O259" i="7"/>
  <c r="P260" i="3"/>
  <c r="Q260" i="3" s="1"/>
  <c r="O261" i="3"/>
  <c r="P256" i="4"/>
  <c r="Q256" i="4" s="1"/>
  <c r="P258" i="8" l="1"/>
  <c r="Q258" i="8" s="1"/>
  <c r="O259" i="8"/>
  <c r="O260" i="20"/>
  <c r="P259" i="20"/>
  <c r="Q259" i="20" s="1"/>
  <c r="O259" i="11"/>
  <c r="P258" i="11"/>
  <c r="Q258" i="11" s="1"/>
  <c r="O260" i="19"/>
  <c r="P259" i="19"/>
  <c r="Q259" i="19" s="1"/>
  <c r="O259" i="18"/>
  <c r="P258" i="18"/>
  <c r="Q258" i="18" s="1"/>
  <c r="O259" i="17"/>
  <c r="P258" i="17"/>
  <c r="Q258" i="17" s="1"/>
  <c r="P258" i="16"/>
  <c r="Q258" i="16" s="1"/>
  <c r="O259" i="16"/>
  <c r="P260" i="14"/>
  <c r="Q260" i="14" s="1"/>
  <c r="P260" i="13"/>
  <c r="Q260" i="13" s="1"/>
  <c r="O261" i="13"/>
  <c r="P260" i="12"/>
  <c r="Q260" i="12" s="1"/>
  <c r="O261" i="12"/>
  <c r="O263" i="10"/>
  <c r="P262" i="10"/>
  <c r="Q262" i="10" s="1"/>
  <c r="O260" i="7"/>
  <c r="P259" i="7"/>
  <c r="Q259" i="7" s="1"/>
  <c r="P261" i="3"/>
  <c r="Q261" i="3" s="1"/>
  <c r="O262" i="3"/>
  <c r="P257" i="4"/>
  <c r="Q257" i="4" s="1"/>
  <c r="P259" i="8" l="1"/>
  <c r="Q259" i="8" s="1"/>
  <c r="O260" i="8"/>
  <c r="P259" i="11"/>
  <c r="Q259" i="11" s="1"/>
  <c r="O260" i="11"/>
  <c r="P260" i="20"/>
  <c r="Q260" i="20" s="1"/>
  <c r="O261" i="20"/>
  <c r="P260" i="19"/>
  <c r="Q260" i="19" s="1"/>
  <c r="O261" i="19"/>
  <c r="P259" i="18"/>
  <c r="Q259" i="18" s="1"/>
  <c r="O260" i="18"/>
  <c r="P259" i="17"/>
  <c r="Q259" i="17" s="1"/>
  <c r="O260" i="17"/>
  <c r="O260" i="16"/>
  <c r="P259" i="16"/>
  <c r="Q259" i="16" s="1"/>
  <c r="P261" i="14"/>
  <c r="Q261" i="14" s="1"/>
  <c r="O262" i="13"/>
  <c r="P261" i="13"/>
  <c r="Q261" i="13" s="1"/>
  <c r="O262" i="12"/>
  <c r="P261" i="12"/>
  <c r="Q261" i="12" s="1"/>
  <c r="P263" i="10"/>
  <c r="Q263" i="10" s="1"/>
  <c r="O264" i="10"/>
  <c r="P260" i="7"/>
  <c r="Q260" i="7" s="1"/>
  <c r="O261" i="7"/>
  <c r="O263" i="3"/>
  <c r="P262" i="3"/>
  <c r="Q262" i="3" s="1"/>
  <c r="P258" i="4"/>
  <c r="Q258" i="4" s="1"/>
  <c r="P260" i="8" l="1"/>
  <c r="Q260" i="8" s="1"/>
  <c r="O261" i="8"/>
  <c r="P261" i="20"/>
  <c r="Q261" i="20" s="1"/>
  <c r="O262" i="20"/>
  <c r="O261" i="11"/>
  <c r="P260" i="11"/>
  <c r="Q260" i="11" s="1"/>
  <c r="P261" i="19"/>
  <c r="Q261" i="19" s="1"/>
  <c r="O262" i="19"/>
  <c r="P260" i="18"/>
  <c r="Q260" i="18" s="1"/>
  <c r="O261" i="18"/>
  <c r="P260" i="17"/>
  <c r="Q260" i="17" s="1"/>
  <c r="O261" i="17"/>
  <c r="P260" i="16"/>
  <c r="Q260" i="16" s="1"/>
  <c r="O261" i="16"/>
  <c r="P262" i="14"/>
  <c r="Q262" i="14" s="1"/>
  <c r="P262" i="13"/>
  <c r="Q262" i="13" s="1"/>
  <c r="O263" i="13"/>
  <c r="O263" i="12"/>
  <c r="P262" i="12"/>
  <c r="Q262" i="12" s="1"/>
  <c r="O265" i="10"/>
  <c r="P264" i="10"/>
  <c r="Q264" i="10" s="1"/>
  <c r="P261" i="7"/>
  <c r="Q261" i="7" s="1"/>
  <c r="O262" i="7"/>
  <c r="P263" i="3"/>
  <c r="Q263" i="3" s="1"/>
  <c r="O264" i="3"/>
  <c r="P259" i="4"/>
  <c r="Q259" i="4" s="1"/>
  <c r="P261" i="8" l="1"/>
  <c r="Q261" i="8" s="1"/>
  <c r="O262" i="8"/>
  <c r="P261" i="11"/>
  <c r="Q261" i="11" s="1"/>
  <c r="O262" i="11"/>
  <c r="O263" i="20"/>
  <c r="P262" i="20"/>
  <c r="Q262" i="20" s="1"/>
  <c r="P262" i="19"/>
  <c r="Q262" i="19" s="1"/>
  <c r="O263" i="19"/>
  <c r="O262" i="18"/>
  <c r="P261" i="18"/>
  <c r="Q261" i="18" s="1"/>
  <c r="P261" i="17"/>
  <c r="Q261" i="17" s="1"/>
  <c r="O262" i="17"/>
  <c r="P261" i="16"/>
  <c r="Q261" i="16" s="1"/>
  <c r="O262" i="16"/>
  <c r="P263" i="14"/>
  <c r="Q263" i="14" s="1"/>
  <c r="O264" i="13"/>
  <c r="P263" i="13"/>
  <c r="Q263" i="13" s="1"/>
  <c r="O264" i="12"/>
  <c r="P263" i="12"/>
  <c r="Q263" i="12" s="1"/>
  <c r="O266" i="10"/>
  <c r="P265" i="10"/>
  <c r="Q265" i="10" s="1"/>
  <c r="O263" i="7"/>
  <c r="P262" i="7"/>
  <c r="Q262" i="7" s="1"/>
  <c r="O265" i="3"/>
  <c r="P264" i="3"/>
  <c r="Q264" i="3" s="1"/>
  <c r="P260" i="4"/>
  <c r="Q260" i="4" s="1"/>
  <c r="O263" i="8" l="1"/>
  <c r="P262" i="8"/>
  <c r="Q262" i="8" s="1"/>
  <c r="P263" i="20"/>
  <c r="Q263" i="20" s="1"/>
  <c r="O264" i="20"/>
  <c r="P262" i="11"/>
  <c r="Q262" i="11" s="1"/>
  <c r="O263" i="11"/>
  <c r="O264" i="19"/>
  <c r="P263" i="19"/>
  <c r="Q263" i="19" s="1"/>
  <c r="P262" i="18"/>
  <c r="Q262" i="18" s="1"/>
  <c r="O263" i="18"/>
  <c r="P262" i="17"/>
  <c r="Q262" i="17" s="1"/>
  <c r="O263" i="17"/>
  <c r="P262" i="16"/>
  <c r="Q262" i="16" s="1"/>
  <c r="O263" i="16"/>
  <c r="P264" i="14"/>
  <c r="Q264" i="14" s="1"/>
  <c r="O265" i="13"/>
  <c r="P264" i="13"/>
  <c r="Q264" i="13" s="1"/>
  <c r="P264" i="12"/>
  <c r="Q264" i="12" s="1"/>
  <c r="O265" i="12"/>
  <c r="P266" i="10"/>
  <c r="Q266" i="10" s="1"/>
  <c r="O267" i="10"/>
  <c r="O264" i="7"/>
  <c r="P263" i="7"/>
  <c r="Q263" i="7" s="1"/>
  <c r="O266" i="3"/>
  <c r="P265" i="3"/>
  <c r="Q265" i="3" s="1"/>
  <c r="P261" i="4"/>
  <c r="Q261" i="4" s="1"/>
  <c r="P263" i="8" l="1"/>
  <c r="Q263" i="8" s="1"/>
  <c r="O264" i="8"/>
  <c r="O264" i="11"/>
  <c r="P263" i="11"/>
  <c r="Q263" i="11" s="1"/>
  <c r="P264" i="20"/>
  <c r="Q264" i="20" s="1"/>
  <c r="O265" i="20"/>
  <c r="O265" i="19"/>
  <c r="P264" i="19"/>
  <c r="Q264" i="19" s="1"/>
  <c r="O264" i="18"/>
  <c r="P263" i="18"/>
  <c r="Q263" i="18" s="1"/>
  <c r="P263" i="17"/>
  <c r="Q263" i="17" s="1"/>
  <c r="O264" i="17"/>
  <c r="O264" i="16"/>
  <c r="P263" i="16"/>
  <c r="Q263" i="16" s="1"/>
  <c r="P265" i="14"/>
  <c r="Q265" i="14" s="1"/>
  <c r="P265" i="13"/>
  <c r="Q265" i="13" s="1"/>
  <c r="O266" i="13"/>
  <c r="P265" i="12"/>
  <c r="Q265" i="12" s="1"/>
  <c r="O266" i="12"/>
  <c r="P267" i="10"/>
  <c r="Q267" i="10" s="1"/>
  <c r="O268" i="10"/>
  <c r="P268" i="10" s="1"/>
  <c r="O265" i="7"/>
  <c r="P264" i="7"/>
  <c r="Q264" i="7" s="1"/>
  <c r="P266" i="3"/>
  <c r="Q266" i="3" s="1"/>
  <c r="O267" i="3"/>
  <c r="P262" i="4"/>
  <c r="Q262" i="4" s="1"/>
  <c r="P264" i="8" l="1"/>
  <c r="Q264" i="8" s="1"/>
  <c r="O265" i="8"/>
  <c r="P265" i="20"/>
  <c r="Q265" i="20" s="1"/>
  <c r="O266" i="20"/>
  <c r="P264" i="11"/>
  <c r="Q264" i="11" s="1"/>
  <c r="O265" i="11"/>
  <c r="P265" i="19"/>
  <c r="Q265" i="19" s="1"/>
  <c r="O266" i="19"/>
  <c r="P264" i="18"/>
  <c r="Q264" i="18" s="1"/>
  <c r="O265" i="18"/>
  <c r="P264" i="17"/>
  <c r="Q264" i="17" s="1"/>
  <c r="O265" i="17"/>
  <c r="O265" i="16"/>
  <c r="P264" i="16"/>
  <c r="Q264" i="16" s="1"/>
  <c r="P266" i="14"/>
  <c r="Q266" i="14" s="1"/>
  <c r="P266" i="13"/>
  <c r="Q266" i="13" s="1"/>
  <c r="O267" i="13"/>
  <c r="O267" i="12"/>
  <c r="P266" i="12"/>
  <c r="Q266" i="12" s="1"/>
  <c r="Q268" i="10"/>
  <c r="O266" i="7"/>
  <c r="P265" i="7"/>
  <c r="Q265" i="7" s="1"/>
  <c r="O268" i="3"/>
  <c r="P268" i="3" s="1"/>
  <c r="P267" i="3"/>
  <c r="Q267" i="3" s="1"/>
  <c r="P263" i="4"/>
  <c r="Q263" i="4" s="1"/>
  <c r="P265" i="8" l="1"/>
  <c r="Q265" i="8" s="1"/>
  <c r="O266" i="8"/>
  <c r="O266" i="11"/>
  <c r="P265" i="11"/>
  <c r="Q265" i="11" s="1"/>
  <c r="O267" i="20"/>
  <c r="P266" i="20"/>
  <c r="Q266" i="20" s="1"/>
  <c r="P266" i="19"/>
  <c r="Q266" i="19" s="1"/>
  <c r="O267" i="19"/>
  <c r="P265" i="18"/>
  <c r="Q265" i="18" s="1"/>
  <c r="O266" i="18"/>
  <c r="O266" i="17"/>
  <c r="P265" i="17"/>
  <c r="Q265" i="17" s="1"/>
  <c r="P265" i="16"/>
  <c r="Q265" i="16" s="1"/>
  <c r="O266" i="16"/>
  <c r="P268" i="14"/>
  <c r="P267" i="14"/>
  <c r="Q267" i="14" s="1"/>
  <c r="O268" i="13"/>
  <c r="P268" i="13" s="1"/>
  <c r="P267" i="13"/>
  <c r="Q267" i="13" s="1"/>
  <c r="P267" i="12"/>
  <c r="Q267" i="12" s="1"/>
  <c r="O268" i="12"/>
  <c r="P268" i="12" s="1"/>
  <c r="O267" i="7"/>
  <c r="P266" i="7"/>
  <c r="Q266" i="7" s="1"/>
  <c r="Q268" i="3"/>
  <c r="P264" i="4"/>
  <c r="Q264" i="4" s="1"/>
  <c r="P266" i="8" l="1"/>
  <c r="Q266" i="8" s="1"/>
  <c r="O267" i="8"/>
  <c r="P267" i="20"/>
  <c r="Q267" i="20" s="1"/>
  <c r="O268" i="20"/>
  <c r="P268" i="20" s="1"/>
  <c r="O267" i="11"/>
  <c r="P266" i="11"/>
  <c r="Q266" i="11" s="1"/>
  <c r="P267" i="19"/>
  <c r="Q267" i="19" s="1"/>
  <c r="O268" i="19"/>
  <c r="P268" i="19" s="1"/>
  <c r="O267" i="18"/>
  <c r="P266" i="18"/>
  <c r="Q266" i="18" s="1"/>
  <c r="O267" i="17"/>
  <c r="P266" i="17"/>
  <c r="Q266" i="17" s="1"/>
  <c r="P266" i="16"/>
  <c r="Q266" i="16" s="1"/>
  <c r="O267" i="16"/>
  <c r="Q268" i="14"/>
  <c r="Q268" i="13"/>
  <c r="Q268" i="12"/>
  <c r="P267" i="7"/>
  <c r="Q267" i="7" s="1"/>
  <c r="O268" i="7"/>
  <c r="P268" i="7" s="1"/>
  <c r="P265" i="4"/>
  <c r="Q265" i="4" s="1"/>
  <c r="P267" i="8" l="1"/>
  <c r="Q267" i="8" s="1"/>
  <c r="O268" i="8"/>
  <c r="P268" i="8" s="1"/>
  <c r="Q268" i="20"/>
  <c r="O268" i="11"/>
  <c r="P268" i="11" s="1"/>
  <c r="P267" i="11"/>
  <c r="Q267" i="11" s="1"/>
  <c r="Q268" i="19"/>
  <c r="P267" i="18"/>
  <c r="Q267" i="18" s="1"/>
  <c r="O268" i="18"/>
  <c r="P268" i="18" s="1"/>
  <c r="O268" i="17"/>
  <c r="P268" i="17" s="1"/>
  <c r="P267" i="17"/>
  <c r="Q267" i="17" s="1"/>
  <c r="P267" i="16"/>
  <c r="Q267" i="16" s="1"/>
  <c r="O268" i="16"/>
  <c r="P268" i="16" s="1"/>
  <c r="Q268" i="7"/>
  <c r="P266" i="4"/>
  <c r="Q266" i="4" s="1"/>
  <c r="Q268" i="8" l="1"/>
  <c r="Q268" i="11"/>
  <c r="Q268" i="18"/>
  <c r="Q268" i="17"/>
  <c r="Q268" i="16"/>
  <c r="P268" i="4"/>
  <c r="P267" i="4"/>
  <c r="Q267" i="4" s="1"/>
  <c r="Q268" i="4" l="1"/>
  <c r="B18" i="21" l="1"/>
  <c r="I237" i="21" l="1"/>
  <c r="I254" i="21"/>
  <c r="I268" i="21"/>
  <c r="I230" i="21"/>
  <c r="I226" i="21"/>
  <c r="I210" i="21"/>
  <c r="I195" i="21"/>
  <c r="I206" i="21"/>
  <c r="I177" i="21"/>
  <c r="I163" i="21"/>
  <c r="I137" i="21"/>
  <c r="I105" i="21"/>
  <c r="I143" i="21"/>
  <c r="I108" i="21"/>
  <c r="I79" i="21"/>
  <c r="I88" i="21"/>
  <c r="I56" i="21"/>
  <c r="I116" i="21"/>
  <c r="I150" i="21"/>
  <c r="I66" i="21"/>
  <c r="I124" i="21"/>
  <c r="I82" i="21"/>
  <c r="I65" i="21"/>
  <c r="I51" i="21"/>
  <c r="I107" i="21"/>
  <c r="I70" i="21"/>
  <c r="I111" i="21"/>
  <c r="I22" i="21"/>
  <c r="I7" i="21"/>
  <c r="I18" i="21"/>
  <c r="I6" i="21"/>
  <c r="I224" i="21"/>
  <c r="I235" i="21"/>
  <c r="I203" i="21"/>
  <c r="I219" i="21"/>
  <c r="I187" i="21"/>
  <c r="I197" i="21"/>
  <c r="I169" i="21"/>
  <c r="I184" i="21"/>
  <c r="I217" i="21"/>
  <c r="I218" i="21"/>
  <c r="I164" i="21"/>
  <c r="I129" i="21"/>
  <c r="I189" i="21"/>
  <c r="I142" i="21"/>
  <c r="I135" i="21"/>
  <c r="I103" i="21"/>
  <c r="I71" i="21"/>
  <c r="I132" i="21"/>
  <c r="I80" i="21"/>
  <c r="I201" i="21"/>
  <c r="I53" i="21"/>
  <c r="I74" i="21"/>
  <c r="I118" i="21"/>
  <c r="I43" i="21"/>
  <c r="I154" i="21"/>
  <c r="I57" i="21"/>
  <c r="I16" i="21"/>
  <c r="I27" i="21"/>
  <c r="I265" i="21"/>
  <c r="I233" i="21"/>
  <c r="I250" i="21"/>
  <c r="I223" i="21"/>
  <c r="I242" i="21"/>
  <c r="I191" i="21"/>
  <c r="I213" i="21"/>
  <c r="I202" i="21"/>
  <c r="I173" i="21"/>
  <c r="I192" i="21"/>
  <c r="I220" i="21"/>
  <c r="I159" i="21"/>
  <c r="I166" i="21"/>
  <c r="I133" i="21"/>
  <c r="I146" i="21"/>
  <c r="I244" i="21"/>
  <c r="I139" i="21"/>
  <c r="I106" i="21"/>
  <c r="I75" i="21"/>
  <c r="I84" i="21"/>
  <c r="I211" i="21"/>
  <c r="I120" i="21"/>
  <c r="I81" i="21"/>
  <c r="I62" i="21"/>
  <c r="I101" i="21"/>
  <c r="I47" i="21"/>
  <c r="I102" i="21"/>
  <c r="I36" i="21"/>
  <c r="I97" i="21"/>
  <c r="I24" i="21"/>
  <c r="I31" i="21"/>
  <c r="I255" i="21"/>
  <c r="I114" i="21"/>
  <c r="I50" i="21"/>
  <c r="I89" i="21"/>
  <c r="I25" i="21"/>
  <c r="I261" i="21"/>
  <c r="I229" i="21"/>
  <c r="I257" i="21"/>
  <c r="I225" i="21"/>
  <c r="I259" i="21"/>
  <c r="I252" i="21"/>
  <c r="I267" i="21"/>
  <c r="I222" i="21"/>
  <c r="I198" i="21"/>
  <c r="I234" i="21"/>
  <c r="I263" i="21"/>
  <c r="I216" i="21"/>
  <c r="I183" i="21"/>
  <c r="I165" i="21"/>
  <c r="I193" i="21"/>
  <c r="I215" i="21"/>
  <c r="I162" i="21"/>
  <c r="I125" i="21"/>
  <c r="I181" i="21"/>
  <c r="I138" i="21"/>
  <c r="I131" i="21"/>
  <c r="I99" i="21"/>
  <c r="I67" i="21"/>
  <c r="I112" i="21"/>
  <c r="I76" i="21"/>
  <c r="I188" i="21"/>
  <c r="I98" i="21"/>
  <c r="I49" i="21"/>
  <c r="I46" i="21"/>
  <c r="I78" i="21"/>
  <c r="I39" i="21"/>
  <c r="I77" i="21"/>
  <c r="I144" i="21"/>
  <c r="I54" i="21"/>
  <c r="I21" i="21"/>
  <c r="I19" i="21"/>
  <c r="I26" i="21"/>
  <c r="I266" i="21"/>
  <c r="I175" i="21"/>
  <c r="I204" i="21"/>
  <c r="I123" i="21"/>
  <c r="I59" i="21"/>
  <c r="I208" i="21"/>
  <c r="I68" i="21"/>
  <c r="I41" i="21"/>
  <c r="I38" i="21"/>
  <c r="I48" i="21"/>
  <c r="I10" i="21"/>
  <c r="I14" i="21"/>
  <c r="I32" i="21"/>
  <c r="I253" i="21"/>
  <c r="I221" i="21"/>
  <c r="I256" i="21"/>
  <c r="I247" i="21"/>
  <c r="I243" i="21"/>
  <c r="I264" i="21"/>
  <c r="I194" i="21"/>
  <c r="I260" i="21"/>
  <c r="I214" i="21"/>
  <c r="I248" i="21"/>
  <c r="I161" i="21"/>
  <c r="I179" i="21"/>
  <c r="I160" i="21"/>
  <c r="I121" i="21"/>
  <c r="I172" i="21"/>
  <c r="I134" i="21"/>
  <c r="I127" i="21"/>
  <c r="I95" i="21"/>
  <c r="I63" i="21"/>
  <c r="I104" i="21"/>
  <c r="I72" i="21"/>
  <c r="I45" i="21"/>
  <c r="I93" i="21"/>
  <c r="I42" i="21"/>
  <c r="I35" i="21"/>
  <c r="I128" i="21"/>
  <c r="I52" i="21"/>
  <c r="I23" i="21"/>
  <c r="I12" i="21"/>
  <c r="I15" i="21"/>
  <c r="I20" i="21"/>
  <c r="I249" i="21"/>
  <c r="I240" i="21"/>
  <c r="I190" i="21"/>
  <c r="I246" i="21"/>
  <c r="I180" i="21"/>
  <c r="I157" i="21"/>
  <c r="I178" i="21"/>
  <c r="I117" i="21"/>
  <c r="I130" i="21"/>
  <c r="I196" i="21"/>
  <c r="I91" i="21"/>
  <c r="I100" i="21"/>
  <c r="I86" i="21"/>
  <c r="I8" i="21"/>
  <c r="I13" i="21"/>
  <c r="I11" i="21"/>
  <c r="I245" i="21"/>
  <c r="I262" i="21"/>
  <c r="I238" i="21"/>
  <c r="I251" i="21"/>
  <c r="I186" i="21"/>
  <c r="I205" i="21"/>
  <c r="I207" i="21"/>
  <c r="I227" i="21"/>
  <c r="I236" i="21"/>
  <c r="I185" i="21"/>
  <c r="I153" i="21"/>
  <c r="I174" i="21"/>
  <c r="I171" i="21"/>
  <c r="I200" i="21"/>
  <c r="I145" i="21"/>
  <c r="I113" i="21"/>
  <c r="I158" i="21"/>
  <c r="I168" i="21"/>
  <c r="I126" i="21"/>
  <c r="I115" i="21"/>
  <c r="I87" i="21"/>
  <c r="I55" i="21"/>
  <c r="I96" i="21"/>
  <c r="I64" i="21"/>
  <c r="I140" i="21"/>
  <c r="I37" i="21"/>
  <c r="I85" i="21"/>
  <c r="I73" i="21"/>
  <c r="I34" i="21"/>
  <c r="I94" i="21"/>
  <c r="I61" i="21"/>
  <c r="I44" i="21"/>
  <c r="I28" i="21"/>
  <c r="I17" i="21"/>
  <c r="I29" i="21"/>
  <c r="I5" i="21"/>
  <c r="I9" i="21"/>
  <c r="I241" i="21"/>
  <c r="I258" i="21"/>
  <c r="I232" i="21"/>
  <c r="I228" i="21"/>
  <c r="I239" i="21"/>
  <c r="I212" i="21"/>
  <c r="I182" i="21"/>
  <c r="I231" i="21"/>
  <c r="I199" i="21"/>
  <c r="I209" i="21"/>
  <c r="I149" i="21"/>
  <c r="I170" i="21"/>
  <c r="I167" i="21"/>
  <c r="I176" i="21"/>
  <c r="I141" i="21"/>
  <c r="I109" i="21"/>
  <c r="I155" i="21"/>
  <c r="I151" i="21"/>
  <c r="I122" i="21"/>
  <c r="I147" i="21"/>
  <c r="I156" i="21"/>
  <c r="I83" i="21"/>
  <c r="I148" i="21"/>
  <c r="I92" i="21"/>
  <c r="I60" i="21"/>
  <c r="I136" i="21"/>
  <c r="I119" i="21"/>
  <c r="I152" i="21"/>
  <c r="I69" i="21"/>
  <c r="I33" i="21"/>
  <c r="I58" i="21"/>
  <c r="I110" i="21"/>
  <c r="I90" i="21"/>
  <c r="I40" i="21"/>
  <c r="I30" i="21"/>
  <c r="Z5" i="2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Z72" i="21" s="1"/>
  <c r="Z73" i="21" s="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Z84" i="21" s="1"/>
  <c r="Z85" i="21" s="1"/>
  <c r="Z86" i="21" s="1"/>
  <c r="Z87" i="21" s="1"/>
  <c r="Z88" i="21" s="1"/>
  <c r="Z89" i="21" s="1"/>
  <c r="Z90" i="21" s="1"/>
  <c r="Z91" i="21" s="1"/>
  <c r="Z92" i="21" s="1"/>
  <c r="Z93" i="21" s="1"/>
  <c r="Z94" i="21" s="1"/>
  <c r="Z95" i="21" s="1"/>
  <c r="Z96" i="21" s="1"/>
  <c r="Z97" i="21" s="1"/>
  <c r="Z98" i="21" s="1"/>
  <c r="Z99" i="21" s="1"/>
  <c r="Z100" i="21" s="1"/>
  <c r="Z101" i="21" s="1"/>
  <c r="Z102" i="21" s="1"/>
  <c r="Z103" i="21" s="1"/>
  <c r="Z104" i="21" s="1"/>
  <c r="Z105" i="21" s="1"/>
  <c r="Z106" i="21" s="1"/>
  <c r="Z107" i="21" s="1"/>
  <c r="Z108" i="21" s="1"/>
  <c r="Z109" i="21" s="1"/>
  <c r="Z110" i="21" s="1"/>
  <c r="Z111" i="21" s="1"/>
  <c r="Z112" i="21" s="1"/>
  <c r="Z113" i="21" s="1"/>
  <c r="Z114" i="21" s="1"/>
  <c r="Z115" i="21" s="1"/>
  <c r="Z116" i="21" s="1"/>
  <c r="Z117" i="21" s="1"/>
  <c r="Z118" i="21" s="1"/>
  <c r="Z119" i="21" s="1"/>
  <c r="Z120" i="21" s="1"/>
  <c r="Z121" i="21" s="1"/>
  <c r="Z122" i="21" s="1"/>
  <c r="Z123" i="21" s="1"/>
  <c r="Z124" i="21" s="1"/>
  <c r="Z125" i="21" s="1"/>
  <c r="Z126" i="21" s="1"/>
  <c r="Z127" i="21" s="1"/>
  <c r="Z128" i="21" s="1"/>
  <c r="Z129" i="21" s="1"/>
  <c r="Z130" i="21" s="1"/>
  <c r="Z131" i="21" s="1"/>
  <c r="Z132" i="21" s="1"/>
  <c r="Z133" i="21" s="1"/>
  <c r="Z134" i="21" s="1"/>
  <c r="Z135" i="21" s="1"/>
  <c r="Z136" i="21" s="1"/>
  <c r="Z137" i="21" s="1"/>
  <c r="Z138" i="21" s="1"/>
  <c r="Z139" i="21" s="1"/>
  <c r="Z140" i="21" s="1"/>
  <c r="Z141" i="21" s="1"/>
  <c r="Z142" i="21" s="1"/>
  <c r="Z143" i="21" s="1"/>
  <c r="Z144" i="21" s="1"/>
  <c r="Z145" i="21" s="1"/>
  <c r="Z146" i="21" s="1"/>
  <c r="Z147" i="21" s="1"/>
  <c r="Z148" i="21" s="1"/>
  <c r="Z149" i="21" s="1"/>
  <c r="Z150" i="21" s="1"/>
  <c r="Z151" i="21" s="1"/>
  <c r="Z152" i="21" s="1"/>
  <c r="Z153" i="21" s="1"/>
  <c r="Z154" i="21" s="1"/>
  <c r="Z155" i="21" s="1"/>
  <c r="Z156" i="21" s="1"/>
  <c r="Z157" i="21" s="1"/>
  <c r="Z158" i="21" s="1"/>
  <c r="Z159" i="21" s="1"/>
  <c r="Z160" i="21" s="1"/>
  <c r="Z161" i="21" s="1"/>
  <c r="Z162" i="21" s="1"/>
  <c r="Z163" i="21" s="1"/>
  <c r="Z164" i="21" s="1"/>
  <c r="Z165" i="21" s="1"/>
  <c r="Z166" i="21" s="1"/>
  <c r="Z167" i="21" s="1"/>
  <c r="Z168" i="21" s="1"/>
  <c r="Z169" i="21" s="1"/>
  <c r="Z170" i="21" s="1"/>
  <c r="Z171" i="21" s="1"/>
  <c r="Z172" i="21" s="1"/>
  <c r="Z173" i="21" s="1"/>
  <c r="Z174" i="21" s="1"/>
  <c r="Z175" i="21" s="1"/>
  <c r="Z176" i="21" s="1"/>
  <c r="Z177" i="21" s="1"/>
  <c r="Z178" i="21" s="1"/>
  <c r="Z179" i="21" s="1"/>
  <c r="Z180" i="21" s="1"/>
  <c r="Z181" i="21" s="1"/>
  <c r="Z182" i="21" s="1"/>
  <c r="Z183" i="21" s="1"/>
  <c r="Z184" i="21" s="1"/>
  <c r="Z185" i="21" s="1"/>
  <c r="Z186" i="21" s="1"/>
  <c r="Z187" i="21" s="1"/>
  <c r="Z188" i="21" s="1"/>
  <c r="Z189" i="21" s="1"/>
  <c r="Z190" i="21" s="1"/>
  <c r="Z191" i="21" s="1"/>
  <c r="Z192" i="21" s="1"/>
  <c r="Z193" i="21" s="1"/>
  <c r="Z194" i="21" s="1"/>
  <c r="Z195" i="21" s="1"/>
  <c r="Z196" i="21" s="1"/>
  <c r="Z197" i="21" s="1"/>
  <c r="Z198" i="21" s="1"/>
  <c r="Z199" i="21" s="1"/>
  <c r="Z200" i="21" s="1"/>
  <c r="Z201" i="21" s="1"/>
  <c r="Z202" i="21" s="1"/>
  <c r="Z203" i="21" s="1"/>
  <c r="Z204" i="21" s="1"/>
  <c r="Z205" i="21" s="1"/>
  <c r="Z206" i="21" s="1"/>
  <c r="Z207" i="21" s="1"/>
  <c r="Z208" i="21" s="1"/>
  <c r="Z209" i="21" s="1"/>
  <c r="Z210" i="21" s="1"/>
  <c r="Z211" i="21" s="1"/>
  <c r="Z212" i="21" s="1"/>
  <c r="Z213" i="21" s="1"/>
  <c r="Z214" i="21" s="1"/>
  <c r="Z215" i="21" s="1"/>
  <c r="Z216" i="21" s="1"/>
  <c r="Z217" i="21" s="1"/>
  <c r="Z218" i="21" s="1"/>
  <c r="Z219" i="21" s="1"/>
  <c r="Z220" i="21" s="1"/>
  <c r="Z221" i="21" s="1"/>
  <c r="Z222" i="21" s="1"/>
  <c r="Z223" i="21" s="1"/>
  <c r="Z224" i="21" s="1"/>
  <c r="Z225" i="21" s="1"/>
  <c r="Z226" i="21" s="1"/>
  <c r="Z227" i="21" s="1"/>
  <c r="Z228" i="21" s="1"/>
  <c r="Z229" i="21" s="1"/>
  <c r="Z230" i="21" s="1"/>
  <c r="Z231" i="21" s="1"/>
  <c r="Z232" i="21" s="1"/>
  <c r="Z233" i="21" s="1"/>
  <c r="Z234" i="21" s="1"/>
  <c r="Z235" i="21" s="1"/>
  <c r="Z236" i="21" s="1"/>
  <c r="Z237" i="21" s="1"/>
  <c r="Z238" i="21" s="1"/>
  <c r="Z239" i="21" s="1"/>
  <c r="Z240" i="21" s="1"/>
  <c r="Z241" i="21" s="1"/>
  <c r="Z242" i="21" s="1"/>
  <c r="Z243" i="21" s="1"/>
  <c r="Z244" i="21" s="1"/>
  <c r="Z245" i="21" s="1"/>
  <c r="Z246" i="21" s="1"/>
  <c r="Z247" i="21" s="1"/>
  <c r="Z248" i="21" s="1"/>
  <c r="Z249" i="21" s="1"/>
  <c r="Z250" i="21" s="1"/>
  <c r="Z251" i="21" s="1"/>
  <c r="Z252" i="21" s="1"/>
  <c r="Z253" i="21" s="1"/>
  <c r="Z254" i="21" s="1"/>
  <c r="Z255" i="21" s="1"/>
  <c r="Z256" i="21" s="1"/>
  <c r="Z257" i="21" s="1"/>
  <c r="Z258" i="21" s="1"/>
  <c r="Z259" i="21" s="1"/>
  <c r="Z260" i="21" s="1"/>
  <c r="Z261" i="21" s="1"/>
  <c r="Z262" i="21" s="1"/>
  <c r="Z263" i="21" s="1"/>
  <c r="Z264" i="21" s="1"/>
  <c r="Z265" i="21" s="1"/>
  <c r="Z266" i="21" s="1"/>
  <c r="Z267" i="21" s="1"/>
  <c r="Z268" i="21" s="1"/>
  <c r="M69" i="21" l="1"/>
  <c r="N69" i="21" s="1"/>
  <c r="K69" i="21"/>
  <c r="L69" i="21" s="1"/>
  <c r="M30" i="21"/>
  <c r="N30" i="21" s="1"/>
  <c r="K30" i="21"/>
  <c r="L30" i="21" s="1"/>
  <c r="K119" i="21"/>
  <c r="L119" i="21" s="1"/>
  <c r="M119" i="21"/>
  <c r="N119" i="21" s="1"/>
  <c r="K122" i="21"/>
  <c r="L122" i="21" s="1"/>
  <c r="M122" i="21"/>
  <c r="N122" i="21" s="1"/>
  <c r="M149" i="21"/>
  <c r="N149" i="21" s="1"/>
  <c r="K149" i="21"/>
  <c r="L149" i="21" s="1"/>
  <c r="M232" i="21"/>
  <c r="N232" i="21" s="1"/>
  <c r="K232" i="21"/>
  <c r="L232" i="21" s="1"/>
  <c r="M44" i="21"/>
  <c r="N44" i="21" s="1"/>
  <c r="K44" i="21"/>
  <c r="L44" i="21" s="1"/>
  <c r="M64" i="21"/>
  <c r="N64" i="21" s="1"/>
  <c r="K64" i="21"/>
  <c r="L64" i="21" s="1"/>
  <c r="M113" i="21"/>
  <c r="N113" i="21" s="1"/>
  <c r="K113" i="21"/>
  <c r="L113" i="21" s="1"/>
  <c r="M227" i="21"/>
  <c r="N227" i="21" s="1"/>
  <c r="K227" i="21"/>
  <c r="L227" i="21" s="1"/>
  <c r="M11" i="21"/>
  <c r="N11" i="21" s="1"/>
  <c r="K11" i="21"/>
  <c r="L11" i="21" s="1"/>
  <c r="M117" i="21"/>
  <c r="N117" i="21" s="1"/>
  <c r="K117" i="21"/>
  <c r="L117" i="21" s="1"/>
  <c r="K20" i="21"/>
  <c r="L20" i="21" s="1"/>
  <c r="M20" i="21"/>
  <c r="N20" i="21" s="1"/>
  <c r="M93" i="21"/>
  <c r="N93" i="21" s="1"/>
  <c r="K93" i="21"/>
  <c r="L93" i="21" s="1"/>
  <c r="K172" i="21"/>
  <c r="L172" i="21" s="1"/>
  <c r="M172" i="21"/>
  <c r="N172" i="21" s="1"/>
  <c r="M194" i="21"/>
  <c r="N194" i="21" s="1"/>
  <c r="K194" i="21"/>
  <c r="L194" i="21" s="1"/>
  <c r="M14" i="21"/>
  <c r="N14" i="21" s="1"/>
  <c r="K14" i="21"/>
  <c r="L14" i="21" s="1"/>
  <c r="M123" i="21"/>
  <c r="N123" i="21" s="1"/>
  <c r="K123" i="21"/>
  <c r="L123" i="21" s="1"/>
  <c r="M144" i="21"/>
  <c r="N144" i="21" s="1"/>
  <c r="K144" i="21"/>
  <c r="L144" i="21" s="1"/>
  <c r="K76" i="21"/>
  <c r="L76" i="21" s="1"/>
  <c r="M76" i="21"/>
  <c r="N76" i="21" s="1"/>
  <c r="M162" i="21"/>
  <c r="N162" i="21" s="1"/>
  <c r="K162" i="21"/>
  <c r="L162" i="21" s="1"/>
  <c r="M198" i="21"/>
  <c r="N198" i="21" s="1"/>
  <c r="K198" i="21"/>
  <c r="L198" i="21" s="1"/>
  <c r="M261" i="21"/>
  <c r="N261" i="21" s="1"/>
  <c r="K261" i="21"/>
  <c r="L261" i="21" s="1"/>
  <c r="K97" i="21"/>
  <c r="L97" i="21" s="1"/>
  <c r="M97" i="21"/>
  <c r="N97" i="21" s="1"/>
  <c r="M211" i="21"/>
  <c r="N211" i="21" s="1"/>
  <c r="K211" i="21"/>
  <c r="L211" i="21" s="1"/>
  <c r="K166" i="21"/>
  <c r="L166" i="21" s="1"/>
  <c r="M166" i="21"/>
  <c r="N166" i="21" s="1"/>
  <c r="K242" i="21"/>
  <c r="L242" i="21" s="1"/>
  <c r="M242" i="21"/>
  <c r="N242" i="21" s="1"/>
  <c r="K154" i="21"/>
  <c r="L154" i="21" s="1"/>
  <c r="M154" i="21"/>
  <c r="N154" i="21" s="1"/>
  <c r="M71" i="21"/>
  <c r="N71" i="21" s="1"/>
  <c r="K71" i="21"/>
  <c r="L71" i="21" s="1"/>
  <c r="K217" i="21"/>
  <c r="L217" i="21" s="1"/>
  <c r="M217" i="21"/>
  <c r="N217" i="21" s="1"/>
  <c r="M224" i="21"/>
  <c r="N224" i="21" s="1"/>
  <c r="K224" i="21"/>
  <c r="L224" i="21" s="1"/>
  <c r="K51" i="21"/>
  <c r="L51" i="21" s="1"/>
  <c r="M51" i="21"/>
  <c r="N51" i="21" s="1"/>
  <c r="K88" i="21"/>
  <c r="L88" i="21" s="1"/>
  <c r="M88" i="21"/>
  <c r="N88" i="21" s="1"/>
  <c r="M206" i="21"/>
  <c r="N206" i="21" s="1"/>
  <c r="K206" i="21"/>
  <c r="L206" i="21" s="1"/>
  <c r="K151" i="21"/>
  <c r="L151" i="21" s="1"/>
  <c r="M151" i="21"/>
  <c r="N151" i="21" s="1"/>
  <c r="M209" i="21"/>
  <c r="N209" i="21" s="1"/>
  <c r="K209" i="21"/>
  <c r="L209" i="21" s="1"/>
  <c r="K61" i="21"/>
  <c r="L61" i="21" s="1"/>
  <c r="M61" i="21"/>
  <c r="N61" i="21" s="1"/>
  <c r="K96" i="21"/>
  <c r="L96" i="21" s="1"/>
  <c r="M96" i="21"/>
  <c r="N96" i="21" s="1"/>
  <c r="K145" i="21"/>
  <c r="L145" i="21" s="1"/>
  <c r="M145" i="21"/>
  <c r="N145" i="21" s="1"/>
  <c r="K207" i="21"/>
  <c r="L207" i="21" s="1"/>
  <c r="M207" i="21"/>
  <c r="N207" i="21" s="1"/>
  <c r="K13" i="21"/>
  <c r="L13" i="21" s="1"/>
  <c r="M13" i="21"/>
  <c r="N13" i="21" s="1"/>
  <c r="M178" i="21"/>
  <c r="N178" i="21" s="1"/>
  <c r="K178" i="21"/>
  <c r="L178" i="21" s="1"/>
  <c r="K15" i="21"/>
  <c r="L15" i="21" s="1"/>
  <c r="M15" i="21"/>
  <c r="N15" i="21" s="1"/>
  <c r="M45" i="21"/>
  <c r="N45" i="21" s="1"/>
  <c r="K45" i="21"/>
  <c r="L45" i="21" s="1"/>
  <c r="K121" i="21"/>
  <c r="L121" i="21" s="1"/>
  <c r="M121" i="21"/>
  <c r="N121" i="21" s="1"/>
  <c r="M264" i="21"/>
  <c r="N264" i="21" s="1"/>
  <c r="K264" i="21"/>
  <c r="L264" i="21" s="1"/>
  <c r="M10" i="21"/>
  <c r="N10" i="21" s="1"/>
  <c r="K10" i="21"/>
  <c r="L10" i="21" s="1"/>
  <c r="M204" i="21"/>
  <c r="N204" i="21" s="1"/>
  <c r="K204" i="21"/>
  <c r="L204" i="21" s="1"/>
  <c r="M77" i="21"/>
  <c r="N77" i="21" s="1"/>
  <c r="K77" i="21"/>
  <c r="L77" i="21" s="1"/>
  <c r="M112" i="21"/>
  <c r="N112" i="21" s="1"/>
  <c r="K112" i="21"/>
  <c r="L112" i="21" s="1"/>
  <c r="K215" i="21"/>
  <c r="L215" i="21" s="1"/>
  <c r="M215" i="21"/>
  <c r="N215" i="21" s="1"/>
  <c r="M222" i="21"/>
  <c r="N222" i="21" s="1"/>
  <c r="K222" i="21"/>
  <c r="L222" i="21" s="1"/>
  <c r="M25" i="21"/>
  <c r="N25" i="21" s="1"/>
  <c r="K25" i="21"/>
  <c r="L25" i="21" s="1"/>
  <c r="K36" i="21"/>
  <c r="L36" i="21" s="1"/>
  <c r="M36" i="21"/>
  <c r="N36" i="21" s="1"/>
  <c r="K84" i="21"/>
  <c r="L84" i="21" s="1"/>
  <c r="M84" i="21"/>
  <c r="N84" i="21" s="1"/>
  <c r="K159" i="21"/>
  <c r="L159" i="21" s="1"/>
  <c r="M159" i="21"/>
  <c r="N159" i="21" s="1"/>
  <c r="M223" i="21"/>
  <c r="N223" i="21" s="1"/>
  <c r="K223" i="21"/>
  <c r="L223" i="21" s="1"/>
  <c r="M43" i="21"/>
  <c r="N43" i="21" s="1"/>
  <c r="K43" i="21"/>
  <c r="L43" i="21" s="1"/>
  <c r="M103" i="21"/>
  <c r="N103" i="21" s="1"/>
  <c r="K103" i="21"/>
  <c r="L103" i="21" s="1"/>
  <c r="K184" i="21"/>
  <c r="L184" i="21" s="1"/>
  <c r="M184" i="21"/>
  <c r="N184" i="21" s="1"/>
  <c r="K6" i="21"/>
  <c r="L6" i="21" s="1"/>
  <c r="M6" i="21"/>
  <c r="N6" i="21" s="1"/>
  <c r="K65" i="21"/>
  <c r="L65" i="21" s="1"/>
  <c r="M65" i="21"/>
  <c r="N65" i="21" s="1"/>
  <c r="M79" i="21"/>
  <c r="N79" i="21" s="1"/>
  <c r="K79" i="21"/>
  <c r="L79" i="21" s="1"/>
  <c r="K195" i="21"/>
  <c r="L195" i="21" s="1"/>
  <c r="M195" i="21"/>
  <c r="N195" i="21" s="1"/>
  <c r="M40" i="21"/>
  <c r="N40" i="21" s="1"/>
  <c r="K40" i="21"/>
  <c r="L40" i="21" s="1"/>
  <c r="M258" i="21"/>
  <c r="N258" i="21" s="1"/>
  <c r="K258" i="21"/>
  <c r="L258" i="21" s="1"/>
  <c r="M90" i="21"/>
  <c r="N90" i="21" s="1"/>
  <c r="K90" i="21"/>
  <c r="L90" i="21" s="1"/>
  <c r="K60" i="21"/>
  <c r="L60" i="21" s="1"/>
  <c r="M60" i="21"/>
  <c r="N60" i="21" s="1"/>
  <c r="M155" i="21"/>
  <c r="N155" i="21" s="1"/>
  <c r="K155" i="21"/>
  <c r="L155" i="21" s="1"/>
  <c r="K199" i="21"/>
  <c r="L199" i="21" s="1"/>
  <c r="M199" i="21"/>
  <c r="N199" i="21" s="1"/>
  <c r="M241" i="21"/>
  <c r="N241" i="21" s="1"/>
  <c r="K241" i="21"/>
  <c r="L241" i="21" s="1"/>
  <c r="M94" i="21"/>
  <c r="N94" i="21" s="1"/>
  <c r="K94" i="21"/>
  <c r="L94" i="21" s="1"/>
  <c r="K55" i="21"/>
  <c r="L55" i="21" s="1"/>
  <c r="M55" i="21"/>
  <c r="N55" i="21" s="1"/>
  <c r="M200" i="21"/>
  <c r="N200" i="21" s="1"/>
  <c r="K200" i="21"/>
  <c r="L200" i="21" s="1"/>
  <c r="K205" i="21"/>
  <c r="L205" i="21" s="1"/>
  <c r="M205" i="21"/>
  <c r="N205" i="21" s="1"/>
  <c r="M8" i="21"/>
  <c r="N8" i="21" s="1"/>
  <c r="K8" i="21"/>
  <c r="L8" i="21" s="1"/>
  <c r="K157" i="21"/>
  <c r="L157" i="21" s="1"/>
  <c r="M157" i="21"/>
  <c r="N157" i="21" s="1"/>
  <c r="M12" i="21"/>
  <c r="N12" i="21" s="1"/>
  <c r="K12" i="21"/>
  <c r="L12" i="21" s="1"/>
  <c r="K72" i="21"/>
  <c r="L72" i="21" s="1"/>
  <c r="M72" i="21"/>
  <c r="N72" i="21" s="1"/>
  <c r="M160" i="21"/>
  <c r="N160" i="21" s="1"/>
  <c r="K160" i="21"/>
  <c r="L160" i="21" s="1"/>
  <c r="K243" i="21"/>
  <c r="L243" i="21" s="1"/>
  <c r="M243" i="21"/>
  <c r="N243" i="21" s="1"/>
  <c r="K48" i="21"/>
  <c r="L48" i="21" s="1"/>
  <c r="M48" i="21"/>
  <c r="N48" i="21" s="1"/>
  <c r="M175" i="21"/>
  <c r="N175" i="21" s="1"/>
  <c r="K175" i="21"/>
  <c r="L175" i="21" s="1"/>
  <c r="M39" i="21"/>
  <c r="N39" i="21" s="1"/>
  <c r="K39" i="21"/>
  <c r="L39" i="21" s="1"/>
  <c r="M67" i="21"/>
  <c r="N67" i="21" s="1"/>
  <c r="K67" i="21"/>
  <c r="L67" i="21" s="1"/>
  <c r="M193" i="21"/>
  <c r="N193" i="21" s="1"/>
  <c r="K193" i="21"/>
  <c r="L193" i="21" s="1"/>
  <c r="K267" i="21"/>
  <c r="L267" i="21" s="1"/>
  <c r="M267" i="21"/>
  <c r="N267" i="21" s="1"/>
  <c r="M89" i="21"/>
  <c r="N89" i="21" s="1"/>
  <c r="K89" i="21"/>
  <c r="L89" i="21" s="1"/>
  <c r="M102" i="21"/>
  <c r="N102" i="21" s="1"/>
  <c r="K102" i="21"/>
  <c r="L102" i="21" s="1"/>
  <c r="K75" i="21"/>
  <c r="L75" i="21" s="1"/>
  <c r="M75" i="21"/>
  <c r="N75" i="21" s="1"/>
  <c r="M220" i="21"/>
  <c r="N220" i="21" s="1"/>
  <c r="K220" i="21"/>
  <c r="L220" i="21" s="1"/>
  <c r="M250" i="21"/>
  <c r="N250" i="21" s="1"/>
  <c r="K250" i="21"/>
  <c r="L250" i="21" s="1"/>
  <c r="K118" i="21"/>
  <c r="L118" i="21" s="1"/>
  <c r="M118" i="21"/>
  <c r="N118" i="21" s="1"/>
  <c r="K135" i="21"/>
  <c r="L135" i="21" s="1"/>
  <c r="M135" i="21"/>
  <c r="N135" i="21" s="1"/>
  <c r="M169" i="21"/>
  <c r="N169" i="21" s="1"/>
  <c r="K169" i="21"/>
  <c r="L169" i="21" s="1"/>
  <c r="K18" i="21"/>
  <c r="L18" i="21" s="1"/>
  <c r="M18" i="21"/>
  <c r="N18" i="21" s="1"/>
  <c r="M82" i="21"/>
  <c r="N82" i="21" s="1"/>
  <c r="K82" i="21"/>
  <c r="L82" i="21" s="1"/>
  <c r="K108" i="21"/>
  <c r="L108" i="21" s="1"/>
  <c r="M108" i="21"/>
  <c r="N108" i="21" s="1"/>
  <c r="M210" i="21"/>
  <c r="N210" i="21" s="1"/>
  <c r="K210" i="21"/>
  <c r="L210" i="21" s="1"/>
  <c r="M136" i="21"/>
  <c r="N136" i="21" s="1"/>
  <c r="K136" i="21"/>
  <c r="L136" i="21" s="1"/>
  <c r="K110" i="21"/>
  <c r="L110" i="21" s="1"/>
  <c r="M110" i="21"/>
  <c r="N110" i="21" s="1"/>
  <c r="K92" i="21"/>
  <c r="L92" i="21" s="1"/>
  <c r="M92" i="21"/>
  <c r="N92" i="21" s="1"/>
  <c r="K109" i="21"/>
  <c r="L109" i="21" s="1"/>
  <c r="M109" i="21"/>
  <c r="N109" i="21" s="1"/>
  <c r="M231" i="21"/>
  <c r="N231" i="21" s="1"/>
  <c r="K231" i="21"/>
  <c r="L231" i="21" s="1"/>
  <c r="K9" i="21"/>
  <c r="L9" i="21" s="1"/>
  <c r="M9" i="21"/>
  <c r="N9" i="21" s="1"/>
  <c r="M34" i="21"/>
  <c r="N34" i="21" s="1"/>
  <c r="K34" i="21"/>
  <c r="L34" i="21" s="1"/>
  <c r="K87" i="21"/>
  <c r="L87" i="21" s="1"/>
  <c r="M87" i="21"/>
  <c r="N87" i="21" s="1"/>
  <c r="M171" i="21"/>
  <c r="N171" i="21" s="1"/>
  <c r="K171" i="21"/>
  <c r="L171" i="21" s="1"/>
  <c r="M186" i="21"/>
  <c r="N186" i="21" s="1"/>
  <c r="K186" i="21"/>
  <c r="L186" i="21" s="1"/>
  <c r="K86" i="21"/>
  <c r="L86" i="21" s="1"/>
  <c r="M86" i="21"/>
  <c r="N86" i="21" s="1"/>
  <c r="K180" i="21"/>
  <c r="L180" i="21" s="1"/>
  <c r="M180" i="21"/>
  <c r="N180" i="21" s="1"/>
  <c r="K23" i="21"/>
  <c r="L23" i="21" s="1"/>
  <c r="M23" i="21"/>
  <c r="N23" i="21" s="1"/>
  <c r="M104" i="21"/>
  <c r="N104" i="21" s="1"/>
  <c r="K104" i="21"/>
  <c r="L104" i="21" s="1"/>
  <c r="M179" i="21"/>
  <c r="N179" i="21" s="1"/>
  <c r="K179" i="21"/>
  <c r="L179" i="21" s="1"/>
  <c r="M247" i="21"/>
  <c r="N247" i="21" s="1"/>
  <c r="K247" i="21"/>
  <c r="L247" i="21" s="1"/>
  <c r="M38" i="21"/>
  <c r="N38" i="21" s="1"/>
  <c r="K38" i="21"/>
  <c r="L38" i="21" s="1"/>
  <c r="K266" i="21"/>
  <c r="L266" i="21" s="1"/>
  <c r="M266" i="21"/>
  <c r="N266" i="21" s="1"/>
  <c r="M78" i="21"/>
  <c r="N78" i="21" s="1"/>
  <c r="K78" i="21"/>
  <c r="L78" i="21" s="1"/>
  <c r="M99" i="21"/>
  <c r="N99" i="21" s="1"/>
  <c r="K99" i="21"/>
  <c r="L99" i="21" s="1"/>
  <c r="M165" i="21"/>
  <c r="N165" i="21" s="1"/>
  <c r="K165" i="21"/>
  <c r="L165" i="21" s="1"/>
  <c r="K252" i="21"/>
  <c r="L252" i="21" s="1"/>
  <c r="M252" i="21"/>
  <c r="N252" i="21" s="1"/>
  <c r="K50" i="21"/>
  <c r="L50" i="21" s="1"/>
  <c r="M50" i="21"/>
  <c r="N50" i="21" s="1"/>
  <c r="M47" i="21"/>
  <c r="N47" i="21" s="1"/>
  <c r="K47" i="21"/>
  <c r="L47" i="21" s="1"/>
  <c r="K106" i="21"/>
  <c r="L106" i="21" s="1"/>
  <c r="M106" i="21"/>
  <c r="N106" i="21" s="1"/>
  <c r="K192" i="21"/>
  <c r="L192" i="21" s="1"/>
  <c r="M192" i="21"/>
  <c r="N192" i="21" s="1"/>
  <c r="K233" i="21"/>
  <c r="L233" i="21" s="1"/>
  <c r="M233" i="21"/>
  <c r="N233" i="21" s="1"/>
  <c r="M74" i="21"/>
  <c r="N74" i="21" s="1"/>
  <c r="K74" i="21"/>
  <c r="L74" i="21" s="1"/>
  <c r="M142" i="21"/>
  <c r="N142" i="21" s="1"/>
  <c r="K142" i="21"/>
  <c r="L142" i="21" s="1"/>
  <c r="M197" i="21"/>
  <c r="N197" i="21" s="1"/>
  <c r="K197" i="21"/>
  <c r="L197" i="21" s="1"/>
  <c r="M7" i="21"/>
  <c r="N7" i="21" s="1"/>
  <c r="K7" i="21"/>
  <c r="L7" i="21" s="1"/>
  <c r="K124" i="21"/>
  <c r="L124" i="21" s="1"/>
  <c r="M124" i="21"/>
  <c r="N124" i="21" s="1"/>
  <c r="M143" i="21"/>
  <c r="N143" i="21" s="1"/>
  <c r="K143" i="21"/>
  <c r="L143" i="21" s="1"/>
  <c r="K226" i="21"/>
  <c r="L226" i="21" s="1"/>
  <c r="M226" i="21"/>
  <c r="N226" i="21" s="1"/>
  <c r="M58" i="21"/>
  <c r="N58" i="21" s="1"/>
  <c r="K58" i="21"/>
  <c r="L58" i="21" s="1"/>
  <c r="K141" i="21"/>
  <c r="L141" i="21" s="1"/>
  <c r="M141" i="21"/>
  <c r="N141" i="21" s="1"/>
  <c r="M5" i="21"/>
  <c r="N5" i="21" s="1"/>
  <c r="P5" i="21" s="1"/>
  <c r="K5" i="21"/>
  <c r="L5" i="21" s="1"/>
  <c r="M115" i="21"/>
  <c r="N115" i="21" s="1"/>
  <c r="K115" i="21"/>
  <c r="L115" i="21" s="1"/>
  <c r="K174" i="21"/>
  <c r="L174" i="21" s="1"/>
  <c r="M174" i="21"/>
  <c r="N174" i="21" s="1"/>
  <c r="M251" i="21"/>
  <c r="N251" i="21" s="1"/>
  <c r="K251" i="21"/>
  <c r="L251" i="21" s="1"/>
  <c r="M100" i="21"/>
  <c r="N100" i="21" s="1"/>
  <c r="K100" i="21"/>
  <c r="L100" i="21" s="1"/>
  <c r="K246" i="21"/>
  <c r="L246" i="21" s="1"/>
  <c r="M246" i="21"/>
  <c r="N246" i="21" s="1"/>
  <c r="M52" i="21"/>
  <c r="N52" i="21" s="1"/>
  <c r="K52" i="21"/>
  <c r="L52" i="21" s="1"/>
  <c r="M63" i="21"/>
  <c r="N63" i="21" s="1"/>
  <c r="K63" i="21"/>
  <c r="L63" i="21" s="1"/>
  <c r="M161" i="21"/>
  <c r="N161" i="21" s="1"/>
  <c r="K161" i="21"/>
  <c r="L161" i="21" s="1"/>
  <c r="M256" i="21"/>
  <c r="N256" i="21" s="1"/>
  <c r="K256" i="21"/>
  <c r="L256" i="21" s="1"/>
  <c r="K41" i="21"/>
  <c r="L41" i="21" s="1"/>
  <c r="M41" i="21"/>
  <c r="N41" i="21" s="1"/>
  <c r="K26" i="21"/>
  <c r="L26" i="21" s="1"/>
  <c r="M26" i="21"/>
  <c r="N26" i="21" s="1"/>
  <c r="K46" i="21"/>
  <c r="L46" i="21" s="1"/>
  <c r="M46" i="21"/>
  <c r="N46" i="21" s="1"/>
  <c r="M131" i="21"/>
  <c r="N131" i="21" s="1"/>
  <c r="K131" i="21"/>
  <c r="L131" i="21" s="1"/>
  <c r="K183" i="21"/>
  <c r="L183" i="21" s="1"/>
  <c r="M183" i="21"/>
  <c r="N183" i="21" s="1"/>
  <c r="M259" i="21"/>
  <c r="N259" i="21" s="1"/>
  <c r="K259" i="21"/>
  <c r="L259" i="21" s="1"/>
  <c r="K114" i="21"/>
  <c r="L114" i="21" s="1"/>
  <c r="M114" i="21"/>
  <c r="N114" i="21" s="1"/>
  <c r="K101" i="21"/>
  <c r="L101" i="21" s="1"/>
  <c r="M101" i="21"/>
  <c r="N101" i="21" s="1"/>
  <c r="K139" i="21"/>
  <c r="L139" i="21" s="1"/>
  <c r="M139" i="21"/>
  <c r="N139" i="21" s="1"/>
  <c r="M173" i="21"/>
  <c r="N173" i="21" s="1"/>
  <c r="K173" i="21"/>
  <c r="L173" i="21" s="1"/>
  <c r="M265" i="21"/>
  <c r="N265" i="21" s="1"/>
  <c r="K265" i="21"/>
  <c r="L265" i="21" s="1"/>
  <c r="M53" i="21"/>
  <c r="N53" i="21" s="1"/>
  <c r="K53" i="21"/>
  <c r="L53" i="21" s="1"/>
  <c r="M189" i="21"/>
  <c r="N189" i="21" s="1"/>
  <c r="K189" i="21"/>
  <c r="L189" i="21" s="1"/>
  <c r="M187" i="21"/>
  <c r="N187" i="21" s="1"/>
  <c r="K187" i="21"/>
  <c r="L187" i="21" s="1"/>
  <c r="K22" i="21"/>
  <c r="L22" i="21" s="1"/>
  <c r="M22" i="21"/>
  <c r="N22" i="21" s="1"/>
  <c r="M66" i="21"/>
  <c r="N66" i="21" s="1"/>
  <c r="K66" i="21"/>
  <c r="L66" i="21" s="1"/>
  <c r="K105" i="21"/>
  <c r="L105" i="21" s="1"/>
  <c r="M105" i="21"/>
  <c r="N105" i="21" s="1"/>
  <c r="K230" i="21"/>
  <c r="L230" i="21" s="1"/>
  <c r="M230" i="21"/>
  <c r="N230" i="21" s="1"/>
  <c r="K148" i="21"/>
  <c r="L148" i="21" s="1"/>
  <c r="M148" i="21"/>
  <c r="N148" i="21" s="1"/>
  <c r="M182" i="21"/>
  <c r="N182" i="21" s="1"/>
  <c r="K182" i="21"/>
  <c r="L182" i="21" s="1"/>
  <c r="K73" i="21"/>
  <c r="L73" i="21" s="1"/>
  <c r="M73" i="21"/>
  <c r="N73" i="21" s="1"/>
  <c r="M33" i="21"/>
  <c r="N33" i="21" s="1"/>
  <c r="K33" i="21"/>
  <c r="L33" i="21" s="1"/>
  <c r="K83" i="21"/>
  <c r="L83" i="21" s="1"/>
  <c r="M83" i="21"/>
  <c r="N83" i="21" s="1"/>
  <c r="K176" i="21"/>
  <c r="L176" i="21" s="1"/>
  <c r="M176" i="21"/>
  <c r="N176" i="21" s="1"/>
  <c r="M212" i="21"/>
  <c r="N212" i="21" s="1"/>
  <c r="K212" i="21"/>
  <c r="L212" i="21" s="1"/>
  <c r="M29" i="21"/>
  <c r="N29" i="21" s="1"/>
  <c r="K29" i="21"/>
  <c r="L29" i="21" s="1"/>
  <c r="M85" i="21"/>
  <c r="N85" i="21" s="1"/>
  <c r="K85" i="21"/>
  <c r="L85" i="21" s="1"/>
  <c r="K126" i="21"/>
  <c r="L126" i="21" s="1"/>
  <c r="M126" i="21"/>
  <c r="N126" i="21" s="1"/>
  <c r="M153" i="21"/>
  <c r="N153" i="21" s="1"/>
  <c r="K153" i="21"/>
  <c r="L153" i="21" s="1"/>
  <c r="M238" i="21"/>
  <c r="N238" i="21" s="1"/>
  <c r="K238" i="21"/>
  <c r="L238" i="21" s="1"/>
  <c r="K91" i="21"/>
  <c r="L91" i="21" s="1"/>
  <c r="M91" i="21"/>
  <c r="N91" i="21" s="1"/>
  <c r="M190" i="21"/>
  <c r="N190" i="21" s="1"/>
  <c r="K190" i="21"/>
  <c r="L190" i="21" s="1"/>
  <c r="M128" i="21"/>
  <c r="N128" i="21" s="1"/>
  <c r="K128" i="21"/>
  <c r="L128" i="21" s="1"/>
  <c r="K95" i="21"/>
  <c r="L95" i="21" s="1"/>
  <c r="M95" i="21"/>
  <c r="N95" i="21" s="1"/>
  <c r="M248" i="21"/>
  <c r="N248" i="21" s="1"/>
  <c r="K248" i="21"/>
  <c r="L248" i="21" s="1"/>
  <c r="M221" i="21"/>
  <c r="N221" i="21" s="1"/>
  <c r="K221" i="21"/>
  <c r="L221" i="21" s="1"/>
  <c r="K68" i="21"/>
  <c r="L68" i="21" s="1"/>
  <c r="M68" i="21"/>
  <c r="N68" i="21" s="1"/>
  <c r="K19" i="21"/>
  <c r="L19" i="21" s="1"/>
  <c r="M19" i="21"/>
  <c r="N19" i="21" s="1"/>
  <c r="K49" i="21"/>
  <c r="L49" i="21" s="1"/>
  <c r="M49" i="21"/>
  <c r="N49" i="21" s="1"/>
  <c r="M138" i="21"/>
  <c r="N138" i="21" s="1"/>
  <c r="K138" i="21"/>
  <c r="L138" i="21" s="1"/>
  <c r="K216" i="21"/>
  <c r="L216" i="21" s="1"/>
  <c r="M216" i="21"/>
  <c r="N216" i="21" s="1"/>
  <c r="K225" i="21"/>
  <c r="L225" i="21" s="1"/>
  <c r="M225" i="21"/>
  <c r="N225" i="21" s="1"/>
  <c r="K255" i="21"/>
  <c r="L255" i="21" s="1"/>
  <c r="M255" i="21"/>
  <c r="N255" i="21" s="1"/>
  <c r="K62" i="21"/>
  <c r="L62" i="21" s="1"/>
  <c r="M62" i="21"/>
  <c r="N62" i="21" s="1"/>
  <c r="K244" i="21"/>
  <c r="L244" i="21" s="1"/>
  <c r="M244" i="21"/>
  <c r="N244" i="21" s="1"/>
  <c r="K202" i="21"/>
  <c r="L202" i="21" s="1"/>
  <c r="M202" i="21"/>
  <c r="N202" i="21" s="1"/>
  <c r="M27" i="21"/>
  <c r="N27" i="21" s="1"/>
  <c r="K27" i="21"/>
  <c r="L27" i="21" s="1"/>
  <c r="K201" i="21"/>
  <c r="L201" i="21" s="1"/>
  <c r="M201" i="21"/>
  <c r="N201" i="21" s="1"/>
  <c r="M129" i="21"/>
  <c r="N129" i="21" s="1"/>
  <c r="K129" i="21"/>
  <c r="L129" i="21" s="1"/>
  <c r="M219" i="21"/>
  <c r="N219" i="21" s="1"/>
  <c r="K219" i="21"/>
  <c r="L219" i="21" s="1"/>
  <c r="K111" i="21"/>
  <c r="L111" i="21" s="1"/>
  <c r="M111" i="21"/>
  <c r="N111" i="21" s="1"/>
  <c r="K150" i="21"/>
  <c r="L150" i="21" s="1"/>
  <c r="M150" i="21"/>
  <c r="N150" i="21" s="1"/>
  <c r="K137" i="21"/>
  <c r="L137" i="21" s="1"/>
  <c r="M137" i="21"/>
  <c r="N137" i="21" s="1"/>
  <c r="K268" i="21"/>
  <c r="L268" i="21" s="1"/>
  <c r="M268" i="21"/>
  <c r="N268" i="21" s="1"/>
  <c r="M167" i="21"/>
  <c r="N167" i="21" s="1"/>
  <c r="K167" i="21"/>
  <c r="L167" i="21" s="1"/>
  <c r="M239" i="21"/>
  <c r="N239" i="21" s="1"/>
  <c r="K239" i="21"/>
  <c r="L239" i="21" s="1"/>
  <c r="K17" i="21"/>
  <c r="L17" i="21" s="1"/>
  <c r="M17" i="21"/>
  <c r="N17" i="21" s="1"/>
  <c r="K37" i="21"/>
  <c r="L37" i="21" s="1"/>
  <c r="M37" i="21"/>
  <c r="N37" i="21" s="1"/>
  <c r="M168" i="21"/>
  <c r="N168" i="21" s="1"/>
  <c r="K168" i="21"/>
  <c r="L168" i="21" s="1"/>
  <c r="M185" i="21"/>
  <c r="N185" i="21" s="1"/>
  <c r="K185" i="21"/>
  <c r="L185" i="21" s="1"/>
  <c r="M262" i="21"/>
  <c r="N262" i="21" s="1"/>
  <c r="K262" i="21"/>
  <c r="L262" i="21" s="1"/>
  <c r="M196" i="21"/>
  <c r="N196" i="21" s="1"/>
  <c r="K196" i="21"/>
  <c r="L196" i="21" s="1"/>
  <c r="M240" i="21"/>
  <c r="N240" i="21" s="1"/>
  <c r="K240" i="21"/>
  <c r="L240" i="21" s="1"/>
  <c r="K35" i="21"/>
  <c r="L35" i="21" s="1"/>
  <c r="M35" i="21"/>
  <c r="N35" i="21" s="1"/>
  <c r="M127" i="21"/>
  <c r="N127" i="21" s="1"/>
  <c r="K127" i="21"/>
  <c r="L127" i="21" s="1"/>
  <c r="K214" i="21"/>
  <c r="L214" i="21" s="1"/>
  <c r="M214" i="21"/>
  <c r="N214" i="21" s="1"/>
  <c r="K253" i="21"/>
  <c r="L253" i="21" s="1"/>
  <c r="M253" i="21"/>
  <c r="N253" i="21" s="1"/>
  <c r="K208" i="21"/>
  <c r="L208" i="21" s="1"/>
  <c r="M208" i="21"/>
  <c r="N208" i="21" s="1"/>
  <c r="M21" i="21"/>
  <c r="N21" i="21" s="1"/>
  <c r="K21" i="21"/>
  <c r="L21" i="21" s="1"/>
  <c r="K98" i="21"/>
  <c r="L98" i="21" s="1"/>
  <c r="M98" i="21"/>
  <c r="N98" i="21" s="1"/>
  <c r="K181" i="21"/>
  <c r="L181" i="21" s="1"/>
  <c r="M181" i="21"/>
  <c r="N181" i="21" s="1"/>
  <c r="M263" i="21"/>
  <c r="N263" i="21" s="1"/>
  <c r="K263" i="21"/>
  <c r="L263" i="21" s="1"/>
  <c r="K257" i="21"/>
  <c r="L257" i="21" s="1"/>
  <c r="M257" i="21"/>
  <c r="N257" i="21" s="1"/>
  <c r="M31" i="21"/>
  <c r="N31" i="21" s="1"/>
  <c r="K31" i="21"/>
  <c r="L31" i="21" s="1"/>
  <c r="M81" i="21"/>
  <c r="N81" i="21" s="1"/>
  <c r="K81" i="21"/>
  <c r="L81" i="21" s="1"/>
  <c r="M146" i="21"/>
  <c r="N146" i="21" s="1"/>
  <c r="K146" i="21"/>
  <c r="L146" i="21" s="1"/>
  <c r="K213" i="21"/>
  <c r="L213" i="21" s="1"/>
  <c r="M213" i="21"/>
  <c r="N213" i="21" s="1"/>
  <c r="K16" i="21"/>
  <c r="L16" i="21" s="1"/>
  <c r="M16" i="21"/>
  <c r="N16" i="21" s="1"/>
  <c r="M80" i="21"/>
  <c r="N80" i="21" s="1"/>
  <c r="K80" i="21"/>
  <c r="L80" i="21" s="1"/>
  <c r="M164" i="21"/>
  <c r="N164" i="21" s="1"/>
  <c r="K164" i="21"/>
  <c r="L164" i="21" s="1"/>
  <c r="K203" i="21"/>
  <c r="L203" i="21" s="1"/>
  <c r="M203" i="21"/>
  <c r="N203" i="21" s="1"/>
  <c r="M70" i="21"/>
  <c r="N70" i="21" s="1"/>
  <c r="K70" i="21"/>
  <c r="L70" i="21" s="1"/>
  <c r="K116" i="21"/>
  <c r="L116" i="21" s="1"/>
  <c r="M116" i="21"/>
  <c r="N116" i="21" s="1"/>
  <c r="M163" i="21"/>
  <c r="N163" i="21" s="1"/>
  <c r="K163" i="21"/>
  <c r="L163" i="21" s="1"/>
  <c r="M254" i="21"/>
  <c r="N254" i="21" s="1"/>
  <c r="K254" i="21"/>
  <c r="L254" i="21" s="1"/>
  <c r="M156" i="21"/>
  <c r="N156" i="21" s="1"/>
  <c r="K156" i="21"/>
  <c r="L156" i="21" s="1"/>
  <c r="K152" i="21"/>
  <c r="L152" i="21" s="1"/>
  <c r="M152" i="21"/>
  <c r="N152" i="21" s="1"/>
  <c r="K147" i="21"/>
  <c r="L147" i="21" s="1"/>
  <c r="M147" i="21"/>
  <c r="N147" i="21" s="1"/>
  <c r="M170" i="21"/>
  <c r="N170" i="21" s="1"/>
  <c r="K170" i="21"/>
  <c r="L170" i="21" s="1"/>
  <c r="K228" i="21"/>
  <c r="L228" i="21" s="1"/>
  <c r="M228" i="21"/>
  <c r="N228" i="21" s="1"/>
  <c r="K28" i="21"/>
  <c r="L28" i="21" s="1"/>
  <c r="M28" i="21"/>
  <c r="N28" i="21" s="1"/>
  <c r="M140" i="21"/>
  <c r="N140" i="21" s="1"/>
  <c r="K140" i="21"/>
  <c r="L140" i="21" s="1"/>
  <c r="M158" i="21"/>
  <c r="N158" i="21" s="1"/>
  <c r="K158" i="21"/>
  <c r="L158" i="21" s="1"/>
  <c r="M236" i="21"/>
  <c r="N236" i="21" s="1"/>
  <c r="K236" i="21"/>
  <c r="L236" i="21" s="1"/>
  <c r="M245" i="21"/>
  <c r="N245" i="21" s="1"/>
  <c r="K245" i="21"/>
  <c r="L245" i="21" s="1"/>
  <c r="K130" i="21"/>
  <c r="L130" i="21" s="1"/>
  <c r="M130" i="21"/>
  <c r="N130" i="21" s="1"/>
  <c r="K249" i="21"/>
  <c r="L249" i="21" s="1"/>
  <c r="M249" i="21"/>
  <c r="N249" i="21" s="1"/>
  <c r="M42" i="21"/>
  <c r="N42" i="21" s="1"/>
  <c r="K42" i="21"/>
  <c r="L42" i="21" s="1"/>
  <c r="M134" i="21"/>
  <c r="N134" i="21" s="1"/>
  <c r="K134" i="21"/>
  <c r="L134" i="21" s="1"/>
  <c r="K260" i="21"/>
  <c r="L260" i="21" s="1"/>
  <c r="M260" i="21"/>
  <c r="N260" i="21" s="1"/>
  <c r="M32" i="21"/>
  <c r="N32" i="21" s="1"/>
  <c r="K32" i="21"/>
  <c r="L32" i="21" s="1"/>
  <c r="K59" i="21"/>
  <c r="L59" i="21" s="1"/>
  <c r="M59" i="21"/>
  <c r="N59" i="21" s="1"/>
  <c r="M54" i="21"/>
  <c r="N54" i="21" s="1"/>
  <c r="K54" i="21"/>
  <c r="L54" i="21" s="1"/>
  <c r="K188" i="21"/>
  <c r="L188" i="21" s="1"/>
  <c r="M188" i="21"/>
  <c r="N188" i="21" s="1"/>
  <c r="K125" i="21"/>
  <c r="L125" i="21" s="1"/>
  <c r="M125" i="21"/>
  <c r="N125" i="21" s="1"/>
  <c r="K234" i="21"/>
  <c r="L234" i="21" s="1"/>
  <c r="M234" i="21"/>
  <c r="N234" i="21" s="1"/>
  <c r="K229" i="21"/>
  <c r="L229" i="21" s="1"/>
  <c r="M229" i="21"/>
  <c r="N229" i="21" s="1"/>
  <c r="M24" i="21"/>
  <c r="N24" i="21" s="1"/>
  <c r="K24" i="21"/>
  <c r="L24" i="21" s="1"/>
  <c r="M120" i="21"/>
  <c r="N120" i="21" s="1"/>
  <c r="K120" i="21"/>
  <c r="L120" i="21" s="1"/>
  <c r="M133" i="21"/>
  <c r="N133" i="21" s="1"/>
  <c r="K133" i="21"/>
  <c r="L133" i="21" s="1"/>
  <c r="K191" i="21"/>
  <c r="L191" i="21" s="1"/>
  <c r="M191" i="21"/>
  <c r="N191" i="21" s="1"/>
  <c r="K57" i="21"/>
  <c r="L57" i="21" s="1"/>
  <c r="M57" i="21"/>
  <c r="N57" i="21" s="1"/>
  <c r="K132" i="21"/>
  <c r="L132" i="21" s="1"/>
  <c r="M132" i="21"/>
  <c r="N132" i="21" s="1"/>
  <c r="K218" i="21"/>
  <c r="L218" i="21" s="1"/>
  <c r="M218" i="21"/>
  <c r="N218" i="21" s="1"/>
  <c r="M235" i="21"/>
  <c r="N235" i="21" s="1"/>
  <c r="K235" i="21"/>
  <c r="L235" i="21" s="1"/>
  <c r="M107" i="21"/>
  <c r="N107" i="21" s="1"/>
  <c r="K107" i="21"/>
  <c r="L107" i="21" s="1"/>
  <c r="K56" i="21"/>
  <c r="L56" i="21" s="1"/>
  <c r="M56" i="21"/>
  <c r="N56" i="21" s="1"/>
  <c r="M177" i="21"/>
  <c r="N177" i="21" s="1"/>
  <c r="K177" i="21"/>
  <c r="L177" i="21" s="1"/>
  <c r="M237" i="21"/>
  <c r="N237" i="21" s="1"/>
  <c r="K237" i="21"/>
  <c r="L237" i="21" s="1"/>
  <c r="O6" i="21" l="1"/>
  <c r="P6" i="21" s="1"/>
  <c r="Q6" i="21" s="1"/>
  <c r="O7" i="21" l="1"/>
  <c r="O8" i="21" l="1"/>
  <c r="P7" i="21"/>
  <c r="Q7" i="21" s="1"/>
  <c r="P8" i="21" l="1"/>
  <c r="Q8" i="21" s="1"/>
  <c r="O9" i="21"/>
  <c r="O10" i="21" l="1"/>
  <c r="P9" i="21"/>
  <c r="Q9" i="21" s="1"/>
  <c r="O11" i="21" l="1"/>
  <c r="P10" i="21"/>
  <c r="Q10" i="21" s="1"/>
  <c r="O12" i="21" l="1"/>
  <c r="P11" i="21"/>
  <c r="Q11" i="21" s="1"/>
  <c r="P12" i="21" l="1"/>
  <c r="Q12" i="21" s="1"/>
  <c r="O13" i="21"/>
  <c r="P13" i="21" l="1"/>
  <c r="Q13" i="21" s="1"/>
  <c r="O14" i="21"/>
  <c r="O15" i="21" l="1"/>
  <c r="P14" i="21"/>
  <c r="Q14" i="21" s="1"/>
  <c r="O16" i="21" l="1"/>
  <c r="P15" i="21"/>
  <c r="Q15" i="21" s="1"/>
  <c r="P16" i="21" l="1"/>
  <c r="Q16" i="21" s="1"/>
  <c r="O17" i="21"/>
  <c r="P17" i="21" l="1"/>
  <c r="Q17" i="21" s="1"/>
  <c r="O18" i="21"/>
  <c r="O19" i="21" l="1"/>
  <c r="P18" i="21"/>
  <c r="Q18" i="21" s="1"/>
  <c r="O20" i="21" l="1"/>
  <c r="P19" i="21"/>
  <c r="Q19" i="21" s="1"/>
  <c r="P20" i="21" l="1"/>
  <c r="Q20" i="21" s="1"/>
  <c r="O21" i="21"/>
  <c r="O22" i="21" l="1"/>
  <c r="P21" i="21"/>
  <c r="Q21" i="21" s="1"/>
  <c r="O23" i="21" l="1"/>
  <c r="P22" i="21"/>
  <c r="Q22" i="21" s="1"/>
  <c r="P23" i="21" l="1"/>
  <c r="Q23" i="21" s="1"/>
  <c r="O24" i="21"/>
  <c r="O25" i="21" l="1"/>
  <c r="P24" i="21"/>
  <c r="Q24" i="21" s="1"/>
  <c r="P25" i="21" l="1"/>
  <c r="Q25" i="21" s="1"/>
  <c r="O26" i="21"/>
  <c r="P26" i="21" l="1"/>
  <c r="Q26" i="21" s="1"/>
  <c r="O27" i="21"/>
  <c r="O28" i="21" l="1"/>
  <c r="P27" i="21"/>
  <c r="Q27" i="21" s="1"/>
  <c r="O29" i="21" l="1"/>
  <c r="P28" i="21"/>
  <c r="Q28" i="21" s="1"/>
  <c r="O30" i="21" l="1"/>
  <c r="P29" i="21"/>
  <c r="Q29" i="21" s="1"/>
  <c r="O31" i="21" l="1"/>
  <c r="P30" i="21"/>
  <c r="Q30" i="21" s="1"/>
  <c r="P31" i="21" l="1"/>
  <c r="Q31" i="21" s="1"/>
  <c r="O32" i="21"/>
  <c r="P32" i="21" l="1"/>
  <c r="Q32" i="21" s="1"/>
  <c r="O33" i="21"/>
  <c r="O34" i="21" l="1"/>
  <c r="P33" i="21"/>
  <c r="Q33" i="21" s="1"/>
  <c r="O35" i="21" l="1"/>
  <c r="P34" i="21"/>
  <c r="Q34" i="21" s="1"/>
  <c r="O36" i="21" l="1"/>
  <c r="P35" i="21"/>
  <c r="Q35" i="21" s="1"/>
  <c r="O37" i="21" l="1"/>
  <c r="P36" i="21"/>
  <c r="Q36" i="21" s="1"/>
  <c r="O38" i="21" l="1"/>
  <c r="P37" i="21"/>
  <c r="Q37" i="21" s="1"/>
  <c r="P38" i="21" l="1"/>
  <c r="Q38" i="21" s="1"/>
  <c r="O39" i="21"/>
  <c r="P39" i="21" l="1"/>
  <c r="Q39" i="21" s="1"/>
  <c r="O40" i="21"/>
  <c r="O41" i="21" l="1"/>
  <c r="P40" i="21"/>
  <c r="Q40" i="21" s="1"/>
  <c r="P41" i="21" l="1"/>
  <c r="Q41" i="21" s="1"/>
  <c r="O42" i="21"/>
  <c r="P42" i="21" l="1"/>
  <c r="Q42" i="21" s="1"/>
  <c r="O43" i="21"/>
  <c r="P43" i="21" l="1"/>
  <c r="Q43" i="21" s="1"/>
  <c r="O44" i="21"/>
  <c r="O45" i="21" l="1"/>
  <c r="P44" i="21"/>
  <c r="Q44" i="21" s="1"/>
  <c r="P45" i="21" l="1"/>
  <c r="Q45" i="21" s="1"/>
  <c r="O46" i="21"/>
  <c r="O47" i="21" l="1"/>
  <c r="P46" i="21"/>
  <c r="Q46" i="21" s="1"/>
  <c r="O48" i="21" l="1"/>
  <c r="P47" i="21"/>
  <c r="Q47" i="21" s="1"/>
  <c r="O49" i="21" l="1"/>
  <c r="P48" i="21"/>
  <c r="Q48" i="21" s="1"/>
  <c r="P49" i="21" l="1"/>
  <c r="Q49" i="21" s="1"/>
  <c r="O50" i="21"/>
  <c r="O51" i="21" l="1"/>
  <c r="P50" i="21"/>
  <c r="Q50" i="21" s="1"/>
  <c r="P51" i="21" l="1"/>
  <c r="Q51" i="21" s="1"/>
  <c r="O52" i="21"/>
  <c r="O53" i="21" l="1"/>
  <c r="P52" i="21"/>
  <c r="Q52" i="21" s="1"/>
  <c r="P53" i="21" l="1"/>
  <c r="Q53" i="21" s="1"/>
  <c r="O54" i="21"/>
  <c r="P54" i="21" l="1"/>
  <c r="Q54" i="21" s="1"/>
  <c r="O55" i="21"/>
  <c r="O56" i="21" l="1"/>
  <c r="P55" i="21"/>
  <c r="Q55" i="21" s="1"/>
  <c r="O57" i="21" l="1"/>
  <c r="P56" i="21"/>
  <c r="Q56" i="21" s="1"/>
  <c r="P57" i="21" l="1"/>
  <c r="Q57" i="21" s="1"/>
  <c r="O58" i="21"/>
  <c r="O59" i="21" l="1"/>
  <c r="P58" i="21"/>
  <c r="Q58" i="21" s="1"/>
  <c r="P59" i="21" l="1"/>
  <c r="Q59" i="21" s="1"/>
  <c r="O60" i="21"/>
  <c r="O61" i="21" l="1"/>
  <c r="P60" i="21"/>
  <c r="Q60" i="21" s="1"/>
  <c r="O62" i="21" l="1"/>
  <c r="P61" i="21"/>
  <c r="Q61" i="21" s="1"/>
  <c r="P62" i="21" l="1"/>
  <c r="Q62" i="21" s="1"/>
  <c r="O63" i="21"/>
  <c r="O64" i="21" l="1"/>
  <c r="P63" i="21"/>
  <c r="Q63" i="21" s="1"/>
  <c r="P64" i="21" l="1"/>
  <c r="Q64" i="21" s="1"/>
  <c r="O65" i="21"/>
  <c r="P65" i="21" l="1"/>
  <c r="Q65" i="21" s="1"/>
  <c r="O66" i="21"/>
  <c r="O67" i="21" l="1"/>
  <c r="P66" i="21"/>
  <c r="Q66" i="21" s="1"/>
  <c r="P67" i="21" l="1"/>
  <c r="Q67" i="21" s="1"/>
  <c r="O68" i="21"/>
  <c r="P68" i="21" l="1"/>
  <c r="Q68" i="21" s="1"/>
  <c r="O69" i="21"/>
  <c r="O70" i="21" l="1"/>
  <c r="P69" i="21"/>
  <c r="Q69" i="21" s="1"/>
  <c r="P70" i="21" l="1"/>
  <c r="Q70" i="21" s="1"/>
  <c r="O71" i="21"/>
  <c r="O72" i="21" l="1"/>
  <c r="P71" i="21"/>
  <c r="Q71" i="21" s="1"/>
  <c r="O73" i="21" l="1"/>
  <c r="P72" i="21"/>
  <c r="Q72" i="21" s="1"/>
  <c r="O74" i="21" l="1"/>
  <c r="P73" i="21"/>
  <c r="Q73" i="21" s="1"/>
  <c r="O75" i="21" l="1"/>
  <c r="P74" i="21"/>
  <c r="Q74" i="21" s="1"/>
  <c r="P75" i="21" l="1"/>
  <c r="Q75" i="21" s="1"/>
  <c r="O76" i="21"/>
  <c r="O77" i="21" l="1"/>
  <c r="P76" i="21"/>
  <c r="Q76" i="21" s="1"/>
  <c r="O78" i="21" l="1"/>
  <c r="P77" i="21"/>
  <c r="Q77" i="21" s="1"/>
  <c r="P78" i="21" l="1"/>
  <c r="Q78" i="21" s="1"/>
  <c r="O79" i="21"/>
  <c r="O80" i="21" l="1"/>
  <c r="P79" i="21"/>
  <c r="Q79" i="21" s="1"/>
  <c r="P80" i="21" l="1"/>
  <c r="Q80" i="21" s="1"/>
  <c r="O81" i="21"/>
  <c r="O82" i="21" l="1"/>
  <c r="P81" i="21"/>
  <c r="Q81" i="21" s="1"/>
  <c r="O83" i="21" l="1"/>
  <c r="P82" i="21"/>
  <c r="Q82" i="21" s="1"/>
  <c r="O84" i="21" l="1"/>
  <c r="P83" i="21"/>
  <c r="Q83" i="21" s="1"/>
  <c r="O85" i="21" l="1"/>
  <c r="P84" i="21"/>
  <c r="Q84" i="21" s="1"/>
  <c r="O86" i="21" l="1"/>
  <c r="P85" i="21"/>
  <c r="Q85" i="21" s="1"/>
  <c r="P86" i="21" l="1"/>
  <c r="Q86" i="21" s="1"/>
  <c r="O87" i="21"/>
  <c r="P87" i="21" l="1"/>
  <c r="Q87" i="21" s="1"/>
  <c r="O88" i="21"/>
  <c r="O89" i="21" l="1"/>
  <c r="P88" i="21"/>
  <c r="Q88" i="21" s="1"/>
  <c r="P89" i="21" l="1"/>
  <c r="Q89" i="21" s="1"/>
  <c r="O90" i="21"/>
  <c r="O91" i="21" l="1"/>
  <c r="P90" i="21"/>
  <c r="Q90" i="21" s="1"/>
  <c r="O92" i="21" l="1"/>
  <c r="P91" i="21"/>
  <c r="Q91" i="21" s="1"/>
  <c r="P92" i="21" l="1"/>
  <c r="Q92" i="21" s="1"/>
  <c r="O93" i="21"/>
  <c r="O94" i="21" l="1"/>
  <c r="P93" i="21"/>
  <c r="Q93" i="21" s="1"/>
  <c r="P94" i="21" l="1"/>
  <c r="Q94" i="21" s="1"/>
  <c r="O95" i="21"/>
  <c r="O96" i="21" l="1"/>
  <c r="P95" i="21"/>
  <c r="Q95" i="21" s="1"/>
  <c r="O97" i="21" l="1"/>
  <c r="P96" i="21"/>
  <c r="Q96" i="21" s="1"/>
  <c r="P97" i="21" l="1"/>
  <c r="Q97" i="21" s="1"/>
  <c r="O98" i="21"/>
  <c r="O99" i="21" l="1"/>
  <c r="P98" i="21"/>
  <c r="Q98" i="21" s="1"/>
  <c r="O100" i="21" l="1"/>
  <c r="P99" i="21"/>
  <c r="Q99" i="21" s="1"/>
  <c r="P100" i="21" l="1"/>
  <c r="Q100" i="21" s="1"/>
  <c r="O101" i="21"/>
  <c r="P101" i="21" l="1"/>
  <c r="Q101" i="21" s="1"/>
  <c r="O102" i="21"/>
  <c r="P102" i="21" l="1"/>
  <c r="Q102" i="21" s="1"/>
  <c r="O103" i="21"/>
  <c r="P103" i="21" l="1"/>
  <c r="Q103" i="21" s="1"/>
  <c r="O104" i="21"/>
  <c r="P104" i="21" l="1"/>
  <c r="Q104" i="21" s="1"/>
  <c r="O105" i="21"/>
  <c r="O106" i="21" l="1"/>
  <c r="P105" i="21"/>
  <c r="Q105" i="21" s="1"/>
  <c r="P106" i="21" l="1"/>
  <c r="Q106" i="21" s="1"/>
  <c r="O107" i="21"/>
  <c r="O108" i="21" l="1"/>
  <c r="P107" i="21"/>
  <c r="Q107" i="21" s="1"/>
  <c r="O109" i="21" l="1"/>
  <c r="P108" i="21"/>
  <c r="Q108" i="21" s="1"/>
  <c r="P109" i="21" l="1"/>
  <c r="Q109" i="21" s="1"/>
  <c r="O110" i="21"/>
  <c r="O111" i="21" l="1"/>
  <c r="P110" i="21"/>
  <c r="Q110" i="21" s="1"/>
  <c r="O112" i="21" l="1"/>
  <c r="P111" i="21"/>
  <c r="Q111" i="21" s="1"/>
  <c r="P112" i="21" l="1"/>
  <c r="Q112" i="21" s="1"/>
  <c r="O113" i="21"/>
  <c r="O114" i="21" l="1"/>
  <c r="P113" i="21"/>
  <c r="Q113" i="21" s="1"/>
  <c r="P114" i="21" l="1"/>
  <c r="Q114" i="21" s="1"/>
  <c r="O115" i="21"/>
  <c r="O116" i="21" l="1"/>
  <c r="P115" i="21"/>
  <c r="Q115" i="21" s="1"/>
  <c r="P116" i="21" l="1"/>
  <c r="Q116" i="21" s="1"/>
  <c r="O117" i="21"/>
  <c r="O118" i="21" l="1"/>
  <c r="P117" i="21"/>
  <c r="Q117" i="21" s="1"/>
  <c r="P118" i="21" l="1"/>
  <c r="Q118" i="21" s="1"/>
  <c r="O119" i="21"/>
  <c r="P119" i="21" l="1"/>
  <c r="Q119" i="21" s="1"/>
  <c r="O120" i="21"/>
  <c r="O121" i="21" l="1"/>
  <c r="P120" i="21"/>
  <c r="Q120" i="21" s="1"/>
  <c r="O122" i="21" l="1"/>
  <c r="P121" i="21"/>
  <c r="Q121" i="21" s="1"/>
  <c r="P122" i="21" l="1"/>
  <c r="Q122" i="21" s="1"/>
  <c r="O123" i="21"/>
  <c r="O124" i="21" l="1"/>
  <c r="P123" i="21"/>
  <c r="Q123" i="21" s="1"/>
  <c r="P124" i="21" l="1"/>
  <c r="Q124" i="21" s="1"/>
  <c r="O125" i="21"/>
  <c r="O126" i="21" l="1"/>
  <c r="P125" i="21"/>
  <c r="Q125" i="21" s="1"/>
  <c r="P126" i="21" l="1"/>
  <c r="Q126" i="21" s="1"/>
  <c r="O127" i="21"/>
  <c r="O128" i="21" l="1"/>
  <c r="P127" i="21"/>
  <c r="Q127" i="21" s="1"/>
  <c r="O129" i="21" l="1"/>
  <c r="P128" i="21"/>
  <c r="Q128" i="21" s="1"/>
  <c r="P129" i="21" l="1"/>
  <c r="Q129" i="21" s="1"/>
  <c r="O130" i="21"/>
  <c r="O131" i="21" l="1"/>
  <c r="P130" i="21"/>
  <c r="Q130" i="21" s="1"/>
  <c r="P131" i="21" l="1"/>
  <c r="Q131" i="21" s="1"/>
  <c r="O132" i="21"/>
  <c r="O133" i="21" l="1"/>
  <c r="P132" i="21"/>
  <c r="Q132" i="21" s="1"/>
  <c r="P133" i="21" l="1"/>
  <c r="Q133" i="21" s="1"/>
  <c r="O134" i="21"/>
  <c r="P134" i="21" l="1"/>
  <c r="Q134" i="21" s="1"/>
  <c r="O135" i="21"/>
  <c r="P135" i="21" l="1"/>
  <c r="Q135" i="21" s="1"/>
  <c r="O136" i="21"/>
  <c r="O137" i="21" l="1"/>
  <c r="P136" i="21"/>
  <c r="Q136" i="21" s="1"/>
  <c r="P137" i="21" l="1"/>
  <c r="Q137" i="21" s="1"/>
  <c r="O138" i="21"/>
  <c r="O139" i="21" l="1"/>
  <c r="P138" i="21"/>
  <c r="Q138" i="21" s="1"/>
  <c r="O140" i="21" l="1"/>
  <c r="P139" i="21"/>
  <c r="Q139" i="21" s="1"/>
  <c r="P140" i="21" l="1"/>
  <c r="Q140" i="21" s="1"/>
  <c r="O141" i="21"/>
  <c r="P141" i="21" l="1"/>
  <c r="Q141" i="21" s="1"/>
  <c r="O142" i="21"/>
  <c r="O143" i="21" l="1"/>
  <c r="P142" i="21"/>
  <c r="Q142" i="21" s="1"/>
  <c r="P143" i="21" l="1"/>
  <c r="Q143" i="21" s="1"/>
  <c r="O144" i="21"/>
  <c r="P144" i="21" l="1"/>
  <c r="Q144" i="21" s="1"/>
  <c r="O145" i="21"/>
  <c r="P145" i="21" l="1"/>
  <c r="Q145" i="21" s="1"/>
  <c r="O146" i="21"/>
  <c r="O147" i="21" l="1"/>
  <c r="P146" i="21"/>
  <c r="Q146" i="21" s="1"/>
  <c r="O148" i="21" l="1"/>
  <c r="P147" i="21"/>
  <c r="Q147" i="21" s="1"/>
  <c r="O149" i="21" l="1"/>
  <c r="P148" i="21"/>
  <c r="Q148" i="21" s="1"/>
  <c r="P149" i="21" l="1"/>
  <c r="Q149" i="21" s="1"/>
  <c r="O150" i="21"/>
  <c r="O151" i="21" l="1"/>
  <c r="P150" i="21"/>
  <c r="Q150" i="21" s="1"/>
  <c r="O152" i="21" l="1"/>
  <c r="P151" i="21"/>
  <c r="Q151" i="21" s="1"/>
  <c r="P152" i="21" l="1"/>
  <c r="Q152" i="21" s="1"/>
  <c r="O153" i="21"/>
  <c r="O154" i="21" l="1"/>
  <c r="P153" i="21"/>
  <c r="Q153" i="21" s="1"/>
  <c r="P154" i="21" l="1"/>
  <c r="Q154" i="21" s="1"/>
  <c r="O155" i="21"/>
  <c r="O156" i="21" l="1"/>
  <c r="P155" i="21"/>
  <c r="Q155" i="21" s="1"/>
  <c r="P156" i="21" l="1"/>
  <c r="Q156" i="21" s="1"/>
  <c r="O157" i="21"/>
  <c r="O158" i="21" l="1"/>
  <c r="P157" i="21"/>
  <c r="Q157" i="21" s="1"/>
  <c r="O159" i="21" l="1"/>
  <c r="P158" i="21"/>
  <c r="Q158" i="21" s="1"/>
  <c r="P159" i="21" l="1"/>
  <c r="Q159" i="21" s="1"/>
  <c r="O160" i="21"/>
  <c r="O161" i="21" l="1"/>
  <c r="P160" i="21"/>
  <c r="Q160" i="21" s="1"/>
  <c r="O162" i="21" l="1"/>
  <c r="P161" i="21"/>
  <c r="Q161" i="21" s="1"/>
  <c r="P162" i="21" l="1"/>
  <c r="Q162" i="21" s="1"/>
  <c r="O163" i="21"/>
  <c r="P163" i="21" l="1"/>
  <c r="Q163" i="21" s="1"/>
  <c r="O164" i="21"/>
  <c r="O165" i="21" l="1"/>
  <c r="P164" i="21"/>
  <c r="Q164" i="21" s="1"/>
  <c r="P165" i="21" l="1"/>
  <c r="Q165" i="21" s="1"/>
  <c r="O166" i="21"/>
  <c r="P166" i="21" l="1"/>
  <c r="Q166" i="21" s="1"/>
  <c r="O167" i="21"/>
  <c r="O168" i="21" l="1"/>
  <c r="P167" i="21"/>
  <c r="Q167" i="21" s="1"/>
  <c r="P168" i="21" l="1"/>
  <c r="Q168" i="21" s="1"/>
  <c r="O169" i="21"/>
  <c r="O170" i="21" l="1"/>
  <c r="P169" i="21"/>
  <c r="Q169" i="21" s="1"/>
  <c r="O171" i="21" l="1"/>
  <c r="P170" i="21"/>
  <c r="Q170" i="21" s="1"/>
  <c r="P171" i="21" l="1"/>
  <c r="Q171" i="21" s="1"/>
  <c r="O172" i="21"/>
  <c r="O173" i="21" l="1"/>
  <c r="P172" i="21"/>
  <c r="Q172" i="21" s="1"/>
  <c r="P173" i="21" l="1"/>
  <c r="Q173" i="21" s="1"/>
  <c r="O174" i="21"/>
  <c r="P174" i="21" l="1"/>
  <c r="Q174" i="21" s="1"/>
  <c r="O175" i="21"/>
  <c r="P175" i="21" l="1"/>
  <c r="Q175" i="21" s="1"/>
  <c r="O176" i="21"/>
  <c r="P176" i="21" l="1"/>
  <c r="Q176" i="21" s="1"/>
  <c r="O177" i="21"/>
  <c r="P177" i="21" l="1"/>
  <c r="Q177" i="21" s="1"/>
  <c r="O178" i="21"/>
  <c r="O179" i="21" l="1"/>
  <c r="P178" i="21"/>
  <c r="Q178" i="21" s="1"/>
  <c r="P179" i="21" l="1"/>
  <c r="Q179" i="21" s="1"/>
  <c r="O180" i="21"/>
  <c r="O181" i="21" l="1"/>
  <c r="P180" i="21"/>
  <c r="Q180" i="21" s="1"/>
  <c r="P181" i="21" l="1"/>
  <c r="Q181" i="21" s="1"/>
  <c r="O182" i="21"/>
  <c r="P182" i="21" l="1"/>
  <c r="Q182" i="21" s="1"/>
  <c r="O183" i="21"/>
  <c r="P183" i="21" l="1"/>
  <c r="Q183" i="21" s="1"/>
  <c r="O184" i="21"/>
  <c r="O185" i="21" l="1"/>
  <c r="P184" i="21"/>
  <c r="Q184" i="21" s="1"/>
  <c r="P185" i="21" l="1"/>
  <c r="Q185" i="21" s="1"/>
  <c r="O186" i="21"/>
  <c r="P186" i="21" l="1"/>
  <c r="Q186" i="21" s="1"/>
  <c r="O187" i="21"/>
  <c r="P187" i="21" l="1"/>
  <c r="Q187" i="21" s="1"/>
  <c r="O188" i="21"/>
  <c r="O189" i="21" l="1"/>
  <c r="P188" i="21"/>
  <c r="Q188" i="21" s="1"/>
  <c r="P189" i="21" l="1"/>
  <c r="Q189" i="21" s="1"/>
  <c r="O190" i="21"/>
  <c r="P190" i="21" l="1"/>
  <c r="Q190" i="21" s="1"/>
  <c r="O191" i="21"/>
  <c r="P191" i="21" l="1"/>
  <c r="Q191" i="21" s="1"/>
  <c r="O192" i="21"/>
  <c r="P192" i="21" l="1"/>
  <c r="Q192" i="21" s="1"/>
  <c r="O193" i="21"/>
  <c r="P193" i="21" l="1"/>
  <c r="Q193" i="21" s="1"/>
  <c r="O194" i="21"/>
  <c r="O195" i="21" l="1"/>
  <c r="P194" i="21"/>
  <c r="Q194" i="21" s="1"/>
  <c r="P195" i="21" l="1"/>
  <c r="Q195" i="21" s="1"/>
  <c r="O196" i="21"/>
  <c r="O197" i="21" l="1"/>
  <c r="P196" i="21"/>
  <c r="Q196" i="21" s="1"/>
  <c r="O198" i="21" l="1"/>
  <c r="P197" i="21"/>
  <c r="Q197" i="21" s="1"/>
  <c r="P198" i="21" l="1"/>
  <c r="Q198" i="21" s="1"/>
  <c r="O199" i="21"/>
  <c r="O200" i="21" l="1"/>
  <c r="P199" i="21"/>
  <c r="Q199" i="21" s="1"/>
  <c r="P200" i="21" l="1"/>
  <c r="Q200" i="21" s="1"/>
  <c r="O201" i="21"/>
  <c r="P201" i="21" l="1"/>
  <c r="Q201" i="21" s="1"/>
  <c r="O202" i="21"/>
  <c r="O203" i="21" l="1"/>
  <c r="P202" i="21"/>
  <c r="Q202" i="21" s="1"/>
  <c r="P203" i="21" l="1"/>
  <c r="Q203" i="21" s="1"/>
  <c r="O204" i="21"/>
  <c r="O205" i="21" l="1"/>
  <c r="P204" i="21"/>
  <c r="Q204" i="21" s="1"/>
  <c r="P205" i="21" l="1"/>
  <c r="Q205" i="21" s="1"/>
  <c r="O206" i="21"/>
  <c r="P206" i="21" l="1"/>
  <c r="Q206" i="21" s="1"/>
  <c r="O207" i="21"/>
  <c r="O208" i="21" l="1"/>
  <c r="P207" i="21"/>
  <c r="Q207" i="21" s="1"/>
  <c r="O209" i="21" l="1"/>
  <c r="P208" i="21"/>
  <c r="Q208" i="21" s="1"/>
  <c r="O210" i="21" l="1"/>
  <c r="P209" i="21"/>
  <c r="Q209" i="21" s="1"/>
  <c r="O211" i="21" l="1"/>
  <c r="P210" i="21"/>
  <c r="Q210" i="21" s="1"/>
  <c r="P211" i="21" l="1"/>
  <c r="Q211" i="21" s="1"/>
  <c r="O212" i="21"/>
  <c r="P212" i="21" l="1"/>
  <c r="Q212" i="21" s="1"/>
  <c r="O213" i="21"/>
  <c r="O214" i="21" l="1"/>
  <c r="P213" i="21"/>
  <c r="Q213" i="21" s="1"/>
  <c r="P214" i="21" l="1"/>
  <c r="Q214" i="21" s="1"/>
  <c r="O215" i="21"/>
  <c r="P215" i="21" l="1"/>
  <c r="Q215" i="21" s="1"/>
  <c r="O216" i="21"/>
  <c r="O217" i="21" l="1"/>
  <c r="P216" i="21"/>
  <c r="Q216" i="21" s="1"/>
  <c r="O218" i="21" l="1"/>
  <c r="P217" i="21"/>
  <c r="Q217" i="21" s="1"/>
  <c r="P218" i="21" l="1"/>
  <c r="Q218" i="21" s="1"/>
  <c r="O219" i="21"/>
  <c r="P219" i="21" l="1"/>
  <c r="Q219" i="21" s="1"/>
  <c r="O220" i="21"/>
  <c r="O221" i="21" l="1"/>
  <c r="P220" i="21"/>
  <c r="Q220" i="21" s="1"/>
  <c r="P221" i="21" l="1"/>
  <c r="Q221" i="21" s="1"/>
  <c r="O222" i="21"/>
  <c r="O223" i="21" l="1"/>
  <c r="P222" i="21"/>
  <c r="Q222" i="21" s="1"/>
  <c r="P223" i="21" l="1"/>
  <c r="Q223" i="21" s="1"/>
  <c r="O224" i="21"/>
  <c r="P224" i="21" l="1"/>
  <c r="Q224" i="21" s="1"/>
  <c r="O225" i="21"/>
  <c r="P225" i="21" l="1"/>
  <c r="Q225" i="21" s="1"/>
  <c r="O226" i="21"/>
  <c r="P226" i="21" l="1"/>
  <c r="Q226" i="21" s="1"/>
  <c r="O227" i="21"/>
  <c r="P227" i="21" l="1"/>
  <c r="Q227" i="21" s="1"/>
  <c r="O228" i="21"/>
  <c r="O229" i="21" l="1"/>
  <c r="P228" i="21"/>
  <c r="Q228" i="21" s="1"/>
  <c r="P229" i="21" l="1"/>
  <c r="Q229" i="21" s="1"/>
  <c r="O230" i="21"/>
  <c r="O231" i="21" l="1"/>
  <c r="P230" i="21"/>
  <c r="Q230" i="21" s="1"/>
  <c r="O232" i="21" l="1"/>
  <c r="P231" i="21"/>
  <c r="Q231" i="21" s="1"/>
  <c r="P232" i="21" l="1"/>
  <c r="Q232" i="21" s="1"/>
  <c r="O233" i="21"/>
  <c r="O234" i="21" l="1"/>
  <c r="P233" i="21"/>
  <c r="Q233" i="21" s="1"/>
  <c r="O235" i="21" l="1"/>
  <c r="P234" i="21"/>
  <c r="Q234" i="21" s="1"/>
  <c r="O236" i="21" l="1"/>
  <c r="P235" i="21"/>
  <c r="Q235" i="21" s="1"/>
  <c r="O237" i="21" l="1"/>
  <c r="P236" i="21"/>
  <c r="Q236" i="21" s="1"/>
  <c r="O238" i="21" l="1"/>
  <c r="P237" i="21"/>
  <c r="Q237" i="21" s="1"/>
  <c r="P238" i="21" l="1"/>
  <c r="Q238" i="21" s="1"/>
  <c r="O239" i="21"/>
  <c r="O240" i="21" l="1"/>
  <c r="P239" i="21"/>
  <c r="Q239" i="21" s="1"/>
  <c r="P240" i="21" l="1"/>
  <c r="Q240" i="21" s="1"/>
  <c r="O241" i="21"/>
  <c r="P241" i="21" l="1"/>
  <c r="Q241" i="21" s="1"/>
  <c r="O242" i="21"/>
  <c r="O243" i="21" l="1"/>
  <c r="P242" i="21"/>
  <c r="Q242" i="21" s="1"/>
  <c r="P243" i="21" l="1"/>
  <c r="Q243" i="21" s="1"/>
  <c r="O244" i="21"/>
  <c r="P244" i="21" l="1"/>
  <c r="Q244" i="21" s="1"/>
  <c r="O245" i="21"/>
  <c r="P245" i="21" l="1"/>
  <c r="Q245" i="21" s="1"/>
  <c r="O246" i="21"/>
  <c r="P246" i="21" l="1"/>
  <c r="Q246" i="21" s="1"/>
  <c r="O247" i="21"/>
  <c r="O248" i="21" l="1"/>
  <c r="P247" i="21"/>
  <c r="Q247" i="21" s="1"/>
  <c r="P248" i="21" l="1"/>
  <c r="Q248" i="21" s="1"/>
  <c r="O249" i="21"/>
  <c r="O250" i="21" l="1"/>
  <c r="P249" i="21"/>
  <c r="Q249" i="21" s="1"/>
  <c r="P250" i="21" l="1"/>
  <c r="Q250" i="21" s="1"/>
  <c r="O251" i="21"/>
  <c r="P251" i="21" l="1"/>
  <c r="Q251" i="21" s="1"/>
  <c r="O252" i="21"/>
  <c r="P252" i="21" l="1"/>
  <c r="Q252" i="21" s="1"/>
  <c r="O253" i="21"/>
  <c r="O254" i="21" l="1"/>
  <c r="P253" i="21"/>
  <c r="Q253" i="21" s="1"/>
  <c r="O255" i="21" l="1"/>
  <c r="P254" i="21"/>
  <c r="Q254" i="21" s="1"/>
  <c r="P255" i="21" l="1"/>
  <c r="Q255" i="21" s="1"/>
  <c r="O256" i="21"/>
  <c r="O257" i="21" l="1"/>
  <c r="P256" i="21"/>
  <c r="Q256" i="21" s="1"/>
  <c r="O258" i="21" l="1"/>
  <c r="P257" i="21"/>
  <c r="Q257" i="21" s="1"/>
  <c r="O259" i="21" l="1"/>
  <c r="P258" i="21"/>
  <c r="Q258" i="21" s="1"/>
  <c r="O260" i="21" l="1"/>
  <c r="P259" i="21"/>
  <c r="Q259" i="21" s="1"/>
  <c r="P260" i="21" l="1"/>
  <c r="Q260" i="21" s="1"/>
  <c r="O261" i="21"/>
  <c r="P261" i="21" l="1"/>
  <c r="Q261" i="21" s="1"/>
  <c r="O262" i="21"/>
  <c r="P262" i="21" l="1"/>
  <c r="Q262" i="21" s="1"/>
  <c r="O263" i="21"/>
  <c r="P263" i="21" l="1"/>
  <c r="Q263" i="21" s="1"/>
  <c r="O264" i="21"/>
  <c r="O265" i="21" l="1"/>
  <c r="P264" i="21"/>
  <c r="Q264" i="21" s="1"/>
  <c r="O266" i="21" l="1"/>
  <c r="P265" i="21"/>
  <c r="Q265" i="21" s="1"/>
  <c r="P266" i="21" l="1"/>
  <c r="Q266" i="21" s="1"/>
  <c r="O267" i="21"/>
  <c r="O268" i="21" l="1"/>
  <c r="P268" i="21" s="1"/>
  <c r="P267" i="21"/>
  <c r="Q267" i="21" s="1"/>
  <c r="Q268" i="21" l="1"/>
  <c r="B54" i="21"/>
</calcChain>
</file>

<file path=xl/sharedStrings.xml><?xml version="1.0" encoding="utf-8"?>
<sst xmlns="http://schemas.openxmlformats.org/spreadsheetml/2006/main" count="671" uniqueCount="79">
  <si>
    <t>Filter Parameters</t>
  </si>
  <si>
    <t>Freq</t>
  </si>
  <si>
    <t>Q</t>
  </si>
  <si>
    <t>Fs</t>
  </si>
  <si>
    <t>a0</t>
  </si>
  <si>
    <t>a1</t>
  </si>
  <si>
    <t>a2</t>
  </si>
  <si>
    <t>b0</t>
  </si>
  <si>
    <t>b1</t>
  </si>
  <si>
    <t>b2</t>
  </si>
  <si>
    <t>Filter Response</t>
  </si>
  <si>
    <t>Hz</t>
  </si>
  <si>
    <t>w</t>
  </si>
  <si>
    <t>Magnitude (dB)</t>
  </si>
  <si>
    <t>Coefficients (normalized)</t>
  </si>
  <si>
    <t>thetac</t>
  </si>
  <si>
    <t>gamma</t>
  </si>
  <si>
    <t>Phase (rad)</t>
  </si>
  <si>
    <t>Phase (deg, wrapped)</t>
  </si>
  <si>
    <t>Magnitude</t>
  </si>
  <si>
    <t>cos a</t>
  </si>
  <si>
    <t>sin a</t>
  </si>
  <si>
    <t>cos b</t>
  </si>
  <si>
    <t>sin b</t>
  </si>
  <si>
    <t>Phase (deg)</t>
  </si>
  <si>
    <t>Group Delay (ms)</t>
  </si>
  <si>
    <t>from http://rs-met.com/documents/dsp/BasicDigitalFilters.pdf General Direct Form formulas</t>
  </si>
  <si>
    <t>Coefficients (raw)</t>
  </si>
  <si>
    <t>Gain</t>
  </si>
  <si>
    <t>Output Gain (dB)</t>
  </si>
  <si>
    <t>w0</t>
  </si>
  <si>
    <t>alpha</t>
  </si>
  <si>
    <t>unwrap offset</t>
  </si>
  <si>
    <t>Calculation (RBJ)</t>
  </si>
  <si>
    <t>Calculation (Pirkle)</t>
  </si>
  <si>
    <t>beta</t>
  </si>
  <si>
    <t>f1</t>
  </si>
  <si>
    <t>f2</t>
  </si>
  <si>
    <t xml:space="preserve"> </t>
  </si>
  <si>
    <t>Note: Constant skirt gain. Gain=Q</t>
  </si>
  <si>
    <t>Note: Constant peak gain. Gain=0dB</t>
  </si>
  <si>
    <t>Impulse Response</t>
  </si>
  <si>
    <t>N</t>
  </si>
  <si>
    <t>t</t>
  </si>
  <si>
    <t>x(n)</t>
  </si>
  <si>
    <t>y(n)</t>
  </si>
  <si>
    <t>A</t>
  </si>
  <si>
    <t>Calculation (RBJ ~2001 version)</t>
  </si>
  <si>
    <t>F0</t>
  </si>
  <si>
    <t>Q0</t>
  </si>
  <si>
    <t>Fp</t>
  </si>
  <si>
    <t>Qp</t>
  </si>
  <si>
    <t>d0i</t>
  </si>
  <si>
    <t>d1i</t>
  </si>
  <si>
    <t>d2i</t>
  </si>
  <si>
    <t>c0i</t>
  </si>
  <si>
    <t>c1i</t>
  </si>
  <si>
    <t>c2i</t>
  </si>
  <si>
    <t>gn</t>
  </si>
  <si>
    <t>cci</t>
  </si>
  <si>
    <t>Fc</t>
  </si>
  <si>
    <t>DCgaindB</t>
  </si>
  <si>
    <t>Calculation (MiniDSP)</t>
  </si>
  <si>
    <t>Equivalent Low Shelf + Peak</t>
  </si>
  <si>
    <t>Fshelf</t>
  </si>
  <si>
    <t>Qshelf</t>
  </si>
  <si>
    <t>Gshelf</t>
  </si>
  <si>
    <t>Fpeak</t>
  </si>
  <si>
    <t>Qpeak</t>
  </si>
  <si>
    <t>Gpeak</t>
  </si>
  <si>
    <t>Fp driven by Boost</t>
  </si>
  <si>
    <t>DCgaindB (boost)</t>
  </si>
  <si>
    <t>L1</t>
  </si>
  <si>
    <t>K1</t>
  </si>
  <si>
    <t>norm</t>
  </si>
  <si>
    <t>correction</t>
  </si>
  <si>
    <t>Calculation (Moore - Seven Woods AN-11. Fixed reversed phase and added gain correction for high frequencies)</t>
  </si>
  <si>
    <t>Note: try method from https://vicanek.de/articles/ShelvingFits.pdf</t>
  </si>
  <si>
    <t>Calculation (Moore - Seven Woods AN-11. Fixed reversed phase)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</si>
</sst>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'1st-order LPF'!$L$4</c:f>
              <c:strCache>
                <c:ptCount val="1"/>
                <c:pt idx="0">
                  <c:v>Magnitude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'1st-order LPF'!$E$5:$E$268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'1st-order LPF'!$L$5:$L$268</c:f>
              <c:numCache>
                <c:formatCode>General</c:formatCode>
                <c:ptCount val="264"/>
                <c:pt idx="0">
                  <c:v>-4.3303329461180087E-4</c:v>
                </c:pt>
                <c:pt idx="1">
                  <c:v>-4.5879727633902907E-4</c:v>
                </c:pt>
                <c:pt idx="2">
                  <c:v>-4.8609435024496461E-4</c:v>
                </c:pt>
                <c:pt idx="3">
                  <c:v>-5.1502025160760252E-4</c:v>
                </c:pt>
                <c:pt idx="4">
                  <c:v>-5.4566623124777244E-4</c:v>
                </c:pt>
                <c:pt idx="5">
                  <c:v>-5.7813787756462291E-4</c:v>
                </c:pt>
                <c:pt idx="6">
                  <c:v>-6.1253614239181796E-4</c:v>
                </c:pt>
                <c:pt idx="7">
                  <c:v>-6.4897728192682088E-4</c:v>
                </c:pt>
                <c:pt idx="8">
                  <c:v>-6.8759457710355985E-4</c:v>
                </c:pt>
                <c:pt idx="9">
                  <c:v>-7.2850649674860803E-4</c:v>
                </c:pt>
                <c:pt idx="10">
                  <c:v>-7.7184845100564548E-4</c:v>
                </c:pt>
                <c:pt idx="11">
                  <c:v>-8.1777466756766289E-4</c:v>
                </c:pt>
                <c:pt idx="12">
                  <c:v>-8.6643572081486725E-4</c:v>
                </c:pt>
                <c:pt idx="13">
                  <c:v>-9.1797712956181033E-4</c:v>
                </c:pt>
                <c:pt idx="14">
                  <c:v>-9.7260269884698954E-4</c:v>
                </c:pt>
                <c:pt idx="15">
                  <c:v>-1.0304754635406218E-3</c:v>
                </c:pt>
                <c:pt idx="16">
                  <c:v>-1.0917792527271692E-3</c:v>
                </c:pt>
                <c:pt idx="17">
                  <c:v>-1.1567350720131072E-3</c:v>
                </c:pt>
                <c:pt idx="18">
                  <c:v>-1.2255618826238004E-3</c:v>
                </c:pt>
                <c:pt idx="19">
                  <c:v>-1.2984750497869364E-3</c:v>
                </c:pt>
                <c:pt idx="20">
                  <c:v>-1.3757309247176559E-3</c:v>
                </c:pt>
                <c:pt idx="21">
                  <c:v>-1.4575681874876515E-3</c:v>
                </c:pt>
                <c:pt idx="22">
                  <c:v>-1.5442855824611371E-3</c:v>
                </c:pt>
                <c:pt idx="23">
                  <c:v>-1.6361653357665781E-3</c:v>
                </c:pt>
                <c:pt idx="24">
                  <c:v>-1.7335036793137794E-3</c:v>
                </c:pt>
                <c:pt idx="25">
                  <c:v>-1.8366470617797641E-3</c:v>
                </c:pt>
                <c:pt idx="26">
                  <c:v>-1.9459061671769514E-3</c:v>
                </c:pt>
                <c:pt idx="27">
                  <c:v>-2.0616620761012327E-3</c:v>
                </c:pt>
                <c:pt idx="28">
                  <c:v>-2.184316670794057E-3</c:v>
                </c:pt>
                <c:pt idx="29">
                  <c:v>-2.3142535329652046E-3</c:v>
                </c:pt>
                <c:pt idx="30">
                  <c:v>-2.4519360383873871E-3</c:v>
                </c:pt>
                <c:pt idx="31">
                  <c:v>-2.5977898284096157E-3</c:v>
                </c:pt>
                <c:pt idx="32">
                  <c:v>-2.7523256247652074E-3</c:v>
                </c:pt>
                <c:pt idx="33">
                  <c:v>-2.916037175486959E-3</c:v>
                </c:pt>
                <c:pt idx="34">
                  <c:v>-3.0894884095660148E-3</c:v>
                </c:pt>
                <c:pt idx="35">
                  <c:v>-3.2732735122642611E-3</c:v>
                </c:pt>
                <c:pt idx="36">
                  <c:v>-3.4679692507130402E-3</c:v>
                </c:pt>
                <c:pt idx="37">
                  <c:v>-3.674230007926669E-3</c:v>
                </c:pt>
                <c:pt idx="38">
                  <c:v>-3.8927701899792279E-3</c:v>
                </c:pt>
                <c:pt idx="39">
                  <c:v>-4.1242893182027755E-3</c:v>
                </c:pt>
                <c:pt idx="40">
                  <c:v>-4.3696033537922504E-3</c:v>
                </c:pt>
                <c:pt idx="41">
                  <c:v>-4.6294599742716051E-3</c:v>
                </c:pt>
                <c:pt idx="42">
                  <c:v>-4.904786137655999E-3</c:v>
                </c:pt>
                <c:pt idx="43">
                  <c:v>-5.1964706858431244E-3</c:v>
                </c:pt>
                <c:pt idx="44">
                  <c:v>-5.5055078131599853E-3</c:v>
                </c:pt>
                <c:pt idx="45">
                  <c:v>-5.8328807413921754E-3</c:v>
                </c:pt>
                <c:pt idx="46">
                  <c:v>-6.1797180811956065E-3</c:v>
                </c:pt>
                <c:pt idx="47">
                  <c:v>-6.5471753636967833E-3</c:v>
                </c:pt>
                <c:pt idx="48">
                  <c:v>-6.9364327424999142E-3</c:v>
                </c:pt>
                <c:pt idx="49">
                  <c:v>-7.3488348799708161E-3</c:v>
                </c:pt>
                <c:pt idx="50">
                  <c:v>-7.7857620415534515E-3</c:v>
                </c:pt>
                <c:pt idx="51">
                  <c:v>-8.2485901172835181E-3</c:v>
                </c:pt>
                <c:pt idx="52">
                  <c:v>-8.7389544453244841E-3</c:v>
                </c:pt>
                <c:pt idx="53">
                  <c:v>-9.2583806782717999E-3</c:v>
                </c:pt>
                <c:pt idx="54">
                  <c:v>-9.808712275519757E-3</c:v>
                </c:pt>
                <c:pt idx="55">
                  <c:v>-1.0391683118634377E-2</c:v>
                </c:pt>
                <c:pt idx="56">
                  <c:v>-1.1009239881022259E-2</c:v>
                </c:pt>
                <c:pt idx="57">
                  <c:v>-1.1663474302278662E-2</c:v>
                </c:pt>
                <c:pt idx="58">
                  <c:v>-1.2356495290594518E-2</c:v>
                </c:pt>
                <c:pt idx="59">
                  <c:v>-1.3090705075550494E-2</c:v>
                </c:pt>
                <c:pt idx="60">
                  <c:v>-1.386839070239434E-2</c:v>
                </c:pt>
                <c:pt idx="61">
                  <c:v>-1.4692247494605432E-2</c:v>
                </c:pt>
                <c:pt idx="62">
                  <c:v>-1.5564960576597659E-2</c:v>
                </c:pt>
                <c:pt idx="63">
                  <c:v>-1.648940164138318E-2</c:v>
                </c:pt>
                <c:pt idx="64">
                  <c:v>-1.7468641775615194E-2</c:v>
                </c:pt>
                <c:pt idx="65">
                  <c:v>-1.8505908603722421E-2</c:v>
                </c:pt>
                <c:pt idx="66">
                  <c:v>-1.960465054095565E-2</c:v>
                </c:pt>
                <c:pt idx="67">
                  <c:v>-2.0768431997420837E-2</c:v>
                </c:pt>
                <c:pt idx="68">
                  <c:v>-2.2001116106479056E-2</c:v>
                </c:pt>
                <c:pt idx="69">
                  <c:v>-2.3306825826740558E-2</c:v>
                </c:pt>
                <c:pt idx="70">
                  <c:v>-2.468976541186239E-2</c:v>
                </c:pt>
                <c:pt idx="71">
                  <c:v>-2.6154544897605034E-2</c:v>
                </c:pt>
                <c:pt idx="72">
                  <c:v>-2.7705940825359029E-2</c:v>
                </c:pt>
                <c:pt idx="73">
                  <c:v>-2.9349037295674094E-2</c:v>
                </c:pt>
                <c:pt idx="74">
                  <c:v>-3.1089244965071754E-2</c:v>
                </c:pt>
                <c:pt idx="75">
                  <c:v>-3.2932245918540833E-2</c:v>
                </c:pt>
                <c:pt idx="76">
                  <c:v>-3.4884081088648038E-2</c:v>
                </c:pt>
                <c:pt idx="77">
                  <c:v>-3.6951092182111692E-2</c:v>
                </c:pt>
                <c:pt idx="78">
                  <c:v>-3.9140014487454911E-2</c:v>
                </c:pt>
                <c:pt idx="79">
                  <c:v>-4.1457999781914001E-2</c:v>
                </c:pt>
                <c:pt idx="80">
                  <c:v>-4.3912640306944306E-2</c:v>
                </c:pt>
                <c:pt idx="81">
                  <c:v>-4.6511726697876239E-2</c:v>
                </c:pt>
                <c:pt idx="82">
                  <c:v>-4.9263877063231071E-2</c:v>
                </c:pt>
                <c:pt idx="83">
                  <c:v>-5.217786088848219E-2</c:v>
                </c:pt>
                <c:pt idx="84">
                  <c:v>-5.5263155778761161E-2</c:v>
                </c:pt>
                <c:pt idx="85">
                  <c:v>-5.8529603796604011E-2</c:v>
                </c:pt>
                <c:pt idx="86">
                  <c:v>-6.1987823108369422E-2</c:v>
                </c:pt>
                <c:pt idx="87">
                  <c:v>-6.5648739514126753E-2</c:v>
                </c:pt>
                <c:pt idx="88">
                  <c:v>-6.9524224338322227E-2</c:v>
                </c:pt>
                <c:pt idx="89">
                  <c:v>-7.3626613904214461E-2</c:v>
                </c:pt>
                <c:pt idx="90">
                  <c:v>-7.7968826994790408E-2</c:v>
                </c:pt>
                <c:pt idx="91">
                  <c:v>-8.2564736152201224E-2</c:v>
                </c:pt>
                <c:pt idx="92">
                  <c:v>-8.7428992328830876E-2</c:v>
                </c:pt>
                <c:pt idx="93">
                  <c:v>-9.2576562818935046E-2</c:v>
                </c:pt>
                <c:pt idx="94">
                  <c:v>-9.8023980071393638E-2</c:v>
                </c:pt>
                <c:pt idx="95">
                  <c:v>-0.1037881666683548</c:v>
                </c:pt>
                <c:pt idx="96">
                  <c:v>-0.10988694407501928</c:v>
                </c:pt>
                <c:pt idx="97">
                  <c:v>-0.11633948778489747</c:v>
                </c:pt>
                <c:pt idx="98">
                  <c:v>-0.12316542222546423</c:v>
                </c:pt>
                <c:pt idx="99">
                  <c:v>-0.13038610565826489</c:v>
                </c:pt>
                <c:pt idx="100">
                  <c:v>-0.13802325893333975</c:v>
                </c:pt>
                <c:pt idx="101">
                  <c:v>-0.14610045587900661</c:v>
                </c:pt>
                <c:pt idx="102">
                  <c:v>-0.15464199162137579</c:v>
                </c:pt>
                <c:pt idx="103">
                  <c:v>-0.1636736780269229</c:v>
                </c:pt>
                <c:pt idx="104">
                  <c:v>-0.17322242185787656</c:v>
                </c:pt>
                <c:pt idx="105">
                  <c:v>-0.18331658676705634</c:v>
                </c:pt>
                <c:pt idx="106">
                  <c:v>-0.19398605347693967</c:v>
                </c:pt>
                <c:pt idx="107">
                  <c:v>-0.20526209777598353</c:v>
                </c:pt>
                <c:pt idx="108">
                  <c:v>-0.21717742589471248</c:v>
                </c:pt>
                <c:pt idx="109">
                  <c:v>-0.22976639924417616</c:v>
                </c:pt>
                <c:pt idx="110">
                  <c:v>-0.24306489276117479</c:v>
                </c:pt>
                <c:pt idx="111">
                  <c:v>-0.25711092834767935</c:v>
                </c:pt>
                <c:pt idx="112">
                  <c:v>-0.27194353383997416</c:v>
                </c:pt>
                <c:pt idx="113">
                  <c:v>-0.28760396010744582</c:v>
                </c:pt>
                <c:pt idx="114">
                  <c:v>-0.304135340280697</c:v>
                </c:pt>
                <c:pt idx="115">
                  <c:v>-0.321582504664225</c:v>
                </c:pt>
                <c:pt idx="116">
                  <c:v>-0.33999198576863998</c:v>
                </c:pt>
                <c:pt idx="117">
                  <c:v>-0.35941295435816972</c:v>
                </c:pt>
                <c:pt idx="118">
                  <c:v>-0.37989564117662822</c:v>
                </c:pt>
                <c:pt idx="119">
                  <c:v>-0.40149295628276377</c:v>
                </c:pt>
                <c:pt idx="120">
                  <c:v>-0.42425956961431388</c:v>
                </c:pt>
                <c:pt idx="121">
                  <c:v>-0.4482521319028262</c:v>
                </c:pt>
                <c:pt idx="122">
                  <c:v>-0.47352951969217527</c:v>
                </c:pt>
                <c:pt idx="123">
                  <c:v>-0.50015256437617117</c:v>
                </c:pt>
                <c:pt idx="124">
                  <c:v>-0.52818400825380019</c:v>
                </c:pt>
                <c:pt idx="125">
                  <c:v>-0.5576884461201812</c:v>
                </c:pt>
                <c:pt idx="126">
                  <c:v>-0.58873282882831601</c:v>
                </c:pt>
                <c:pt idx="127">
                  <c:v>-0.62138584522857321</c:v>
                </c:pt>
                <c:pt idx="128">
                  <c:v>-0.65571781438431387</c:v>
                </c:pt>
                <c:pt idx="129">
                  <c:v>-0.6918008664705384</c:v>
                </c:pt>
                <c:pt idx="130">
                  <c:v>-0.72970914164412082</c:v>
                </c:pt>
                <c:pt idx="131">
                  <c:v>-0.76951772538699348</c:v>
                </c:pt>
                <c:pt idx="132">
                  <c:v>-0.8113030813772788</c:v>
                </c:pt>
                <c:pt idx="133">
                  <c:v>-0.85514387004504411</c:v>
                </c:pt>
                <c:pt idx="134">
                  <c:v>-0.90111880645107723</c:v>
                </c:pt>
                <c:pt idx="135">
                  <c:v>-0.94930772135693442</c:v>
                </c:pt>
                <c:pt idx="136">
                  <c:v>-0.9997916937585325</c:v>
                </c:pt>
                <c:pt idx="137">
                  <c:v>-1.052651410374086</c:v>
                </c:pt>
                <c:pt idx="138">
                  <c:v>-1.1079682608613235</c:v>
                </c:pt>
                <c:pt idx="139">
                  <c:v>-1.1658237092723782</c:v>
                </c:pt>
                <c:pt idx="140">
                  <c:v>-1.2262986072872457</c:v>
                </c:pt>
                <c:pt idx="141">
                  <c:v>-1.2894728324339564</c:v>
                </c:pt>
                <c:pt idx="142">
                  <c:v>-1.3554264476939935</c:v>
                </c:pt>
                <c:pt idx="143">
                  <c:v>-1.4242366792288195</c:v>
                </c:pt>
                <c:pt idx="144">
                  <c:v>-1.4959805860992172</c:v>
                </c:pt>
                <c:pt idx="145">
                  <c:v>-1.5707323613948929</c:v>
                </c:pt>
                <c:pt idx="146">
                  <c:v>-1.6485644897417726</c:v>
                </c:pt>
                <c:pt idx="147">
                  <c:v>-1.7295457412175925</c:v>
                </c:pt>
                <c:pt idx="148">
                  <c:v>-1.8137435944346345</c:v>
                </c:pt>
                <c:pt idx="149">
                  <c:v>-1.9012201706979099</c:v>
                </c:pt>
                <c:pt idx="150">
                  <c:v>-1.992035516945593</c:v>
                </c:pt>
                <c:pt idx="151">
                  <c:v>-2.0862451714594239</c:v>
                </c:pt>
                <c:pt idx="152">
                  <c:v>-2.1838993395948152</c:v>
                </c:pt>
                <c:pt idx="153">
                  <c:v>-2.2850450690248252</c:v>
                </c:pt>
                <c:pt idx="154">
                  <c:v>-2.3897238044432658</c:v>
                </c:pt>
                <c:pt idx="155">
                  <c:v>-2.4979719147596486</c:v>
                </c:pt>
                <c:pt idx="156">
                  <c:v>-2.6098199729397171</c:v>
                </c:pt>
                <c:pt idx="157">
                  <c:v>-2.7252937947111904</c:v>
                </c:pt>
                <c:pt idx="158">
                  <c:v>-2.8444129181828877</c:v>
                </c:pt>
                <c:pt idx="159">
                  <c:v>-2.9671908428138307</c:v>
                </c:pt>
                <c:pt idx="160">
                  <c:v>-3.0936361835711597</c:v>
                </c:pt>
                <c:pt idx="161">
                  <c:v>-3.2237508139276598</c:v>
                </c:pt>
                <c:pt idx="162">
                  <c:v>-3.3575310934754095</c:v>
                </c:pt>
                <c:pt idx="163">
                  <c:v>-3.4949669591472006</c:v>
                </c:pt>
                <c:pt idx="164">
                  <c:v>-3.6360432282946373</c:v>
                </c:pt>
                <c:pt idx="165">
                  <c:v>-3.7807387640805983</c:v>
                </c:pt>
                <c:pt idx="166">
                  <c:v>-3.9290274089532025</c:v>
                </c:pt>
                <c:pt idx="167">
                  <c:v>-4.0808767989486245</c:v>
                </c:pt>
                <c:pt idx="168">
                  <c:v>-4.2362510652737333</c:v>
                </c:pt>
                <c:pt idx="169">
                  <c:v>-4.3951075846969268</c:v>
                </c:pt>
                <c:pt idx="170">
                  <c:v>-4.5574014073329465</c:v>
                </c:pt>
                <c:pt idx="171">
                  <c:v>-4.7230816598965646</c:v>
                </c:pt>
                <c:pt idx="172">
                  <c:v>-4.8920947119207545</c:v>
                </c:pt>
                <c:pt idx="173">
                  <c:v>-5.0643831505803352</c:v>
                </c:pt>
                <c:pt idx="174">
                  <c:v>-5.2398864448140205</c:v>
                </c:pt>
                <c:pt idx="175">
                  <c:v>-5.4185415977262776</c:v>
                </c:pt>
                <c:pt idx="176">
                  <c:v>-5.6002826048369689</c:v>
                </c:pt>
                <c:pt idx="177">
                  <c:v>-5.7850422982260961</c:v>
                </c:pt>
                <c:pt idx="178">
                  <c:v>-5.9727514040640974</c:v>
                </c:pt>
                <c:pt idx="179">
                  <c:v>-6.1633399508895756</c:v>
                </c:pt>
                <c:pt idx="180">
                  <c:v>-6.3567359859078953</c:v>
                </c:pt>
                <c:pt idx="181">
                  <c:v>-6.5528680745597923</c:v>
                </c:pt>
                <c:pt idx="182">
                  <c:v>-6.7516647195117621</c:v>
                </c:pt>
                <c:pt idx="183">
                  <c:v>-6.9530538400131183</c:v>
                </c:pt>
                <c:pt idx="184">
                  <c:v>-7.1569644046957626</c:v>
                </c:pt>
                <c:pt idx="185">
                  <c:v>-7.3633258656572487</c:v>
                </c:pt>
                <c:pt idx="186">
                  <c:v>-7.5720686653730152</c:v>
                </c:pt>
                <c:pt idx="187">
                  <c:v>-7.783125032373702</c:v>
                </c:pt>
                <c:pt idx="188">
                  <c:v>-7.9964280783606148</c:v>
                </c:pt>
                <c:pt idx="189">
                  <c:v>-8.2119135433778183</c:v>
                </c:pt>
                <c:pt idx="190">
                  <c:v>-8.4295185475633616</c:v>
                </c:pt>
                <c:pt idx="191">
                  <c:v>-8.6491826265604246</c:v>
                </c:pt>
                <c:pt idx="192">
                  <c:v>-8.8708477564556194</c:v>
                </c:pt>
                <c:pt idx="193">
                  <c:v>-9.0944589658209072</c:v>
                </c:pt>
                <c:pt idx="194">
                  <c:v>-9.3199628623546928</c:v>
                </c:pt>
                <c:pt idx="195">
                  <c:v>-9.547310287098675</c:v>
                </c:pt>
                <c:pt idx="196">
                  <c:v>-9.7764539607079985</c:v>
                </c:pt>
                <c:pt idx="197">
                  <c:v>-10.007350740864842</c:v>
                </c:pt>
                <c:pt idx="198">
                  <c:v>-10.239959906121346</c:v>
                </c:pt>
                <c:pt idx="199">
                  <c:v>-10.474245019720678</c:v>
                </c:pt>
                <c:pt idx="200">
                  <c:v>-10.710172276158731</c:v>
                </c:pt>
                <c:pt idx="201">
                  <c:v>-10.947712280809817</c:v>
                </c:pt>
                <c:pt idx="202">
                  <c:v>-11.186838465414384</c:v>
                </c:pt>
                <c:pt idx="203">
                  <c:v>-11.427529266528879</c:v>
                </c:pt>
                <c:pt idx="204">
                  <c:v>-11.669765869029769</c:v>
                </c:pt>
                <c:pt idx="205">
                  <c:v>-11.913534327104214</c:v>
                </c:pt>
                <c:pt idx="206">
                  <c:v>-12.158824773517001</c:v>
                </c:pt>
                <c:pt idx="207">
                  <c:v>-12.405631180156977</c:v>
                </c:pt>
                <c:pt idx="208">
                  <c:v>-12.653952441129302</c:v>
                </c:pt>
                <c:pt idx="209">
                  <c:v>-12.903792099536975</c:v>
                </c:pt>
                <c:pt idx="210">
                  <c:v>-13.155157732882138</c:v>
                </c:pt>
                <c:pt idx="211">
                  <c:v>-13.408062821090006</c:v>
                </c:pt>
                <c:pt idx="212">
                  <c:v>-13.662525127071044</c:v>
                </c:pt>
                <c:pt idx="213">
                  <c:v>-13.918568535305006</c:v>
                </c:pt>
                <c:pt idx="214">
                  <c:v>-14.176221748648999</c:v>
                </c:pt>
                <c:pt idx="215">
                  <c:v>-14.435519910937595</c:v>
                </c:pt>
                <c:pt idx="216">
                  <c:v>-14.696503964798961</c:v>
                </c:pt>
                <c:pt idx="217">
                  <c:v>-14.959221537654464</c:v>
                </c:pt>
                <c:pt idx="218">
                  <c:v>-15.22372694701968</c:v>
                </c:pt>
                <c:pt idx="219">
                  <c:v>-15.490081949547111</c:v>
                </c:pt>
                <c:pt idx="220">
                  <c:v>-15.758355683457218</c:v>
                </c:pt>
                <c:pt idx="221">
                  <c:v>-16.028625989163793</c:v>
                </c:pt>
                <c:pt idx="222">
                  <c:v>-16.300979138883211</c:v>
                </c:pt>
                <c:pt idx="223">
                  <c:v>-16.575510945712814</c:v>
                </c:pt>
                <c:pt idx="224">
                  <c:v>-16.852327444725685</c:v>
                </c:pt>
                <c:pt idx="225">
                  <c:v>-17.131545662541303</c:v>
                </c:pt>
                <c:pt idx="226">
                  <c:v>-17.413294487685935</c:v>
                </c:pt>
                <c:pt idx="227">
                  <c:v>-17.697715655972274</c:v>
                </c:pt>
                <c:pt idx="228">
                  <c:v>-17.984965142136002</c:v>
                </c:pt>
                <c:pt idx="229">
                  <c:v>-18.275214267913512</c:v>
                </c:pt>
                <c:pt idx="230">
                  <c:v>-18.568651001387192</c:v>
                </c:pt>
                <c:pt idx="231">
                  <c:v>-18.865482383682622</c:v>
                </c:pt>
                <c:pt idx="232">
                  <c:v>-19.165935317319015</c:v>
                </c:pt>
                <c:pt idx="233">
                  <c:v>-19.470259875644359</c:v>
                </c:pt>
                <c:pt idx="234">
                  <c:v>-19.778731206993381</c:v>
                </c:pt>
                <c:pt idx="235">
                  <c:v>-20.091652598617038</c:v>
                </c:pt>
                <c:pt idx="236">
                  <c:v>-20.409358478957436</c:v>
                </c:pt>
                <c:pt idx="237">
                  <c:v>-20.732218918592892</c:v>
                </c:pt>
                <c:pt idx="238">
                  <c:v>-21.060643640100842</c:v>
                </c:pt>
                <c:pt idx="239">
                  <c:v>-21.395087387327383</c:v>
                </c:pt>
                <c:pt idx="240">
                  <c:v>-21.736055831840872</c:v>
                </c:pt>
                <c:pt idx="241">
                  <c:v>-22.08411326306053</c:v>
                </c:pt>
                <c:pt idx="242">
                  <c:v>-22.439890892409018</c:v>
                </c:pt>
                <c:pt idx="243">
                  <c:v>-22.804096677443745</c:v>
                </c:pt>
                <c:pt idx="244">
                  <c:v>-23.177528290399152</c:v>
                </c:pt>
                <c:pt idx="245">
                  <c:v>-23.561086869012403</c:v>
                </c:pt>
                <c:pt idx="246">
                  <c:v>-23.955795719694759</c:v>
                </c:pt>
                <c:pt idx="247">
                  <c:v>-24.362821621741798</c:v>
                </c:pt>
                <c:pt idx="248">
                  <c:v>-24.783501651680012</c:v>
                </c:pt>
                <c:pt idx="249">
                  <c:v>-25.21937711814228</c:v>
                </c:pt>
                <c:pt idx="250">
                  <c:v>-25.672234666267734</c:v>
                </c:pt>
                <c:pt idx="251">
                  <c:v>-26.144160616382926</c:v>
                </c:pt>
                <c:pt idx="252">
                  <c:v>-26.637608225185353</c:v>
                </c:pt>
                <c:pt idx="253">
                  <c:v>-27.155487708605641</c:v>
                </c:pt>
                <c:pt idx="254">
                  <c:v>-27.701282782207066</c:v>
                </c:pt>
                <c:pt idx="255">
                  <c:v>-28.279208217917599</c:v>
                </c:pt>
                <c:pt idx="256">
                  <c:v>-28.894425133386029</c:v>
                </c:pt>
                <c:pt idx="257">
                  <c:v>-29.553339348544412</c:v>
                </c:pt>
                <c:pt idx="258">
                  <c:v>-30.264028914829666</c:v>
                </c:pt>
                <c:pt idx="259">
                  <c:v>-31.036870098401565</c:v>
                </c:pt>
                <c:pt idx="260">
                  <c:v>-31.885484072603369</c:v>
                </c:pt>
                <c:pt idx="261">
                  <c:v>-32.828226321880088</c:v>
                </c:pt>
                <c:pt idx="262">
                  <c:v>-33.890635881402062</c:v>
                </c:pt>
                <c:pt idx="263">
                  <c:v>-35.109702611345618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D-4F85-9F42-7F525A0E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(deg)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'1st-Order APF'!$P$4</c:f>
              <c:strCache>
                <c:ptCount val="1"/>
                <c:pt idx="0">
                  <c:v>Phase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'1st-Order APF'!$E$5:$E$268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'1st-Order APF'!$P$5:$P$268</c:f>
              <c:numCache>
                <c:formatCode>General</c:formatCode>
                <c:ptCount val="264"/>
                <c:pt idx="0">
                  <c:v>-1.1442410085212722</c:v>
                </c:pt>
                <c:pt idx="1">
                  <c:v>-1.1777878358365574</c:v>
                </c:pt>
                <c:pt idx="2">
                  <c:v>-1.2123184323894309</c:v>
                </c:pt>
                <c:pt idx="3">
                  <c:v>-1.2478670977692199</c:v>
                </c:pt>
                <c:pt idx="4">
                  <c:v>-1.2844566876124197</c:v>
                </c:pt>
                <c:pt idx="5">
                  <c:v>-1.3221214963540526</c:v>
                </c:pt>
                <c:pt idx="6">
                  <c:v>-1.3608843742277417</c:v>
                </c:pt>
                <c:pt idx="7">
                  <c:v>-1.4007796096662559</c:v>
                </c:pt>
                <c:pt idx="8">
                  <c:v>-1.4418529285827548</c:v>
                </c:pt>
                <c:pt idx="9">
                  <c:v>-1.4841271709157495</c:v>
                </c:pt>
                <c:pt idx="10">
                  <c:v>-1.5276366136879214</c:v>
                </c:pt>
                <c:pt idx="11">
                  <c:v>-1.5724269701392304</c:v>
                </c:pt>
                <c:pt idx="12">
                  <c:v>-1.6185325077050208</c:v>
                </c:pt>
                <c:pt idx="13">
                  <c:v>-1.6659760482394625</c:v>
                </c:pt>
                <c:pt idx="14">
                  <c:v>-1.7148261695115743</c:v>
                </c:pt>
                <c:pt idx="15">
                  <c:v>-1.765105681134016</c:v>
                </c:pt>
                <c:pt idx="16">
                  <c:v>-1.8168488266726293</c:v>
                </c:pt>
                <c:pt idx="17">
                  <c:v>-1.8701127221378244</c:v>
                </c:pt>
                <c:pt idx="18">
                  <c:v>-1.9249430349227306</c:v>
                </c:pt>
                <c:pt idx="19">
                  <c:v>-1.9813739839749069</c:v>
                </c:pt>
                <c:pt idx="20">
                  <c:v>-2.0394626576170176</c:v>
                </c:pt>
                <c:pt idx="21">
                  <c:v>-2.0992432548730684</c:v>
                </c:pt>
                <c:pt idx="22">
                  <c:v>-2.1607842804708421</c:v>
                </c:pt>
                <c:pt idx="23">
                  <c:v>-2.2241313479764862</c:v>
                </c:pt>
                <c:pt idx="24">
                  <c:v>-2.2893300575889368</c:v>
                </c:pt>
                <c:pt idx="25">
                  <c:v>-2.3564488710448281</c:v>
                </c:pt>
                <c:pt idx="26">
                  <c:v>-2.425521919220595</c:v>
                </c:pt>
                <c:pt idx="27">
                  <c:v>-2.4966176294503506</c:v>
                </c:pt>
                <c:pt idx="28">
                  <c:v>-2.5698044084225011</c:v>
                </c:pt>
                <c:pt idx="29">
                  <c:v>-2.6451277670058695</c:v>
                </c:pt>
                <c:pt idx="30">
                  <c:v>-2.7226675037814982</c:v>
                </c:pt>
                <c:pt idx="31">
                  <c:v>-2.8024690818732489</c:v>
                </c:pt>
                <c:pt idx="32">
                  <c:v>-2.8846122460874839</c:v>
                </c:pt>
                <c:pt idx="33">
                  <c:v>-2.9691538389470611</c:v>
                </c:pt>
                <c:pt idx="34">
                  <c:v>-3.0561735412868409</c:v>
                </c:pt>
                <c:pt idx="35">
                  <c:v>-3.1457509966640567</c:v>
                </c:pt>
                <c:pt idx="36">
                  <c:v>-3.2379429408792753</c:v>
                </c:pt>
                <c:pt idx="37">
                  <c:v>-3.3328289366768988</c:v>
                </c:pt>
                <c:pt idx="38">
                  <c:v>-3.4304999325125944</c:v>
                </c:pt>
                <c:pt idx="39">
                  <c:v>-3.5310239598092643</c:v>
                </c:pt>
                <c:pt idx="40">
                  <c:v>-3.6345032916195725</c:v>
                </c:pt>
                <c:pt idx="41">
                  <c:v>-3.7409944138711109</c:v>
                </c:pt>
                <c:pt idx="42">
                  <c:v>-3.850610903687449</c:v>
                </c:pt>
                <c:pt idx="43">
                  <c:v>-3.9634319727968466</c:v>
                </c:pt>
                <c:pt idx="44">
                  <c:v>-4.0795596147675184</c:v>
                </c:pt>
                <c:pt idx="45">
                  <c:v>-4.199072880683226</c:v>
                </c:pt>
                <c:pt idx="46">
                  <c:v>-4.3220850140061948</c:v>
                </c:pt>
                <c:pt idx="47">
                  <c:v>-4.4486977270280494</c:v>
                </c:pt>
                <c:pt idx="48">
                  <c:v>-4.579001197217063</c:v>
                </c:pt>
                <c:pt idx="49">
                  <c:v>-4.7131197579232973</c:v>
                </c:pt>
                <c:pt idx="50">
                  <c:v>-4.8511661829123343</c:v>
                </c:pt>
                <c:pt idx="51">
                  <c:v>-4.9932302598628748</c:v>
                </c:pt>
                <c:pt idx="52">
                  <c:v>-5.1394587308792579</c:v>
                </c:pt>
                <c:pt idx="53">
                  <c:v>-5.2899410624182046</c:v>
                </c:pt>
                <c:pt idx="54">
                  <c:v>-5.4448350537026746</c:v>
                </c:pt>
                <c:pt idx="55">
                  <c:v>-5.6042412073400509</c:v>
                </c:pt>
                <c:pt idx="56">
                  <c:v>-5.768294062627203</c:v>
                </c:pt>
                <c:pt idx="57">
                  <c:v>-5.9371393301177822</c:v>
                </c:pt>
                <c:pt idx="58">
                  <c:v>-6.1108996320067428</c:v>
                </c:pt>
                <c:pt idx="59">
                  <c:v>-6.2897429505858256</c:v>
                </c:pt>
                <c:pt idx="60">
                  <c:v>-6.4737799083651808</c:v>
                </c:pt>
                <c:pt idx="61">
                  <c:v>-6.6631892420994658</c:v>
                </c:pt>
                <c:pt idx="62">
                  <c:v>-6.858115093204356</c:v>
                </c:pt>
                <c:pt idx="63">
                  <c:v>-7.0587126100674373</c:v>
                </c:pt>
                <c:pt idx="64">
                  <c:v>-7.2651479047491492</c:v>
                </c:pt>
                <c:pt idx="65">
                  <c:v>-7.4775866110234608</c:v>
                </c:pt>
                <c:pt idx="66">
                  <c:v>-7.696205237851597</c:v>
                </c:pt>
                <c:pt idx="67">
                  <c:v>-7.921168336679731</c:v>
                </c:pt>
                <c:pt idx="68">
                  <c:v>-8.1526626279586587</c:v>
                </c:pt>
                <c:pt idx="69">
                  <c:v>-8.3908855387999708</c:v>
                </c:pt>
                <c:pt idx="70">
                  <c:v>-8.6360109967783529</c:v>
                </c:pt>
                <c:pt idx="71">
                  <c:v>-8.8882462806466407</c:v>
                </c:pt>
                <c:pt idx="72">
                  <c:v>-9.1477864192862164</c:v>
                </c:pt>
                <c:pt idx="73">
                  <c:v>-9.4148368752073655</c:v>
                </c:pt>
                <c:pt idx="74">
                  <c:v>-9.6896134495271866</c:v>
                </c:pt>
                <c:pt idx="75">
                  <c:v>-9.9723308214245865</c:v>
                </c:pt>
                <c:pt idx="76">
                  <c:v>-10.263213811782251</c:v>
                </c:pt>
                <c:pt idx="77">
                  <c:v>-10.562485916099677</c:v>
                </c:pt>
                <c:pt idx="78">
                  <c:v>-10.870380541744375</c:v>
                </c:pt>
                <c:pt idx="79">
                  <c:v>-11.187140867620604</c:v>
                </c:pt>
                <c:pt idx="80">
                  <c:v>-11.513019691347363</c:v>
                </c:pt>
                <c:pt idx="81">
                  <c:v>-11.848245298663926</c:v>
                </c:pt>
                <c:pt idx="82">
                  <c:v>-12.193100589511674</c:v>
                </c:pt>
                <c:pt idx="83">
                  <c:v>-12.547832288836753</c:v>
                </c:pt>
                <c:pt idx="84">
                  <c:v>-12.912718681328839</c:v>
                </c:pt>
                <c:pt idx="85">
                  <c:v>-13.288024147959886</c:v>
                </c:pt>
                <c:pt idx="86">
                  <c:v>-13.674044134919969</c:v>
                </c:pt>
                <c:pt idx="87">
                  <c:v>-14.07104844353055</c:v>
                </c:pt>
                <c:pt idx="88">
                  <c:v>-14.47934866331522</c:v>
                </c:pt>
                <c:pt idx="89">
                  <c:v>-14.899241462220385</c:v>
                </c:pt>
                <c:pt idx="90">
                  <c:v>-15.331019602071022</c:v>
                </c:pt>
                <c:pt idx="91">
                  <c:v>-15.775005331442149</c:v>
                </c:pt>
                <c:pt idx="92">
                  <c:v>-16.231527457114829</c:v>
                </c:pt>
                <c:pt idx="93">
                  <c:v>-16.700876118997954</c:v>
                </c:pt>
                <c:pt idx="94">
                  <c:v>-17.183414507371751</c:v>
                </c:pt>
                <c:pt idx="95">
                  <c:v>-17.679466232306794</c:v>
                </c:pt>
                <c:pt idx="96">
                  <c:v>-18.189359735060904</c:v>
                </c:pt>
                <c:pt idx="97">
                  <c:v>-18.713461174542317</c:v>
                </c:pt>
                <c:pt idx="98">
                  <c:v>-19.252095719138094</c:v>
                </c:pt>
                <c:pt idx="99">
                  <c:v>-19.805647219067183</c:v>
                </c:pt>
                <c:pt idx="100">
                  <c:v>-20.374446203807924</c:v>
                </c:pt>
                <c:pt idx="101">
                  <c:v>-20.958880301860777</c:v>
                </c:pt>
                <c:pt idx="102">
                  <c:v>-21.559304598889163</c:v>
                </c:pt>
                <c:pt idx="103">
                  <c:v>-22.17609623186711</c:v>
                </c:pt>
                <c:pt idx="104">
                  <c:v>-22.809620281815825</c:v>
                </c:pt>
                <c:pt idx="105">
                  <c:v>-23.460250888629041</c:v>
                </c:pt>
                <c:pt idx="106">
                  <c:v>-24.128370115232062</c:v>
                </c:pt>
                <c:pt idx="107">
                  <c:v>-24.814355812955185</c:v>
                </c:pt>
                <c:pt idx="108">
                  <c:v>-25.518580466616974</c:v>
                </c:pt>
                <c:pt idx="109">
                  <c:v>-26.241420829307813</c:v>
                </c:pt>
                <c:pt idx="110">
                  <c:v>-26.983245646587832</c:v>
                </c:pt>
                <c:pt idx="111">
                  <c:v>-27.744446646763659</c:v>
                </c:pt>
                <c:pt idx="112">
                  <c:v>-28.525372041419438</c:v>
                </c:pt>
                <c:pt idx="113">
                  <c:v>-29.326389809913344</c:v>
                </c:pt>
                <c:pt idx="114">
                  <c:v>-30.147864163872836</c:v>
                </c:pt>
                <c:pt idx="115">
                  <c:v>-30.990142991803328</c:v>
                </c:pt>
                <c:pt idx="116">
                  <c:v>-31.853556054656348</c:v>
                </c:pt>
                <c:pt idx="117">
                  <c:v>-32.738455264154773</c:v>
                </c:pt>
                <c:pt idx="118">
                  <c:v>-33.645138338852561</c:v>
                </c:pt>
                <c:pt idx="119">
                  <c:v>-34.573920543769539</c:v>
                </c:pt>
                <c:pt idx="120">
                  <c:v>-35.525089996337279</c:v>
                </c:pt>
                <c:pt idx="121">
                  <c:v>-36.498915762280518</c:v>
                </c:pt>
                <c:pt idx="122">
                  <c:v>-37.495655549109706</c:v>
                </c:pt>
                <c:pt idx="123">
                  <c:v>-38.515542542677082</c:v>
                </c:pt>
                <c:pt idx="124">
                  <c:v>-39.558782664489947</c:v>
                </c:pt>
                <c:pt idx="125">
                  <c:v>-40.625551772887682</c:v>
                </c:pt>
                <c:pt idx="126">
                  <c:v>-41.716012818498541</c:v>
                </c:pt>
                <c:pt idx="127">
                  <c:v>-42.830292383393356</c:v>
                </c:pt>
                <c:pt idx="128">
                  <c:v>-43.968477740068828</c:v>
                </c:pt>
                <c:pt idx="129">
                  <c:v>-45.130623684327965</c:v>
                </c:pt>
                <c:pt idx="130">
                  <c:v>-46.316758893472098</c:v>
                </c:pt>
                <c:pt idx="131">
                  <c:v>-47.52685339207703</c:v>
                </c:pt>
                <c:pt idx="132">
                  <c:v>-48.760835148208635</c:v>
                </c:pt>
                <c:pt idx="133">
                  <c:v>-50.018615102110019</c:v>
                </c:pt>
                <c:pt idx="134">
                  <c:v>-51.300026742121375</c:v>
                </c:pt>
                <c:pt idx="135">
                  <c:v>-52.604861376719036</c:v>
                </c:pt>
                <c:pt idx="136">
                  <c:v>-53.932873889936559</c:v>
                </c:pt>
                <c:pt idx="137">
                  <c:v>-55.283743029881983</c:v>
                </c:pt>
                <c:pt idx="138">
                  <c:v>-56.657105556010386</c:v>
                </c:pt>
                <c:pt idx="139">
                  <c:v>-58.052544165642303</c:v>
                </c:pt>
                <c:pt idx="140">
                  <c:v>-59.469576349132595</c:v>
                </c:pt>
                <c:pt idx="141">
                  <c:v>-60.907652807283576</c:v>
                </c:pt>
                <c:pt idx="142">
                  <c:v>-62.366189818233451</c:v>
                </c:pt>
                <c:pt idx="143">
                  <c:v>-63.844508063760188</c:v>
                </c:pt>
                <c:pt idx="144">
                  <c:v>-65.341899210226131</c:v>
                </c:pt>
                <c:pt idx="145">
                  <c:v>-66.857574744879585</c:v>
                </c:pt>
                <c:pt idx="146">
                  <c:v>-68.390698619238378</c:v>
                </c:pt>
                <c:pt idx="147">
                  <c:v>-69.940355449043523</c:v>
                </c:pt>
                <c:pt idx="148">
                  <c:v>-71.505605775166373</c:v>
                </c:pt>
                <c:pt idx="149">
                  <c:v>-73.085417228266991</c:v>
                </c:pt>
                <c:pt idx="150">
                  <c:v>-74.678734806960549</c:v>
                </c:pt>
                <c:pt idx="151">
                  <c:v>-76.284444183619357</c:v>
                </c:pt>
                <c:pt idx="152">
                  <c:v>-77.90136787436586</c:v>
                </c:pt>
                <c:pt idx="153">
                  <c:v>-79.528310402241587</c:v>
                </c:pt>
                <c:pt idx="154">
                  <c:v>-81.164025432751416</c:v>
                </c:pt>
                <c:pt idx="155">
                  <c:v>-82.8072333831322</c:v>
                </c:pt>
                <c:pt idx="156">
                  <c:v>-84.456618686664626</c:v>
                </c:pt>
                <c:pt idx="157">
                  <c:v>-86.110852994185436</c:v>
                </c:pt>
                <c:pt idx="158">
                  <c:v>-87.768580003884793</c:v>
                </c:pt>
                <c:pt idx="159">
                  <c:v>-89.428426798547562</c:v>
                </c:pt>
                <c:pt idx="160">
                  <c:v>-91.089025769170021</c:v>
                </c:pt>
                <c:pt idx="161">
                  <c:v>-92.7489954996596</c:v>
                </c:pt>
                <c:pt idx="162">
                  <c:v>-94.406962957157148</c:v>
                </c:pt>
                <c:pt idx="163">
                  <c:v>-96.061557135231425</c:v>
                </c:pt>
                <c:pt idx="164">
                  <c:v>-97.711429652139557</c:v>
                </c:pt>
                <c:pt idx="165">
                  <c:v>-99.355248349059735</c:v>
                </c:pt>
                <c:pt idx="166">
                  <c:v>-100.99171145896338</c:v>
                </c:pt>
                <c:pt idx="167">
                  <c:v>-102.61953728700374</c:v>
                </c:pt>
                <c:pt idx="168">
                  <c:v>-104.23749573488159</c:v>
                </c:pt>
                <c:pt idx="169">
                  <c:v>-105.84437539180961</c:v>
                </c:pt>
                <c:pt idx="170">
                  <c:v>-107.43903056138043</c:v>
                </c:pt>
                <c:pt idx="171">
                  <c:v>-109.02034505949821</c:v>
                </c:pt>
                <c:pt idx="172">
                  <c:v>-110.58726379404798</c:v>
                </c:pt>
                <c:pt idx="173">
                  <c:v>-112.13878191385758</c:v>
                </c:pt>
                <c:pt idx="174">
                  <c:v>-113.67395019650441</c:v>
                </c:pt>
                <c:pt idx="175">
                  <c:v>-115.19187934061092</c:v>
                </c:pt>
                <c:pt idx="176">
                  <c:v>-116.6917336584679</c:v>
                </c:pt>
                <c:pt idx="177">
                  <c:v>-118.17274448708804</c:v>
                </c:pt>
                <c:pt idx="178">
                  <c:v>-119.63419975105163</c:v>
                </c:pt>
                <c:pt idx="179">
                  <c:v>-121.07545250395685</c:v>
                </c:pt>
                <c:pt idx="180">
                  <c:v>-122.49590827824575</c:v>
                </c:pt>
                <c:pt idx="181">
                  <c:v>-123.89504085502479</c:v>
                </c:pt>
                <c:pt idx="182">
                  <c:v>-125.27238405116407</c:v>
                </c:pt>
                <c:pt idx="183">
                  <c:v>-126.62752488011982</c:v>
                </c:pt>
                <c:pt idx="184">
                  <c:v>-127.96011139353101</c:v>
                </c:pt>
                <c:pt idx="185">
                  <c:v>-129.26984510530346</c:v>
                </c:pt>
                <c:pt idx="186">
                  <c:v>-130.5564808117287</c:v>
                </c:pt>
                <c:pt idx="187">
                  <c:v>-131.81982778313781</c:v>
                </c:pt>
                <c:pt idx="188">
                  <c:v>-133.05974063382126</c:v>
                </c:pt>
                <c:pt idx="189">
                  <c:v>-134.27612608025251</c:v>
                </c:pt>
                <c:pt idx="190">
                  <c:v>-135.46893202158645</c:v>
                </c:pt>
                <c:pt idx="191">
                  <c:v>-136.63815005150721</c:v>
                </c:pt>
                <c:pt idx="192">
                  <c:v>-137.78381205705347</c:v>
                </c:pt>
                <c:pt idx="193">
                  <c:v>-138.90598992933528</c:v>
                </c:pt>
                <c:pt idx="194">
                  <c:v>-140.00478494955411</c:v>
                </c:pt>
                <c:pt idx="195">
                  <c:v>-141.08033788787733</c:v>
                </c:pt>
                <c:pt idx="196">
                  <c:v>-142.13281440934253</c:v>
                </c:pt>
                <c:pt idx="197">
                  <c:v>-143.16241287960662</c:v>
                </c:pt>
                <c:pt idx="198">
                  <c:v>-144.16935361122884</c:v>
                </c:pt>
                <c:pt idx="199">
                  <c:v>-145.15388445697877</c:v>
                </c:pt>
                <c:pt idx="200">
                  <c:v>-146.11627104505931</c:v>
                </c:pt>
                <c:pt idx="201">
                  <c:v>-147.05680179691481</c:v>
                </c:pt>
                <c:pt idx="202">
                  <c:v>-147.97577910765915</c:v>
                </c:pt>
                <c:pt idx="203">
                  <c:v>-148.87352561579095</c:v>
                </c:pt>
                <c:pt idx="204">
                  <c:v>-149.75037335552031</c:v>
                </c:pt>
                <c:pt idx="205">
                  <c:v>-150.60666969175196</c:v>
                </c:pt>
                <c:pt idx="206">
                  <c:v>-151.44277226708343</c:v>
                </c:pt>
                <c:pt idx="207">
                  <c:v>-152.25904639735614</c:v>
                </c:pt>
                <c:pt idx="208">
                  <c:v>-153.05586692195629</c:v>
                </c:pt>
                <c:pt idx="209">
                  <c:v>-153.83361539880261</c:v>
                </c:pt>
                <c:pt idx="210">
                  <c:v>-154.59267658669683</c:v>
                </c:pt>
                <c:pt idx="211">
                  <c:v>-155.33344255101147</c:v>
                </c:pt>
                <c:pt idx="212">
                  <c:v>-156.05630613904555</c:v>
                </c:pt>
                <c:pt idx="213">
                  <c:v>-156.76166482034986</c:v>
                </c:pt>
                <c:pt idx="214">
                  <c:v>-157.44991544911639</c:v>
                </c:pt>
                <c:pt idx="215">
                  <c:v>-158.12145726512392</c:v>
                </c:pt>
                <c:pt idx="216">
                  <c:v>-158.77668863453016</c:v>
                </c:pt>
                <c:pt idx="217">
                  <c:v>-159.41600788768548</c:v>
                </c:pt>
                <c:pt idx="218">
                  <c:v>-160.03981183255263</c:v>
                </c:pt>
                <c:pt idx="219">
                  <c:v>-160.64849607121886</c:v>
                </c:pt>
                <c:pt idx="220">
                  <c:v>-161.24245336662071</c:v>
                </c:pt>
                <c:pt idx="221">
                  <c:v>-161.82207507769445</c:v>
                </c:pt>
                <c:pt idx="222">
                  <c:v>-162.38774893937835</c:v>
                </c:pt>
                <c:pt idx="223">
                  <c:v>-162.93985982851461</c:v>
                </c:pt>
                <c:pt idx="224">
                  <c:v>-163.47878942199071</c:v>
                </c:pt>
                <c:pt idx="225">
                  <c:v>-164.0049159176954</c:v>
                </c:pt>
                <c:pt idx="226">
                  <c:v>-164.51861381485438</c:v>
                </c:pt>
                <c:pt idx="227">
                  <c:v>-165.02025375045423</c:v>
                </c:pt>
                <c:pt idx="228">
                  <c:v>-165.51020284937431</c:v>
                </c:pt>
                <c:pt idx="229">
                  <c:v>-165.9888243281255</c:v>
                </c:pt>
                <c:pt idx="230">
                  <c:v>-166.4564772317793</c:v>
                </c:pt>
                <c:pt idx="231">
                  <c:v>-166.91351766645616</c:v>
                </c:pt>
                <c:pt idx="232">
                  <c:v>-167.36029709616523</c:v>
                </c:pt>
                <c:pt idx="233">
                  <c:v>-167.79716420113357</c:v>
                </c:pt>
                <c:pt idx="234">
                  <c:v>-168.22446408190817</c:v>
                </c:pt>
                <c:pt idx="235">
                  <c:v>-168.64253871557034</c:v>
                </c:pt>
                <c:pt idx="236">
                  <c:v>-169.05172675974018</c:v>
                </c:pt>
                <c:pt idx="237">
                  <c:v>-169.45236467412923</c:v>
                </c:pt>
                <c:pt idx="238">
                  <c:v>-169.84478639398648</c:v>
                </c:pt>
                <c:pt idx="239">
                  <c:v>-170.22932386702817</c:v>
                </c:pt>
                <c:pt idx="240">
                  <c:v>-170.60630720379956</c:v>
                </c:pt>
                <c:pt idx="241">
                  <c:v>-170.97606565677501</c:v>
                </c:pt>
                <c:pt idx="242">
                  <c:v>-171.33892781839384</c:v>
                </c:pt>
                <c:pt idx="243">
                  <c:v>-171.6952218372885</c:v>
                </c:pt>
                <c:pt idx="244">
                  <c:v>-172.04527682471519</c:v>
                </c:pt>
                <c:pt idx="245">
                  <c:v>-172.38942263385425</c:v>
                </c:pt>
                <c:pt idx="246">
                  <c:v>-172.7279914657671</c:v>
                </c:pt>
                <c:pt idx="247">
                  <c:v>-173.06131826376227</c:v>
                </c:pt>
                <c:pt idx="248">
                  <c:v>-173.38974166869568</c:v>
                </c:pt>
                <c:pt idx="249">
                  <c:v>-173.71360551114259</c:v>
                </c:pt>
                <c:pt idx="250">
                  <c:v>-174.03325937947673</c:v>
                </c:pt>
                <c:pt idx="251">
                  <c:v>-174.34906080318629</c:v>
                </c:pt>
                <c:pt idx="252">
                  <c:v>-174.6613760321456</c:v>
                </c:pt>
                <c:pt idx="253">
                  <c:v>-174.97058255525073</c:v>
                </c:pt>
                <c:pt idx="254">
                  <c:v>-175.27707061561011</c:v>
                </c:pt>
                <c:pt idx="255">
                  <c:v>-175.5812457274435</c:v>
                </c:pt>
                <c:pt idx="256">
                  <c:v>-175.88353163721274</c:v>
                </c:pt>
                <c:pt idx="257">
                  <c:v>-176.18437297325295</c:v>
                </c:pt>
                <c:pt idx="258">
                  <c:v>-176.48423920539963</c:v>
                </c:pt>
                <c:pt idx="259">
                  <c:v>-176.78362891654757</c:v>
                </c:pt>
                <c:pt idx="260">
                  <c:v>-177.0830745743078</c:v>
                </c:pt>
                <c:pt idx="261">
                  <c:v>-177.38314860989632</c:v>
                </c:pt>
                <c:pt idx="262">
                  <c:v>-177.68447012178197</c:v>
                </c:pt>
                <c:pt idx="263">
                  <c:v>-177.98771347775792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2-40BA-8541-885CC14E4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Delay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'1st-Order APF'!$Q$4</c:f>
              <c:strCache>
                <c:ptCount val="1"/>
                <c:pt idx="0">
                  <c:v>Group Delay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'1st-Order APF'!$E$5:$E$268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'1st-Order APF'!$Q$5:$Q$268</c:f>
              <c:numCache>
                <c:formatCode>General</c:formatCode>
                <c:ptCount val="264"/>
                <c:pt idx="1">
                  <c:v>0.31782275385862113</c:v>
                </c:pt>
                <c:pt idx="2">
                  <c:v>0.31782082093433367</c:v>
                </c:pt>
                <c:pt idx="3">
                  <c:v>0.31781877284079929</c:v>
                </c:pt>
                <c:pt idx="4">
                  <c:v>0.31781660276561507</c:v>
                </c:pt>
                <c:pt idx="5">
                  <c:v>0.31781430354422252</c:v>
                </c:pt>
                <c:pt idx="6">
                  <c:v>0.31781186765126213</c:v>
                </c:pt>
                <c:pt idx="7">
                  <c:v>0.31780928718186718</c:v>
                </c:pt>
                <c:pt idx="8">
                  <c:v>0.31780655305245203</c:v>
                </c:pt>
                <c:pt idx="9">
                  <c:v>0.31780365608926969</c:v>
                </c:pt>
                <c:pt idx="10">
                  <c:v>0.31780058705241354</c:v>
                </c:pt>
                <c:pt idx="11">
                  <c:v>0.31779733540023519</c:v>
                </c:pt>
                <c:pt idx="12">
                  <c:v>0.31779389003164005</c:v>
                </c:pt>
                <c:pt idx="13">
                  <c:v>0.31779024016318219</c:v>
                </c:pt>
                <c:pt idx="14">
                  <c:v>0.31778637309466429</c:v>
                </c:pt>
                <c:pt idx="15">
                  <c:v>0.31778227545469362</c:v>
                </c:pt>
                <c:pt idx="16">
                  <c:v>0.31777793462189141</c:v>
                </c:pt>
                <c:pt idx="17">
                  <c:v>0.31777333587005496</c:v>
                </c:pt>
                <c:pt idx="18">
                  <c:v>0.31776846318071666</c:v>
                </c:pt>
                <c:pt idx="19">
                  <c:v>0.31776330074203335</c:v>
                </c:pt>
                <c:pt idx="20">
                  <c:v>0.31775783139748109</c:v>
                </c:pt>
                <c:pt idx="21">
                  <c:v>0.31775203712235145</c:v>
                </c:pt>
                <c:pt idx="22">
                  <c:v>0.31774589837760076</c:v>
                </c:pt>
                <c:pt idx="23">
                  <c:v>0.31773939401330265</c:v>
                </c:pt>
                <c:pt idx="24">
                  <c:v>0.31773250298465222</c:v>
                </c:pt>
                <c:pt idx="25">
                  <c:v>0.31772520192329062</c:v>
                </c:pt>
                <c:pt idx="26">
                  <c:v>0.31771746690846042</c:v>
                </c:pt>
                <c:pt idx="27">
                  <c:v>0.31770927279849265</c:v>
                </c:pt>
                <c:pt idx="28">
                  <c:v>0.31770059111732057</c:v>
                </c:pt>
                <c:pt idx="29">
                  <c:v>0.31769139328950458</c:v>
                </c:pt>
                <c:pt idx="30">
                  <c:v>0.31768164853994046</c:v>
                </c:pt>
                <c:pt idx="31">
                  <c:v>0.31767132452689012</c:v>
                </c:pt>
                <c:pt idx="32">
                  <c:v>0.31766038723465373</c:v>
                </c:pt>
                <c:pt idx="33">
                  <c:v>0.3176488001396861</c:v>
                </c:pt>
                <c:pt idx="34">
                  <c:v>0.31763652482033855</c:v>
                </c:pt>
                <c:pt idx="35">
                  <c:v>0.31762351919416676</c:v>
                </c:pt>
                <c:pt idx="36">
                  <c:v>0.31760974070589443</c:v>
                </c:pt>
                <c:pt idx="37">
                  <c:v>0.31759514465472333</c:v>
                </c:pt>
                <c:pt idx="38">
                  <c:v>0.31757968133655817</c:v>
                </c:pt>
                <c:pt idx="39">
                  <c:v>0.31756329939430922</c:v>
                </c:pt>
                <c:pt idx="40">
                  <c:v>0.3175459438377895</c:v>
                </c:pt>
                <c:pt idx="41">
                  <c:v>0.31752755787992692</c:v>
                </c:pt>
                <c:pt idx="42">
                  <c:v>0.31750808080273935</c:v>
                </c:pt>
                <c:pt idx="43">
                  <c:v>0.31748744669964157</c:v>
                </c:pt>
                <c:pt idx="44">
                  <c:v>0.31746558729639379</c:v>
                </c:pt>
                <c:pt idx="45">
                  <c:v>0.31744243087617047</c:v>
                </c:pt>
                <c:pt idx="46">
                  <c:v>0.31741790092111594</c:v>
                </c:pt>
                <c:pt idx="47">
                  <c:v>0.31739191464331984</c:v>
                </c:pt>
                <c:pt idx="48">
                  <c:v>0.31736438742513812</c:v>
                </c:pt>
                <c:pt idx="49">
                  <c:v>0.31733522786824331</c:v>
                </c:pt>
                <c:pt idx="50">
                  <c:v>0.31730433730758256</c:v>
                </c:pt>
                <c:pt idx="51">
                  <c:v>0.31727161599431081</c:v>
                </c:pt>
                <c:pt idx="52">
                  <c:v>0.31723695506695609</c:v>
                </c:pt>
                <c:pt idx="53">
                  <c:v>0.3172002401707959</c:v>
                </c:pt>
                <c:pt idx="54">
                  <c:v>0.31716134962502252</c:v>
                </c:pt>
                <c:pt idx="55">
                  <c:v>0.31712015413230343</c:v>
                </c:pt>
                <c:pt idx="56">
                  <c:v>0.31707652087228172</c:v>
                </c:pt>
                <c:pt idx="57">
                  <c:v>0.31703030412212785</c:v>
                </c:pt>
                <c:pt idx="58">
                  <c:v>0.31698135236560893</c:v>
                </c:pt>
                <c:pt idx="59">
                  <c:v>0.31692950306411927</c:v>
                </c:pt>
                <c:pt idx="60">
                  <c:v>0.31687458724931611</c:v>
                </c:pt>
                <c:pt idx="61">
                  <c:v>0.31681642569446011</c:v>
                </c:pt>
                <c:pt idx="62">
                  <c:v>0.31675482480027217</c:v>
                </c:pt>
                <c:pt idx="63">
                  <c:v>0.31668958489324789</c:v>
                </c:pt>
                <c:pt idx="64">
                  <c:v>0.31662049258233532</c:v>
                </c:pt>
                <c:pt idx="65">
                  <c:v>0.31654732186924261</c:v>
                </c:pt>
                <c:pt idx="66">
                  <c:v>0.31646983345223395</c:v>
                </c:pt>
                <c:pt idx="67">
                  <c:v>0.31638777618592107</c:v>
                </c:pt>
                <c:pt idx="68">
                  <c:v>0.31630088440581677</c:v>
                </c:pt>
                <c:pt idx="69">
                  <c:v>0.31620887269677028</c:v>
                </c:pt>
                <c:pt idx="70">
                  <c:v>0.3161114437975634</c:v>
                </c:pt>
                <c:pt idx="71">
                  <c:v>0.31600828355619592</c:v>
                </c:pt>
                <c:pt idx="72">
                  <c:v>0.31589905773130139</c:v>
                </c:pt>
                <c:pt idx="73">
                  <c:v>0.31578341577761448</c:v>
                </c:pt>
                <c:pt idx="74">
                  <c:v>0.31566098511145629</c:v>
                </c:pt>
                <c:pt idx="75">
                  <c:v>0.31553137251329211</c:v>
                </c:pt>
                <c:pt idx="76">
                  <c:v>0.31539416314027441</c:v>
                </c:pt>
                <c:pt idx="77">
                  <c:v>0.31524891956076556</c:v>
                </c:pt>
                <c:pt idx="78">
                  <c:v>0.31509518071438364</c:v>
                </c:pt>
                <c:pt idx="79">
                  <c:v>0.31493245789063135</c:v>
                </c:pt>
                <c:pt idx="80">
                  <c:v>0.31476023324752345</c:v>
                </c:pt>
                <c:pt idx="81">
                  <c:v>0.31457796782068459</c:v>
                </c:pt>
                <c:pt idx="82">
                  <c:v>0.31438508810829302</c:v>
                </c:pt>
                <c:pt idx="83">
                  <c:v>0.31418098761551849</c:v>
                </c:pt>
                <c:pt idx="84">
                  <c:v>0.31396503189852798</c:v>
                </c:pt>
                <c:pt idx="85">
                  <c:v>0.31373655093028435</c:v>
                </c:pt>
                <c:pt idx="86">
                  <c:v>0.3134948373160405</c:v>
                </c:pt>
                <c:pt idx="87">
                  <c:v>0.31323914848051571</c:v>
                </c:pt>
                <c:pt idx="88">
                  <c:v>0.31296870144861594</c:v>
                </c:pt>
                <c:pt idx="89">
                  <c:v>0.31268266737646166</c:v>
                </c:pt>
                <c:pt idx="90">
                  <c:v>0.31238018539063156</c:v>
                </c:pt>
                <c:pt idx="91">
                  <c:v>0.31206034581553443</c:v>
                </c:pt>
                <c:pt idx="92">
                  <c:v>0.31172218376083227</c:v>
                </c:pt>
                <c:pt idx="93">
                  <c:v>0.31136470266733901</c:v>
                </c:pt>
                <c:pt idx="94">
                  <c:v>0.31098684767161655</c:v>
                </c:pt>
                <c:pt idx="95">
                  <c:v>0.31058750324645534</c:v>
                </c:pt>
                <c:pt idx="96">
                  <c:v>0.31016551866498249</c:v>
                </c:pt>
                <c:pt idx="97">
                  <c:v>0.30971967490539565</c:v>
                </c:pt>
                <c:pt idx="98">
                  <c:v>0.30924870164970475</c:v>
                </c:pt>
                <c:pt idx="99">
                  <c:v>0.30875126608541453</c:v>
                </c:pt>
                <c:pt idx="100">
                  <c:v>0.30822597683139047</c:v>
                </c:pt>
                <c:pt idx="101">
                  <c:v>0.30767138257307186</c:v>
                </c:pt>
                <c:pt idx="102">
                  <c:v>0.30708596065755228</c:v>
                </c:pt>
                <c:pt idx="103">
                  <c:v>0.30646813193907541</c:v>
                </c:pt>
                <c:pt idx="104">
                  <c:v>0.30581624976284544</c:v>
                </c:pt>
                <c:pt idx="105">
                  <c:v>0.30512860514727586</c:v>
                </c:pt>
                <c:pt idx="106">
                  <c:v>0.30440341499867934</c:v>
                </c:pt>
                <c:pt idx="107">
                  <c:v>0.30363882768319755</c:v>
                </c:pt>
                <c:pt idx="108">
                  <c:v>0.30283292982614463</c:v>
                </c:pt>
                <c:pt idx="109">
                  <c:v>0.30198374136914435</c:v>
                </c:pt>
                <c:pt idx="110">
                  <c:v>0.30108921703188246</c:v>
                </c:pt>
                <c:pt idx="111">
                  <c:v>0.3001472344756525</c:v>
                </c:pt>
                <c:pt idx="112">
                  <c:v>0.29915561663961365</c:v>
                </c:pt>
                <c:pt idx="113">
                  <c:v>0.29811213549767046</c:v>
                </c:pt>
                <c:pt idx="114">
                  <c:v>0.29701448780285944</c:v>
                </c:pt>
                <c:pt idx="115">
                  <c:v>0.29586032004527651</c:v>
                </c:pt>
                <c:pt idx="116">
                  <c:v>0.29464724182856533</c:v>
                </c:pt>
                <c:pt idx="117">
                  <c:v>0.29337280210510641</c:v>
                </c:pt>
                <c:pt idx="118">
                  <c:v>0.29203451872437486</c:v>
                </c:pt>
                <c:pt idx="119">
                  <c:v>0.29062988692408909</c:v>
                </c:pt>
                <c:pt idx="120">
                  <c:v>0.28915636485693064</c:v>
                </c:pt>
                <c:pt idx="121">
                  <c:v>0.28761140761746573</c:v>
                </c:pt>
                <c:pt idx="122">
                  <c:v>0.28599246264175293</c:v>
                </c:pt>
                <c:pt idx="123">
                  <c:v>0.28429698209493731</c:v>
                </c:pt>
                <c:pt idx="124">
                  <c:v>0.28252244542935245</c:v>
                </c:pt>
                <c:pt idx="125">
                  <c:v>0.2806663752571098</c:v>
                </c:pt>
                <c:pt idx="126">
                  <c:v>0.27872633632667831</c:v>
                </c:pt>
                <c:pt idx="127">
                  <c:v>0.27669995294172262</c:v>
                </c:pt>
                <c:pt idx="128">
                  <c:v>0.27458494648045106</c:v>
                </c:pt>
                <c:pt idx="129">
                  <c:v>0.2723791473445043</c:v>
                </c:pt>
                <c:pt idx="130">
                  <c:v>0.27008049784418731</c:v>
                </c:pt>
                <c:pt idx="131">
                  <c:v>0.26768709393378315</c:v>
                </c:pt>
                <c:pt idx="132">
                  <c:v>0.26519721941367103</c:v>
                </c:pt>
                <c:pt idx="133">
                  <c:v>0.2626093221952015</c:v>
                </c:pt>
                <c:pt idx="134">
                  <c:v>0.25992206871489909</c:v>
                </c:pt>
                <c:pt idx="135">
                  <c:v>0.25713439025959156</c:v>
                </c:pt>
                <c:pt idx="136">
                  <c:v>0.25424545965873296</c:v>
                </c:pt>
                <c:pt idx="137">
                  <c:v>0.25125474750923588</c:v>
                </c:pt>
                <c:pt idx="138">
                  <c:v>0.24816204844412937</c:v>
                </c:pt>
                <c:pt idx="139">
                  <c:v>0.24496747602213556</c:v>
                </c:pt>
                <c:pt idx="140">
                  <c:v>0.24167150740420476</c:v>
                </c:pt>
                <c:pt idx="141">
                  <c:v>0.23827501674314588</c:v>
                </c:pt>
                <c:pt idx="142">
                  <c:v>0.23477925530423158</c:v>
                </c:pt>
                <c:pt idx="143">
                  <c:v>0.23118590124743651</c:v>
                </c:pt>
                <c:pt idx="144">
                  <c:v>0.22749706571503558</c:v>
                </c:pt>
                <c:pt idx="145">
                  <c:v>0.22371528566018375</c:v>
                </c:pt>
                <c:pt idx="146">
                  <c:v>0.21984355435200484</c:v>
                </c:pt>
                <c:pt idx="147">
                  <c:v>0.21588532721882359</c:v>
                </c:pt>
                <c:pt idx="148">
                  <c:v>0.21184449367151195</c:v>
                </c:pt>
                <c:pt idx="149">
                  <c:v>0.2077253948963689</c:v>
                </c:pt>
                <c:pt idx="150">
                  <c:v>0.20353281688629965</c:v>
                </c:pt>
                <c:pt idx="151">
                  <c:v>0.19927193959935038</c:v>
                </c:pt>
                <c:pt idx="152">
                  <c:v>0.19494837913287158</c:v>
                </c:pt>
                <c:pt idx="153">
                  <c:v>0.19056811778529875</c:v>
                </c:pt>
                <c:pt idx="154">
                  <c:v>0.1861374696859221</c:v>
                </c:pt>
                <c:pt idx="155">
                  <c:v>0.18166307923408087</c:v>
                </c:pt>
                <c:pt idx="156">
                  <c:v>0.17715187676250452</c:v>
                </c:pt>
                <c:pt idx="157">
                  <c:v>0.17261102278526896</c:v>
                </c:pt>
                <c:pt idx="158">
                  <c:v>0.16804786743759989</c:v>
                </c:pt>
                <c:pt idx="159">
                  <c:v>0.1634699235503477</c:v>
                </c:pt>
                <c:pt idx="160">
                  <c:v>0.15888478718098253</c:v>
                </c:pt>
                <c:pt idx="161">
                  <c:v>0.15430009969172667</c:v>
                </c:pt>
                <c:pt idx="162">
                  <c:v>0.14972350794593614</c:v>
                </c:pt>
                <c:pt idx="163">
                  <c:v>0.14516260779096604</c:v>
                </c:pt>
                <c:pt idx="164">
                  <c:v>0.14062488957179281</c:v>
                </c:pt>
                <c:pt idx="165">
                  <c:v>0.13611768563483573</c:v>
                </c:pt>
                <c:pt idx="166">
                  <c:v>0.13164812770692338</c:v>
                </c:pt>
                <c:pt idx="167">
                  <c:v>0.12722311225720759</c:v>
                </c:pt>
                <c:pt idx="168">
                  <c:v>0.12284924384863705</c:v>
                </c:pt>
                <c:pt idx="169">
                  <c:v>0.1185328136182358</c:v>
                </c:pt>
                <c:pt idx="170">
                  <c:v>0.11427975783009478</c:v>
                </c:pt>
                <c:pt idx="171">
                  <c:v>0.1100956268575569</c:v>
                </c:pt>
                <c:pt idx="172">
                  <c:v>0.10598557591705456</c:v>
                </c:pt>
                <c:pt idx="173">
                  <c:v>0.10195432761065736</c:v>
                </c:pt>
                <c:pt idx="174">
                  <c:v>9.8006171774228254E-2</c:v>
                </c:pt>
                <c:pt idx="175">
                  <c:v>9.4144949309851594E-2</c:v>
                </c:pt>
                <c:pt idx="176">
                  <c:v>9.0374054647206228E-2</c:v>
                </c:pt>
                <c:pt idx="177">
                  <c:v>8.6696429410547185E-2</c:v>
                </c:pt>
                <c:pt idx="178">
                  <c:v>8.3114565232035614E-2</c:v>
                </c:pt>
                <c:pt idx="179">
                  <c:v>7.9630514725427912E-2</c:v>
                </c:pt>
                <c:pt idx="180">
                  <c:v>7.6245907890191256E-2</c:v>
                </c:pt>
                <c:pt idx="181">
                  <c:v>7.2961961205803449E-2</c:v>
                </c:pt>
                <c:pt idx="182">
                  <c:v>6.9779484701748593E-2</c:v>
                </c:pt>
                <c:pt idx="183">
                  <c:v>6.6698916496700567E-2</c:v>
                </c:pt>
                <c:pt idx="184">
                  <c:v>6.3720339254765168E-2</c:v>
                </c:pt>
                <c:pt idx="185">
                  <c:v>6.0843499133173488E-2</c:v>
                </c:pt>
                <c:pt idx="186">
                  <c:v>5.8067833877404593E-2</c:v>
                </c:pt>
                <c:pt idx="187">
                  <c:v>5.5392491674515557E-2</c:v>
                </c:pt>
                <c:pt idx="188">
                  <c:v>5.2816359887834542E-2</c:v>
                </c:pt>
                <c:pt idx="189">
                  <c:v>5.0338087220480061E-2</c:v>
                </c:pt>
                <c:pt idx="190">
                  <c:v>4.7956107889686996E-2</c:v>
                </c:pt>
                <c:pt idx="191">
                  <c:v>4.5668668914003993E-2</c:v>
                </c:pt>
                <c:pt idx="192">
                  <c:v>4.3473849388350104E-2</c:v>
                </c:pt>
                <c:pt idx="193">
                  <c:v>4.1369581804405961E-2</c:v>
                </c:pt>
                <c:pt idx="194">
                  <c:v>3.9353679156567886E-2</c:v>
                </c:pt>
                <c:pt idx="195">
                  <c:v>3.7423850764133695E-2</c:v>
                </c:pt>
                <c:pt idx="196">
                  <c:v>3.5577721442543876E-2</c:v>
                </c:pt>
                <c:pt idx="197">
                  <c:v>3.381285092097093E-2</c:v>
                </c:pt>
                <c:pt idx="198">
                  <c:v>3.2126749164279572E-2</c:v>
                </c:pt>
                <c:pt idx="199">
                  <c:v>3.0516892089386946E-2</c:v>
                </c:pt>
                <c:pt idx="200">
                  <c:v>2.8980735615054064E-2</c:v>
                </c:pt>
                <c:pt idx="201">
                  <c:v>2.751572870663814E-2</c:v>
                </c:pt>
                <c:pt idx="202">
                  <c:v>2.6119324853760593E-2</c:v>
                </c:pt>
                <c:pt idx="203">
                  <c:v>2.4788991312672221E-2</c:v>
                </c:pt>
                <c:pt idx="204">
                  <c:v>2.3522219231923203E-2</c:v>
                </c:pt>
                <c:pt idx="205">
                  <c:v>2.2316532616565146E-2</c:v>
                </c:pt>
                <c:pt idx="206">
                  <c:v>2.1169492632843401E-2</c:v>
                </c:pt>
                <c:pt idx="207">
                  <c:v>2.0078706949148057E-2</c:v>
                </c:pt>
                <c:pt idx="208">
                  <c:v>1.9041833424194337E-2</c:v>
                </c:pt>
                <c:pt idx="209">
                  <c:v>1.8056583508160699E-2</c:v>
                </c:pt>
                <c:pt idx="210">
                  <c:v>1.7120728348066796E-2</c:v>
                </c:pt>
                <c:pt idx="211">
                  <c:v>1.6232099810496562E-2</c:v>
                </c:pt>
                <c:pt idx="212">
                  <c:v>1.5388593108894096E-2</c:v>
                </c:pt>
                <c:pt idx="213">
                  <c:v>1.4588168895646016E-2</c:v>
                </c:pt>
                <c:pt idx="214">
                  <c:v>1.382885431098845E-2</c:v>
                </c:pt>
                <c:pt idx="215">
                  <c:v>1.3108743993241478E-2</c:v>
                </c:pt>
                <c:pt idx="216">
                  <c:v>1.2425999799551975E-2</c:v>
                </c:pt>
                <c:pt idx="217">
                  <c:v>1.1778851331740597E-2</c:v>
                </c:pt>
                <c:pt idx="218">
                  <c:v>1.1165595307314157E-2</c:v>
                </c:pt>
                <c:pt idx="219">
                  <c:v>1.0584594973667517E-2</c:v>
                </c:pt>
                <c:pt idx="220">
                  <c:v>1.0034279417703868E-2</c:v>
                </c:pt>
                <c:pt idx="221">
                  <c:v>9.5131421708778297E-3</c:v>
                </c:pt>
                <c:pt idx="222">
                  <c:v>9.0197400269291655E-3</c:v>
                </c:pt>
                <c:pt idx="223">
                  <c:v>8.5526919882120654E-3</c:v>
                </c:pt>
                <c:pt idx="224">
                  <c:v>8.1106773435199262E-3</c:v>
                </c:pt>
                <c:pt idx="225">
                  <c:v>7.6924341563821526E-3</c:v>
                </c:pt>
                <c:pt idx="226">
                  <c:v>7.2967576519249898E-3</c:v>
                </c:pt>
                <c:pt idx="227">
                  <c:v>6.9224985260482015E-3</c:v>
                </c:pt>
                <c:pt idx="228">
                  <c:v>6.5685610343056543E-3</c:v>
                </c:pt>
                <c:pt idx="229">
                  <c:v>6.2339011939897887E-3</c:v>
                </c:pt>
                <c:pt idx="230">
                  <c:v>5.9175252010959262E-3</c:v>
                </c:pt>
                <c:pt idx="231">
                  <c:v>5.6184873070405346E-3</c:v>
                </c:pt>
                <c:pt idx="232">
                  <c:v>5.3358882488044358E-3</c:v>
                </c:pt>
                <c:pt idx="233">
                  <c:v>5.0688734712099233E-3</c:v>
                </c:pt>
                <c:pt idx="234">
                  <c:v>4.8166311587922199E-3</c:v>
                </c:pt>
                <c:pt idx="235">
                  <c:v>4.5783907440126483E-3</c:v>
                </c:pt>
                <c:pt idx="236">
                  <c:v>4.3534212802240979E-3</c:v>
                </c:pt>
                <c:pt idx="237">
                  <c:v>4.1410296936140178E-3</c:v>
                </c:pt>
                <c:pt idx="238">
                  <c:v>3.9405591703189514E-3</c:v>
                </c:pt>
                <c:pt idx="239">
                  <c:v>3.7513877615500207E-3</c:v>
                </c:pt>
                <c:pt idx="240">
                  <c:v>3.5729269347495362E-3</c:v>
                </c:pt>
                <c:pt idx="241">
                  <c:v>3.4046201022098059E-3</c:v>
                </c:pt>
                <c:pt idx="242">
                  <c:v>3.2459412434537207E-3</c:v>
                </c:pt>
                <c:pt idx="243">
                  <c:v>3.0963937808443842E-3</c:v>
                </c:pt>
                <c:pt idx="244">
                  <c:v>2.9555092763987067E-3</c:v>
                </c:pt>
                <c:pt idx="245">
                  <c:v>2.822846334686584E-3</c:v>
                </c:pt>
                <c:pt idx="246">
                  <c:v>2.6979895586388063E-3</c:v>
                </c:pt>
                <c:pt idx="247">
                  <c:v>2.5805485081600698E-3</c:v>
                </c:pt>
                <c:pt idx="248">
                  <c:v>2.4701568920213073E-3</c:v>
                </c:pt>
                <c:pt idx="249">
                  <c:v>2.3664716871375879E-3</c:v>
                </c:pt>
                <c:pt idx="250">
                  <c:v>2.2691724638948195E-3</c:v>
                </c:pt>
                <c:pt idx="251">
                  <c:v>2.1779607402039871E-3</c:v>
                </c:pt>
                <c:pt idx="252">
                  <c:v>2.0925594690024184E-3</c:v>
                </c:pt>
                <c:pt idx="253">
                  <c:v>2.0127126491838541E-3</c:v>
                </c:pt>
                <c:pt idx="254">
                  <c:v>1.9381850350867836E-3</c:v>
                </c:pt>
                <c:pt idx="255">
                  <c:v>1.8687620621405489E-3</c:v>
                </c:pt>
                <c:pt idx="256">
                  <c:v>1.8042498443082402E-3</c:v>
                </c:pt>
                <c:pt idx="257">
                  <c:v>1.7444754466125385E-3</c:v>
                </c:pt>
                <c:pt idx="258">
                  <c:v>1.6892873698230986E-3</c:v>
                </c:pt>
                <c:pt idx="259">
                  <c:v>1.6385562579146978E-3</c:v>
                </c:pt>
                <c:pt idx="260">
                  <c:v>1.5921759840605339E-3</c:v>
                </c:pt>
                <c:pt idx="261">
                  <c:v>1.5500651103747141E-3</c:v>
                </c:pt>
                <c:pt idx="262">
                  <c:v>1.5121688325001425E-3</c:v>
                </c:pt>
                <c:pt idx="263">
                  <c:v>1.4784615151519356E-3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0-493B-B916-1660BFABF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Response (x/x,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'1st-Order APF'!$Z$4</c:f>
              <c:strCache>
                <c:ptCount val="1"/>
                <c:pt idx="0">
                  <c:v>y(n)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'1st-Order APF'!$X$5:$X$268</c:f>
              <c:numCache>
                <c:formatCode>General</c:formatCode>
                <c:ptCount val="264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0.72916666666666674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0.85416666666666674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  <c:pt idx="48">
                  <c:v>1</c:v>
                </c:pt>
                <c:pt idx="49">
                  <c:v>1.0208333333333333</c:v>
                </c:pt>
                <c:pt idx="50">
                  <c:v>1.0416666666666667</c:v>
                </c:pt>
                <c:pt idx="51">
                  <c:v>1.0625</c:v>
                </c:pt>
                <c:pt idx="52">
                  <c:v>1.0833333333333333</c:v>
                </c:pt>
                <c:pt idx="53">
                  <c:v>1.1041666666666667</c:v>
                </c:pt>
                <c:pt idx="54">
                  <c:v>1.125</c:v>
                </c:pt>
                <c:pt idx="55">
                  <c:v>1.1458333333333333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1.2083333333333335</c:v>
                </c:pt>
                <c:pt idx="59">
                  <c:v>1.2291666666666665</c:v>
                </c:pt>
                <c:pt idx="60">
                  <c:v>1.25</c:v>
                </c:pt>
                <c:pt idx="61">
                  <c:v>1.2708333333333333</c:v>
                </c:pt>
                <c:pt idx="62">
                  <c:v>1.2916666666666667</c:v>
                </c:pt>
                <c:pt idx="63">
                  <c:v>1.3125</c:v>
                </c:pt>
                <c:pt idx="64">
                  <c:v>1.3333333333333333</c:v>
                </c:pt>
                <c:pt idx="65">
                  <c:v>1.3541666666666667</c:v>
                </c:pt>
                <c:pt idx="66">
                  <c:v>1.375</c:v>
                </c:pt>
                <c:pt idx="67">
                  <c:v>1.3958333333333333</c:v>
                </c:pt>
                <c:pt idx="68">
                  <c:v>1.4166666666666667</c:v>
                </c:pt>
                <c:pt idx="69">
                  <c:v>1.4375</c:v>
                </c:pt>
                <c:pt idx="70">
                  <c:v>1.4583333333333335</c:v>
                </c:pt>
                <c:pt idx="71">
                  <c:v>1.4791666666666665</c:v>
                </c:pt>
                <c:pt idx="72">
                  <c:v>1.5</c:v>
                </c:pt>
                <c:pt idx="73">
                  <c:v>1.5208333333333333</c:v>
                </c:pt>
                <c:pt idx="74">
                  <c:v>1.5416666666666667</c:v>
                </c:pt>
                <c:pt idx="75">
                  <c:v>1.5625</c:v>
                </c:pt>
                <c:pt idx="76">
                  <c:v>1.5833333333333333</c:v>
                </c:pt>
                <c:pt idx="77">
                  <c:v>1.6041666666666667</c:v>
                </c:pt>
                <c:pt idx="78">
                  <c:v>1.625</c:v>
                </c:pt>
                <c:pt idx="79">
                  <c:v>1.6458333333333333</c:v>
                </c:pt>
                <c:pt idx="80">
                  <c:v>1.6666666666666667</c:v>
                </c:pt>
                <c:pt idx="81">
                  <c:v>1.6875</c:v>
                </c:pt>
                <c:pt idx="82">
                  <c:v>1.7083333333333335</c:v>
                </c:pt>
                <c:pt idx="83">
                  <c:v>1.7291666666666665</c:v>
                </c:pt>
                <c:pt idx="84">
                  <c:v>1.75</c:v>
                </c:pt>
                <c:pt idx="85">
                  <c:v>1.7708333333333333</c:v>
                </c:pt>
                <c:pt idx="86">
                  <c:v>1.7916666666666667</c:v>
                </c:pt>
                <c:pt idx="87">
                  <c:v>1.8125</c:v>
                </c:pt>
                <c:pt idx="88">
                  <c:v>1.8333333333333333</c:v>
                </c:pt>
                <c:pt idx="89">
                  <c:v>1.8541666666666667</c:v>
                </c:pt>
                <c:pt idx="90">
                  <c:v>1.875</c:v>
                </c:pt>
                <c:pt idx="91">
                  <c:v>1.8958333333333333</c:v>
                </c:pt>
                <c:pt idx="92">
                  <c:v>1.9166666666666665</c:v>
                </c:pt>
                <c:pt idx="93">
                  <c:v>1.9375</c:v>
                </c:pt>
                <c:pt idx="94">
                  <c:v>1.9583333333333333</c:v>
                </c:pt>
                <c:pt idx="95">
                  <c:v>1.9791666666666667</c:v>
                </c:pt>
                <c:pt idx="96">
                  <c:v>2</c:v>
                </c:pt>
                <c:pt idx="97">
                  <c:v>2.020833333333333</c:v>
                </c:pt>
                <c:pt idx="98">
                  <c:v>2.0416666666666665</c:v>
                </c:pt>
                <c:pt idx="99">
                  <c:v>2.0625</c:v>
                </c:pt>
                <c:pt idx="100">
                  <c:v>2.0833333333333335</c:v>
                </c:pt>
                <c:pt idx="101">
                  <c:v>2.1041666666666665</c:v>
                </c:pt>
                <c:pt idx="102">
                  <c:v>2.125</c:v>
                </c:pt>
                <c:pt idx="103">
                  <c:v>2.1458333333333335</c:v>
                </c:pt>
                <c:pt idx="104">
                  <c:v>2.1666666666666665</c:v>
                </c:pt>
                <c:pt idx="105">
                  <c:v>2.1875</c:v>
                </c:pt>
                <c:pt idx="106">
                  <c:v>2.2083333333333335</c:v>
                </c:pt>
                <c:pt idx="107">
                  <c:v>2.2291666666666665</c:v>
                </c:pt>
                <c:pt idx="108">
                  <c:v>2.25</c:v>
                </c:pt>
                <c:pt idx="109">
                  <c:v>2.2708333333333335</c:v>
                </c:pt>
                <c:pt idx="110">
                  <c:v>2.2916666666666665</c:v>
                </c:pt>
                <c:pt idx="111">
                  <c:v>2.3125</c:v>
                </c:pt>
                <c:pt idx="112">
                  <c:v>2.3333333333333335</c:v>
                </c:pt>
                <c:pt idx="113">
                  <c:v>2.3541666666666665</c:v>
                </c:pt>
                <c:pt idx="114">
                  <c:v>2.375</c:v>
                </c:pt>
                <c:pt idx="115">
                  <c:v>2.395833333333333</c:v>
                </c:pt>
                <c:pt idx="116">
                  <c:v>2.416666666666667</c:v>
                </c:pt>
                <c:pt idx="117">
                  <c:v>2.4375</c:v>
                </c:pt>
                <c:pt idx="118">
                  <c:v>2.458333333333333</c:v>
                </c:pt>
                <c:pt idx="119">
                  <c:v>2.479166666666667</c:v>
                </c:pt>
                <c:pt idx="120">
                  <c:v>2.5</c:v>
                </c:pt>
                <c:pt idx="121">
                  <c:v>2.520833333333333</c:v>
                </c:pt>
                <c:pt idx="122">
                  <c:v>2.5416666666666665</c:v>
                </c:pt>
                <c:pt idx="123">
                  <c:v>2.5625</c:v>
                </c:pt>
                <c:pt idx="124">
                  <c:v>2.5833333333333335</c:v>
                </c:pt>
                <c:pt idx="125">
                  <c:v>2.6041666666666665</c:v>
                </c:pt>
                <c:pt idx="126">
                  <c:v>2.625</c:v>
                </c:pt>
                <c:pt idx="127">
                  <c:v>2.6458333333333335</c:v>
                </c:pt>
                <c:pt idx="128">
                  <c:v>2.6666666666666665</c:v>
                </c:pt>
                <c:pt idx="129">
                  <c:v>2.6875</c:v>
                </c:pt>
                <c:pt idx="130">
                  <c:v>2.7083333333333335</c:v>
                </c:pt>
                <c:pt idx="131">
                  <c:v>2.7291666666666665</c:v>
                </c:pt>
                <c:pt idx="132">
                  <c:v>2.75</c:v>
                </c:pt>
                <c:pt idx="133">
                  <c:v>2.7708333333333335</c:v>
                </c:pt>
                <c:pt idx="134">
                  <c:v>2.7916666666666665</c:v>
                </c:pt>
                <c:pt idx="135">
                  <c:v>2.8125</c:v>
                </c:pt>
                <c:pt idx="136">
                  <c:v>2.8333333333333335</c:v>
                </c:pt>
                <c:pt idx="137">
                  <c:v>2.854166666666667</c:v>
                </c:pt>
                <c:pt idx="138">
                  <c:v>2.875</c:v>
                </c:pt>
                <c:pt idx="139">
                  <c:v>2.895833333333333</c:v>
                </c:pt>
                <c:pt idx="140">
                  <c:v>2.916666666666667</c:v>
                </c:pt>
                <c:pt idx="141">
                  <c:v>2.9375</c:v>
                </c:pt>
                <c:pt idx="142">
                  <c:v>2.958333333333333</c:v>
                </c:pt>
                <c:pt idx="143">
                  <c:v>2.979166666666667</c:v>
                </c:pt>
                <c:pt idx="144">
                  <c:v>3</c:v>
                </c:pt>
                <c:pt idx="145">
                  <c:v>3.0208333333333335</c:v>
                </c:pt>
                <c:pt idx="146">
                  <c:v>3.0416666666666665</c:v>
                </c:pt>
                <c:pt idx="147">
                  <c:v>3.0625</c:v>
                </c:pt>
                <c:pt idx="148">
                  <c:v>3.0833333333333335</c:v>
                </c:pt>
                <c:pt idx="149">
                  <c:v>3.1041666666666665</c:v>
                </c:pt>
                <c:pt idx="150">
                  <c:v>3.125</c:v>
                </c:pt>
                <c:pt idx="151">
                  <c:v>3.1458333333333335</c:v>
                </c:pt>
                <c:pt idx="152">
                  <c:v>3.1666666666666665</c:v>
                </c:pt>
                <c:pt idx="153">
                  <c:v>3.1875</c:v>
                </c:pt>
                <c:pt idx="154">
                  <c:v>3.2083333333333335</c:v>
                </c:pt>
                <c:pt idx="155">
                  <c:v>3.2291666666666665</c:v>
                </c:pt>
                <c:pt idx="156">
                  <c:v>3.25</c:v>
                </c:pt>
                <c:pt idx="157">
                  <c:v>3.2708333333333335</c:v>
                </c:pt>
                <c:pt idx="158">
                  <c:v>3.2916666666666665</c:v>
                </c:pt>
                <c:pt idx="159">
                  <c:v>3.3125</c:v>
                </c:pt>
                <c:pt idx="160">
                  <c:v>3.3333333333333335</c:v>
                </c:pt>
                <c:pt idx="161">
                  <c:v>3.354166666666667</c:v>
                </c:pt>
                <c:pt idx="162">
                  <c:v>3.375</c:v>
                </c:pt>
                <c:pt idx="163">
                  <c:v>3.395833333333333</c:v>
                </c:pt>
                <c:pt idx="164">
                  <c:v>3.416666666666667</c:v>
                </c:pt>
                <c:pt idx="165">
                  <c:v>3.4375</c:v>
                </c:pt>
                <c:pt idx="166">
                  <c:v>3.458333333333333</c:v>
                </c:pt>
                <c:pt idx="167">
                  <c:v>3.479166666666667</c:v>
                </c:pt>
                <c:pt idx="168">
                  <c:v>3.5</c:v>
                </c:pt>
                <c:pt idx="169">
                  <c:v>3.5208333333333335</c:v>
                </c:pt>
                <c:pt idx="170">
                  <c:v>3.5416666666666665</c:v>
                </c:pt>
                <c:pt idx="171">
                  <c:v>3.5625</c:v>
                </c:pt>
                <c:pt idx="172">
                  <c:v>3.5833333333333335</c:v>
                </c:pt>
                <c:pt idx="173">
                  <c:v>3.6041666666666665</c:v>
                </c:pt>
                <c:pt idx="174">
                  <c:v>3.625</c:v>
                </c:pt>
                <c:pt idx="175">
                  <c:v>3.6458333333333335</c:v>
                </c:pt>
                <c:pt idx="176">
                  <c:v>3.6666666666666665</c:v>
                </c:pt>
                <c:pt idx="177">
                  <c:v>3.6875</c:v>
                </c:pt>
                <c:pt idx="178">
                  <c:v>3.7083333333333335</c:v>
                </c:pt>
                <c:pt idx="179">
                  <c:v>3.7291666666666665</c:v>
                </c:pt>
                <c:pt idx="180">
                  <c:v>3.75</c:v>
                </c:pt>
                <c:pt idx="181">
                  <c:v>3.7708333333333335</c:v>
                </c:pt>
                <c:pt idx="182">
                  <c:v>3.7916666666666665</c:v>
                </c:pt>
                <c:pt idx="183">
                  <c:v>3.8125</c:v>
                </c:pt>
                <c:pt idx="184">
                  <c:v>3.833333333333333</c:v>
                </c:pt>
                <c:pt idx="185">
                  <c:v>3.854166666666667</c:v>
                </c:pt>
                <c:pt idx="186">
                  <c:v>3.875</c:v>
                </c:pt>
                <c:pt idx="187">
                  <c:v>3.895833333333333</c:v>
                </c:pt>
                <c:pt idx="188">
                  <c:v>3.9166666666666665</c:v>
                </c:pt>
                <c:pt idx="189">
                  <c:v>3.9375</c:v>
                </c:pt>
                <c:pt idx="190">
                  <c:v>3.9583333333333335</c:v>
                </c:pt>
                <c:pt idx="191">
                  <c:v>3.9791666666666665</c:v>
                </c:pt>
                <c:pt idx="192">
                  <c:v>4</c:v>
                </c:pt>
                <c:pt idx="193">
                  <c:v>4.0208333333333339</c:v>
                </c:pt>
                <c:pt idx="194">
                  <c:v>4.0416666666666661</c:v>
                </c:pt>
                <c:pt idx="195">
                  <c:v>4.0625</c:v>
                </c:pt>
                <c:pt idx="196">
                  <c:v>4.083333333333333</c:v>
                </c:pt>
                <c:pt idx="197">
                  <c:v>4.104166666666667</c:v>
                </c:pt>
                <c:pt idx="198">
                  <c:v>4.125</c:v>
                </c:pt>
                <c:pt idx="199">
                  <c:v>4.145833333333333</c:v>
                </c:pt>
                <c:pt idx="200">
                  <c:v>4.166666666666667</c:v>
                </c:pt>
                <c:pt idx="201">
                  <c:v>4.1875</c:v>
                </c:pt>
                <c:pt idx="202">
                  <c:v>4.208333333333333</c:v>
                </c:pt>
                <c:pt idx="203">
                  <c:v>4.229166666666667</c:v>
                </c:pt>
                <c:pt idx="204">
                  <c:v>4.25</c:v>
                </c:pt>
                <c:pt idx="205">
                  <c:v>4.270833333333333</c:v>
                </c:pt>
                <c:pt idx="206">
                  <c:v>4.291666666666667</c:v>
                </c:pt>
                <c:pt idx="207">
                  <c:v>4.3125</c:v>
                </c:pt>
                <c:pt idx="208">
                  <c:v>4.333333333333333</c:v>
                </c:pt>
                <c:pt idx="209">
                  <c:v>4.354166666666667</c:v>
                </c:pt>
                <c:pt idx="210">
                  <c:v>4.375</c:v>
                </c:pt>
                <c:pt idx="211">
                  <c:v>4.395833333333333</c:v>
                </c:pt>
                <c:pt idx="212">
                  <c:v>4.416666666666667</c:v>
                </c:pt>
                <c:pt idx="213">
                  <c:v>4.4375</c:v>
                </c:pt>
                <c:pt idx="214">
                  <c:v>4.458333333333333</c:v>
                </c:pt>
                <c:pt idx="215">
                  <c:v>4.479166666666667</c:v>
                </c:pt>
                <c:pt idx="216">
                  <c:v>4.5</c:v>
                </c:pt>
                <c:pt idx="217">
                  <c:v>4.520833333333333</c:v>
                </c:pt>
                <c:pt idx="218">
                  <c:v>4.541666666666667</c:v>
                </c:pt>
                <c:pt idx="219">
                  <c:v>4.5625</c:v>
                </c:pt>
                <c:pt idx="220">
                  <c:v>4.583333333333333</c:v>
                </c:pt>
                <c:pt idx="221">
                  <c:v>4.604166666666667</c:v>
                </c:pt>
                <c:pt idx="222">
                  <c:v>4.625</c:v>
                </c:pt>
                <c:pt idx="223">
                  <c:v>4.645833333333333</c:v>
                </c:pt>
                <c:pt idx="224">
                  <c:v>4.666666666666667</c:v>
                </c:pt>
                <c:pt idx="225">
                  <c:v>4.6875</c:v>
                </c:pt>
                <c:pt idx="226">
                  <c:v>4.708333333333333</c:v>
                </c:pt>
                <c:pt idx="227">
                  <c:v>4.7291666666666661</c:v>
                </c:pt>
                <c:pt idx="228">
                  <c:v>4.75</c:v>
                </c:pt>
                <c:pt idx="229">
                  <c:v>4.7708333333333339</c:v>
                </c:pt>
                <c:pt idx="230">
                  <c:v>4.7916666666666661</c:v>
                </c:pt>
                <c:pt idx="231">
                  <c:v>4.8125</c:v>
                </c:pt>
                <c:pt idx="232">
                  <c:v>4.8333333333333339</c:v>
                </c:pt>
                <c:pt idx="233">
                  <c:v>4.8541666666666661</c:v>
                </c:pt>
                <c:pt idx="234">
                  <c:v>4.875</c:v>
                </c:pt>
                <c:pt idx="235">
                  <c:v>4.8958333333333339</c:v>
                </c:pt>
                <c:pt idx="236">
                  <c:v>4.9166666666666661</c:v>
                </c:pt>
                <c:pt idx="237">
                  <c:v>4.9375</c:v>
                </c:pt>
                <c:pt idx="238">
                  <c:v>4.9583333333333339</c:v>
                </c:pt>
                <c:pt idx="239">
                  <c:v>4.9791666666666661</c:v>
                </c:pt>
                <c:pt idx="240">
                  <c:v>5</c:v>
                </c:pt>
                <c:pt idx="241">
                  <c:v>5.0208333333333339</c:v>
                </c:pt>
                <c:pt idx="242">
                  <c:v>5.0416666666666661</c:v>
                </c:pt>
                <c:pt idx="243">
                  <c:v>5.0625</c:v>
                </c:pt>
                <c:pt idx="244">
                  <c:v>5.083333333333333</c:v>
                </c:pt>
                <c:pt idx="245">
                  <c:v>5.104166666666667</c:v>
                </c:pt>
                <c:pt idx="246">
                  <c:v>5.125</c:v>
                </c:pt>
                <c:pt idx="247">
                  <c:v>5.145833333333333</c:v>
                </c:pt>
                <c:pt idx="248">
                  <c:v>5.166666666666667</c:v>
                </c:pt>
                <c:pt idx="249">
                  <c:v>5.1875</c:v>
                </c:pt>
                <c:pt idx="250">
                  <c:v>5.208333333333333</c:v>
                </c:pt>
                <c:pt idx="251">
                  <c:v>5.229166666666667</c:v>
                </c:pt>
                <c:pt idx="252">
                  <c:v>5.25</c:v>
                </c:pt>
                <c:pt idx="253">
                  <c:v>5.270833333333333</c:v>
                </c:pt>
                <c:pt idx="254">
                  <c:v>5.291666666666667</c:v>
                </c:pt>
                <c:pt idx="255">
                  <c:v>5.3125</c:v>
                </c:pt>
                <c:pt idx="256">
                  <c:v>5.333333333333333</c:v>
                </c:pt>
                <c:pt idx="257">
                  <c:v>5.354166666666667</c:v>
                </c:pt>
                <c:pt idx="258">
                  <c:v>5.375</c:v>
                </c:pt>
                <c:pt idx="259">
                  <c:v>5.395833333333333</c:v>
                </c:pt>
                <c:pt idx="260">
                  <c:v>5.416666666666667</c:v>
                </c:pt>
                <c:pt idx="261">
                  <c:v>5.4375</c:v>
                </c:pt>
                <c:pt idx="262">
                  <c:v>5.458333333333333</c:v>
                </c:pt>
                <c:pt idx="263">
                  <c:v>5.479166666666667</c:v>
                </c:pt>
              </c:numCache>
            </c:numRef>
          </c:xVal>
          <c:yVal>
            <c:numRef>
              <c:f>'1st-Order APF'!$Z$5:$Z$268</c:f>
              <c:numCache>
                <c:formatCode>General</c:formatCode>
                <c:ptCount val="264"/>
                <c:pt idx="0">
                  <c:v>-0.87697646299275678</c:v>
                </c:pt>
                <c:pt idx="1">
                  <c:v>0.23091228335671388</c:v>
                </c:pt>
                <c:pt idx="2">
                  <c:v>0.20250463751975215</c:v>
                </c:pt>
                <c:pt idx="3">
                  <c:v>0.17759180075170256</c:v>
                </c:pt>
                <c:pt idx="4">
                  <c:v>0.15574382927974251</c:v>
                </c:pt>
                <c:pt idx="5">
                  <c:v>0.13658367253469633</c:v>
                </c:pt>
                <c:pt idx="6">
                  <c:v>0.11978066604203892</c:v>
                </c:pt>
                <c:pt idx="7">
                  <c:v>0.1050448248404639</c:v>
                </c:pt>
                <c:pt idx="8">
                  <c:v>9.2121838944283704E-2</c:v>
                </c:pt>
                <c:pt idx="9">
                  <c:v>8.0788684481746323E-2</c:v>
                </c:pt>
                <c:pt idx="10">
                  <c:v>7.0849774766639714E-2</c:v>
                </c:pt>
                <c:pt idx="11">
                  <c:v>6.2133584878681168E-2</c:v>
                </c:pt>
                <c:pt idx="12">
                  <c:v>5.4489691499966048E-2</c:v>
                </c:pt>
                <c:pt idx="13">
                  <c:v>4.7786176921206708E-2</c:v>
                </c:pt>
                <c:pt idx="14">
                  <c:v>4.1907352416305964E-2</c:v>
                </c:pt>
                <c:pt idx="15">
                  <c:v>3.6751761695442961E-2</c:v>
                </c:pt>
                <c:pt idx="16">
                  <c:v>3.2230429980422248E-2</c:v>
                </c:pt>
                <c:pt idx="17">
                  <c:v>2.826532848496641E-2</c:v>
                </c:pt>
                <c:pt idx="18">
                  <c:v>2.4788027800074258E-2</c:v>
                </c:pt>
                <c:pt idx="19">
                  <c:v>2.1738516944675247E-2</c:v>
                </c:pt>
                <c:pt idx="20">
                  <c:v>1.906416770084941E-2</c:v>
                </c:pt>
                <c:pt idx="21">
                  <c:v>1.6718826360191671E-2</c:v>
                </c:pt>
                <c:pt idx="22">
                  <c:v>1.4662017206750958E-2</c:v>
                </c:pt>
                <c:pt idx="23">
                  <c:v>1.2858243990315394E-2</c:v>
                </c:pt>
                <c:pt idx="24">
                  <c:v>1.1276377334924665E-2</c:v>
                </c:pt>
                <c:pt idx="25">
                  <c:v>9.8891175105539214E-3</c:v>
                </c:pt>
                <c:pt idx="26">
                  <c:v>8.6725232965253144E-3</c:v>
                </c:pt>
                <c:pt idx="27">
                  <c:v>7.605598805809053E-3</c:v>
                </c:pt>
                <c:pt idx="28">
                  <c:v>6.6699311396603584E-3</c:v>
                </c:pt>
                <c:pt idx="29">
                  <c:v>5.8493726192645886E-3</c:v>
                </c:pt>
                <c:pt idx="30">
                  <c:v>5.1297621103693365E-3</c:v>
                </c:pt>
                <c:pt idx="31">
                  <c:v>4.4986806315459602E-3</c:v>
                </c:pt>
                <c:pt idx="32">
                  <c:v>3.9452370283871979E-3</c:v>
                </c:pt>
                <c:pt idx="33">
                  <c:v>3.4598800148230593E-3</c:v>
                </c:pt>
                <c:pt idx="34">
                  <c:v>3.0342333377788534E-3</c:v>
                </c:pt>
                <c:pt idx="35">
                  <c:v>2.6609512204600057E-3</c:v>
                </c:pt>
                <c:pt idx="36">
                  <c:v>2.333591589515275E-3</c:v>
                </c:pt>
                <c:pt idx="37">
                  <c:v>2.0465048982427512E-3</c:v>
                </c:pt>
                <c:pt idx="38">
                  <c:v>1.7947366271582796E-3</c:v>
                </c:pt>
                <c:pt idx="39">
                  <c:v>1.5739417792888181E-3</c:v>
                </c:pt>
                <c:pt idx="40">
                  <c:v>1.380309894557234E-3</c:v>
                </c:pt>
                <c:pt idx="41">
                  <c:v>1.2104992891627082E-3</c:v>
                </c:pt>
                <c:pt idx="42">
                  <c:v>1.0615793850651581E-3</c:v>
                </c:pt>
                <c:pt idx="43">
                  <c:v>9.3098013430046819E-4</c:v>
                </c:pt>
                <c:pt idx="44">
                  <c:v>8.1644766529534625E-4</c:v>
                </c:pt>
                <c:pt idx="45">
                  <c:v>7.1600538572940688E-4</c:v>
                </c:pt>
                <c:pt idx="46">
                  <c:v>6.2791987066073969E-4</c:v>
                </c:pt>
                <c:pt idx="47">
                  <c:v>5.5067094721492483E-4</c:v>
                </c:pt>
                <c:pt idx="48">
                  <c:v>4.8292545956141587E-4</c:v>
                </c:pt>
                <c:pt idx="49">
                  <c:v>4.2351426141532211E-4</c:v>
                </c:pt>
                <c:pt idx="50">
                  <c:v>3.7141203900299897E-4</c:v>
                </c:pt>
                <c:pt idx="51">
                  <c:v>3.2571961627777786E-4</c:v>
                </c:pt>
                <c:pt idx="52">
                  <c:v>2.856484370106436E-4</c:v>
                </c:pt>
                <c:pt idx="53">
                  <c:v>2.505069559490035E-4</c:v>
                </c:pt>
                <c:pt idx="54">
                  <c:v>2.1968870418323942E-4</c:v>
                </c:pt>
                <c:pt idx="55">
                  <c:v>1.9266182275407936E-4</c:v>
                </c:pt>
                <c:pt idx="56">
                  <c:v>1.6895988387260994E-4</c:v>
                </c:pt>
                <c:pt idx="57">
                  <c:v>1.481738413462684E-4</c:v>
                </c:pt>
                <c:pt idx="58">
                  <c:v>1.2994497129190037E-4</c:v>
                </c:pt>
                <c:pt idx="59">
                  <c:v>1.1395868130726611E-4</c:v>
                </c:pt>
                <c:pt idx="60">
                  <c:v>9.9939081260165012E-5</c:v>
                </c:pt>
                <c:pt idx="61">
                  <c:v>8.7644221998285209E-5</c:v>
                </c:pt>
                <c:pt idx="62">
                  <c:v>7.6861919809808135E-5</c:v>
                </c:pt>
                <c:pt idx="63">
                  <c:v>6.7406094573638442E-5</c:v>
                </c:pt>
                <c:pt idx="64">
                  <c:v>5.9113558403344697E-5</c:v>
                </c:pt>
                <c:pt idx="65">
                  <c:v>5.1841199363480986E-5</c:v>
                </c:pt>
                <c:pt idx="66">
                  <c:v>4.5463511655087908E-5</c:v>
                </c:pt>
                <c:pt idx="67">
                  <c:v>3.9870429646508966E-5</c:v>
                </c:pt>
                <c:pt idx="68">
                  <c:v>3.4965428369396983E-5</c:v>
                </c:pt>
                <c:pt idx="69">
                  <c:v>3.0663857698420358E-5</c:v>
                </c:pt>
                <c:pt idx="70">
                  <c:v>2.6891481466073902E-5</c:v>
                </c:pt>
                <c:pt idx="71">
                  <c:v>2.3583196300752764E-5</c:v>
                </c:pt>
                <c:pt idx="72">
                  <c:v>2.0681908077898023E-5</c:v>
                </c:pt>
                <c:pt idx="73">
                  <c:v>1.8137546594096332E-5</c:v>
                </c:pt>
                <c:pt idx="74">
                  <c:v>1.5906201459456925E-5</c:v>
                </c:pt>
                <c:pt idx="75">
                  <c:v>1.394936429556476E-5</c:v>
                </c:pt>
                <c:pt idx="76">
                  <c:v>1.2233264160921832E-5</c:v>
                </c:pt>
                <c:pt idx="77">
                  <c:v>1.0728284734701282E-5</c:v>
                </c:pt>
                <c:pt idx="78">
                  <c:v>9.4084532006175169E-6</c:v>
                </c:pt>
                <c:pt idx="79">
                  <c:v>8.2509920101104318E-6</c:v>
                </c:pt>
                <c:pt idx="80">
                  <c:v>7.235925789208143E-6</c:v>
                </c:pt>
                <c:pt idx="81">
                  <c:v>6.3457366050978295E-6</c:v>
                </c:pt>
                <c:pt idx="82">
                  <c:v>5.5650616430223585E-6</c:v>
                </c:pt>
                <c:pt idx="83">
                  <c:v>4.8804280760344078E-6</c:v>
                </c:pt>
                <c:pt idx="84">
                  <c:v>4.2800205520112E-6</c:v>
                </c:pt>
                <c:pt idx="85">
                  <c:v>3.7534772852390884E-6</c:v>
                </c:pt>
                <c:pt idx="86">
                  <c:v>3.2917112335326306E-6</c:v>
                </c:pt>
                <c:pt idx="87">
                  <c:v>2.8867532747769708E-6</c:v>
                </c:pt>
                <c:pt idx="88">
                  <c:v>2.5316146764466654E-6</c:v>
                </c:pt>
                <c:pt idx="89">
                  <c:v>2.2201664846107488E-6</c:v>
                </c:pt>
                <c:pt idx="90">
                  <c:v>1.9470337509289973E-6</c:v>
                </c:pt>
                <c:pt idx="91">
                  <c:v>1.7075027722172322E-6</c:v>
                </c:pt>
                <c:pt idx="92">
                  <c:v>1.4974397417293952E-6</c:v>
                </c:pt>
                <c:pt idx="93">
                  <c:v>1.3132194082466321E-6</c:v>
                </c:pt>
                <c:pt idx="94">
                  <c:v>1.1516625117775726E-6</c:v>
                </c:pt>
                <c:pt idx="95">
                  <c:v>1.0099809161400498E-6</c:v>
                </c:pt>
                <c:pt idx="96">
                  <c:v>8.8572949152668496E-7</c:v>
                </c:pt>
                <c:pt idx="97">
                  <c:v>7.7676391664744508E-7</c:v>
                </c:pt>
                <c:pt idx="98">
                  <c:v>6.8120367220187698E-7</c:v>
                </c:pt>
                <c:pt idx="99">
                  <c:v>5.9739958702527935E-7</c:v>
                </c:pt>
                <c:pt idx="100">
                  <c:v>5.2390537682276312E-7</c:v>
                </c:pt>
                <c:pt idx="101">
                  <c:v>4.5945268430891424E-7</c:v>
                </c:pt>
                <c:pt idx="102">
                  <c:v>4.0292918999775928E-7</c:v>
                </c:pt>
                <c:pt idx="103">
                  <c:v>3.5335941588077141E-7</c:v>
                </c:pt>
                <c:pt idx="104">
                  <c:v>3.0988789070430546E-7</c:v>
                </c:pt>
                <c:pt idx="105">
                  <c:v>2.7176438631414781E-7</c:v>
                </c:pt>
                <c:pt idx="106">
                  <c:v>2.383309702771785E-7</c:v>
                </c:pt>
                <c:pt idx="107">
                  <c:v>2.0901065133531183E-7</c:v>
                </c:pt>
                <c:pt idx="108">
                  <c:v>1.832974217358541E-7</c:v>
                </c:pt>
                <c:pt idx="109">
                  <c:v>1.6074752458960097E-7</c:v>
                </c:pt>
                <c:pt idx="110">
                  <c:v>1.4097179554942945E-7</c:v>
                </c:pt>
                <c:pt idx="111">
                  <c:v>1.2362894664267668E-7</c:v>
                </c:pt>
                <c:pt idx="112">
                  <c:v>1.0841967635021485E-7</c:v>
                </c:pt>
                <c:pt idx="113">
                  <c:v>9.5081504284430863E-8</c:v>
                </c:pt>
                <c:pt idx="114">
                  <c:v>8.3384241323390828E-8</c:v>
                </c:pt>
                <c:pt idx="115">
                  <c:v>7.3126017025121751E-8</c:v>
                </c:pt>
                <c:pt idx="116">
                  <c:v>6.4129795763439388E-8</c:v>
                </c:pt>
                <c:pt idx="117">
                  <c:v>5.6240321461068951E-8</c:v>
                </c:pt>
                <c:pt idx="118">
                  <c:v>4.9321438192503877E-8</c:v>
                </c:pt>
                <c:pt idx="119">
                  <c:v>4.3253740415777916E-8</c:v>
                </c:pt>
                <c:pt idx="120">
                  <c:v>3.7932512281035767E-8</c:v>
                </c:pt>
                <c:pt idx="121">
                  <c:v>3.3265920452652054E-8</c:v>
                </c:pt>
                <c:pt idx="122">
                  <c:v>2.9173429256765204E-8</c:v>
                </c:pt>
                <c:pt idx="123">
                  <c:v>2.5584410802967356E-8</c:v>
                </c:pt>
                <c:pt idx="124">
                  <c:v>2.2436926093739989E-8</c:v>
                </c:pt>
                <c:pt idx="125">
                  <c:v>1.9676656086117986E-8</c:v>
                </c:pt>
                <c:pt idx="126">
                  <c:v>1.7255964257928654E-8</c:v>
                </c:pt>
                <c:pt idx="127">
                  <c:v>1.5133074500447703E-8</c:v>
                </c:pt>
                <c:pt idx="128">
                  <c:v>1.3271350149608505E-8</c:v>
                </c:pt>
                <c:pt idx="129">
                  <c:v>1.163866171334206E-8</c:v>
                </c:pt>
                <c:pt idx="130">
                  <c:v>1.0206832383335938E-8</c:v>
                </c:pt>
                <c:pt idx="131">
                  <c:v>8.9511517618978812E-9</c:v>
                </c:pt>
                <c:pt idx="132">
                  <c:v>7.8499494118605867E-9</c:v>
                </c:pt>
                <c:pt idx="133">
                  <c:v>6.8842208698855682E-9</c:v>
                </c:pt>
                <c:pt idx="134">
                  <c:v>6.0372996689331651E-9</c:v>
                </c:pt>
                <c:pt idx="135">
                  <c:v>5.2945697096883485E-9</c:v>
                </c:pt>
                <c:pt idx="136">
                  <c:v>4.6432130170710746E-9</c:v>
                </c:pt>
                <c:pt idx="137">
                  <c:v>4.0719885286329178E-9</c:v>
                </c:pt>
                <c:pt idx="138">
                  <c:v>3.5710380971875763E-9</c:v>
                </c:pt>
                <c:pt idx="139">
                  <c:v>3.131716359683945E-9</c:v>
                </c:pt>
                <c:pt idx="140">
                  <c:v>2.746441536212178E-9</c:v>
                </c:pt>
                <c:pt idx="141">
                  <c:v>2.4085645842437492E-9</c:v>
                </c:pt>
                <c:pt idx="142">
                  <c:v>2.1122544499797028E-9</c:v>
                </c:pt>
                <c:pt idx="143">
                  <c:v>1.8523974364839107E-9</c:v>
                </c:pt>
                <c:pt idx="144">
                  <c:v>1.6245089519045098E-9</c:v>
                </c:pt>
                <c:pt idx="145">
                  <c:v>1.4246561147412876E-9</c:v>
                </c:pt>
                <c:pt idx="146">
                  <c:v>1.2493898804868173E-9</c:v>
                </c:pt>
                <c:pt idx="147">
                  <c:v>1.0956855182882722E-9</c:v>
                </c:pt>
                <c:pt idx="148">
                  <c:v>9.6089041038083452E-10</c:v>
                </c:pt>
                <c:pt idx="149">
                  <c:v>8.4267827341944283E-10</c:v>
                </c:pt>
                <c:pt idx="150">
                  <c:v>7.3900901166422613E-10</c:v>
                </c:pt>
                <c:pt idx="151">
                  <c:v>6.4809350916906596E-10</c:v>
                </c:pt>
                <c:pt idx="152">
                  <c:v>5.6836275335965128E-10</c:v>
                </c:pt>
                <c:pt idx="153">
                  <c:v>4.9844075713817156E-10</c:v>
                </c:pt>
                <c:pt idx="154">
                  <c:v>4.3712081220646538E-10</c:v>
                </c:pt>
                <c:pt idx="155">
                  <c:v>3.8334466378934708E-10</c:v>
                </c:pt>
                <c:pt idx="156">
                  <c:v>3.3618424735712913E-10</c:v>
                </c:pt>
                <c:pt idx="157">
                  <c:v>2.9482567216113715E-10</c:v>
                </c:pt>
                <c:pt idx="158">
                  <c:v>2.5855517517133614E-10</c:v>
                </c:pt>
                <c:pt idx="159">
                  <c:v>2.2674680301023102E-10</c:v>
                </c:pt>
                <c:pt idx="160">
                  <c:v>1.9885160929882777E-10</c:v>
                </c:pt>
                <c:pt idx="161">
                  <c:v>1.7438818098330355E-10</c:v>
                </c:pt>
                <c:pt idx="162">
                  <c:v>1.5293433014647827E-10</c:v>
                </c:pt>
                <c:pt idx="163">
                  <c:v>1.3411980792202503E-10</c:v>
                </c:pt>
                <c:pt idx="164">
                  <c:v>1.1761991476872543E-10</c:v>
                </c:pt>
                <c:pt idx="165">
                  <c:v>1.0314989683138634E-10</c:v>
                </c:pt>
                <c:pt idx="166">
                  <c:v>9.0460031681256959E-11</c:v>
                </c:pt>
                <c:pt idx="167">
                  <c:v>7.9331318626041446E-11</c:v>
                </c:pt>
                <c:pt idx="168">
                  <c:v>6.9571699213217232E-11</c:v>
                </c:pt>
                <c:pt idx="169">
                  <c:v>6.1012742700403213E-11</c:v>
                </c:pt>
                <c:pt idx="170">
                  <c:v>5.350673929088675E-11</c:v>
                </c:pt>
                <c:pt idx="171">
                  <c:v>4.6924150969597432E-11</c:v>
                </c:pt>
                <c:pt idx="172">
                  <c:v>4.1151375946255692E-11</c:v>
                </c:pt>
                <c:pt idx="173">
                  <c:v>3.6088788124632524E-11</c:v>
                </c:pt>
                <c:pt idx="174">
                  <c:v>3.1649017763235237E-11</c:v>
                </c:pt>
                <c:pt idx="175">
                  <c:v>2.775544365519697E-11</c:v>
                </c:pt>
                <c:pt idx="176">
                  <c:v>2.4340870805529391E-11</c:v>
                </c:pt>
                <c:pt idx="177">
                  <c:v>2.1346370785196819E-11</c:v>
                </c:pt>
                <c:pt idx="178">
                  <c:v>1.8720264748933823E-11</c:v>
                </c:pt>
                <c:pt idx="179">
                  <c:v>1.641723156580797E-11</c:v>
                </c:pt>
                <c:pt idx="180">
                  <c:v>1.4397525670715312E-11</c:v>
                </c:pt>
                <c:pt idx="181">
                  <c:v>1.2626291138551333E-11</c:v>
                </c:pt>
                <c:pt idx="182">
                  <c:v>1.1072960143403537E-11</c:v>
                </c:pt>
                <c:pt idx="183">
                  <c:v>9.7107254214218016E-12</c:v>
                </c:pt>
                <c:pt idx="184">
                  <c:v>8.5160776331723393E-12</c:v>
                </c:pt>
                <c:pt idx="185">
                  <c:v>7.4683996413112058E-12</c:v>
                </c:pt>
                <c:pt idx="186">
                  <c:v>6.5496107016534743E-12</c:v>
                </c:pt>
                <c:pt idx="187">
                  <c:v>5.7438544271155715E-12</c:v>
                </c:pt>
                <c:pt idx="188">
                  <c:v>5.037225139437101E-12</c:v>
                </c:pt>
                <c:pt idx="189">
                  <c:v>4.4175278860817448E-12</c:v>
                </c:pt>
                <c:pt idx="190">
                  <c:v>3.8740679807078382E-12</c:v>
                </c:pt>
                <c:pt idx="191">
                  <c:v>3.3974664351146515E-12</c:v>
                </c:pt>
                <c:pt idx="192">
                  <c:v>2.9794980974034575E-12</c:v>
                </c:pt>
                <c:pt idx="193">
                  <c:v>2.6129497029545324E-12</c:v>
                </c:pt>
                <c:pt idx="194">
                  <c:v>2.2914953884750402E-12</c:v>
                </c:pt>
                <c:pt idx="195">
                  <c:v>2.0095875207490537E-12</c:v>
                </c:pt>
                <c:pt idx="196">
                  <c:v>1.7623609560208883E-12</c:v>
                </c:pt>
                <c:pt idx="197">
                  <c:v>1.545549077727732E-12</c:v>
                </c:pt>
                <c:pt idx="198">
                  <c:v>1.3554101635673838E-12</c:v>
                </c:pt>
                <c:pt idx="199">
                  <c:v>1.1886628111497582E-12</c:v>
                </c:pt>
                <c:pt idx="200">
                  <c:v>1.0424293078131422E-12</c:v>
                </c:pt>
                <c:pt idx="201">
                  <c:v>9.1418596728595722E-13</c:v>
                </c:pt>
                <c:pt idx="202">
                  <c:v>8.0171957610805084E-13</c:v>
                </c:pt>
                <c:pt idx="203">
                  <c:v>7.0308919816729071E-13</c:v>
                </c:pt>
                <c:pt idx="204">
                  <c:v>6.1659267817716401E-13</c:v>
                </c:pt>
                <c:pt idx="205">
                  <c:v>5.4073726601504051E-13</c:v>
                </c:pt>
                <c:pt idx="206">
                  <c:v>4.7421385495824364E-13</c:v>
                </c:pt>
                <c:pt idx="207">
                  <c:v>4.1587438922344068E-13</c:v>
                </c:pt>
                <c:pt idx="208">
                  <c:v>3.6471205091044604E-13</c:v>
                </c:pt>
                <c:pt idx="209">
                  <c:v>3.1984388441827724E-13</c:v>
                </c:pt>
                <c:pt idx="210">
                  <c:v>2.8049555846700487E-13</c:v>
                </c:pt>
                <c:pt idx="211">
                  <c:v>2.4598800274957194E-13</c:v>
                </c:pt>
                <c:pt idx="212">
                  <c:v>2.1572568858997213E-13</c:v>
                </c:pt>
                <c:pt idx="213">
                  <c:v>1.8918635135631068E-13</c:v>
                </c:pt>
                <c:pt idx="214">
                  <c:v>1.6591197725896227E-13</c:v>
                </c:pt>
                <c:pt idx="215">
                  <c:v>1.4550089898469944E-13</c:v>
                </c:pt>
                <c:pt idx="216">
                  <c:v>1.276008637538681E-13</c:v>
                </c:pt>
                <c:pt idx="217">
                  <c:v>1.1190295416968791E-13</c:v>
                </c:pt>
                <c:pt idx="218">
                  <c:v>9.8136256946173468E-14</c:v>
                </c:pt>
                <c:pt idx="219">
                  <c:v>8.6063187508003567E-14</c:v>
                </c:pt>
                <c:pt idx="220">
                  <c:v>7.5475389774651376E-14</c:v>
                </c:pt>
                <c:pt idx="221">
                  <c:v>6.6190140367573443E-14</c:v>
                </c:pt>
                <c:pt idx="222">
                  <c:v>5.8047195184548654E-14</c:v>
                </c:pt>
                <c:pt idx="223">
                  <c:v>5.0906023919595659E-14</c:v>
                </c:pt>
                <c:pt idx="224">
                  <c:v>4.4643384802031673E-14</c:v>
                </c:pt>
                <c:pt idx="225">
                  <c:v>3.9151197699710328E-14</c:v>
                </c:pt>
                <c:pt idx="226">
                  <c:v>3.4334678880622122E-14</c:v>
                </c:pt>
                <c:pt idx="227">
                  <c:v>3.0110705242720096E-14</c:v>
                </c:pt>
                <c:pt idx="228">
                  <c:v>2.6406379781978128E-14</c:v>
                </c:pt>
                <c:pt idx="229">
                  <c:v>2.3157773541642622E-14</c:v>
                </c:pt>
                <c:pt idx="230">
                  <c:v>2.0308822331336993E-14</c:v>
                </c:pt>
                <c:pt idx="231">
                  <c:v>1.7810359175684227E-14</c:v>
                </c:pt>
                <c:pt idx="232">
                  <c:v>1.5619265794522144E-14</c:v>
                </c:pt>
                <c:pt idx="233">
                  <c:v>1.369772847102378E-14</c:v>
                </c:pt>
                <c:pt idx="234">
                  <c:v>1.2012585465553618E-14</c:v>
                </c:pt>
                <c:pt idx="235">
                  <c:v>1.053475471297941E-14</c:v>
                </c:pt>
                <c:pt idx="236">
                  <c:v>9.2387319266849586E-15</c:v>
                </c:pt>
                <c:pt idx="237">
                  <c:v>8.1021504476024317E-15</c:v>
                </c:pt>
                <c:pt idx="238">
                  <c:v>7.1053952421735618E-15</c:v>
                </c:pt>
                <c:pt idx="239">
                  <c:v>6.231264387646933E-15</c:v>
                </c:pt>
                <c:pt idx="240">
                  <c:v>5.464672202651334E-15</c:v>
                </c:pt>
                <c:pt idx="241">
                  <c:v>4.7923888996960045E-15</c:v>
                </c:pt>
                <c:pt idx="242">
                  <c:v>4.2028122665411515E-15</c:v>
                </c:pt>
                <c:pt idx="243">
                  <c:v>3.6857674361338302E-15</c:v>
                </c:pt>
                <c:pt idx="244">
                  <c:v>3.2323312895545279E-15</c:v>
                </c:pt>
                <c:pt idx="245">
                  <c:v>2.8346784615343463E-15</c:v>
                </c:pt>
                <c:pt idx="246">
                  <c:v>2.4859462909181402E-15</c:v>
                </c:pt>
                <c:pt idx="247">
                  <c:v>2.1801163853993532E-15</c:v>
                </c:pt>
                <c:pt idx="248">
                  <c:v>1.9119107565800787E-15</c:v>
                </c:pt>
                <c:pt idx="249">
                  <c:v>1.6767007328634031E-15</c:v>
                </c:pt>
                <c:pt idx="250">
                  <c:v>1.4704270782039103E-15</c:v>
                </c:pt>
                <c:pt idx="251">
                  <c:v>1.289529938132039E-15</c:v>
                </c:pt>
                <c:pt idx="252">
                  <c:v>1.130887404066304E-15</c:v>
                </c:pt>
                <c:pt idx="253">
                  <c:v>9.9176163566112783E-16</c:v>
                </c:pt>
                <c:pt idx="254">
                  <c:v>8.6975161137400695E-16</c:v>
                </c:pt>
                <c:pt idx="255">
                  <c:v>7.6275169182502735E-16</c:v>
                </c:pt>
                <c:pt idx="256">
                  <c:v>6.6891528083845372E-16</c:v>
                </c:pt>
                <c:pt idx="257">
                  <c:v>5.8662295703151377E-16</c:v>
                </c:pt>
                <c:pt idx="258">
                  <c:v>5.1445452596784889E-16</c:v>
                </c:pt>
                <c:pt idx="259">
                  <c:v>4.5116451055389947E-16</c:v>
                </c:pt>
                <c:pt idx="260">
                  <c:v>3.9566065669341702E-16</c:v>
                </c:pt>
                <c:pt idx="261">
                  <c:v>3.4698508325238426E-16</c:v>
                </c:pt>
                <c:pt idx="262">
                  <c:v>3.042977510219232E-16</c:v>
                </c:pt>
                <c:pt idx="263">
                  <c:v>2.6686196538785673E-16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4-4F86-B4B0-D3F7866FA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'1st-order Low Shelf'!$L$4</c:f>
              <c:strCache>
                <c:ptCount val="1"/>
                <c:pt idx="0">
                  <c:v>Magnitude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'1st-order Low Shelf'!$E$5:$E$268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'1st-order Low Shelf'!$L$5:$L$268</c:f>
              <c:numCache>
                <c:formatCode>General</c:formatCode>
                <c:ptCount val="264"/>
                <c:pt idx="0">
                  <c:v>5.9993512132111242</c:v>
                </c:pt>
                <c:pt idx="1">
                  <c:v>5.9993126157205587</c:v>
                </c:pt>
                <c:pt idx="2">
                  <c:v>5.9992717218536686</c:v>
                </c:pt>
                <c:pt idx="3">
                  <c:v>5.9992283882565083</c:v>
                </c:pt>
                <c:pt idx="4">
                  <c:v>5.9991824783028038</c:v>
                </c:pt>
                <c:pt idx="5">
                  <c:v>5.9991338338982843</c:v>
                </c:pt>
                <c:pt idx="6">
                  <c:v>5.9990823039064693</c:v>
                </c:pt>
                <c:pt idx="7">
                  <c:v>5.9990277142775996</c:v>
                </c:pt>
                <c:pt idx="8">
                  <c:v>5.9989698654740673</c:v>
                </c:pt>
                <c:pt idx="9">
                  <c:v>5.9989085801642075</c:v>
                </c:pt>
                <c:pt idx="10">
                  <c:v>5.9988436556571409</c:v>
                </c:pt>
                <c:pt idx="11">
                  <c:v>5.998774861095848</c:v>
                </c:pt>
                <c:pt idx="12">
                  <c:v>5.9987019711203242</c:v>
                </c:pt>
                <c:pt idx="13">
                  <c:v>5.998624767969706</c:v>
                </c:pt>
                <c:pt idx="14">
                  <c:v>5.9985429466075395</c:v>
                </c:pt>
                <c:pt idx="15">
                  <c:v>5.9984562631008931</c:v>
                </c:pt>
                <c:pt idx="16">
                  <c:v>5.9983644424072118</c:v>
                </c:pt>
                <c:pt idx="17">
                  <c:v>5.9982671538439742</c:v>
                </c:pt>
                <c:pt idx="18">
                  <c:v>5.9981640698404739</c:v>
                </c:pt>
                <c:pt idx="19">
                  <c:v>5.998054868265509</c:v>
                </c:pt>
                <c:pt idx="20">
                  <c:v>5.9979391656636079</c:v>
                </c:pt>
                <c:pt idx="21">
                  <c:v>5.997816605113016</c:v>
                </c:pt>
                <c:pt idx="22">
                  <c:v>5.9976867398151015</c:v>
                </c:pt>
                <c:pt idx="23">
                  <c:v>5.9975491477968497</c:v>
                </c:pt>
                <c:pt idx="24">
                  <c:v>5.9974033862063028</c:v>
                </c:pt>
                <c:pt idx="25">
                  <c:v>5.9972489371019364</c:v>
                </c:pt>
                <c:pt idx="26">
                  <c:v>5.9970853362188077</c:v>
                </c:pt>
                <c:pt idx="27">
                  <c:v>5.9969120140157379</c:v>
                </c:pt>
                <c:pt idx="28">
                  <c:v>5.9967283699619323</c:v>
                </c:pt>
                <c:pt idx="29">
                  <c:v>5.9965338310990104</c:v>
                </c:pt>
                <c:pt idx="30">
                  <c:v>5.9963277051942754</c:v>
                </c:pt>
                <c:pt idx="31">
                  <c:v>5.9961093567258219</c:v>
                </c:pt>
                <c:pt idx="32">
                  <c:v>5.9958780230427671</c:v>
                </c:pt>
                <c:pt idx="33">
                  <c:v>5.9956329671779072</c:v>
                </c:pt>
                <c:pt idx="34">
                  <c:v>5.9953733474154616</c:v>
                </c:pt>
                <c:pt idx="35">
                  <c:v>5.9950982771019543</c:v>
                </c:pt>
                <c:pt idx="36">
                  <c:v>5.9948068960375913</c:v>
                </c:pt>
                <c:pt idx="37">
                  <c:v>5.9944982282870658</c:v>
                </c:pt>
                <c:pt idx="38">
                  <c:v>5.994171208581518</c:v>
                </c:pt>
                <c:pt idx="39">
                  <c:v>5.993824794472272</c:v>
                </c:pt>
                <c:pt idx="40">
                  <c:v>5.9934577698960902</c:v>
                </c:pt>
                <c:pt idx="41">
                  <c:v>5.9930690216378668</c:v>
                </c:pt>
                <c:pt idx="42">
                  <c:v>5.9926571690348807</c:v>
                </c:pt>
                <c:pt idx="43">
                  <c:v>5.9922208893191256</c:v>
                </c:pt>
                <c:pt idx="44">
                  <c:v>5.9917587031071218</c:v>
                </c:pt>
                <c:pt idx="45">
                  <c:v>5.9912691485092964</c:v>
                </c:pt>
                <c:pt idx="46">
                  <c:v>5.9907505474293732</c:v>
                </c:pt>
                <c:pt idx="47">
                  <c:v>5.9902011829021244</c:v>
                </c:pt>
                <c:pt idx="48">
                  <c:v>5.9896193026716844</c:v>
                </c:pt>
                <c:pt idx="49">
                  <c:v>5.989002910278991</c:v>
                </c:pt>
                <c:pt idx="50">
                  <c:v>5.9883499580080262</c:v>
                </c:pt>
                <c:pt idx="51">
                  <c:v>5.9876584068231811</c:v>
                </c:pt>
                <c:pt idx="52">
                  <c:v>5.9869258324392014</c:v>
                </c:pt>
                <c:pt idx="53">
                  <c:v>5.986149977174005</c:v>
                </c:pt>
                <c:pt idx="54">
                  <c:v>5.985328111673125</c:v>
                </c:pt>
                <c:pt idx="55">
                  <c:v>5.9844576736876451</c:v>
                </c:pt>
                <c:pt idx="56">
                  <c:v>5.9835357870175514</c:v>
                </c:pt>
                <c:pt idx="57">
                  <c:v>5.9825593632340208</c:v>
                </c:pt>
                <c:pt idx="58">
                  <c:v>5.9815252931069036</c:v>
                </c:pt>
                <c:pt idx="59">
                  <c:v>5.980430035139106</c:v>
                </c:pt>
                <c:pt idx="60">
                  <c:v>5.9792702257286141</c:v>
                </c:pt>
                <c:pt idx="61">
                  <c:v>5.9780418990957598</c:v>
                </c:pt>
                <c:pt idx="62">
                  <c:v>5.9767411123671446</c:v>
                </c:pt>
                <c:pt idx="63">
                  <c:v>5.9753636530519474</c:v>
                </c:pt>
                <c:pt idx="64">
                  <c:v>5.9739050210907081</c:v>
                </c:pt>
                <c:pt idx="65">
                  <c:v>5.9723604939572379</c:v>
                </c:pt>
                <c:pt idx="66">
                  <c:v>5.9707250323471959</c:v>
                </c:pt>
                <c:pt idx="67">
                  <c:v>5.9689934376966116</c:v>
                </c:pt>
                <c:pt idx="68">
                  <c:v>5.9671600819253658</c:v>
                </c:pt>
                <c:pt idx="69">
                  <c:v>5.9652189674378757</c:v>
                </c:pt>
                <c:pt idx="70">
                  <c:v>5.9631639946264761</c:v>
                </c:pt>
                <c:pt idx="71">
                  <c:v>5.9609884818987249</c:v>
                </c:pt>
                <c:pt idx="72">
                  <c:v>5.9586855240317647</c:v>
                </c:pt>
                <c:pt idx="73">
                  <c:v>5.9562477855704463</c:v>
                </c:pt>
                <c:pt idx="74">
                  <c:v>5.953667476120204</c:v>
                </c:pt>
                <c:pt idx="75">
                  <c:v>5.9509364358891155</c:v>
                </c:pt>
                <c:pt idx="76">
                  <c:v>5.9480460102548278</c:v>
                </c:pt>
                <c:pt idx="77">
                  <c:v>5.9449871404730557</c:v>
                </c:pt>
                <c:pt idx="78">
                  <c:v>5.9417502314254449</c:v>
                </c:pt>
                <c:pt idx="79">
                  <c:v>5.9383251237091583</c:v>
                </c:pt>
                <c:pt idx="80">
                  <c:v>5.934701064882983</c:v>
                </c:pt>
                <c:pt idx="81">
                  <c:v>5.9308670738083329</c:v>
                </c:pt>
                <c:pt idx="82">
                  <c:v>5.9268110203949895</c:v>
                </c:pt>
                <c:pt idx="83">
                  <c:v>5.9225206320706816</c:v>
                </c:pt>
                <c:pt idx="84">
                  <c:v>5.9179826828690549</c:v>
                </c:pt>
                <c:pt idx="85">
                  <c:v>5.9131835106556032</c:v>
                </c:pt>
                <c:pt idx="86">
                  <c:v>5.908108424247887</c:v>
                </c:pt>
                <c:pt idx="87">
                  <c:v>5.902742405157654</c:v>
                </c:pt>
                <c:pt idx="88">
                  <c:v>5.8970691869263252</c:v>
                </c:pt>
                <c:pt idx="89">
                  <c:v>5.8910719770300757</c:v>
                </c:pt>
                <c:pt idx="90">
                  <c:v>5.8847333022887973</c:v>
                </c:pt>
                <c:pt idx="91">
                  <c:v>5.8780344874882076</c:v>
                </c:pt>
                <c:pt idx="92">
                  <c:v>5.870955935778996</c:v>
                </c:pt>
                <c:pt idx="93">
                  <c:v>5.863477824973601</c:v>
                </c:pt>
                <c:pt idx="94">
                  <c:v>5.8555783198947351</c:v>
                </c:pt>
                <c:pt idx="95">
                  <c:v>5.8472353119981024</c:v>
                </c:pt>
                <c:pt idx="96">
                  <c:v>5.8384257125162105</c:v>
                </c:pt>
                <c:pt idx="97">
                  <c:v>5.8291248340403978</c:v>
                </c:pt>
                <c:pt idx="98">
                  <c:v>5.8193077381649507</c:v>
                </c:pt>
                <c:pt idx="99">
                  <c:v>5.8089474301210418</c:v>
                </c:pt>
                <c:pt idx="100">
                  <c:v>5.7980168804667898</c:v>
                </c:pt>
                <c:pt idx="101">
                  <c:v>5.7864869414304598</c:v>
                </c:pt>
                <c:pt idx="102">
                  <c:v>5.7743280288127332</c:v>
                </c:pt>
                <c:pt idx="103">
                  <c:v>5.7615090504090709</c:v>
                </c:pt>
                <c:pt idx="104">
                  <c:v>5.7479980788702285</c:v>
                </c:pt>
                <c:pt idx="105">
                  <c:v>5.7337619150424324</c:v>
                </c:pt>
                <c:pt idx="106">
                  <c:v>5.7187660903459516</c:v>
                </c:pt>
                <c:pt idx="107">
                  <c:v>5.7029751319314972</c:v>
                </c:pt>
                <c:pt idx="108">
                  <c:v>5.6863526113597054</c:v>
                </c:pt>
                <c:pt idx="109">
                  <c:v>5.6688609382634159</c:v>
                </c:pt>
                <c:pt idx="110">
                  <c:v>5.6504616745212992</c:v>
                </c:pt>
                <c:pt idx="111">
                  <c:v>5.631114785498383</c:v>
                </c:pt>
                <c:pt idx="112">
                  <c:v>5.6107803502788531</c:v>
                </c:pt>
                <c:pt idx="113">
                  <c:v>5.5894170257636944</c:v>
                </c:pt>
                <c:pt idx="114">
                  <c:v>5.5669826768181583</c:v>
                </c:pt>
                <c:pt idx="115">
                  <c:v>5.5434347917433824</c:v>
                </c:pt>
                <c:pt idx="116">
                  <c:v>5.5187306432170846</c:v>
                </c:pt>
                <c:pt idx="117">
                  <c:v>5.4928262189857922</c:v>
                </c:pt>
                <c:pt idx="118">
                  <c:v>5.4656785298159685</c:v>
                </c:pt>
                <c:pt idx="119">
                  <c:v>5.4372436486704698</c:v>
                </c:pt>
                <c:pt idx="120">
                  <c:v>5.4074781510422207</c:v>
                </c:pt>
                <c:pt idx="121">
                  <c:v>5.3763390383970036</c:v>
                </c:pt>
                <c:pt idx="122">
                  <c:v>5.3437836496439237</c:v>
                </c:pt>
                <c:pt idx="123">
                  <c:v>5.3097702506310718</c:v>
                </c:pt>
                <c:pt idx="124">
                  <c:v>5.2742583261877432</c:v>
                </c:pt>
                <c:pt idx="125">
                  <c:v>5.2372088913919246</c:v>
                </c:pt>
                <c:pt idx="126">
                  <c:v>5.1985841056430582</c:v>
                </c:pt>
                <c:pt idx="127">
                  <c:v>5.1583483000982167</c:v>
                </c:pt>
                <c:pt idx="128">
                  <c:v>5.1164683424694326</c:v>
                </c:pt>
                <c:pt idx="129">
                  <c:v>5.0729136449932568</c:v>
                </c:pt>
                <c:pt idx="130">
                  <c:v>5.027656161795635</c:v>
                </c:pt>
                <c:pt idx="131">
                  <c:v>4.9806718813047999</c:v>
                </c:pt>
                <c:pt idx="132">
                  <c:v>4.9319404878062736</c:v>
                </c:pt>
                <c:pt idx="133">
                  <c:v>4.8814446076414821</c:v>
                </c:pt>
                <c:pt idx="134">
                  <c:v>4.8291724627851051</c:v>
                </c:pt>
                <c:pt idx="135">
                  <c:v>4.7751167509235799</c:v>
                </c:pt>
                <c:pt idx="136">
                  <c:v>4.7192746256292297</c:v>
                </c:pt>
                <c:pt idx="137">
                  <c:v>4.6616495931876116</c:v>
                </c:pt>
                <c:pt idx="138">
                  <c:v>4.6022503169030156</c:v>
                </c:pt>
                <c:pt idx="139">
                  <c:v>4.5410913162109949</c:v>
                </c:pt>
                <c:pt idx="140">
                  <c:v>4.478193643048419</c:v>
                </c:pt>
                <c:pt idx="141">
                  <c:v>4.413585135710953</c:v>
                </c:pt>
                <c:pt idx="142">
                  <c:v>4.3472990952238435</c:v>
                </c:pt>
                <c:pt idx="143">
                  <c:v>4.279377154253198</c:v>
                </c:pt>
                <c:pt idx="144">
                  <c:v>4.2098663331025428</c:v>
                </c:pt>
                <c:pt idx="145">
                  <c:v>4.1388214189055015</c:v>
                </c:pt>
                <c:pt idx="146">
                  <c:v>4.0663034682169288</c:v>
                </c:pt>
                <c:pt idx="147">
                  <c:v>3.9923812777484264</c:v>
                </c:pt>
                <c:pt idx="148">
                  <c:v>3.9171286929204001</c:v>
                </c:pt>
                <c:pt idx="149">
                  <c:v>3.8406277924375285</c:v>
                </c:pt>
                <c:pt idx="150">
                  <c:v>3.7629653771293672</c:v>
                </c:pt>
                <c:pt idx="151">
                  <c:v>3.6842345531918337</c:v>
                </c:pt>
                <c:pt idx="152">
                  <c:v>3.6045347273303219</c:v>
                </c:pt>
                <c:pt idx="153">
                  <c:v>3.5239691416580921</c:v>
                </c:pt>
                <c:pt idx="154">
                  <c:v>3.442646210097362</c:v>
                </c:pt>
                <c:pt idx="155">
                  <c:v>3.3606783493489649</c:v>
                </c:pt>
                <c:pt idx="156">
                  <c:v>3.2781817876556483</c:v>
                </c:pt>
                <c:pt idx="157">
                  <c:v>3.1952750545518875</c:v>
                </c:pt>
                <c:pt idx="158">
                  <c:v>3.1120793697949329</c:v>
                </c:pt>
                <c:pt idx="159">
                  <c:v>3.0287176944579604</c:v>
                </c:pt>
                <c:pt idx="160">
                  <c:v>2.9453132363393357</c:v>
                </c:pt>
                <c:pt idx="161">
                  <c:v>2.8619900115881629</c:v>
                </c:pt>
                <c:pt idx="162">
                  <c:v>2.7788713308671875</c:v>
                </c:pt>
                <c:pt idx="163">
                  <c:v>2.6960797210012526</c:v>
                </c:pt>
                <c:pt idx="164">
                  <c:v>2.6137355032002514</c:v>
                </c:pt>
                <c:pt idx="165">
                  <c:v>2.5319567367899856</c:v>
                </c:pt>
                <c:pt idx="166">
                  <c:v>2.4508581512725209</c:v>
                </c:pt>
                <c:pt idx="167">
                  <c:v>2.370551315002297</c:v>
                </c:pt>
                <c:pt idx="168">
                  <c:v>2.2911427577652201</c:v>
                </c:pt>
                <c:pt idx="169">
                  <c:v>2.2127352987774485</c:v>
                </c:pt>
                <c:pt idx="170">
                  <c:v>2.1354254771783534</c:v>
                </c:pt>
                <c:pt idx="171">
                  <c:v>2.0593050903562977</c:v>
                </c:pt>
                <c:pt idx="172">
                  <c:v>1.9844594606209789</c:v>
                </c:pt>
                <c:pt idx="173">
                  <c:v>1.9109678027147354</c:v>
                </c:pt>
                <c:pt idx="174">
                  <c:v>1.8389028391819524</c:v>
                </c:pt>
                <c:pt idx="175">
                  <c:v>1.7683305123121227</c:v>
                </c:pt>
                <c:pt idx="176">
                  <c:v>1.6993102268461882</c:v>
                </c:pt>
                <c:pt idx="177">
                  <c:v>1.631894215297961</c:v>
                </c:pt>
                <c:pt idx="178">
                  <c:v>1.5661280446700485</c:v>
                </c:pt>
                <c:pt idx="179">
                  <c:v>1.5020502857611637</c:v>
                </c:pt>
                <c:pt idx="180">
                  <c:v>1.4396931673318627</c:v>
                </c:pt>
                <c:pt idx="181">
                  <c:v>1.3790819956702818</c:v>
                </c:pt>
                <c:pt idx="182">
                  <c:v>1.3202356767329255</c:v>
                </c:pt>
                <c:pt idx="183">
                  <c:v>1.2631671807462077</c:v>
                </c:pt>
                <c:pt idx="184">
                  <c:v>1.2078834029472045</c:v>
                </c:pt>
                <c:pt idx="185">
                  <c:v>1.1543857026257784</c:v>
                </c:pt>
                <c:pt idx="186">
                  <c:v>1.1026701400275516</c:v>
                </c:pt>
                <c:pt idx="187">
                  <c:v>1.0527276777632744</c:v>
                </c:pt>
                <c:pt idx="188">
                  <c:v>1.0045448013579197</c:v>
                </c:pt>
                <c:pt idx="189">
                  <c:v>0.95810351567523822</c:v>
                </c:pt>
                <c:pt idx="190">
                  <c:v>0.91338203712043831</c:v>
                </c:pt>
                <c:pt idx="191">
                  <c:v>0.87035496021532588</c:v>
                </c:pt>
                <c:pt idx="192">
                  <c:v>0.82899365252050017</c:v>
                </c:pt>
                <c:pt idx="193">
                  <c:v>0.78926653067968489</c:v>
                </c:pt>
                <c:pt idx="194">
                  <c:v>0.75113969221214716</c:v>
                </c:pt>
                <c:pt idx="195">
                  <c:v>0.71457680611258245</c:v>
                </c:pt>
                <c:pt idx="196">
                  <c:v>0.67953985815226092</c:v>
                </c:pt>
                <c:pt idx="197">
                  <c:v>0.64598910977612767</c:v>
                </c:pt>
                <c:pt idx="198">
                  <c:v>0.61388367111884301</c:v>
                </c:pt>
                <c:pt idx="199">
                  <c:v>0.58318151961701736</c:v>
                </c:pt>
                <c:pt idx="200">
                  <c:v>0.55383999895333802</c:v>
                </c:pt>
                <c:pt idx="201">
                  <c:v>0.52581583524034869</c:v>
                </c:pt>
                <c:pt idx="202">
                  <c:v>0.49906556483003289</c:v>
                </c:pt>
                <c:pt idx="203">
                  <c:v>0.47354549446608096</c:v>
                </c:pt>
                <c:pt idx="204">
                  <c:v>0.44921214843448665</c:v>
                </c:pt>
                <c:pt idx="205">
                  <c:v>0.42602221506063964</c:v>
                </c:pt>
                <c:pt idx="206">
                  <c:v>0.40393279585691544</c:v>
                </c:pt>
                <c:pt idx="207">
                  <c:v>0.38290156449841517</c:v>
                </c:pt>
                <c:pt idx="208">
                  <c:v>0.36288679773269661</c:v>
                </c:pt>
                <c:pt idx="209">
                  <c:v>0.3438475186788913</c:v>
                </c:pt>
                <c:pt idx="210">
                  <c:v>0.32574363917187105</c:v>
                </c:pt>
                <c:pt idx="211">
                  <c:v>0.30853590772926331</c:v>
                </c:pt>
                <c:pt idx="212">
                  <c:v>0.29218610377098614</c:v>
                </c:pt>
                <c:pt idx="213">
                  <c:v>0.27665697715908677</c:v>
                </c:pt>
                <c:pt idx="214">
                  <c:v>0.26191238810963685</c:v>
                </c:pt>
                <c:pt idx="215">
                  <c:v>0.24791725441018084</c:v>
                </c:pt>
                <c:pt idx="216">
                  <c:v>0.23463762982617059</c:v>
                </c:pt>
                <c:pt idx="217">
                  <c:v>0.22204068775002164</c:v>
                </c:pt>
                <c:pt idx="218">
                  <c:v>0.21009474802447112</c:v>
                </c:pt>
                <c:pt idx="219">
                  <c:v>0.19876926262854575</c:v>
                </c:pt>
                <c:pt idx="220">
                  <c:v>0.18803483434224136</c:v>
                </c:pt>
                <c:pt idx="221">
                  <c:v>0.17786317477073502</c:v>
                </c:pt>
                <c:pt idx="222">
                  <c:v>0.16822712609847168</c:v>
                </c:pt>
                <c:pt idx="223">
                  <c:v>0.15910062564125579</c:v>
                </c:pt>
                <c:pt idx="224">
                  <c:v>0.15045868877327984</c:v>
                </c:pt>
                <c:pt idx="225">
                  <c:v>0.14227738865593687</c:v>
                </c:pt>
                <c:pt idx="226">
                  <c:v>0.13453383330735955</c:v>
                </c:pt>
                <c:pt idx="227">
                  <c:v>0.12720614050312312</c:v>
                </c:pt>
                <c:pt idx="228">
                  <c:v>0.12027340453690064</c:v>
                </c:pt>
                <c:pt idx="229">
                  <c:v>0.11371567361878597</c:v>
                </c:pt>
                <c:pt idx="230">
                  <c:v>0.10751392424907495</c:v>
                </c:pt>
                <c:pt idx="231">
                  <c:v>0.10165001598647289</c:v>
                </c:pt>
                <c:pt idx="232">
                  <c:v>9.6106685214355517E-2</c:v>
                </c:pt>
                <c:pt idx="233">
                  <c:v>9.0867492783380729E-2</c:v>
                </c:pt>
                <c:pt idx="234">
                  <c:v>8.5916806721937272E-2</c:v>
                </c:pt>
                <c:pt idx="235">
                  <c:v>8.123976952959025E-2</c:v>
                </c:pt>
                <c:pt idx="236">
                  <c:v>7.6822273851701262E-2</c:v>
                </c:pt>
                <c:pt idx="237">
                  <c:v>7.2650924667033684E-2</c:v>
                </c:pt>
                <c:pt idx="238">
                  <c:v>6.8713018763766523E-2</c:v>
                </c:pt>
                <c:pt idx="239">
                  <c:v>6.4996515767871466E-2</c:v>
                </c:pt>
                <c:pt idx="240">
                  <c:v>6.1490014406096638E-2</c:v>
                </c:pt>
                <c:pt idx="241">
                  <c:v>5.8182722369412847E-2</c:v>
                </c:pt>
                <c:pt idx="242">
                  <c:v>5.5064435377455208E-2</c:v>
                </c:pt>
                <c:pt idx="243">
                  <c:v>5.2125517042400614E-2</c:v>
                </c:pt>
                <c:pt idx="244">
                  <c:v>4.9356870526762783E-2</c:v>
                </c:pt>
                <c:pt idx="245">
                  <c:v>4.6749925651424391E-2</c:v>
                </c:pt>
                <c:pt idx="246">
                  <c:v>4.4296613168082331E-2</c:v>
                </c:pt>
                <c:pt idx="247">
                  <c:v>4.1989350926100719E-2</c:v>
                </c:pt>
                <c:pt idx="248">
                  <c:v>3.9821027718323597E-2</c:v>
                </c:pt>
                <c:pt idx="249">
                  <c:v>3.778498620947527E-2</c:v>
                </c:pt>
                <c:pt idx="250">
                  <c:v>3.587501459955178E-2</c:v>
                </c:pt>
                <c:pt idx="251">
                  <c:v>3.4085331000177722E-2</c:v>
                </c:pt>
                <c:pt idx="252">
                  <c:v>3.2410579731448931E-2</c:v>
                </c:pt>
                <c:pt idx="253">
                  <c:v>3.0845821113964063E-2</c:v>
                </c:pt>
                <c:pt idx="254">
                  <c:v>2.9386531111177304E-2</c:v>
                </c:pt>
                <c:pt idx="255">
                  <c:v>2.8028600106209216E-2</c:v>
                </c:pt>
                <c:pt idx="256">
                  <c:v>2.6768335227472281E-2</c:v>
                </c:pt>
                <c:pt idx="257">
                  <c:v>2.5602470072326758E-2</c:v>
                </c:pt>
                <c:pt idx="258">
                  <c:v>2.4528175796267003E-2</c:v>
                </c:pt>
                <c:pt idx="259">
                  <c:v>2.3543079645748061E-2</c:v>
                </c:pt>
                <c:pt idx="260">
                  <c:v>2.2645291385213921E-2</c:v>
                </c:pt>
                <c:pt idx="261">
                  <c:v>2.1833437062137966E-2</c:v>
                </c:pt>
                <c:pt idx="262">
                  <c:v>2.1106705001343609E-2</c:v>
                </c:pt>
                <c:pt idx="263">
                  <c:v>2.0464903714965392E-2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F-4CB8-AF6C-CA5859821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(deg)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'1st-order Low Shelf'!$P$4</c:f>
              <c:strCache>
                <c:ptCount val="1"/>
                <c:pt idx="0">
                  <c:v>Phase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'1st-order Low Shelf'!$E$5:$E$268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'1st-order Low Shelf'!$P$5:$P$268</c:f>
              <c:numCache>
                <c:formatCode>General</c:formatCode>
                <c:ptCount val="264"/>
                <c:pt idx="0">
                  <c:v>-0.40307842920466724</c:v>
                </c:pt>
                <c:pt idx="1">
                  <c:v>-0.41489380795196384</c:v>
                </c:pt>
                <c:pt idx="2">
                  <c:v>-0.42705548879981359</c:v>
                </c:pt>
                <c:pt idx="3">
                  <c:v>-0.43957552977250974</c:v>
                </c:pt>
                <c:pt idx="4">
                  <c:v>-0.45246195619507246</c:v>
                </c:pt>
                <c:pt idx="5">
                  <c:v>-0.46572681969222635</c:v>
                </c:pt>
                <c:pt idx="6">
                  <c:v>-0.47937813888136716</c:v>
                </c:pt>
                <c:pt idx="7">
                  <c:v>-0.49342795793556149</c:v>
                </c:pt>
                <c:pt idx="8">
                  <c:v>-0.50789234569149033</c:v>
                </c:pt>
                <c:pt idx="9">
                  <c:v>-0.52277930798629202</c:v>
                </c:pt>
                <c:pt idx="10">
                  <c:v>-0.53810087482942526</c:v>
                </c:pt>
                <c:pt idx="11">
                  <c:v>-0.55387309932657292</c:v>
                </c:pt>
                <c:pt idx="12">
                  <c:v>-0.57010799958759373</c:v>
                </c:pt>
                <c:pt idx="13">
                  <c:v>-0.586813559004706</c:v>
                </c:pt>
                <c:pt idx="14">
                  <c:v>-0.60401386706581128</c:v>
                </c:pt>
                <c:pt idx="15">
                  <c:v>-0.62171689197225166</c:v>
                </c:pt>
                <c:pt idx="16">
                  <c:v>-0.63993462221435959</c:v>
                </c:pt>
                <c:pt idx="17">
                  <c:v>-0.65868709249038637</c:v>
                </c:pt>
                <c:pt idx="18">
                  <c:v>-0.6779902990166421</c:v>
                </c:pt>
                <c:pt idx="19">
                  <c:v>-0.6978561997425009</c:v>
                </c:pt>
                <c:pt idx="20">
                  <c:v>-0.7183047950193916</c:v>
                </c:pt>
                <c:pt idx="21">
                  <c:v>-0.73934801808601736</c:v>
                </c:pt>
                <c:pt idx="22">
                  <c:v>-0.76100986782107327</c:v>
                </c:pt>
                <c:pt idx="23">
                  <c:v>-0.78330627368357109</c:v>
                </c:pt>
                <c:pt idx="24">
                  <c:v>-0.80625314856003871</c:v>
                </c:pt>
                <c:pt idx="25">
                  <c:v>-0.82987443802559357</c:v>
                </c:pt>
                <c:pt idx="26">
                  <c:v>-0.85418199083154978</c:v>
                </c:pt>
                <c:pt idx="27">
                  <c:v>-0.87919970991329999</c:v>
                </c:pt>
                <c:pt idx="28">
                  <c:v>-0.90495147262065945</c:v>
                </c:pt>
                <c:pt idx="29">
                  <c:v>-0.93145308113428382</c:v>
                </c:pt>
                <c:pt idx="30">
                  <c:v>-0.95873238098797409</c:v>
                </c:pt>
                <c:pt idx="31">
                  <c:v>-0.9868051152245646</c:v>
                </c:pt>
                <c:pt idx="32">
                  <c:v>-1.0156990627796239</c:v>
                </c:pt>
                <c:pt idx="33">
                  <c:v>-1.0454339194420177</c:v>
                </c:pt>
                <c:pt idx="34">
                  <c:v>-1.0760373849513118</c:v>
                </c:pt>
                <c:pt idx="35">
                  <c:v>-1.1075371129100231</c:v>
                </c:pt>
                <c:pt idx="36">
                  <c:v>-1.1399526670379059</c:v>
                </c:pt>
                <c:pt idx="37">
                  <c:v>-1.1733116009662945</c:v>
                </c:pt>
                <c:pt idx="38">
                  <c:v>-1.2076454289504963</c:v>
                </c:pt>
                <c:pt idx="39">
                  <c:v>-1.2429775639414811</c:v>
                </c:pt>
                <c:pt idx="40">
                  <c:v>-1.2793434052942099</c:v>
                </c:pt>
                <c:pt idx="41">
                  <c:v>-1.3167622078519861</c:v>
                </c:pt>
                <c:pt idx="42">
                  <c:v>-1.355273230792704</c:v>
                </c:pt>
                <c:pt idx="43">
                  <c:v>-1.3949035940237253</c:v>
                </c:pt>
                <c:pt idx="44">
                  <c:v>-1.435688351758557</c:v>
                </c:pt>
                <c:pt idx="45">
                  <c:v>-1.4776544256824442</c:v>
                </c:pt>
                <c:pt idx="46">
                  <c:v>-1.520840663224575</c:v>
                </c:pt>
                <c:pt idx="47">
                  <c:v>-1.5652817717134231</c:v>
                </c:pt>
                <c:pt idx="48">
                  <c:v>-1.6110083139676719</c:v>
                </c:pt>
                <c:pt idx="49">
                  <c:v>-1.6580627337029561</c:v>
                </c:pt>
                <c:pt idx="50">
                  <c:v>-1.7064832997584567</c:v>
                </c:pt>
                <c:pt idx="51">
                  <c:v>-1.7563000952169074</c:v>
                </c:pt>
                <c:pt idx="52">
                  <c:v>-1.8075630393069326</c:v>
                </c:pt>
                <c:pt idx="53">
                  <c:v>-1.8603018203372441</c:v>
                </c:pt>
                <c:pt idx="54">
                  <c:v>-1.914569914758272</c:v>
                </c:pt>
                <c:pt idx="55">
                  <c:v>-1.9704005427581792</c:v>
                </c:pt>
                <c:pt idx="56">
                  <c:v>-2.0278386597120788</c:v>
                </c:pt>
                <c:pt idx="57">
                  <c:v>-2.0869329191569355</c:v>
                </c:pt>
                <c:pt idx="58">
                  <c:v>-2.1477236647227076</c:v>
                </c:pt>
                <c:pt idx="59">
                  <c:v>-2.2102668603875952</c:v>
                </c:pt>
                <c:pt idx="60">
                  <c:v>-2.2745981382972849</c:v>
                </c:pt>
                <c:pt idx="61">
                  <c:v>-2.3407766523837066</c:v>
                </c:pt>
                <c:pt idx="62">
                  <c:v>-2.4088491391254956</c:v>
                </c:pt>
                <c:pt idx="63">
                  <c:v>-2.4788658347024057</c:v>
                </c:pt>
                <c:pt idx="64">
                  <c:v>-2.5508804227725217</c:v>
                </c:pt>
                <c:pt idx="65">
                  <c:v>-2.6249460057646075</c:v>
                </c:pt>
                <c:pt idx="66">
                  <c:v>-2.7011190274500136</c:v>
                </c:pt>
                <c:pt idx="67">
                  <c:v>-2.7794512777666922</c:v>
                </c:pt>
                <c:pt idx="68">
                  <c:v>-2.8600017394600497</c:v>
                </c:pt>
                <c:pt idx="69">
                  <c:v>-2.9428325354587694</c:v>
                </c:pt>
                <c:pt idx="70">
                  <c:v>-3.0279969889545653</c:v>
                </c:pt>
                <c:pt idx="71">
                  <c:v>-3.1155593347937032</c:v>
                </c:pt>
                <c:pt idx="72">
                  <c:v>-3.2055788085305608</c:v>
                </c:pt>
                <c:pt idx="73">
                  <c:v>-3.2981174642662112</c:v>
                </c:pt>
                <c:pt idx="74">
                  <c:v>-3.3932400629666546</c:v>
                </c:pt>
                <c:pt idx="75">
                  <c:v>-3.491010025537562</c:v>
                </c:pt>
                <c:pt idx="76">
                  <c:v>-3.5914932505242576</c:v>
                </c:pt>
                <c:pt idx="77">
                  <c:v>-3.6947540611365643</c:v>
                </c:pt>
                <c:pt idx="78">
                  <c:v>-3.8008589929674934</c:v>
                </c:pt>
                <c:pt idx="79">
                  <c:v>-3.9098766323798064</c:v>
                </c:pt>
                <c:pt idx="80">
                  <c:v>-4.0218774413148077</c:v>
                </c:pt>
                <c:pt idx="81">
                  <c:v>-4.1369219203325009</c:v>
                </c:pt>
                <c:pt idx="82">
                  <c:v>-4.2550876491657421</c:v>
                </c:pt>
                <c:pt idx="83">
                  <c:v>-4.3764379796965542</c:v>
                </c:pt>
                <c:pt idx="84">
                  <c:v>-4.5010451145194308</c:v>
                </c:pt>
                <c:pt idx="85">
                  <c:v>-4.628974383822424</c:v>
                </c:pt>
                <c:pt idx="86">
                  <c:v>-4.760299417275017</c:v>
                </c:pt>
                <c:pt idx="87">
                  <c:v>-4.8950826363207076</c:v>
                </c:pt>
                <c:pt idx="88">
                  <c:v>-5.03339798435786</c:v>
                </c:pt>
                <c:pt idx="89">
                  <c:v>-5.1753114294370723</c:v>
                </c:pt>
                <c:pt idx="90">
                  <c:v>-5.3208845219726566</c:v>
                </c:pt>
                <c:pt idx="91">
                  <c:v>-5.4701854058536208</c:v>
                </c:pt>
                <c:pt idx="92">
                  <c:v>-5.6232807694847606</c:v>
                </c:pt>
                <c:pt idx="93">
                  <c:v>-5.7802204543047324</c:v>
                </c:pt>
                <c:pt idx="94">
                  <c:v>-5.9410745632748698</c:v>
                </c:pt>
                <c:pt idx="95">
                  <c:v>-6.1058954237649345</c:v>
                </c:pt>
                <c:pt idx="96">
                  <c:v>-6.2747321713012916</c:v>
                </c:pt>
                <c:pt idx="97">
                  <c:v>-6.4476412281885178</c:v>
                </c:pt>
                <c:pt idx="98">
                  <c:v>-6.6246599020129366</c:v>
                </c:pt>
                <c:pt idx="99">
                  <c:v>-6.8058388388349265</c:v>
                </c:pt>
                <c:pt idx="100">
                  <c:v>-6.9912048068834416</c:v>
                </c:pt>
                <c:pt idx="101">
                  <c:v>-7.1807964055259923</c:v>
                </c:pt>
                <c:pt idx="102">
                  <c:v>-7.3746343275674793</c:v>
                </c:pt>
                <c:pt idx="103">
                  <c:v>-7.5727386462481645</c:v>
                </c:pt>
                <c:pt idx="104">
                  <c:v>-7.7751172846691139</c:v>
                </c:pt>
                <c:pt idx="105">
                  <c:v>-7.9817723072566542</c:v>
                </c:pt>
                <c:pt idx="106">
                  <c:v>-8.1926989565768764</c:v>
                </c:pt>
                <c:pt idx="107">
                  <c:v>-8.4078812332269877</c:v>
                </c:pt>
                <c:pt idx="108">
                  <c:v>-8.6272910115358705</c:v>
                </c:pt>
                <c:pt idx="109">
                  <c:v>-8.8508904842818446</c:v>
                </c:pt>
                <c:pt idx="110">
                  <c:v>-9.07862776013814</c:v>
                </c:pt>
                <c:pt idx="111">
                  <c:v>-9.3104457441172013</c:v>
                </c:pt>
                <c:pt idx="112">
                  <c:v>-9.5462612172090395</c:v>
                </c:pt>
                <c:pt idx="113">
                  <c:v>-9.7859836212900309</c:v>
                </c:pt>
                <c:pt idx="114">
                  <c:v>-10.029507205884412</c:v>
                </c:pt>
                <c:pt idx="115">
                  <c:v>-10.276706759445265</c:v>
                </c:pt>
                <c:pt idx="116">
                  <c:v>-10.527436683345934</c:v>
                </c:pt>
                <c:pt idx="117">
                  <c:v>-10.781542145188524</c:v>
                </c:pt>
                <c:pt idx="118">
                  <c:v>-11.038836542053414</c:v>
                </c:pt>
                <c:pt idx="119">
                  <c:v>-11.299121798566807</c:v>
                </c:pt>
                <c:pt idx="120">
                  <c:v>-11.562175192396721</c:v>
                </c:pt>
                <c:pt idx="121">
                  <c:v>-11.827751490926747</c:v>
                </c:pt>
                <c:pt idx="122">
                  <c:v>-12.095584858045111</c:v>
                </c:pt>
                <c:pt idx="123">
                  <c:v>-12.365385153034961</c:v>
                </c:pt>
                <c:pt idx="124">
                  <c:v>-12.636837313511819</c:v>
                </c:pt>
                <c:pt idx="125">
                  <c:v>-12.909600883548226</c:v>
                </c:pt>
                <c:pt idx="126">
                  <c:v>-13.183314678167672</c:v>
                </c:pt>
                <c:pt idx="127">
                  <c:v>-13.457591148264184</c:v>
                </c:pt>
                <c:pt idx="128">
                  <c:v>-13.732016426114399</c:v>
                </c:pt>
                <c:pt idx="129">
                  <c:v>-14.006152873358198</c:v>
                </c:pt>
                <c:pt idx="130">
                  <c:v>-14.279541435049875</c:v>
                </c:pt>
                <c:pt idx="131">
                  <c:v>-14.55169526236376</c:v>
                </c:pt>
                <c:pt idx="132">
                  <c:v>-14.822105204706602</c:v>
                </c:pt>
                <c:pt idx="133">
                  <c:v>-15.090246664035222</c:v>
                </c:pt>
                <c:pt idx="134">
                  <c:v>-15.355568230819436</c:v>
                </c:pt>
                <c:pt idx="135">
                  <c:v>-15.617501615793412</c:v>
                </c:pt>
                <c:pt idx="136">
                  <c:v>-15.875464781435474</c:v>
                </c:pt>
                <c:pt idx="137">
                  <c:v>-16.128856591723313</c:v>
                </c:pt>
                <c:pt idx="138">
                  <c:v>-16.377066309010836</c:v>
                </c:pt>
                <c:pt idx="139">
                  <c:v>-16.619473966989371</c:v>
                </c:pt>
                <c:pt idx="140">
                  <c:v>-16.855451517919626</c:v>
                </c:pt>
                <c:pt idx="141">
                  <c:v>-17.084366078019126</c:v>
                </c:pt>
                <c:pt idx="142">
                  <c:v>-17.305588392790554</c:v>
                </c:pt>
                <c:pt idx="143">
                  <c:v>-17.518486806170994</c:v>
                </c:pt>
                <c:pt idx="144">
                  <c:v>-17.722441046809291</c:v>
                </c:pt>
                <c:pt idx="145">
                  <c:v>-17.916838326303139</c:v>
                </c:pt>
                <c:pt idx="146">
                  <c:v>-18.101081657498291</c:v>
                </c:pt>
                <c:pt idx="147">
                  <c:v>-18.274589679518495</c:v>
                </c:pt>
                <c:pt idx="148">
                  <c:v>-18.436806738262888</c:v>
                </c:pt>
                <c:pt idx="149">
                  <c:v>-18.587198901751147</c:v>
                </c:pt>
                <c:pt idx="150">
                  <c:v>-18.725264915665033</c:v>
                </c:pt>
                <c:pt idx="151">
                  <c:v>-18.850535640942454</c:v>
                </c:pt>
                <c:pt idx="152">
                  <c:v>-18.962577468219635</c:v>
                </c:pt>
                <c:pt idx="153">
                  <c:v>-19.060998634390881</c:v>
                </c:pt>
                <c:pt idx="154">
                  <c:v>-19.145449388957079</c:v>
                </c:pt>
                <c:pt idx="155">
                  <c:v>-19.215625745984905</c:v>
                </c:pt>
                <c:pt idx="156">
                  <c:v>-19.271271603740381</c:v>
                </c:pt>
                <c:pt idx="157">
                  <c:v>-19.312181429292792</c:v>
                </c:pt>
                <c:pt idx="158">
                  <c:v>-19.338201142540225</c:v>
                </c:pt>
                <c:pt idx="159">
                  <c:v>-19.349229755976573</c:v>
                </c:pt>
                <c:pt idx="160">
                  <c:v>-19.345220199723286</c:v>
                </c:pt>
                <c:pt idx="161">
                  <c:v>-19.3261794815344</c:v>
                </c:pt>
                <c:pt idx="162">
                  <c:v>-19.292168719721147</c:v>
                </c:pt>
                <c:pt idx="163">
                  <c:v>-19.243302813266588</c:v>
                </c:pt>
                <c:pt idx="164">
                  <c:v>-19.179749166068468</c:v>
                </c:pt>
                <c:pt idx="165">
                  <c:v>-19.101726577893594</c:v>
                </c:pt>
                <c:pt idx="166">
                  <c:v>-19.009503107577281</c:v>
                </c:pt>
                <c:pt idx="167">
                  <c:v>-18.903394771551223</c:v>
                </c:pt>
                <c:pt idx="168">
                  <c:v>-18.783761401738701</c:v>
                </c:pt>
                <c:pt idx="169">
                  <c:v>-18.651006359068663</c:v>
                </c:pt>
                <c:pt idx="170">
                  <c:v>-18.505570234553296</c:v>
                </c:pt>
                <c:pt idx="171">
                  <c:v>-18.347930711145601</c:v>
                </c:pt>
                <c:pt idx="172">
                  <c:v>-18.178596599407168</c:v>
                </c:pt>
                <c:pt idx="173">
                  <c:v>-17.998105351774857</c:v>
                </c:pt>
                <c:pt idx="174">
                  <c:v>-17.807019004621708</c:v>
                </c:pt>
                <c:pt idx="175">
                  <c:v>-17.605919994425733</c:v>
                </c:pt>
                <c:pt idx="176">
                  <c:v>-17.395408306990902</c:v>
                </c:pt>
                <c:pt idx="177">
                  <c:v>-17.176095949406594</c:v>
                </c:pt>
                <c:pt idx="178">
                  <c:v>-16.948604649179828</c:v>
                </c:pt>
                <c:pt idx="179">
                  <c:v>-16.713560923854711</c:v>
                </c:pt>
                <c:pt idx="180">
                  <c:v>-16.471594535116836</c:v>
                </c:pt>
                <c:pt idx="181">
                  <c:v>-16.223332435661391</c:v>
                </c:pt>
                <c:pt idx="182">
                  <c:v>-15.969396658460212</c:v>
                </c:pt>
                <c:pt idx="183">
                  <c:v>-15.710402408376021</c:v>
                </c:pt>
                <c:pt idx="184">
                  <c:v>-15.446953603819878</c:v>
                </c:pt>
                <c:pt idx="185">
                  <c:v>-15.179641444603762</c:v>
                </c:pt>
                <c:pt idx="186">
                  <c:v>-14.90904184030971</c:v>
                </c:pt>
                <c:pt idx="187">
                  <c:v>-14.635712693701212</c:v>
                </c:pt>
                <c:pt idx="188">
                  <c:v>-14.360193623383957</c:v>
                </c:pt>
                <c:pt idx="189">
                  <c:v>-14.083002494552261</c:v>
                </c:pt>
                <c:pt idx="190">
                  <c:v>-13.804636051308675</c:v>
                </c:pt>
                <c:pt idx="191">
                  <c:v>-13.525567819607085</c:v>
                </c:pt>
                <c:pt idx="192">
                  <c:v>-13.246247532765413</c:v>
                </c:pt>
                <c:pt idx="193">
                  <c:v>-12.96710002418302</c:v>
                </c:pt>
                <c:pt idx="194">
                  <c:v>-12.688526910028726</c:v>
                </c:pt>
                <c:pt idx="195">
                  <c:v>-12.410903303875614</c:v>
                </c:pt>
                <c:pt idx="196">
                  <c:v>-12.134580912725763</c:v>
                </c:pt>
                <c:pt idx="197">
                  <c:v>-11.859885605883051</c:v>
                </c:pt>
                <c:pt idx="198">
                  <c:v>-11.587119950576346</c:v>
                </c:pt>
                <c:pt idx="199">
                  <c:v>-11.316561576806464</c:v>
                </c:pt>
                <c:pt idx="200">
                  <c:v>-11.048465799165951</c:v>
                </c:pt>
                <c:pt idx="201">
                  <c:v>-10.783064330716462</c:v>
                </c:pt>
                <c:pt idx="202">
                  <c:v>-10.520567925869299</c:v>
                </c:pt>
                <c:pt idx="203">
                  <c:v>-10.261164871646145</c:v>
                </c:pt>
                <c:pt idx="204">
                  <c:v>-10.005024426526079</c:v>
                </c:pt>
                <c:pt idx="205">
                  <c:v>-9.7522955199416543</c:v>
                </c:pt>
                <c:pt idx="206">
                  <c:v>-9.5031086607795405</c:v>
                </c:pt>
                <c:pt idx="207">
                  <c:v>-9.2575772152026872</c:v>
                </c:pt>
                <c:pt idx="208">
                  <c:v>-9.0157973809533232</c:v>
                </c:pt>
                <c:pt idx="209">
                  <c:v>-8.7778495700088648</c:v>
                </c:pt>
                <c:pt idx="210">
                  <c:v>-8.5438000571814019</c:v>
                </c:pt>
                <c:pt idx="211">
                  <c:v>-8.3137002977054308</c:v>
                </c:pt>
                <c:pt idx="212">
                  <c:v>-8.0875895194087413</c:v>
                </c:pt>
                <c:pt idx="213">
                  <c:v>-7.8654941150384881</c:v>
                </c:pt>
                <c:pt idx="214">
                  <c:v>-7.6474298587296827</c:v>
                </c:pt>
                <c:pt idx="215">
                  <c:v>-7.4334015346412512</c:v>
                </c:pt>
                <c:pt idx="216">
                  <c:v>-7.2234045256756998</c:v>
                </c:pt>
                <c:pt idx="217">
                  <c:v>-7.0174250941724248</c:v>
                </c:pt>
                <c:pt idx="218">
                  <c:v>-6.8154413875305853</c:v>
                </c:pt>
                <c:pt idx="219">
                  <c:v>-6.6174238484408576</c:v>
                </c:pt>
                <c:pt idx="220">
                  <c:v>-6.4233362384201982</c:v>
                </c:pt>
                <c:pt idx="221">
                  <c:v>-6.2331356435592085</c:v>
                </c:pt>
                <c:pt idx="222">
                  <c:v>-6.0467736524154709</c:v>
                </c:pt>
                <c:pt idx="223">
                  <c:v>-5.8641965392787387</c:v>
                </c:pt>
                <c:pt idx="224">
                  <c:v>-5.6853457872903777</c:v>
                </c:pt>
                <c:pt idx="225">
                  <c:v>-5.5101585710827932</c:v>
                </c:pt>
                <c:pt idx="226">
                  <c:v>-5.3385681999014087</c:v>
                </c:pt>
                <c:pt idx="227">
                  <c:v>-5.1705045223305541</c:v>
                </c:pt>
                <c:pt idx="228">
                  <c:v>-5.0058941388535185</c:v>
                </c:pt>
                <c:pt idx="229">
                  <c:v>-4.8446608448027852</c:v>
                </c:pt>
                <c:pt idx="230">
                  <c:v>-4.6867260117801068</c:v>
                </c:pt>
                <c:pt idx="231">
                  <c:v>-4.5320084455444141</c:v>
                </c:pt>
                <c:pt idx="232">
                  <c:v>-4.3804252182912977</c:v>
                </c:pt>
                <c:pt idx="233">
                  <c:v>-4.2318912802896511</c:v>
                </c:pt>
                <c:pt idx="234">
                  <c:v>-4.0863199533961501</c:v>
                </c:pt>
                <c:pt idx="235">
                  <c:v>-3.9436229857834899</c:v>
                </c:pt>
                <c:pt idx="236">
                  <c:v>-3.8037108145461667</c:v>
                </c:pt>
                <c:pt idx="237">
                  <c:v>-3.6664923645951228</c:v>
                </c:pt>
                <c:pt idx="238">
                  <c:v>-3.5318753290142788</c:v>
                </c:pt>
                <c:pt idx="239">
                  <c:v>-3.3997661425700003</c:v>
                </c:pt>
                <c:pt idx="240">
                  <c:v>-3.270070076307356</c:v>
                </c:pt>
                <c:pt idx="241">
                  <c:v>-3.1426910364036749</c:v>
                </c:pt>
                <c:pt idx="242">
                  <c:v>-3.0175316210872665</c:v>
                </c:pt>
                <c:pt idx="243">
                  <c:v>-2.8944931626387866</c:v>
                </c:pt>
                <c:pt idx="244">
                  <c:v>-2.7734753496067293</c:v>
                </c:pt>
                <c:pt idx="245">
                  <c:v>-2.6543764023654219</c:v>
                </c:pt>
                <c:pt idx="246">
                  <c:v>-2.5370926098119191</c:v>
                </c:pt>
                <c:pt idx="247">
                  <c:v>-2.4215182774446951</c:v>
                </c:pt>
                <c:pt idx="248">
                  <c:v>-2.3075454749177751</c:v>
                </c:pt>
                <c:pt idx="249">
                  <c:v>-2.1950635908222149</c:v>
                </c:pt>
                <c:pt idx="250">
                  <c:v>-2.0839592023588511</c:v>
                </c:pt>
                <c:pt idx="251">
                  <c:v>-1.9741153786969325</c:v>
                </c:pt>
                <c:pt idx="252">
                  <c:v>-1.8654114671288373</c:v>
                </c:pt>
                <c:pt idx="253">
                  <c:v>-1.7577222699096995</c:v>
                </c:pt>
                <c:pt idx="254">
                  <c:v>-1.650917565915063</c:v>
                </c:pt>
                <c:pt idx="255">
                  <c:v>-1.5448612800257697</c:v>
                </c:pt>
                <c:pt idx="256">
                  <c:v>-1.4394104941909935</c:v>
                </c:pt>
                <c:pt idx="257">
                  <c:v>-1.3344145643854632</c:v>
                </c:pt>
                <c:pt idx="258">
                  <c:v>-1.2297137784984891</c:v>
                </c:pt>
                <c:pt idx="259">
                  <c:v>-1.1251379035517326</c:v>
                </c:pt>
                <c:pt idx="260">
                  <c:v>-1.020504557511805</c:v>
                </c:pt>
                <c:pt idx="261">
                  <c:v>-0.91561712457029532</c:v>
                </c:pt>
                <c:pt idx="262">
                  <c:v>-0.81026245329613233</c:v>
                </c:pt>
                <c:pt idx="263">
                  <c:v>-0.70420789390217153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F-49C9-A78F-A6AD06C7B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Delay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'1st-order Low Shelf'!$Q$4</c:f>
              <c:strCache>
                <c:ptCount val="1"/>
                <c:pt idx="0">
                  <c:v>Group Delay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'1st-order Low Shelf'!$E$5:$E$268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'1st-order Low Shelf'!$Q$5:$Q$268</c:f>
              <c:numCache>
                <c:formatCode>General</c:formatCode>
                <c:ptCount val="264"/>
                <c:pt idx="1">
                  <c:v>0.11193893765439383</c:v>
                </c:pt>
                <c:pt idx="2">
                  <c:v>0.11193653677794106</c:v>
                </c:pt>
                <c:pt idx="3">
                  <c:v>0.11193399288967744</c:v>
                </c:pt>
                <c:pt idx="4">
                  <c:v>0.11193129753459354</c:v>
                </c:pt>
                <c:pt idx="5">
                  <c:v>0.11192844182153606</c:v>
                </c:pt>
                <c:pt idx="6">
                  <c:v>0.11192541641365641</c:v>
                </c:pt>
                <c:pt idx="7">
                  <c:v>0.11192221150140441</c:v>
                </c:pt>
                <c:pt idx="8">
                  <c:v>0.11191881581498639</c:v>
                </c:pt>
                <c:pt idx="9">
                  <c:v>0.11191521797324966</c:v>
                </c:pt>
                <c:pt idx="10">
                  <c:v>0.11191140651483651</c:v>
                </c:pt>
                <c:pt idx="11">
                  <c:v>0.1119073683634717</c:v>
                </c:pt>
                <c:pt idx="12">
                  <c:v>0.11190308975062582</c:v>
                </c:pt>
                <c:pt idx="13">
                  <c:v>0.11189855730455936</c:v>
                </c:pt>
                <c:pt idx="14">
                  <c:v>0.1118937552765112</c:v>
                </c:pt>
                <c:pt idx="15">
                  <c:v>0.11188866708659051</c:v>
                </c:pt>
                <c:pt idx="16">
                  <c:v>0.11188327709059843</c:v>
                </c:pt>
                <c:pt idx="17">
                  <c:v>0.11187756703433303</c:v>
                </c:pt>
                <c:pt idx="18">
                  <c:v>0.11187151706340139</c:v>
                </c:pt>
                <c:pt idx="19">
                  <c:v>0.1118651075853028</c:v>
                </c:pt>
                <c:pt idx="20">
                  <c:v>0.11185831734328207</c:v>
                </c:pt>
                <c:pt idx="21">
                  <c:v>0.11185112400936416</c:v>
                </c:pt>
                <c:pt idx="22">
                  <c:v>0.11184350338215564</c:v>
                </c:pt>
                <c:pt idx="23">
                  <c:v>0.11183542926897926</c:v>
                </c:pt>
                <c:pt idx="24">
                  <c:v>0.11182687561631391</c:v>
                </c:pt>
                <c:pt idx="25">
                  <c:v>0.11181781349671881</c:v>
                </c:pt>
                <c:pt idx="26">
                  <c:v>0.11180821330774145</c:v>
                </c:pt>
                <c:pt idx="27">
                  <c:v>0.11179804394461505</c:v>
                </c:pt>
                <c:pt idx="28">
                  <c:v>0.11178727017832399</c:v>
                </c:pt>
                <c:pt idx="29">
                  <c:v>0.11177585667250557</c:v>
                </c:pt>
                <c:pt idx="30">
                  <c:v>0.11176376537893408</c:v>
                </c:pt>
                <c:pt idx="31">
                  <c:v>0.11175095632539817</c:v>
                </c:pt>
                <c:pt idx="32">
                  <c:v>0.11173738748534016</c:v>
                </c:pt>
                <c:pt idx="33">
                  <c:v>0.11172301374571229</c:v>
                </c:pt>
                <c:pt idx="34">
                  <c:v>0.1117077876671565</c:v>
                </c:pt>
                <c:pt idx="35">
                  <c:v>0.11169165730119154</c:v>
                </c:pt>
                <c:pt idx="36">
                  <c:v>0.1116745701485619</c:v>
                </c:pt>
                <c:pt idx="37">
                  <c:v>0.11165647108884834</c:v>
                </c:pt>
                <c:pt idx="38">
                  <c:v>0.11163729884181291</c:v>
                </c:pt>
                <c:pt idx="39">
                  <c:v>0.11161699012783126</c:v>
                </c:pt>
                <c:pt idx="40">
                  <c:v>0.11159547722028519</c:v>
                </c:pt>
                <c:pt idx="41">
                  <c:v>0.11157269022761379</c:v>
                </c:pt>
                <c:pt idx="42">
                  <c:v>0.11154855445695119</c:v>
                </c:pt>
                <c:pt idx="43">
                  <c:v>0.111522988864748</c:v>
                </c:pt>
                <c:pt idx="44">
                  <c:v>0.11149590956388708</c:v>
                </c:pt>
                <c:pt idx="45">
                  <c:v>0.11146722850100717</c:v>
                </c:pt>
                <c:pt idx="46">
                  <c:v>0.11143685178854046</c:v>
                </c:pt>
                <c:pt idx="47">
                  <c:v>0.11140467789922708</c:v>
                </c:pt>
                <c:pt idx="48">
                  <c:v>0.1113706031814717</c:v>
                </c:pt>
                <c:pt idx="49">
                  <c:v>0.11133451574693416</c:v>
                </c:pt>
                <c:pt idx="50">
                  <c:v>0.11129629489151054</c:v>
                </c:pt>
                <c:pt idx="51">
                  <c:v>0.11125581876876135</c:v>
                </c:pt>
                <c:pt idx="52">
                  <c:v>0.11121295448042534</c:v>
                </c:pt>
                <c:pt idx="53">
                  <c:v>0.11116756258391838</c:v>
                </c:pt>
                <c:pt idx="54">
                  <c:v>0.11111949485852675</c:v>
                </c:pt>
                <c:pt idx="55">
                  <c:v>0.11106859398232506</c:v>
                </c:pt>
                <c:pt idx="56">
                  <c:v>0.1110146986306309</c:v>
                </c:pt>
                <c:pt idx="57">
                  <c:v>0.11095763193197083</c:v>
                </c:pt>
                <c:pt idx="58">
                  <c:v>0.11089721030219003</c:v>
                </c:pt>
                <c:pt idx="59">
                  <c:v>0.11083323704569828</c:v>
                </c:pt>
                <c:pt idx="60">
                  <c:v>0.11076550808503242</c:v>
                </c:pt>
                <c:pt idx="61">
                  <c:v>0.11069380730753013</c:v>
                </c:pt>
                <c:pt idx="62">
                  <c:v>0.11061790157330904</c:v>
                </c:pt>
                <c:pt idx="63">
                  <c:v>0.11053755103550574</c:v>
                </c:pt>
                <c:pt idx="64">
                  <c:v>0.11045249981612788</c:v>
                </c:pt>
                <c:pt idx="65">
                  <c:v>0.11036247748823684</c:v>
                </c:pt>
                <c:pt idx="66">
                  <c:v>0.1102671983448365</c:v>
                </c:pt>
                <c:pt idx="67">
                  <c:v>0.1101663633299553</c:v>
                </c:pt>
                <c:pt idx="68">
                  <c:v>0.11005965690189369</c:v>
                </c:pt>
                <c:pt idx="69">
                  <c:v>0.10994674078505635</c:v>
                </c:pt>
                <c:pt idx="70">
                  <c:v>0.1098272638705715</c:v>
                </c:pt>
                <c:pt idx="71">
                  <c:v>0.10970085623401099</c:v>
                </c:pt>
                <c:pt idx="72">
                  <c:v>0.1095671254550403</c:v>
                </c:pt>
                <c:pt idx="73">
                  <c:v>0.10942566152480469</c:v>
                </c:pt>
                <c:pt idx="74">
                  <c:v>0.10927603012182144</c:v>
                </c:pt>
                <c:pt idx="75">
                  <c:v>0.10911777466496508</c:v>
                </c:pt>
                <c:pt idx="76">
                  <c:v>0.1089504154758142</c:v>
                </c:pt>
                <c:pt idx="77">
                  <c:v>0.10877344900803387</c:v>
                </c:pt>
                <c:pt idx="78">
                  <c:v>0.10858634703333506</c:v>
                </c:pt>
                <c:pt idx="79">
                  <c:v>0.10838855225502456</c:v>
                </c:pt>
                <c:pt idx="80">
                  <c:v>0.10817947708640122</c:v>
                </c:pt>
                <c:pt idx="81">
                  <c:v>0.10795851399323345</c:v>
                </c:pt>
                <c:pt idx="82">
                  <c:v>0.10772501990413273</c:v>
                </c:pt>
                <c:pt idx="83">
                  <c:v>0.10747831887079601</c:v>
                </c:pt>
                <c:pt idx="84">
                  <c:v>0.10721770903061892</c:v>
                </c:pt>
                <c:pt idx="85">
                  <c:v>0.10694245430112338</c:v>
                </c:pt>
                <c:pt idx="86">
                  <c:v>0.10665178329743193</c:v>
                </c:pt>
                <c:pt idx="87">
                  <c:v>0.10634489310983175</c:v>
                </c:pt>
                <c:pt idx="88">
                  <c:v>0.10602094431502027</c:v>
                </c:pt>
                <c:pt idx="89">
                  <c:v>0.10567905584390166</c:v>
                </c:pt>
                <c:pt idx="90">
                  <c:v>0.10531832308574955</c:v>
                </c:pt>
                <c:pt idx="91">
                  <c:v>0.10493779951092397</c:v>
                </c:pt>
                <c:pt idx="92">
                  <c:v>0.10453649098482999</c:v>
                </c:pt>
                <c:pt idx="93">
                  <c:v>0.10411338578151678</c:v>
                </c:pt>
                <c:pt idx="94">
                  <c:v>0.10366742520161765</c:v>
                </c:pt>
                <c:pt idx="95">
                  <c:v>0.1031975033435171</c:v>
                </c:pt>
                <c:pt idx="96">
                  <c:v>0.10270249980921285</c:v>
                </c:pt>
                <c:pt idx="97">
                  <c:v>0.10218124365447295</c:v>
                </c:pt>
                <c:pt idx="98">
                  <c:v>0.10163253656342511</c:v>
                </c:pt>
                <c:pt idx="99">
                  <c:v>0.1010551432684486</c:v>
                </c:pt>
                <c:pt idx="100">
                  <c:v>0.10044779984811653</c:v>
                </c:pt>
                <c:pt idx="101">
                  <c:v>9.9809216253698652E-2</c:v>
                </c:pt>
                <c:pt idx="102">
                  <c:v>9.9138067524205495E-2</c:v>
                </c:pt>
                <c:pt idx="103">
                  <c:v>9.8433015671766849E-2</c:v>
                </c:pt>
                <c:pt idx="104">
                  <c:v>9.7692702019782557E-2</c:v>
                </c:pt>
                <c:pt idx="105">
                  <c:v>9.6915758540263797E-2</c:v>
                </c:pt>
                <c:pt idx="106">
                  <c:v>9.6100800292422128E-2</c:v>
                </c:pt>
                <c:pt idx="107">
                  <c:v>9.5246437990042274E-2</c:v>
                </c:pt>
                <c:pt idx="108">
                  <c:v>9.4351292094489017E-2</c:v>
                </c:pt>
                <c:pt idx="109">
                  <c:v>9.3413994061752811E-2</c:v>
                </c:pt>
                <c:pt idx="110">
                  <c:v>9.2433195114666494E-2</c:v>
                </c:pt>
                <c:pt idx="111">
                  <c:v>9.1407560916189581E-2</c:v>
                </c:pt>
                <c:pt idx="112">
                  <c:v>9.0335803840835088E-2</c:v>
                </c:pt>
                <c:pt idx="113">
                  <c:v>8.9216694832610854E-2</c:v>
                </c:pt>
                <c:pt idx="114">
                  <c:v>8.8049045472432697E-2</c:v>
                </c:pt>
                <c:pt idx="115">
                  <c:v>8.6831743368478376E-2</c:v>
                </c:pt>
                <c:pt idx="116">
                  <c:v>8.556377439681441E-2</c:v>
                </c:pt>
                <c:pt idx="117">
                  <c:v>8.424420608673347E-2</c:v>
                </c:pt>
                <c:pt idx="118">
                  <c:v>8.2872226752397679E-2</c:v>
                </c:pt>
                <c:pt idx="119">
                  <c:v>8.144716195898366E-2</c:v>
                </c:pt>
                <c:pt idx="120">
                  <c:v>7.996846715146097E-2</c:v>
                </c:pt>
                <c:pt idx="121">
                  <c:v>7.8435769232367336E-2</c:v>
                </c:pt>
                <c:pt idx="122">
                  <c:v>7.6848867931204809E-2</c:v>
                </c:pt>
                <c:pt idx="123">
                  <c:v>7.5207753523401394E-2</c:v>
                </c:pt>
                <c:pt idx="124">
                  <c:v>7.3512632989742213E-2</c:v>
                </c:pt>
                <c:pt idx="125">
                  <c:v>7.1763947701196457E-2</c:v>
                </c:pt>
                <c:pt idx="126">
                  <c:v>6.9962373698194871E-2</c:v>
                </c:pt>
                <c:pt idx="127">
                  <c:v>6.8108837996944269E-2</c:v>
                </c:pt>
                <c:pt idx="128">
                  <c:v>6.620455076972967E-2</c:v>
                </c:pt>
                <c:pt idx="129">
                  <c:v>6.4251010920938184E-2</c:v>
                </c:pt>
                <c:pt idx="130">
                  <c:v>6.2250001751378847E-2</c:v>
                </c:pt>
                <c:pt idx="131">
                  <c:v>6.0203618164200015E-2</c:v>
                </c:pt>
                <c:pt idx="132">
                  <c:v>5.8114282852885925E-2</c:v>
                </c:pt>
                <c:pt idx="133">
                  <c:v>5.5984710734419893E-2</c:v>
                </c:pt>
                <c:pt idx="134">
                  <c:v>5.3817936687870341E-2</c:v>
                </c:pt>
                <c:pt idx="135">
                  <c:v>5.1617330999710678E-2</c:v>
                </c:pt>
                <c:pt idx="136">
                  <c:v>4.938655545103679E-2</c:v>
                </c:pt>
                <c:pt idx="137">
                  <c:v>4.7129580084530914E-2</c:v>
                </c:pt>
                <c:pt idx="138">
                  <c:v>4.4850671773791297E-2</c:v>
                </c:pt>
                <c:pt idx="139">
                  <c:v>4.2554356553960136E-2</c:v>
                </c:pt>
                <c:pt idx="140">
                  <c:v>4.0245416520038955E-2</c:v>
                </c:pt>
                <c:pt idx="141">
                  <c:v>3.7928873900480643E-2</c:v>
                </c:pt>
                <c:pt idx="142">
                  <c:v>3.5609936483469197E-2</c:v>
                </c:pt>
                <c:pt idx="143">
                  <c:v>3.3293989112587317E-2</c:v>
                </c:pt>
                <c:pt idx="144">
                  <c:v>3.0986553777120233E-2</c:v>
                </c:pt>
                <c:pt idx="145">
                  <c:v>2.8693240683252512E-2</c:v>
                </c:pt>
                <c:pt idx="146">
                  <c:v>2.6419723463334797E-2</c:v>
                </c:pt>
                <c:pt idx="147">
                  <c:v>2.4171697493588079E-2</c:v>
                </c:pt>
                <c:pt idx="148">
                  <c:v>2.1954820964458679E-2</c:v>
                </c:pt>
                <c:pt idx="149">
                  <c:v>1.9774683547586793E-2</c:v>
                </c:pt>
                <c:pt idx="150">
                  <c:v>1.7636763131175359E-2</c:v>
                </c:pt>
                <c:pt idx="151">
                  <c:v>1.5546362725359673E-2</c:v>
                </c:pt>
                <c:pt idx="152">
                  <c:v>1.3508598301684525E-2</c:v>
                </c:pt>
                <c:pt idx="153">
                  <c:v>1.1528333709475128E-2</c:v>
                </c:pt>
                <c:pt idx="154">
                  <c:v>9.6101395871623571E-3</c:v>
                </c:pt>
                <c:pt idx="155">
                  <c:v>7.758271315660854E-3</c:v>
                </c:pt>
                <c:pt idx="156">
                  <c:v>5.9766314846687891E-3</c:v>
                </c:pt>
                <c:pt idx="157">
                  <c:v>4.2687343615498271E-3</c:v>
                </c:pt>
                <c:pt idx="158">
                  <c:v>2.6376823789351733E-3</c:v>
                </c:pt>
                <c:pt idx="159">
                  <c:v>1.0861524094291472E-3</c:v>
                </c:pt>
                <c:pt idx="160">
                  <c:v>-3.8363114952123258E-4</c:v>
                </c:pt>
                <c:pt idx="161">
                  <c:v>-1.7699025836337141E-3</c:v>
                </c:pt>
                <c:pt idx="162">
                  <c:v>-3.0713573680630738E-3</c:v>
                </c:pt>
                <c:pt idx="163">
                  <c:v>-4.28715542881277E-3</c:v>
                </c:pt>
                <c:pt idx="164">
                  <c:v>-5.4169182937046914E-3</c:v>
                </c:pt>
                <c:pt idx="165">
                  <c:v>-6.4607210938175449E-3</c:v>
                </c:pt>
                <c:pt idx="166">
                  <c:v>-7.4190778419028743E-3</c:v>
                </c:pt>
                <c:pt idx="167">
                  <c:v>-8.292922076264005E-3</c:v>
                </c:pt>
                <c:pt idx="168">
                  <c:v>-9.0835886668223318E-3</c:v>
                </c:pt>
                <c:pt idx="169">
                  <c:v>-9.7927860756989154E-3</c:v>
                </c:pt>
                <c:pt idx="170">
                  <c:v>-1.0422569974069521E-2</c:v>
                </c:pt>
                <c:pt idx="171">
                  <c:v>-1.0975313366034863E-2</c:v>
                </c:pt>
                <c:pt idx="172">
                  <c:v>-1.1453672075825568E-2</c:v>
                </c:pt>
                <c:pt idx="173">
                  <c:v>-1.1860553581043046E-2</c:v>
                </c:pt>
                <c:pt idx="174">
                  <c:v>-1.2199080435997905E-2</c:v>
                </c:pt>
                <c:pt idx="175">
                  <c:v>-1.2472555912552421E-2</c:v>
                </c:pt>
                <c:pt idx="176">
                  <c:v>-1.2684428425884799E-2</c:v>
                </c:pt>
                <c:pt idx="177">
                  <c:v>-1.2838257466276298E-2</c:v>
                </c:pt>
                <c:pt idx="178">
                  <c:v>-1.2937679981485433E-2</c:v>
                </c:pt>
                <c:pt idx="179">
                  <c:v>-1.2986377852803911E-2</c:v>
                </c:pt>
                <c:pt idx="180">
                  <c:v>-1.2988047443762269E-2</c:v>
                </c:pt>
                <c:pt idx="181">
                  <c:v>-1.2946371180234595E-2</c:v>
                </c:pt>
                <c:pt idx="182">
                  <c:v>-1.286499089704324E-2</c:v>
                </c:pt>
                <c:pt idx="183">
                  <c:v>-1.274748387058971E-2</c:v>
                </c:pt>
                <c:pt idx="184">
                  <c:v>-1.2597341361055704E-2</c:v>
                </c:pt>
                <c:pt idx="185">
                  <c:v>-1.2417949527726735E-2</c:v>
                </c:pt>
                <c:pt idx="186">
                  <c:v>-1.2212573295587604E-2</c:v>
                </c:pt>
                <c:pt idx="187">
                  <c:v>-1.198434224370401E-2</c:v>
                </c:pt>
                <c:pt idx="188">
                  <c:v>-1.173623966056693E-2</c:v>
                </c:pt>
                <c:pt idx="189">
                  <c:v>-1.1471093526160421E-2</c:v>
                </c:pt>
                <c:pt idx="190">
                  <c:v>-1.1191569996816843E-2</c:v>
                </c:pt>
                <c:pt idx="191">
                  <c:v>-1.0900169473832211E-2</c:v>
                </c:pt>
                <c:pt idx="192">
                  <c:v>-1.0599223874475719E-2</c:v>
                </c:pt>
                <c:pt idx="193">
                  <c:v>-1.029089592393541E-2</c:v>
                </c:pt>
                <c:pt idx="194">
                  <c:v>-9.9771811432952818E-3</c:v>
                </c:pt>
                <c:pt idx="195">
                  <c:v>-9.659909833422204E-3</c:v>
                </c:pt>
                <c:pt idx="196">
                  <c:v>-9.3407509432904181E-3</c:v>
                </c:pt>
                <c:pt idx="197">
                  <c:v>-9.021217229062687E-3</c:v>
                </c:pt>
                <c:pt idx="198">
                  <c:v>-8.7026708856549808E-3</c:v>
                </c:pt>
                <c:pt idx="199">
                  <c:v>-8.3863301305977349E-3</c:v>
                </c:pt>
                <c:pt idx="200">
                  <c:v>-8.0732763190397312E-3</c:v>
                </c:pt>
                <c:pt idx="201">
                  <c:v>-7.7644614913361873E-3</c:v>
                </c:pt>
                <c:pt idx="202">
                  <c:v>-7.4607161580452896E-3</c:v>
                </c:pt>
                <c:pt idx="203">
                  <c:v>-7.1627569691135456E-3</c:v>
                </c:pt>
                <c:pt idx="204">
                  <c:v>-6.8711948851418814E-3</c:v>
                </c:pt>
                <c:pt idx="205">
                  <c:v>-6.5865432891614997E-3</c:v>
                </c:pt>
                <c:pt idx="206">
                  <c:v>-6.3092251296349112E-3</c:v>
                </c:pt>
                <c:pt idx="207">
                  <c:v>-6.0395812628427125E-3</c:v>
                </c:pt>
                <c:pt idx="208">
                  <c:v>-5.7778774353434096E-3</c:v>
                </c:pt>
                <c:pt idx="209">
                  <c:v>-5.5243110681805485E-3</c:v>
                </c:pt>
                <c:pt idx="210">
                  <c:v>-5.2790185995846102E-3</c:v>
                </c:pt>
                <c:pt idx="211">
                  <c:v>-5.042081361879008E-3</c:v>
                </c:pt>
                <c:pt idx="212">
                  <c:v>-4.8135316570670937E-3</c:v>
                </c:pt>
                <c:pt idx="213">
                  <c:v>-4.5933584653822523E-3</c:v>
                </c:pt>
                <c:pt idx="214">
                  <c:v>-4.3815126421794899E-3</c:v>
                </c:pt>
                <c:pt idx="215">
                  <c:v>-4.1779118453977174E-3</c:v>
                </c:pt>
                <c:pt idx="216">
                  <c:v>-3.9824448479581819E-3</c:v>
                </c:pt>
                <c:pt idx="217">
                  <c:v>-3.7949758107536334E-3</c:v>
                </c:pt>
                <c:pt idx="218">
                  <c:v>-3.6153479720528962E-3</c:v>
                </c:pt>
                <c:pt idx="219">
                  <c:v>-3.443387089404244E-3</c:v>
                </c:pt>
                <c:pt idx="220">
                  <c:v>-3.278904603981688E-3</c:v>
                </c:pt>
                <c:pt idx="221">
                  <c:v>-3.1217003527114796E-3</c:v>
                </c:pt>
                <c:pt idx="222">
                  <c:v>-2.9715651099974016E-3</c:v>
                </c:pt>
                <c:pt idx="223">
                  <c:v>-2.8282829472867708E-3</c:v>
                </c:pt>
                <c:pt idx="224">
                  <c:v>-2.6916331179127149E-3</c:v>
                </c:pt>
                <c:pt idx="225">
                  <c:v>-2.5613918643495547E-3</c:v>
                </c:pt>
                <c:pt idx="226">
                  <c:v>-2.4373340066972012E-3</c:v>
                </c:pt>
                <c:pt idx="227">
                  <c:v>-2.3192343306464992E-3</c:v>
                </c:pt>
                <c:pt idx="228">
                  <c:v>-2.2068687403091719E-3</c:v>
                </c:pt>
                <c:pt idx="229">
                  <c:v>-2.1000152916586298E-3</c:v>
                </c:pt>
                <c:pt idx="230">
                  <c:v>-1.9984551517602507E-3</c:v>
                </c:pt>
                <c:pt idx="231">
                  <c:v>-1.9019732525111378E-3</c:v>
                </c:pt>
                <c:pt idx="232">
                  <c:v>-1.8103589987176619E-3</c:v>
                </c:pt>
                <c:pt idx="233">
                  <c:v>-1.7234067965942281E-3</c:v>
                </c:pt>
                <c:pt idx="234">
                  <c:v>-1.640916416056365E-3</c:v>
                </c:pt>
                <c:pt idx="235">
                  <c:v>-1.5626934119241421E-3</c:v>
                </c:pt>
                <c:pt idx="236">
                  <c:v>-1.4885494146405431E-3</c:v>
                </c:pt>
                <c:pt idx="237">
                  <c:v>-1.4183023007831685E-3</c:v>
                </c:pt>
                <c:pt idx="238">
                  <c:v>-1.351776334480693E-3</c:v>
                </c:pt>
                <c:pt idx="239">
                  <c:v>-1.288802314362915E-3</c:v>
                </c:pt>
                <c:pt idx="240">
                  <c:v>-1.2292176424813055E-3</c:v>
                </c:pt>
                <c:pt idx="241">
                  <c:v>-1.1728663303474385E-3</c:v>
                </c:pt>
                <c:pt idx="242">
                  <c:v>-1.1195989859334929E-3</c:v>
                </c:pt>
                <c:pt idx="243">
                  <c:v>-1.0692728402415085E-3</c:v>
                </c:pt>
                <c:pt idx="244">
                  <c:v>-1.0217516729443441E-3</c:v>
                </c:pt>
                <c:pt idx="245">
                  <c:v>-9.7690577004615631E-4</c:v>
                </c:pt>
                <c:pt idx="246">
                  <c:v>-9.3461186583282461E-4</c:v>
                </c:pt>
                <c:pt idx="247">
                  <c:v>-8.9475305545687843E-4</c:v>
                </c:pt>
                <c:pt idx="248">
                  <c:v>-8.5721875918661459E-4</c:v>
                </c:pt>
                <c:pt idx="249">
                  <c:v>-8.2190463750725254E-4</c:v>
                </c:pt>
                <c:pt idx="250">
                  <c:v>-7.887125540911509E-4</c:v>
                </c:pt>
                <c:pt idx="251">
                  <c:v>-7.5755052868150619E-4</c:v>
                </c:pt>
                <c:pt idx="252">
                  <c:v>-7.2833271764361385E-4</c:v>
                </c:pt>
                <c:pt idx="253">
                  <c:v>-7.0097942063698944E-4</c:v>
                </c:pt>
                <c:pt idx="254">
                  <c:v>-6.7541710667796755E-4</c:v>
                </c:pt>
                <c:pt idx="255">
                  <c:v>-6.515785013666873E-4</c:v>
                </c:pt>
                <c:pt idx="256">
                  <c:v>-6.2940268724340513E-4</c:v>
                </c:pt>
                <c:pt idx="257">
                  <c:v>-6.0883528823153993E-4</c:v>
                </c:pt>
                <c:pt idx="258">
                  <c:v>-5.8982871776939419E-4</c:v>
                </c:pt>
                <c:pt idx="259">
                  <c:v>-5.723424952176838E-4</c:v>
                </c:pt>
                <c:pt idx="260">
                  <c:v>-5.5634368500364836E-4</c:v>
                </c:pt>
                <c:pt idx="261">
                  <c:v>-5.4180745761803629E-4</c:v>
                </c:pt>
                <c:pt idx="262">
                  <c:v>-5.2871781129104416E-4</c:v>
                </c:pt>
                <c:pt idx="263">
                  <c:v>-5.170684912971388E-4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4-4A17-85C9-3D91142EE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Response (x/x,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'1st-order Low Shelf'!$Z$4</c:f>
              <c:strCache>
                <c:ptCount val="1"/>
                <c:pt idx="0">
                  <c:v>y(n)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'1st-order Low Shelf'!$X$5:$X$268</c:f>
              <c:numCache>
                <c:formatCode>General</c:formatCode>
                <c:ptCount val="264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0.72916666666666674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0.85416666666666674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  <c:pt idx="48">
                  <c:v>1</c:v>
                </c:pt>
                <c:pt idx="49">
                  <c:v>1.0208333333333333</c:v>
                </c:pt>
                <c:pt idx="50">
                  <c:v>1.0416666666666667</c:v>
                </c:pt>
                <c:pt idx="51">
                  <c:v>1.0625</c:v>
                </c:pt>
                <c:pt idx="52">
                  <c:v>1.0833333333333333</c:v>
                </c:pt>
                <c:pt idx="53">
                  <c:v>1.1041666666666667</c:v>
                </c:pt>
                <c:pt idx="54">
                  <c:v>1.125</c:v>
                </c:pt>
                <c:pt idx="55">
                  <c:v>1.1458333333333333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1.2083333333333335</c:v>
                </c:pt>
                <c:pt idx="59">
                  <c:v>1.2291666666666665</c:v>
                </c:pt>
                <c:pt idx="60">
                  <c:v>1.25</c:v>
                </c:pt>
                <c:pt idx="61">
                  <c:v>1.2708333333333333</c:v>
                </c:pt>
                <c:pt idx="62">
                  <c:v>1.2916666666666667</c:v>
                </c:pt>
                <c:pt idx="63">
                  <c:v>1.3125</c:v>
                </c:pt>
                <c:pt idx="64">
                  <c:v>1.3333333333333333</c:v>
                </c:pt>
                <c:pt idx="65">
                  <c:v>1.3541666666666667</c:v>
                </c:pt>
                <c:pt idx="66">
                  <c:v>1.375</c:v>
                </c:pt>
                <c:pt idx="67">
                  <c:v>1.3958333333333333</c:v>
                </c:pt>
                <c:pt idx="68">
                  <c:v>1.4166666666666667</c:v>
                </c:pt>
                <c:pt idx="69">
                  <c:v>1.4375</c:v>
                </c:pt>
                <c:pt idx="70">
                  <c:v>1.4583333333333335</c:v>
                </c:pt>
                <c:pt idx="71">
                  <c:v>1.4791666666666665</c:v>
                </c:pt>
                <c:pt idx="72">
                  <c:v>1.5</c:v>
                </c:pt>
                <c:pt idx="73">
                  <c:v>1.5208333333333333</c:v>
                </c:pt>
                <c:pt idx="74">
                  <c:v>1.5416666666666667</c:v>
                </c:pt>
                <c:pt idx="75">
                  <c:v>1.5625</c:v>
                </c:pt>
                <c:pt idx="76">
                  <c:v>1.5833333333333333</c:v>
                </c:pt>
                <c:pt idx="77">
                  <c:v>1.6041666666666667</c:v>
                </c:pt>
                <c:pt idx="78">
                  <c:v>1.625</c:v>
                </c:pt>
                <c:pt idx="79">
                  <c:v>1.6458333333333333</c:v>
                </c:pt>
                <c:pt idx="80">
                  <c:v>1.6666666666666667</c:v>
                </c:pt>
                <c:pt idx="81">
                  <c:v>1.6875</c:v>
                </c:pt>
                <c:pt idx="82">
                  <c:v>1.7083333333333335</c:v>
                </c:pt>
                <c:pt idx="83">
                  <c:v>1.7291666666666665</c:v>
                </c:pt>
                <c:pt idx="84">
                  <c:v>1.75</c:v>
                </c:pt>
                <c:pt idx="85">
                  <c:v>1.7708333333333333</c:v>
                </c:pt>
                <c:pt idx="86">
                  <c:v>1.7916666666666667</c:v>
                </c:pt>
                <c:pt idx="87">
                  <c:v>1.8125</c:v>
                </c:pt>
                <c:pt idx="88">
                  <c:v>1.8333333333333333</c:v>
                </c:pt>
                <c:pt idx="89">
                  <c:v>1.8541666666666667</c:v>
                </c:pt>
                <c:pt idx="90">
                  <c:v>1.875</c:v>
                </c:pt>
                <c:pt idx="91">
                  <c:v>1.8958333333333333</c:v>
                </c:pt>
                <c:pt idx="92">
                  <c:v>1.9166666666666665</c:v>
                </c:pt>
                <c:pt idx="93">
                  <c:v>1.9375</c:v>
                </c:pt>
                <c:pt idx="94">
                  <c:v>1.9583333333333333</c:v>
                </c:pt>
                <c:pt idx="95">
                  <c:v>1.9791666666666667</c:v>
                </c:pt>
                <c:pt idx="96">
                  <c:v>2</c:v>
                </c:pt>
                <c:pt idx="97">
                  <c:v>2.020833333333333</c:v>
                </c:pt>
                <c:pt idx="98">
                  <c:v>2.0416666666666665</c:v>
                </c:pt>
                <c:pt idx="99">
                  <c:v>2.0625</c:v>
                </c:pt>
                <c:pt idx="100">
                  <c:v>2.0833333333333335</c:v>
                </c:pt>
                <c:pt idx="101">
                  <c:v>2.1041666666666665</c:v>
                </c:pt>
                <c:pt idx="102">
                  <c:v>2.125</c:v>
                </c:pt>
                <c:pt idx="103">
                  <c:v>2.1458333333333335</c:v>
                </c:pt>
                <c:pt idx="104">
                  <c:v>2.1666666666666665</c:v>
                </c:pt>
                <c:pt idx="105">
                  <c:v>2.1875</c:v>
                </c:pt>
                <c:pt idx="106">
                  <c:v>2.2083333333333335</c:v>
                </c:pt>
                <c:pt idx="107">
                  <c:v>2.2291666666666665</c:v>
                </c:pt>
                <c:pt idx="108">
                  <c:v>2.25</c:v>
                </c:pt>
                <c:pt idx="109">
                  <c:v>2.2708333333333335</c:v>
                </c:pt>
                <c:pt idx="110">
                  <c:v>2.2916666666666665</c:v>
                </c:pt>
                <c:pt idx="111">
                  <c:v>2.3125</c:v>
                </c:pt>
                <c:pt idx="112">
                  <c:v>2.3333333333333335</c:v>
                </c:pt>
                <c:pt idx="113">
                  <c:v>2.3541666666666665</c:v>
                </c:pt>
                <c:pt idx="114">
                  <c:v>2.375</c:v>
                </c:pt>
                <c:pt idx="115">
                  <c:v>2.395833333333333</c:v>
                </c:pt>
                <c:pt idx="116">
                  <c:v>2.416666666666667</c:v>
                </c:pt>
                <c:pt idx="117">
                  <c:v>2.4375</c:v>
                </c:pt>
                <c:pt idx="118">
                  <c:v>2.458333333333333</c:v>
                </c:pt>
                <c:pt idx="119">
                  <c:v>2.479166666666667</c:v>
                </c:pt>
                <c:pt idx="120">
                  <c:v>2.5</c:v>
                </c:pt>
                <c:pt idx="121">
                  <c:v>2.520833333333333</c:v>
                </c:pt>
                <c:pt idx="122">
                  <c:v>2.5416666666666665</c:v>
                </c:pt>
                <c:pt idx="123">
                  <c:v>2.5625</c:v>
                </c:pt>
                <c:pt idx="124">
                  <c:v>2.5833333333333335</c:v>
                </c:pt>
                <c:pt idx="125">
                  <c:v>2.6041666666666665</c:v>
                </c:pt>
                <c:pt idx="126">
                  <c:v>2.625</c:v>
                </c:pt>
                <c:pt idx="127">
                  <c:v>2.6458333333333335</c:v>
                </c:pt>
                <c:pt idx="128">
                  <c:v>2.6666666666666665</c:v>
                </c:pt>
                <c:pt idx="129">
                  <c:v>2.6875</c:v>
                </c:pt>
                <c:pt idx="130">
                  <c:v>2.7083333333333335</c:v>
                </c:pt>
                <c:pt idx="131">
                  <c:v>2.7291666666666665</c:v>
                </c:pt>
                <c:pt idx="132">
                  <c:v>2.75</c:v>
                </c:pt>
                <c:pt idx="133">
                  <c:v>2.7708333333333335</c:v>
                </c:pt>
                <c:pt idx="134">
                  <c:v>2.7916666666666665</c:v>
                </c:pt>
                <c:pt idx="135">
                  <c:v>2.8125</c:v>
                </c:pt>
                <c:pt idx="136">
                  <c:v>2.8333333333333335</c:v>
                </c:pt>
                <c:pt idx="137">
                  <c:v>2.854166666666667</c:v>
                </c:pt>
                <c:pt idx="138">
                  <c:v>2.875</c:v>
                </c:pt>
                <c:pt idx="139">
                  <c:v>2.895833333333333</c:v>
                </c:pt>
                <c:pt idx="140">
                  <c:v>2.916666666666667</c:v>
                </c:pt>
                <c:pt idx="141">
                  <c:v>2.9375</c:v>
                </c:pt>
                <c:pt idx="142">
                  <c:v>2.958333333333333</c:v>
                </c:pt>
                <c:pt idx="143">
                  <c:v>2.979166666666667</c:v>
                </c:pt>
                <c:pt idx="144">
                  <c:v>3</c:v>
                </c:pt>
                <c:pt idx="145">
                  <c:v>3.0208333333333335</c:v>
                </c:pt>
                <c:pt idx="146">
                  <c:v>3.0416666666666665</c:v>
                </c:pt>
                <c:pt idx="147">
                  <c:v>3.0625</c:v>
                </c:pt>
                <c:pt idx="148">
                  <c:v>3.0833333333333335</c:v>
                </c:pt>
                <c:pt idx="149">
                  <c:v>3.1041666666666665</c:v>
                </c:pt>
                <c:pt idx="150">
                  <c:v>3.125</c:v>
                </c:pt>
                <c:pt idx="151">
                  <c:v>3.1458333333333335</c:v>
                </c:pt>
                <c:pt idx="152">
                  <c:v>3.1666666666666665</c:v>
                </c:pt>
                <c:pt idx="153">
                  <c:v>3.1875</c:v>
                </c:pt>
                <c:pt idx="154">
                  <c:v>3.2083333333333335</c:v>
                </c:pt>
                <c:pt idx="155">
                  <c:v>3.2291666666666665</c:v>
                </c:pt>
                <c:pt idx="156">
                  <c:v>3.25</c:v>
                </c:pt>
                <c:pt idx="157">
                  <c:v>3.2708333333333335</c:v>
                </c:pt>
                <c:pt idx="158">
                  <c:v>3.2916666666666665</c:v>
                </c:pt>
                <c:pt idx="159">
                  <c:v>3.3125</c:v>
                </c:pt>
                <c:pt idx="160">
                  <c:v>3.3333333333333335</c:v>
                </c:pt>
                <c:pt idx="161">
                  <c:v>3.354166666666667</c:v>
                </c:pt>
                <c:pt idx="162">
                  <c:v>3.375</c:v>
                </c:pt>
                <c:pt idx="163">
                  <c:v>3.395833333333333</c:v>
                </c:pt>
                <c:pt idx="164">
                  <c:v>3.416666666666667</c:v>
                </c:pt>
                <c:pt idx="165">
                  <c:v>3.4375</c:v>
                </c:pt>
                <c:pt idx="166">
                  <c:v>3.458333333333333</c:v>
                </c:pt>
                <c:pt idx="167">
                  <c:v>3.479166666666667</c:v>
                </c:pt>
                <c:pt idx="168">
                  <c:v>3.5</c:v>
                </c:pt>
                <c:pt idx="169">
                  <c:v>3.5208333333333335</c:v>
                </c:pt>
                <c:pt idx="170">
                  <c:v>3.5416666666666665</c:v>
                </c:pt>
                <c:pt idx="171">
                  <c:v>3.5625</c:v>
                </c:pt>
                <c:pt idx="172">
                  <c:v>3.5833333333333335</c:v>
                </c:pt>
                <c:pt idx="173">
                  <c:v>3.6041666666666665</c:v>
                </c:pt>
                <c:pt idx="174">
                  <c:v>3.625</c:v>
                </c:pt>
                <c:pt idx="175">
                  <c:v>3.6458333333333335</c:v>
                </c:pt>
                <c:pt idx="176">
                  <c:v>3.6666666666666665</c:v>
                </c:pt>
                <c:pt idx="177">
                  <c:v>3.6875</c:v>
                </c:pt>
                <c:pt idx="178">
                  <c:v>3.7083333333333335</c:v>
                </c:pt>
                <c:pt idx="179">
                  <c:v>3.7291666666666665</c:v>
                </c:pt>
                <c:pt idx="180">
                  <c:v>3.75</c:v>
                </c:pt>
                <c:pt idx="181">
                  <c:v>3.7708333333333335</c:v>
                </c:pt>
                <c:pt idx="182">
                  <c:v>3.7916666666666665</c:v>
                </c:pt>
                <c:pt idx="183">
                  <c:v>3.8125</c:v>
                </c:pt>
                <c:pt idx="184">
                  <c:v>3.833333333333333</c:v>
                </c:pt>
                <c:pt idx="185">
                  <c:v>3.854166666666667</c:v>
                </c:pt>
                <c:pt idx="186">
                  <c:v>3.875</c:v>
                </c:pt>
                <c:pt idx="187">
                  <c:v>3.895833333333333</c:v>
                </c:pt>
                <c:pt idx="188">
                  <c:v>3.9166666666666665</c:v>
                </c:pt>
                <c:pt idx="189">
                  <c:v>3.9375</c:v>
                </c:pt>
                <c:pt idx="190">
                  <c:v>3.9583333333333335</c:v>
                </c:pt>
                <c:pt idx="191">
                  <c:v>3.9791666666666665</c:v>
                </c:pt>
                <c:pt idx="192">
                  <c:v>4</c:v>
                </c:pt>
                <c:pt idx="193">
                  <c:v>4.0208333333333339</c:v>
                </c:pt>
                <c:pt idx="194">
                  <c:v>4.0416666666666661</c:v>
                </c:pt>
                <c:pt idx="195">
                  <c:v>4.0625</c:v>
                </c:pt>
                <c:pt idx="196">
                  <c:v>4.083333333333333</c:v>
                </c:pt>
                <c:pt idx="197">
                  <c:v>4.104166666666667</c:v>
                </c:pt>
                <c:pt idx="198">
                  <c:v>4.125</c:v>
                </c:pt>
                <c:pt idx="199">
                  <c:v>4.145833333333333</c:v>
                </c:pt>
                <c:pt idx="200">
                  <c:v>4.166666666666667</c:v>
                </c:pt>
                <c:pt idx="201">
                  <c:v>4.1875</c:v>
                </c:pt>
                <c:pt idx="202">
                  <c:v>4.208333333333333</c:v>
                </c:pt>
                <c:pt idx="203">
                  <c:v>4.229166666666667</c:v>
                </c:pt>
                <c:pt idx="204">
                  <c:v>4.25</c:v>
                </c:pt>
                <c:pt idx="205">
                  <c:v>4.270833333333333</c:v>
                </c:pt>
                <c:pt idx="206">
                  <c:v>4.291666666666667</c:v>
                </c:pt>
                <c:pt idx="207">
                  <c:v>4.3125</c:v>
                </c:pt>
                <c:pt idx="208">
                  <c:v>4.333333333333333</c:v>
                </c:pt>
                <c:pt idx="209">
                  <c:v>4.354166666666667</c:v>
                </c:pt>
                <c:pt idx="210">
                  <c:v>4.375</c:v>
                </c:pt>
                <c:pt idx="211">
                  <c:v>4.395833333333333</c:v>
                </c:pt>
                <c:pt idx="212">
                  <c:v>4.416666666666667</c:v>
                </c:pt>
                <c:pt idx="213">
                  <c:v>4.4375</c:v>
                </c:pt>
                <c:pt idx="214">
                  <c:v>4.458333333333333</c:v>
                </c:pt>
                <c:pt idx="215">
                  <c:v>4.479166666666667</c:v>
                </c:pt>
                <c:pt idx="216">
                  <c:v>4.5</c:v>
                </c:pt>
                <c:pt idx="217">
                  <c:v>4.520833333333333</c:v>
                </c:pt>
                <c:pt idx="218">
                  <c:v>4.541666666666667</c:v>
                </c:pt>
                <c:pt idx="219">
                  <c:v>4.5625</c:v>
                </c:pt>
                <c:pt idx="220">
                  <c:v>4.583333333333333</c:v>
                </c:pt>
                <c:pt idx="221">
                  <c:v>4.604166666666667</c:v>
                </c:pt>
                <c:pt idx="222">
                  <c:v>4.625</c:v>
                </c:pt>
                <c:pt idx="223">
                  <c:v>4.645833333333333</c:v>
                </c:pt>
                <c:pt idx="224">
                  <c:v>4.666666666666667</c:v>
                </c:pt>
                <c:pt idx="225">
                  <c:v>4.6875</c:v>
                </c:pt>
                <c:pt idx="226">
                  <c:v>4.708333333333333</c:v>
                </c:pt>
                <c:pt idx="227">
                  <c:v>4.7291666666666661</c:v>
                </c:pt>
                <c:pt idx="228">
                  <c:v>4.75</c:v>
                </c:pt>
                <c:pt idx="229">
                  <c:v>4.7708333333333339</c:v>
                </c:pt>
                <c:pt idx="230">
                  <c:v>4.7916666666666661</c:v>
                </c:pt>
                <c:pt idx="231">
                  <c:v>4.8125</c:v>
                </c:pt>
                <c:pt idx="232">
                  <c:v>4.8333333333333339</c:v>
                </c:pt>
                <c:pt idx="233">
                  <c:v>4.8541666666666661</c:v>
                </c:pt>
                <c:pt idx="234">
                  <c:v>4.875</c:v>
                </c:pt>
                <c:pt idx="235">
                  <c:v>4.8958333333333339</c:v>
                </c:pt>
                <c:pt idx="236">
                  <c:v>4.9166666666666661</c:v>
                </c:pt>
                <c:pt idx="237">
                  <c:v>4.9375</c:v>
                </c:pt>
                <c:pt idx="238">
                  <c:v>4.9583333333333339</c:v>
                </c:pt>
                <c:pt idx="239">
                  <c:v>4.9791666666666661</c:v>
                </c:pt>
                <c:pt idx="240">
                  <c:v>5</c:v>
                </c:pt>
                <c:pt idx="241">
                  <c:v>5.0208333333333339</c:v>
                </c:pt>
                <c:pt idx="242">
                  <c:v>5.0416666666666661</c:v>
                </c:pt>
                <c:pt idx="243">
                  <c:v>5.0625</c:v>
                </c:pt>
                <c:pt idx="244">
                  <c:v>5.083333333333333</c:v>
                </c:pt>
                <c:pt idx="245">
                  <c:v>5.104166666666667</c:v>
                </c:pt>
                <c:pt idx="246">
                  <c:v>5.125</c:v>
                </c:pt>
                <c:pt idx="247">
                  <c:v>5.145833333333333</c:v>
                </c:pt>
                <c:pt idx="248">
                  <c:v>5.166666666666667</c:v>
                </c:pt>
                <c:pt idx="249">
                  <c:v>5.1875</c:v>
                </c:pt>
                <c:pt idx="250">
                  <c:v>5.208333333333333</c:v>
                </c:pt>
                <c:pt idx="251">
                  <c:v>5.229166666666667</c:v>
                </c:pt>
                <c:pt idx="252">
                  <c:v>5.25</c:v>
                </c:pt>
                <c:pt idx="253">
                  <c:v>5.270833333333333</c:v>
                </c:pt>
                <c:pt idx="254">
                  <c:v>5.291666666666667</c:v>
                </c:pt>
                <c:pt idx="255">
                  <c:v>5.3125</c:v>
                </c:pt>
                <c:pt idx="256">
                  <c:v>5.333333333333333</c:v>
                </c:pt>
                <c:pt idx="257">
                  <c:v>5.354166666666667</c:v>
                </c:pt>
                <c:pt idx="258">
                  <c:v>5.375</c:v>
                </c:pt>
                <c:pt idx="259">
                  <c:v>5.395833333333333</c:v>
                </c:pt>
                <c:pt idx="260">
                  <c:v>5.416666666666667</c:v>
                </c:pt>
                <c:pt idx="261">
                  <c:v>5.4375</c:v>
                </c:pt>
                <c:pt idx="262">
                  <c:v>5.458333333333333</c:v>
                </c:pt>
                <c:pt idx="263">
                  <c:v>5.479166666666667</c:v>
                </c:pt>
              </c:numCache>
            </c:numRef>
          </c:xVal>
          <c:yVal>
            <c:numRef>
              <c:f>'1st-order Low Shelf'!$Z$5:$Z$268</c:f>
              <c:numCache>
                <c:formatCode>General</c:formatCode>
                <c:ptCount val="264"/>
                <c:pt idx="0">
                  <c:v>1.0460792340613647</c:v>
                </c:pt>
                <c:pt idx="1">
                  <c:v>8.4008068154927451E-2</c:v>
                </c:pt>
                <c:pt idx="2">
                  <c:v>7.6572879246613379E-2</c:v>
                </c:pt>
                <c:pt idx="3">
                  <c:v>6.9795746585948823E-2</c:v>
                </c:pt>
                <c:pt idx="4">
                  <c:v>6.3618428475189392E-2</c:v>
                </c:pt>
                <c:pt idx="5">
                  <c:v>5.7987837936066801E-2</c:v>
                </c:pt>
                <c:pt idx="6">
                  <c:v>5.2855586487976947E-2</c:v>
                </c:pt>
                <c:pt idx="7">
                  <c:v>4.8177568304377152E-2</c:v>
                </c:pt>
                <c:pt idx="8">
                  <c:v>4.3913581173692991E-2</c:v>
                </c:pt>
                <c:pt idx="9">
                  <c:v>4.0026981007327413E-2</c:v>
                </c:pt>
                <c:pt idx="10">
                  <c:v>3.6484366925664084E-2</c:v>
                </c:pt>
                <c:pt idx="11">
                  <c:v>3.3255294215739528E-2</c:v>
                </c:pt>
                <c:pt idx="12">
                  <c:v>3.0312012693783894E-2</c:v>
                </c:pt>
                <c:pt idx="13">
                  <c:v>2.7629228224155807E-2</c:v>
                </c:pt>
                <c:pt idx="14">
                  <c:v>2.518388534519958E-2</c:v>
                </c:pt>
                <c:pt idx="15">
                  <c:v>2.2954969133942814E-2</c:v>
                </c:pt>
                <c:pt idx="16">
                  <c:v>2.0923324606888269E-2</c:v>
                </c:pt>
                <c:pt idx="17">
                  <c:v>1.9071492104856549E-2</c:v>
                </c:pt>
                <c:pt idx="18">
                  <c:v>1.7383557247200719E-2</c:v>
                </c:pt>
                <c:pt idx="19">
                  <c:v>1.5845014165921111E-2</c:v>
                </c:pt>
                <c:pt idx="20">
                  <c:v>1.4442640844334073E-2</c:v>
                </c:pt>
                <c:pt idx="21">
                  <c:v>1.316438548897321E-2</c:v>
                </c:pt>
                <c:pt idx="22">
                  <c:v>1.1999262958219677E-2</c:v>
                </c:pt>
                <c:pt idx="23">
                  <c:v>1.0937260357584159E-2</c:v>
                </c:pt>
                <c:pt idx="24">
                  <c:v>9.9692509903400311E-3</c:v>
                </c:pt>
                <c:pt idx="25">
                  <c:v>9.0869159240119096E-3</c:v>
                </c:pt>
                <c:pt idx="26">
                  <c:v>8.2826724986733279E-3</c:v>
                </c:pt>
                <c:pt idx="27">
                  <c:v>7.5496091626641925E-3</c:v>
                </c:pt>
                <c:pt idx="28">
                  <c:v>6.8814260757156008E-3</c:v>
                </c:pt>
                <c:pt idx="29">
                  <c:v>6.2723809690338706E-3</c:v>
                </c:pt>
                <c:pt idx="30">
                  <c:v>5.7172397970731694E-3</c:v>
                </c:pt>
                <c:pt idx="31">
                  <c:v>5.2112317569052219E-3</c:v>
                </c:pt>
                <c:pt idx="32">
                  <c:v>4.7500082886290608E-3</c:v>
                </c:pt>
                <c:pt idx="33">
                  <c:v>4.3296057044762771E-3</c:v>
                </c:pt>
                <c:pt idx="34">
                  <c:v>3.9464111254517006E-3</c:v>
                </c:pt>
                <c:pt idx="35">
                  <c:v>3.5971314327739364E-3</c:v>
                </c:pt>
                <c:pt idx="36">
                  <c:v>3.2787649672889195E-3</c:v>
                </c:pt>
                <c:pt idx="37">
                  <c:v>2.9885757336453479E-3</c:v>
                </c:pt>
                <c:pt idx="38">
                  <c:v>2.7240698875464083E-3</c:v>
                </c:pt>
                <c:pt idx="39">
                  <c:v>2.482974304012633E-3</c:v>
                </c:pt>
                <c:pt idx="40">
                  <c:v>2.2632170424746441E-3</c:v>
                </c:pt>
                <c:pt idx="41">
                  <c:v>2.0629095408156162E-3</c:v>
                </c:pt>
                <c:pt idx="42">
                  <c:v>1.8803303853416322E-3</c:v>
                </c:pt>
                <c:pt idx="43">
                  <c:v>1.7139105172014077E-3</c:v>
                </c:pt>
                <c:pt idx="44">
                  <c:v>1.5622197481214941E-3</c:v>
                </c:pt>
                <c:pt idx="45">
                  <c:v>1.4239544695751401E-3</c:v>
                </c:pt>
                <c:pt idx="46">
                  <c:v>1.2979264497591848E-3</c:v>
                </c:pt>
                <c:pt idx="47">
                  <c:v>1.183052622101824E-3</c:v>
                </c:pt>
                <c:pt idx="48">
                  <c:v>1.0783457775451631E-3</c:v>
                </c:pt>
                <c:pt idx="49">
                  <c:v>9.8290608061337706E-4</c:v>
                </c:pt>
                <c:pt idx="50">
                  <c:v>8.9591333635679596E-4</c:v>
                </c:pt>
                <c:pt idx="51">
                  <c:v>8.16619941715153E-4</c:v>
                </c:pt>
                <c:pt idx="52">
                  <c:v>7.4434446072502798E-4</c:v>
                </c:pt>
                <c:pt idx="53">
                  <c:v>6.7846576835775053E-4</c:v>
                </c:pt>
                <c:pt idx="54">
                  <c:v>6.1841771266075204E-4</c:v>
                </c:pt>
                <c:pt idx="55">
                  <c:v>5.6368424932958167E-4</c:v>
                </c:pt>
                <c:pt idx="56">
                  <c:v>5.1379500689780193E-4</c:v>
                </c:pt>
                <c:pt idx="57">
                  <c:v>4.6832124443264736E-4</c:v>
                </c:pt>
                <c:pt idx="58">
                  <c:v>4.2687216699746741E-4</c:v>
                </c:pt>
                <c:pt idx="59">
                  <c:v>3.8909156721657123E-4</c:v>
                </c:pt>
                <c:pt idx="60">
                  <c:v>3.546547640805679E-4</c:v>
                </c:pt>
                <c:pt idx="61">
                  <c:v>3.2326581268473802E-4</c:v>
                </c:pt>
                <c:pt idx="62">
                  <c:v>2.9465496092133251E-4</c:v>
                </c:pt>
                <c:pt idx="63">
                  <c:v>2.6857633126897923E-4</c:v>
                </c:pt>
                <c:pt idx="64">
                  <c:v>2.4480580775683165E-4</c:v>
                </c:pt>
                <c:pt idx="65">
                  <c:v>2.2313910994433469E-4</c:v>
                </c:pt>
                <c:pt idx="66">
                  <c:v>2.0339003736466867E-4</c:v>
                </c:pt>
                <c:pt idx="67">
                  <c:v>1.8538886934487211E-4</c:v>
                </c:pt>
                <c:pt idx="68">
                  <c:v>1.6898090645092918E-4</c:v>
                </c:pt>
                <c:pt idx="69">
                  <c:v>1.540251410232116E-4</c:v>
                </c:pt>
                <c:pt idx="70">
                  <c:v>1.4039304537704928E-4</c:v>
                </c:pt>
                <c:pt idx="71">
                  <c:v>1.2796746725440031E-4</c:v>
                </c:pt>
                <c:pt idx="72">
                  <c:v>1.1664162303429187E-4</c:v>
                </c:pt>
                <c:pt idx="73">
                  <c:v>1.0631818004982837E-4</c:v>
                </c:pt>
                <c:pt idx="74">
                  <c:v>9.6908420125331688E-5</c:v>
                </c:pt>
                <c:pt idx="75">
                  <c:v>8.8331477145172892E-5</c:v>
                </c:pt>
                <c:pt idx="76">
                  <c:v>8.0513642102072148E-5</c:v>
                </c:pt>
                <c:pt idx="77">
                  <c:v>7.338772965255247E-5</c:v>
                </c:pt>
                <c:pt idx="78">
                  <c:v>6.6892500735816509E-5</c:v>
                </c:pt>
                <c:pt idx="79">
                  <c:v>6.0972136294116616E-5</c:v>
                </c:pt>
                <c:pt idx="80">
                  <c:v>5.5575757571846959E-5</c:v>
                </c:pt>
                <c:pt idx="81">
                  <c:v>5.0656988870877718E-5</c:v>
                </c:pt>
                <c:pt idx="82">
                  <c:v>4.6173559004513773E-5</c:v>
                </c:pt>
                <c:pt idx="83">
                  <c:v>4.2086938025030992E-5</c:v>
                </c:pt>
                <c:pt idx="84">
                  <c:v>3.8362006102878968E-5</c:v>
                </c:pt>
                <c:pt idx="85">
                  <c:v>3.4966751711946132E-5</c:v>
                </c:pt>
                <c:pt idx="86">
                  <c:v>3.1871996527134941E-5</c:v>
                </c:pt>
                <c:pt idx="87">
                  <c:v>2.905114467005675E-5</c:v>
                </c:pt>
                <c:pt idx="88">
                  <c:v>2.647995414790017E-5</c:v>
                </c:pt>
                <c:pt idx="89">
                  <c:v>2.4136328521251541E-5</c:v>
                </c:pt>
                <c:pt idx="90">
                  <c:v>2.2000127010490957E-5</c:v>
                </c:pt>
                <c:pt idx="91">
                  <c:v>2.0052991408845668E-5</c:v>
                </c:pt>
                <c:pt idx="92">
                  <c:v>1.8278188314616661E-5</c:v>
                </c:pt>
                <c:pt idx="93">
                  <c:v>1.6660465326745021E-5</c:v>
                </c:pt>
                <c:pt idx="94">
                  <c:v>1.5185919967883558E-5</c:v>
                </c:pt>
                <c:pt idx="95">
                  <c:v>1.3841880208517537E-5</c:v>
                </c:pt>
                <c:pt idx="96">
                  <c:v>1.261679556537609E-5</c:v>
                </c:pt>
                <c:pt idx="97">
                  <c:v>1.1500137838249815E-5</c:v>
                </c:pt>
                <c:pt idx="98">
                  <c:v>1.0482310632161126E-5</c:v>
                </c:pt>
                <c:pt idx="99">
                  <c:v>9.5545668873339739E-6</c:v>
                </c:pt>
                <c:pt idx="100">
                  <c:v>8.7089337082274314E-6</c:v>
                </c:pt>
                <c:pt idx="101">
                  <c:v>7.9381438456247266E-6</c:v>
                </c:pt>
                <c:pt idx="102">
                  <c:v>7.2355732429447187E-6</c:v>
                </c:pt>
                <c:pt idx="103">
                  <c:v>6.5951841100578296E-6</c:v>
                </c:pt>
                <c:pt idx="104">
                  <c:v>6.0114730353910688E-6</c:v>
                </c:pt>
                <c:pt idx="105">
                  <c:v>5.4794236904050645E-6</c:v>
                </c:pt>
                <c:pt idx="106">
                  <c:v>4.9944637199922292E-6</c:v>
                </c:pt>
                <c:pt idx="107">
                  <c:v>4.5524254483183775E-6</c:v>
                </c:pt>
                <c:pt idx="108">
                  <c:v>4.1495100624194796E-6</c:v>
                </c:pt>
                <c:pt idx="109">
                  <c:v>3.7822549657525614E-6</c:v>
                </c:pt>
                <c:pt idx="110">
                  <c:v>3.4475040211418946E-6</c:v>
                </c:pt>
                <c:pt idx="111">
                  <c:v>3.142380427392657E-6</c:v>
                </c:pt>
                <c:pt idx="112">
                  <c:v>2.8642619964776055E-6</c:v>
                </c:pt>
                <c:pt idx="113">
                  <c:v>2.6107586188324823E-6</c:v>
                </c:pt>
                <c:pt idx="114">
                  <c:v>2.3796917231001578E-6</c:v>
                </c:pt>
                <c:pt idx="115">
                  <c:v>2.1690755538035271E-6</c:v>
                </c:pt>
                <c:pt idx="116">
                  <c:v>1.9771001060501887E-6</c:v>
                </c:pt>
                <c:pt idx="117">
                  <c:v>1.8021155706122229E-6</c:v>
                </c:pt>
                <c:pt idx="118">
                  <c:v>1.642618155704341E-6</c:v>
                </c:pt>
                <c:pt idx="119">
                  <c:v>1.4972371636148107E-6</c:v>
                </c:pt>
                <c:pt idx="120">
                  <c:v>1.3647232111275994E-6</c:v>
                </c:pt>
                <c:pt idx="121">
                  <c:v>1.2439374925037446E-6</c:v>
                </c:pt>
                <c:pt idx="122">
                  <c:v>1.1338419927495656E-6</c:v>
                </c:pt>
                <c:pt idx="123">
                  <c:v>1.0334905670659622E-6</c:v>
                </c:pt>
                <c:pt idx="124">
                  <c:v>9.4202080981687406E-7</c:v>
                </c:pt>
                <c:pt idx="125">
                  <c:v>8.5864664313999594E-7</c:v>
                </c:pt>
                <c:pt idx="126">
                  <c:v>7.8265156150733799E-7</c:v>
                </c:pt>
                <c:pt idx="127">
                  <c:v>7.133824741803641E-7</c:v>
                </c:pt>
                <c:pt idx="128">
                  <c:v>6.5024409264265724E-7</c:v>
                </c:pt>
                <c:pt idx="129">
                  <c:v>5.9269381477652049E-7</c:v>
                </c:pt>
                <c:pt idx="130">
                  <c:v>5.402370618188671E-7</c:v>
                </c:pt>
                <c:pt idx="131">
                  <c:v>4.9242302802287363E-7</c:v>
                </c:pt>
                <c:pt idx="132">
                  <c:v>4.4884080649860271E-7</c:v>
                </c:pt>
                <c:pt idx="133">
                  <c:v>4.0911585793863025E-7</c:v>
                </c:pt>
                <c:pt idx="134">
                  <c:v>3.7290679188141632E-7</c:v>
                </c:pt>
                <c:pt idx="135">
                  <c:v>3.3990243285106212E-7</c:v>
                </c:pt>
                <c:pt idx="136">
                  <c:v>3.0981914616028312E-7</c:v>
                </c:pt>
                <c:pt idx="137">
                  <c:v>2.8239840039493537E-7</c:v>
                </c:pt>
                <c:pt idx="138">
                  <c:v>2.574045456324401E-7</c:v>
                </c:pt>
                <c:pt idx="139">
                  <c:v>2.3462278830043692E-7</c:v>
                </c:pt>
                <c:pt idx="140">
                  <c:v>2.1385734527189362E-7</c:v>
                </c:pt>
                <c:pt idx="141">
                  <c:v>1.9492976133323342E-7</c:v>
                </c:pt>
                <c:pt idx="142">
                  <c:v>1.7767737556604379E-7</c:v>
                </c:pt>
                <c:pt idx="143">
                  <c:v>1.6195192346267322E-7</c:v>
                </c:pt>
                <c:pt idx="144">
                  <c:v>1.4761826276249953E-7</c:v>
                </c:pt>
                <c:pt idx="145">
                  <c:v>1.34553212058891E-7</c:v>
                </c:pt>
                <c:pt idx="146">
                  <c:v>1.2264449219601653E-7</c:v>
                </c:pt>
                <c:pt idx="147">
                  <c:v>1.1178976135802205E-7</c:v>
                </c:pt>
                <c:pt idx="148">
                  <c:v>1.0189573555826927E-7</c:v>
                </c:pt>
                <c:pt idx="149">
                  <c:v>9.287738697024845E-8</c:v>
                </c:pt>
                <c:pt idx="150">
                  <c:v>8.4657213210736986E-8</c:v>
                </c:pt>
                <c:pt idx="151">
                  <c:v>7.7164571295529089E-8</c:v>
                </c:pt>
                <c:pt idx="152">
                  <c:v>7.0335070543848294E-8</c:v>
                </c:pt>
                <c:pt idx="153">
                  <c:v>6.4110019214151276E-8</c:v>
                </c:pt>
                <c:pt idx="154">
                  <c:v>5.8435920115791034E-8</c:v>
                </c:pt>
                <c:pt idx="155">
                  <c:v>5.3264010861899067E-8</c:v>
                </c:pt>
                <c:pt idx="156">
                  <c:v>4.8549844812486309E-8</c:v>
                </c:pt>
                <c:pt idx="157">
                  <c:v>4.4252909106448477E-8</c:v>
                </c:pt>
                <c:pt idx="158">
                  <c:v>4.0336276499898087E-8</c:v>
                </c:pt>
                <c:pt idx="159">
                  <c:v>3.6766288018772175E-8</c:v>
                </c:pt>
                <c:pt idx="160">
                  <c:v>3.3512263698478109E-8</c:v>
                </c:pt>
                <c:pt idx="161">
                  <c:v>3.0546238924715878E-8</c:v>
                </c:pt>
                <c:pt idx="162">
                  <c:v>2.7842724109627995E-8</c:v>
                </c:pt>
                <c:pt idx="163">
                  <c:v>2.5378485637968622E-8</c:v>
                </c:pt>
                <c:pt idx="164">
                  <c:v>2.3132346200774998E-8</c:v>
                </c:pt>
                <c:pt idx="165">
                  <c:v>2.1085002800637602E-8</c:v>
                </c:pt>
                <c:pt idx="166">
                  <c:v>1.9218860864532664E-8</c:v>
                </c:pt>
                <c:pt idx="167">
                  <c:v>1.751788303860675E-8</c:v>
                </c:pt>
                <c:pt idx="168">
                  <c:v>1.5967451365477596E-8</c:v>
                </c:pt>
                <c:pt idx="169">
                  <c:v>1.4554241659622934E-8</c:v>
                </c:pt>
                <c:pt idx="170">
                  <c:v>1.3266109001257503E-8</c:v>
                </c:pt>
                <c:pt idx="171">
                  <c:v>1.2091983364649232E-8</c:v>
                </c:pt>
                <c:pt idx="172">
                  <c:v>1.1021774483919426E-8</c:v>
                </c:pt>
                <c:pt idx="173">
                  <c:v>1.0046285138757403E-8</c:v>
                </c:pt>
                <c:pt idx="174">
                  <c:v>9.1571321148395652E-9</c:v>
                </c:pt>
                <c:pt idx="175">
                  <c:v>8.346674159698168E-9</c:v>
                </c:pt>
                <c:pt idx="176">
                  <c:v>7.6079463149029479E-9</c:v>
                </c:pt>
                <c:pt idx="177">
                  <c:v>6.9346000602158919E-9</c:v>
                </c:pt>
                <c:pt idx="178">
                  <c:v>6.3208487553266475E-9</c:v>
                </c:pt>
                <c:pt idx="179">
                  <c:v>5.761417910302759E-9</c:v>
                </c:pt>
                <c:pt idx="180">
                  <c:v>5.2514998573861652E-9</c:v>
                </c:pt>
                <c:pt idx="181">
                  <c:v>4.7867124345919374E-9</c:v>
                </c:pt>
                <c:pt idx="182">
                  <c:v>4.3630613260420797E-9</c:v>
                </c:pt>
                <c:pt idx="183">
                  <c:v>3.9769057353926666E-9</c:v>
                </c:pt>
                <c:pt idx="184">
                  <c:v>3.6249270973567221E-9</c:v>
                </c:pt>
                <c:pt idx="185">
                  <c:v>3.304100558434187E-9</c:v>
                </c:pt>
                <c:pt idx="186">
                  <c:v>3.0116689817584977E-9</c:v>
                </c:pt>
                <c:pt idx="187">
                  <c:v>2.7451192526611872E-9</c:v>
                </c:pt>
                <c:pt idx="188">
                  <c:v>2.5021606813279563E-9</c:v>
                </c:pt>
                <c:pt idx="189">
                  <c:v>2.280705316941768E-9</c:v>
                </c:pt>
                <c:pt idx="190">
                  <c:v>2.078850004135557E-9</c:v>
                </c:pt>
                <c:pt idx="191">
                  <c:v>1.8948600275503052E-9</c:v>
                </c:pt>
                <c:pt idx="192">
                  <c:v>1.7271542039421789E-9</c:v>
                </c:pt>
                <c:pt idx="193">
                  <c:v>1.5742912937224576E-9</c:v>
                </c:pt>
                <c:pt idx="194">
                  <c:v>1.4349576151529895E-9</c:v>
                </c:pt>
                <c:pt idx="195">
                  <c:v>1.3079557547553639E-9</c:v>
                </c:pt>
                <c:pt idx="196">
                  <c:v>1.192194276912688E-9</c:v>
                </c:pt>
                <c:pt idx="197">
                  <c:v>1.086678344229777E-9</c:v>
                </c:pt>
                <c:pt idx="198">
                  <c:v>9.9050116804448659E-10</c:v>
                </c:pt>
                <c:pt idx="199">
                  <c:v>9.0283621561712228E-10</c:v>
                </c:pt>
                <c:pt idx="200">
                  <c:v>8.2293010702763508E-10</c:v>
                </c:pt>
                <c:pt idx="201">
                  <c:v>7.5009614073756872E-10</c:v>
                </c:pt>
                <c:pt idx="202">
                  <c:v>6.8370839217637244E-10</c:v>
                </c:pt>
                <c:pt idx="203">
                  <c:v>6.2319633463618434E-10</c:v>
                </c:pt>
                <c:pt idx="204">
                  <c:v>5.6803993624783313E-10</c:v>
                </c:pt>
                <c:pt idx="205">
                  <c:v>5.1776519090217915E-10</c:v>
                </c:pt>
                <c:pt idx="206">
                  <c:v>4.7194004471017972E-10</c:v>
                </c:pt>
                <c:pt idx="207">
                  <c:v>4.3017068299426509E-10</c:v>
                </c:pt>
                <c:pt idx="208">
                  <c:v>3.920981459019662E-10</c:v>
                </c:pt>
                <c:pt idx="209">
                  <c:v>3.5739524355686786E-10</c:v>
                </c:pt>
                <c:pt idx="210">
                  <c:v>3.2576374423614022E-10</c:v>
                </c:pt>
                <c:pt idx="211">
                  <c:v>2.9693181141025317E-10</c:v>
                </c:pt>
                <c:pt idx="212">
                  <c:v>2.7065166761916392E-10</c:v>
                </c:pt>
                <c:pt idx="213">
                  <c:v>2.4669746510866756E-10</c:v>
                </c:pt>
                <c:pt idx="214">
                  <c:v>2.2486334492746714E-10</c:v>
                </c:pt>
                <c:pt idx="215">
                  <c:v>2.0496166780512469E-10</c:v>
                </c:pt>
                <c:pt idx="216">
                  <c:v>1.8682140160731389E-10</c:v>
                </c:pt>
                <c:pt idx="217">
                  <c:v>1.7028665151039817E-10</c:v>
                </c:pt>
                <c:pt idx="218">
                  <c:v>1.5521532026386728E-10</c:v>
                </c:pt>
                <c:pt idx="219">
                  <c:v>1.414778870271213E-10</c:v>
                </c:pt>
                <c:pt idx="220">
                  <c:v>1.2895629428610237E-10</c:v>
                </c:pt>
                <c:pt idx="221">
                  <c:v>1.1754293328409634E-10</c:v>
                </c:pt>
                <c:pt idx="222">
                  <c:v>1.0713971924764367E-10</c:v>
                </c:pt>
                <c:pt idx="223">
                  <c:v>9.7657248460184682E-11</c:v>
                </c:pt>
                <c:pt idx="224">
                  <c:v>8.901402993945207E-11</c:v>
                </c:pt>
                <c:pt idx="225">
                  <c:v>8.1135785115757355E-11</c:v>
                </c:pt>
                <c:pt idx="226">
                  <c:v>7.3954809492707642E-11</c:v>
                </c:pt>
                <c:pt idx="227">
                  <c:v>6.7409390804557416E-11</c:v>
                </c:pt>
                <c:pt idx="228">
                  <c:v>6.1443278669923641E-11</c:v>
                </c:pt>
                <c:pt idx="229">
                  <c:v>5.600520118414502E-11</c:v>
                </c:pt>
                <c:pt idx="230">
                  <c:v>5.1048424295950039E-11</c:v>
                </c:pt>
                <c:pt idx="231">
                  <c:v>4.6530350181780618E-11</c:v>
                </c:pt>
                <c:pt idx="232">
                  <c:v>4.2412151166258411E-11</c:v>
                </c:pt>
                <c:pt idx="233">
                  <c:v>3.8658436042759196E-11</c:v>
                </c:pt>
                <c:pt idx="234">
                  <c:v>3.5236945926502631E-11</c:v>
                </c:pt>
                <c:pt idx="235">
                  <c:v>3.2118277026362855E-11</c:v>
                </c:pt>
                <c:pt idx="236">
                  <c:v>2.9275627952940917E-11</c:v>
                </c:pt>
                <c:pt idx="237">
                  <c:v>2.6684569391301223E-11</c:v>
                </c:pt>
                <c:pt idx="238">
                  <c:v>2.4322834158972796E-11</c:v>
                </c:pt>
                <c:pt idx="239">
                  <c:v>2.2170125845004148E-11</c:v>
                </c:pt>
                <c:pt idx="240">
                  <c:v>2.0207944385543539E-11</c:v>
                </c:pt>
                <c:pt idx="241">
                  <c:v>1.8419427076966337E-11</c:v>
                </c:pt>
                <c:pt idx="242">
                  <c:v>1.6789203660239344E-11</c:v>
                </c:pt>
                <c:pt idx="243">
                  <c:v>1.5303264231138027E-11</c:v>
                </c:pt>
                <c:pt idx="244">
                  <c:v>1.3948838841156208E-11</c:v>
                </c:pt>
                <c:pt idx="245">
                  <c:v>1.2714287754415833E-11</c:v>
                </c:pt>
                <c:pt idx="246">
                  <c:v>1.1589001417460575E-11</c:v>
                </c:pt>
                <c:pt idx="247">
                  <c:v>1.0563309282288141E-11</c:v>
                </c:pt>
                <c:pt idx="248">
                  <c:v>9.6283966990596331E-12</c:v>
                </c:pt>
                <c:pt idx="249">
                  <c:v>8.776229164273905E-12</c:v>
                </c:pt>
                <c:pt idx="250">
                  <c:v>7.9994832734067027E-12</c:v>
                </c:pt>
                <c:pt idx="251">
                  <c:v>7.2914837846315433E-12</c:v>
                </c:pt>
                <c:pt idx="252">
                  <c:v>6.6461462527570586E-12</c:v>
                </c:pt>
                <c:pt idx="253">
                  <c:v>6.0579247403851664E-12</c:v>
                </c:pt>
                <c:pt idx="254">
                  <c:v>5.5217641569273109E-12</c:v>
                </c:pt>
                <c:pt idx="255">
                  <c:v>5.0330568158871868E-12</c:v>
                </c:pt>
                <c:pt idx="256">
                  <c:v>4.5876028370695106E-12</c:v>
                </c:pt>
                <c:pt idx="257">
                  <c:v>4.1815740534171552E-12</c:v>
                </c:pt>
                <c:pt idx="258">
                  <c:v>3.8114811122972188E-12</c:v>
                </c:pt>
                <c:pt idx="259">
                  <c:v>3.4741434885092512E-12</c:v>
                </c:pt>
                <c:pt idx="260">
                  <c:v>3.1666621513117544E-12</c:v>
                </c:pt>
                <c:pt idx="261">
                  <c:v>2.8863946505713492E-12</c:v>
                </c:pt>
                <c:pt idx="262">
                  <c:v>2.6309324079285708E-12</c:v>
                </c:pt>
                <c:pt idx="263">
                  <c:v>2.398080017823857E-12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E-4E13-9259-75A5CDAC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'1st-order High Shelf'!$L$4</c:f>
              <c:strCache>
                <c:ptCount val="1"/>
                <c:pt idx="0">
                  <c:v>Magnitude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'1st-order High Shelf'!$E$5:$E$268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'1st-order High Shelf'!$L$5:$L$268</c:f>
              <c:numCache>
                <c:formatCode>General</c:formatCode>
                <c:ptCount val="264"/>
                <c:pt idx="0">
                  <c:v>6.4878678887172179E-4</c:v>
                </c:pt>
                <c:pt idx="1">
                  <c:v>6.8738427943766298E-4</c:v>
                </c:pt>
                <c:pt idx="2">
                  <c:v>7.2827814632983579E-4</c:v>
                </c:pt>
                <c:pt idx="3">
                  <c:v>7.7161174349987512E-4</c:v>
                </c:pt>
                <c:pt idx="4">
                  <c:v>8.1752169719408901E-4</c:v>
                </c:pt>
                <c:pt idx="5">
                  <c:v>8.6616610171937774E-4</c:v>
                </c:pt>
                <c:pt idx="6">
                  <c:v>9.1769609352357296E-4</c:v>
                </c:pt>
                <c:pt idx="7">
                  <c:v>9.7228572240159886E-4</c:v>
                </c:pt>
                <c:pt idx="8">
                  <c:v>1.0301345259336736E-3</c:v>
                </c:pt>
                <c:pt idx="9">
                  <c:v>1.0914198357991844E-3</c:v>
                </c:pt>
                <c:pt idx="10">
                  <c:v>1.1563443428483961E-3</c:v>
                </c:pt>
                <c:pt idx="11">
                  <c:v>1.2251389041574761E-3</c:v>
                </c:pt>
                <c:pt idx="12">
                  <c:v>1.2980288796722787E-3</c:v>
                </c:pt>
                <c:pt idx="13">
                  <c:v>1.3752320302942069E-3</c:v>
                </c:pt>
                <c:pt idx="14">
                  <c:v>1.4570533924697401E-3</c:v>
                </c:pt>
                <c:pt idx="15">
                  <c:v>1.5437368991065691E-3</c:v>
                </c:pt>
                <c:pt idx="16">
                  <c:v>1.6355575927928198E-3</c:v>
                </c:pt>
                <c:pt idx="17">
                  <c:v>1.7328461560262402E-3</c:v>
                </c:pt>
                <c:pt idx="18">
                  <c:v>1.8359301595182432E-3</c:v>
                </c:pt>
                <c:pt idx="19">
                  <c:v>1.9451317345022417E-3</c:v>
                </c:pt>
                <c:pt idx="20">
                  <c:v>2.0608343363982271E-3</c:v>
                </c:pt>
                <c:pt idx="21">
                  <c:v>2.1833948869897216E-3</c:v>
                </c:pt>
                <c:pt idx="22">
                  <c:v>2.3132601849003218E-3</c:v>
                </c:pt>
                <c:pt idx="23">
                  <c:v>2.450852203154177E-3</c:v>
                </c:pt>
                <c:pt idx="24">
                  <c:v>2.5966137937027504E-3</c:v>
                </c:pt>
                <c:pt idx="25">
                  <c:v>2.7510628980682073E-3</c:v>
                </c:pt>
                <c:pt idx="26">
                  <c:v>2.9146637811869238E-3</c:v>
                </c:pt>
                <c:pt idx="27">
                  <c:v>3.0879859842597311E-3</c:v>
                </c:pt>
                <c:pt idx="28">
                  <c:v>3.2716300380704918E-3</c:v>
                </c:pt>
                <c:pt idx="29">
                  <c:v>3.4661689009942431E-3</c:v>
                </c:pt>
                <c:pt idx="30">
                  <c:v>3.6722948057277553E-3</c:v>
                </c:pt>
                <c:pt idx="31">
                  <c:v>3.8906432741908541E-3</c:v>
                </c:pt>
                <c:pt idx="32">
                  <c:v>4.1219769572218047E-3</c:v>
                </c:pt>
                <c:pt idx="33">
                  <c:v>4.3670328221003659E-3</c:v>
                </c:pt>
                <c:pt idx="34">
                  <c:v>4.6266525845439672E-3</c:v>
                </c:pt>
                <c:pt idx="35">
                  <c:v>4.9017228980554944E-3</c:v>
                </c:pt>
                <c:pt idx="36">
                  <c:v>5.1931039624094223E-3</c:v>
                </c:pt>
                <c:pt idx="37">
                  <c:v>5.5017717129320007E-3</c:v>
                </c:pt>
                <c:pt idx="38">
                  <c:v>5.8287914184824976E-3</c:v>
                </c:pt>
                <c:pt idx="39">
                  <c:v>6.1752055277336342E-3</c:v>
                </c:pt>
                <c:pt idx="40">
                  <c:v>6.5422301039075002E-3</c:v>
                </c:pt>
                <c:pt idx="41">
                  <c:v>6.9309783621279014E-3</c:v>
                </c:pt>
                <c:pt idx="42">
                  <c:v>7.3428309651204001E-3</c:v>
                </c:pt>
                <c:pt idx="43">
                  <c:v>7.7791106808792294E-3</c:v>
                </c:pt>
                <c:pt idx="44">
                  <c:v>8.2412968928750694E-3</c:v>
                </c:pt>
                <c:pt idx="45">
                  <c:v>8.7308514907027557E-3</c:v>
                </c:pt>
                <c:pt idx="46">
                  <c:v>9.2494525706359135E-3</c:v>
                </c:pt>
                <c:pt idx="47">
                  <c:v>9.7988170978749369E-3</c:v>
                </c:pt>
                <c:pt idx="48">
                  <c:v>1.0380697328320908E-2</c:v>
                </c:pt>
                <c:pt idx="49">
                  <c:v>1.0997089721005365E-2</c:v>
                </c:pt>
                <c:pt idx="50">
                  <c:v>1.165004199197589E-2</c:v>
                </c:pt>
                <c:pt idx="51">
                  <c:v>1.234159317681658E-2</c:v>
                </c:pt>
                <c:pt idx="52">
                  <c:v>1.307416756080592E-2</c:v>
                </c:pt>
                <c:pt idx="53">
                  <c:v>1.3850022825996214E-2</c:v>
                </c:pt>
                <c:pt idx="54">
                  <c:v>1.4671888326871625E-2</c:v>
                </c:pt>
                <c:pt idx="55">
                  <c:v>1.5542326312348746E-2</c:v>
                </c:pt>
                <c:pt idx="56">
                  <c:v>1.6464212982456067E-2</c:v>
                </c:pt>
                <c:pt idx="57">
                  <c:v>1.7440636765978772E-2</c:v>
                </c:pt>
                <c:pt idx="58">
                  <c:v>1.8474706893107765E-2</c:v>
                </c:pt>
                <c:pt idx="59">
                  <c:v>1.9569964860893456E-2</c:v>
                </c:pt>
                <c:pt idx="60">
                  <c:v>2.0729774271379262E-2</c:v>
                </c:pt>
                <c:pt idx="61">
                  <c:v>2.1958100904235035E-2</c:v>
                </c:pt>
                <c:pt idx="62">
                  <c:v>2.3258887632852093E-2</c:v>
                </c:pt>
                <c:pt idx="63">
                  <c:v>2.4636346948059405E-2</c:v>
                </c:pt>
                <c:pt idx="64">
                  <c:v>2.6094978909298534E-2</c:v>
                </c:pt>
                <c:pt idx="65">
                  <c:v>2.7639506042755366E-2</c:v>
                </c:pt>
                <c:pt idx="66">
                  <c:v>2.9274967652811262E-2</c:v>
                </c:pt>
                <c:pt idx="67">
                  <c:v>3.1006562303384066E-2</c:v>
                </c:pt>
                <c:pt idx="68">
                  <c:v>3.2839918074635259E-2</c:v>
                </c:pt>
                <c:pt idx="69">
                  <c:v>3.4781032562121998E-2</c:v>
                </c:pt>
                <c:pt idx="70">
                  <c:v>3.6836005373530357E-2</c:v>
                </c:pt>
                <c:pt idx="71">
                  <c:v>3.9011518101268586E-2</c:v>
                </c:pt>
                <c:pt idx="72">
                  <c:v>4.1314475968236904E-2</c:v>
                </c:pt>
                <c:pt idx="73">
                  <c:v>4.3752214429558726E-2</c:v>
                </c:pt>
                <c:pt idx="74">
                  <c:v>4.633252387978945E-2</c:v>
                </c:pt>
                <c:pt idx="75">
                  <c:v>4.9063564110888053E-2</c:v>
                </c:pt>
                <c:pt idx="76">
                  <c:v>5.1953989745168336E-2</c:v>
                </c:pt>
                <c:pt idx="77">
                  <c:v>5.5012859526948621E-2</c:v>
                </c:pt>
                <c:pt idx="78">
                  <c:v>5.824976857455328E-2</c:v>
                </c:pt>
                <c:pt idx="79">
                  <c:v>6.1674876290844505E-2</c:v>
                </c:pt>
                <c:pt idx="80">
                  <c:v>6.5298935117014761E-2</c:v>
                </c:pt>
                <c:pt idx="81">
                  <c:v>6.9132926191677033E-2</c:v>
                </c:pt>
                <c:pt idx="82">
                  <c:v>7.3188979605004312E-2</c:v>
                </c:pt>
                <c:pt idx="83">
                  <c:v>7.7479367929316784E-2</c:v>
                </c:pt>
                <c:pt idx="84">
                  <c:v>8.2017317130949327E-2</c:v>
                </c:pt>
                <c:pt idx="85">
                  <c:v>8.681648934439401E-2</c:v>
                </c:pt>
                <c:pt idx="86">
                  <c:v>9.1891575752114804E-2</c:v>
                </c:pt>
                <c:pt idx="87">
                  <c:v>9.7257594842342088E-2</c:v>
                </c:pt>
                <c:pt idx="88">
                  <c:v>0.10293081307367385</c:v>
                </c:pt>
                <c:pt idx="89">
                  <c:v>0.10892802296992472</c:v>
                </c:pt>
                <c:pt idx="90">
                  <c:v>0.11526669771120641</c:v>
                </c:pt>
                <c:pt idx="91">
                  <c:v>0.12196551251179667</c:v>
                </c:pt>
                <c:pt idx="92">
                  <c:v>0.12904406422100551</c:v>
                </c:pt>
                <c:pt idx="93">
                  <c:v>0.13652217502640229</c:v>
                </c:pt>
                <c:pt idx="94">
                  <c:v>0.1444216801052613</c:v>
                </c:pt>
                <c:pt idx="95">
                  <c:v>0.15276468800189705</c:v>
                </c:pt>
                <c:pt idx="96">
                  <c:v>0.16157428748378663</c:v>
                </c:pt>
                <c:pt idx="97">
                  <c:v>0.17087516595959967</c:v>
                </c:pt>
                <c:pt idx="98">
                  <c:v>0.18069226183505188</c:v>
                </c:pt>
                <c:pt idx="99">
                  <c:v>0.19105256987896246</c:v>
                </c:pt>
                <c:pt idx="100">
                  <c:v>0.20198311953321696</c:v>
                </c:pt>
                <c:pt idx="101">
                  <c:v>0.21351305856954803</c:v>
                </c:pt>
                <c:pt idx="102">
                  <c:v>0.22567197118727203</c:v>
                </c:pt>
                <c:pt idx="103">
                  <c:v>0.2384909495909292</c:v>
                </c:pt>
                <c:pt idx="104">
                  <c:v>0.25200192112976671</c:v>
                </c:pt>
                <c:pt idx="105">
                  <c:v>0.26623808495756557</c:v>
                </c:pt>
                <c:pt idx="106">
                  <c:v>0.2812339096540446</c:v>
                </c:pt>
                <c:pt idx="107">
                  <c:v>0.29702486806849998</c:v>
                </c:pt>
                <c:pt idx="108">
                  <c:v>0.31364738864029212</c:v>
                </c:pt>
                <c:pt idx="109">
                  <c:v>0.33113906173659402</c:v>
                </c:pt>
                <c:pt idx="110">
                  <c:v>0.34953832547869623</c:v>
                </c:pt>
                <c:pt idx="111">
                  <c:v>0.36888521450162554</c:v>
                </c:pt>
                <c:pt idx="112">
                  <c:v>0.3892196497211452</c:v>
                </c:pt>
                <c:pt idx="113">
                  <c:v>0.4105829742363038</c:v>
                </c:pt>
                <c:pt idx="114">
                  <c:v>0.43301732318184716</c:v>
                </c:pt>
                <c:pt idx="115">
                  <c:v>0.45656520825661601</c:v>
                </c:pt>
                <c:pt idx="116">
                  <c:v>0.48126935678291916</c:v>
                </c:pt>
                <c:pt idx="117">
                  <c:v>0.50717378101420896</c:v>
                </c:pt>
                <c:pt idx="118">
                  <c:v>0.53432147018403287</c:v>
                </c:pt>
                <c:pt idx="119">
                  <c:v>0.56275635132952795</c:v>
                </c:pt>
                <c:pt idx="120">
                  <c:v>0.59252184895778082</c:v>
                </c:pt>
                <c:pt idx="121">
                  <c:v>0.62366096160300522</c:v>
                </c:pt>
                <c:pt idx="122">
                  <c:v>0.65621635035608117</c:v>
                </c:pt>
                <c:pt idx="123">
                  <c:v>0.69022974936893289</c:v>
                </c:pt>
                <c:pt idx="124">
                  <c:v>0.72574167381225707</c:v>
                </c:pt>
                <c:pt idx="125">
                  <c:v>0.76279110860807686</c:v>
                </c:pt>
                <c:pt idx="126">
                  <c:v>0.80141589435694871</c:v>
                </c:pt>
                <c:pt idx="127">
                  <c:v>0.84165169990178668</c:v>
                </c:pt>
                <c:pt idx="128">
                  <c:v>0.88353165753057405</c:v>
                </c:pt>
                <c:pt idx="129">
                  <c:v>0.92708635500674874</c:v>
                </c:pt>
                <c:pt idx="130">
                  <c:v>0.97234383820435977</c:v>
                </c:pt>
                <c:pt idx="131">
                  <c:v>1.0193281186951986</c:v>
                </c:pt>
                <c:pt idx="132">
                  <c:v>1.0680595121937304</c:v>
                </c:pt>
                <c:pt idx="133">
                  <c:v>1.1185553923585148</c:v>
                </c:pt>
                <c:pt idx="134">
                  <c:v>1.1708275372148984</c:v>
                </c:pt>
                <c:pt idx="135">
                  <c:v>1.2248832490764159</c:v>
                </c:pt>
                <c:pt idx="136">
                  <c:v>1.2807253743707692</c:v>
                </c:pt>
                <c:pt idx="137">
                  <c:v>1.3383504068123822</c:v>
                </c:pt>
                <c:pt idx="138">
                  <c:v>1.3977496830969816</c:v>
                </c:pt>
                <c:pt idx="139">
                  <c:v>1.4589086837890108</c:v>
                </c:pt>
                <c:pt idx="140">
                  <c:v>1.5218063569515827</c:v>
                </c:pt>
                <c:pt idx="141">
                  <c:v>1.5864148642890581</c:v>
                </c:pt>
                <c:pt idx="142">
                  <c:v>1.6527009047761574</c:v>
                </c:pt>
                <c:pt idx="143">
                  <c:v>1.7206228457468016</c:v>
                </c:pt>
                <c:pt idx="144">
                  <c:v>1.7901336668974581</c:v>
                </c:pt>
                <c:pt idx="145">
                  <c:v>1.8611785810944983</c:v>
                </c:pt>
                <c:pt idx="146">
                  <c:v>1.9336965317830748</c:v>
                </c:pt>
                <c:pt idx="147">
                  <c:v>2.0076187222515811</c:v>
                </c:pt>
                <c:pt idx="148">
                  <c:v>2.0828713070796026</c:v>
                </c:pt>
                <c:pt idx="149">
                  <c:v>2.1593722075624728</c:v>
                </c:pt>
                <c:pt idx="150">
                  <c:v>2.2370346228706421</c:v>
                </c:pt>
                <c:pt idx="151">
                  <c:v>2.315765446808169</c:v>
                </c:pt>
                <c:pt idx="152">
                  <c:v>2.3954652726696777</c:v>
                </c:pt>
                <c:pt idx="153">
                  <c:v>2.4760308583419115</c:v>
                </c:pt>
                <c:pt idx="154">
                  <c:v>2.5573537899026455</c:v>
                </c:pt>
                <c:pt idx="155">
                  <c:v>2.6393216506510337</c:v>
                </c:pt>
                <c:pt idx="156">
                  <c:v>2.7218182123443575</c:v>
                </c:pt>
                <c:pt idx="157">
                  <c:v>2.8047249454481133</c:v>
                </c:pt>
                <c:pt idx="158">
                  <c:v>2.8879206302050702</c:v>
                </c:pt>
                <c:pt idx="159">
                  <c:v>2.9712823055420365</c:v>
                </c:pt>
                <c:pt idx="160">
                  <c:v>3.0546867636606665</c:v>
                </c:pt>
                <c:pt idx="161">
                  <c:v>3.1380099884118353</c:v>
                </c:pt>
                <c:pt idx="162">
                  <c:v>3.2211286691328116</c:v>
                </c:pt>
                <c:pt idx="163">
                  <c:v>3.3039202789987492</c:v>
                </c:pt>
                <c:pt idx="164">
                  <c:v>3.3862644967997522</c:v>
                </c:pt>
                <c:pt idx="165">
                  <c:v>3.4680432632100153</c:v>
                </c:pt>
                <c:pt idx="166">
                  <c:v>3.5491418487274764</c:v>
                </c:pt>
                <c:pt idx="167">
                  <c:v>3.6294486849977048</c:v>
                </c:pt>
                <c:pt idx="168">
                  <c:v>3.7088572422347807</c:v>
                </c:pt>
                <c:pt idx="169">
                  <c:v>3.7872647012225542</c:v>
                </c:pt>
                <c:pt idx="170">
                  <c:v>3.8645745228216501</c:v>
                </c:pt>
                <c:pt idx="171">
                  <c:v>3.9406949096437027</c:v>
                </c:pt>
                <c:pt idx="172">
                  <c:v>4.0155405393790229</c:v>
                </c:pt>
                <c:pt idx="173">
                  <c:v>4.0890321972852712</c:v>
                </c:pt>
                <c:pt idx="174">
                  <c:v>4.1610971608180529</c:v>
                </c:pt>
                <c:pt idx="175">
                  <c:v>4.2316694876878822</c:v>
                </c:pt>
                <c:pt idx="176">
                  <c:v>4.3006897731538132</c:v>
                </c:pt>
                <c:pt idx="177">
                  <c:v>4.3681057847020401</c:v>
                </c:pt>
                <c:pt idx="178">
                  <c:v>4.4338719553299528</c:v>
                </c:pt>
                <c:pt idx="179">
                  <c:v>4.4979497142388398</c:v>
                </c:pt>
                <c:pt idx="180">
                  <c:v>4.5603068326681377</c:v>
                </c:pt>
                <c:pt idx="181">
                  <c:v>4.620918004329722</c:v>
                </c:pt>
                <c:pt idx="182">
                  <c:v>4.6797643232670731</c:v>
                </c:pt>
                <c:pt idx="183">
                  <c:v>4.7368328192537961</c:v>
                </c:pt>
                <c:pt idx="184">
                  <c:v>4.7921165970528001</c:v>
                </c:pt>
                <c:pt idx="185">
                  <c:v>4.8456142973742242</c:v>
                </c:pt>
                <c:pt idx="186">
                  <c:v>4.8973298599724471</c:v>
                </c:pt>
                <c:pt idx="187">
                  <c:v>4.9472723222367252</c:v>
                </c:pt>
                <c:pt idx="188">
                  <c:v>4.9954551986420812</c:v>
                </c:pt>
                <c:pt idx="189">
                  <c:v>5.0418964843247629</c:v>
                </c:pt>
                <c:pt idx="190">
                  <c:v>5.0866179628795631</c:v>
                </c:pt>
                <c:pt idx="191">
                  <c:v>5.1296450397846751</c:v>
                </c:pt>
                <c:pt idx="192">
                  <c:v>5.1710063474794996</c:v>
                </c:pt>
                <c:pt idx="193">
                  <c:v>5.2107334693203171</c:v>
                </c:pt>
                <c:pt idx="194">
                  <c:v>5.2488603077878544</c:v>
                </c:pt>
                <c:pt idx="195">
                  <c:v>5.2854231938874197</c:v>
                </c:pt>
                <c:pt idx="196">
                  <c:v>5.3204601418477404</c:v>
                </c:pt>
                <c:pt idx="197">
                  <c:v>5.3540108902238703</c:v>
                </c:pt>
                <c:pt idx="198">
                  <c:v>5.3861163288811564</c:v>
                </c:pt>
                <c:pt idx="199">
                  <c:v>5.4168184803829833</c:v>
                </c:pt>
                <c:pt idx="200">
                  <c:v>5.446160001046664</c:v>
                </c:pt>
                <c:pt idx="201">
                  <c:v>5.4741841647596514</c:v>
                </c:pt>
                <c:pt idx="202">
                  <c:v>5.5009344351699676</c:v>
                </c:pt>
                <c:pt idx="203">
                  <c:v>5.5264545055339207</c:v>
                </c:pt>
                <c:pt idx="204">
                  <c:v>5.5507878515655165</c:v>
                </c:pt>
                <c:pt idx="205">
                  <c:v>5.5739777849393608</c:v>
                </c:pt>
                <c:pt idx="206">
                  <c:v>5.5960672041430835</c:v>
                </c:pt>
                <c:pt idx="207">
                  <c:v>5.6170984355015863</c:v>
                </c:pt>
                <c:pt idx="208">
                  <c:v>5.6371132022673054</c:v>
                </c:pt>
                <c:pt idx="209">
                  <c:v>5.6561524813211079</c:v>
                </c:pt>
                <c:pt idx="210">
                  <c:v>5.6742563608281316</c:v>
                </c:pt>
                <c:pt idx="211">
                  <c:v>5.6914640922707385</c:v>
                </c:pt>
                <c:pt idx="212">
                  <c:v>5.7078138962290161</c:v>
                </c:pt>
                <c:pt idx="213">
                  <c:v>5.7233430228409148</c:v>
                </c:pt>
                <c:pt idx="214">
                  <c:v>5.7380876118903625</c:v>
                </c:pt>
                <c:pt idx="215">
                  <c:v>5.7520827455898216</c:v>
                </c:pt>
                <c:pt idx="216">
                  <c:v>5.765362370173829</c:v>
                </c:pt>
                <c:pt idx="217">
                  <c:v>5.7779593122499797</c:v>
                </c:pt>
                <c:pt idx="218">
                  <c:v>5.7899052519755321</c:v>
                </c:pt>
                <c:pt idx="219">
                  <c:v>5.8012307373714576</c:v>
                </c:pt>
                <c:pt idx="220">
                  <c:v>5.8119651656577611</c:v>
                </c:pt>
                <c:pt idx="221">
                  <c:v>5.8221368252292649</c:v>
                </c:pt>
                <c:pt idx="222">
                  <c:v>5.8317728739015298</c:v>
                </c:pt>
                <c:pt idx="223">
                  <c:v>5.840899374358747</c:v>
                </c:pt>
                <c:pt idx="224">
                  <c:v>5.8495413112267194</c:v>
                </c:pt>
                <c:pt idx="225">
                  <c:v>5.8577226113440624</c:v>
                </c:pt>
                <c:pt idx="226">
                  <c:v>5.8654661666926424</c:v>
                </c:pt>
                <c:pt idx="227">
                  <c:v>5.8727938594968769</c:v>
                </c:pt>
                <c:pt idx="228">
                  <c:v>5.8797265954630991</c:v>
                </c:pt>
                <c:pt idx="229">
                  <c:v>5.8862843263812152</c:v>
                </c:pt>
                <c:pt idx="230">
                  <c:v>5.8924860757509254</c:v>
                </c:pt>
                <c:pt idx="231">
                  <c:v>5.8983499840135281</c:v>
                </c:pt>
                <c:pt idx="232">
                  <c:v>5.9038933147856447</c:v>
                </c:pt>
                <c:pt idx="233">
                  <c:v>5.9091325072166203</c:v>
                </c:pt>
                <c:pt idx="234">
                  <c:v>5.9140831932780644</c:v>
                </c:pt>
                <c:pt idx="235">
                  <c:v>5.9187602304704097</c:v>
                </c:pt>
                <c:pt idx="236">
                  <c:v>5.9231777261482996</c:v>
                </c:pt>
                <c:pt idx="237">
                  <c:v>5.9273490753329696</c:v>
                </c:pt>
                <c:pt idx="238">
                  <c:v>5.9312869812362337</c:v>
                </c:pt>
                <c:pt idx="239">
                  <c:v>5.9350034842321282</c:v>
                </c:pt>
                <c:pt idx="240">
                  <c:v>5.9385099855939041</c:v>
                </c:pt>
                <c:pt idx="241">
                  <c:v>5.9418172776305891</c:v>
                </c:pt>
                <c:pt idx="242">
                  <c:v>5.9449355646225444</c:v>
                </c:pt>
                <c:pt idx="243">
                  <c:v>5.9478744829575998</c:v>
                </c:pt>
                <c:pt idx="244">
                  <c:v>5.9506431294732378</c:v>
                </c:pt>
                <c:pt idx="245">
                  <c:v>5.9532500743485777</c:v>
                </c:pt>
                <c:pt idx="246">
                  <c:v>5.9557033868319165</c:v>
                </c:pt>
                <c:pt idx="247">
                  <c:v>5.9580106490739002</c:v>
                </c:pt>
                <c:pt idx="248">
                  <c:v>5.9601789722816783</c:v>
                </c:pt>
                <c:pt idx="249">
                  <c:v>5.962215013790523</c:v>
                </c:pt>
                <c:pt idx="250">
                  <c:v>5.9641249854004492</c:v>
                </c:pt>
                <c:pt idx="251">
                  <c:v>5.9659146689998224</c:v>
                </c:pt>
                <c:pt idx="252">
                  <c:v>5.9675894202685527</c:v>
                </c:pt>
                <c:pt idx="253">
                  <c:v>5.9691541788860389</c:v>
                </c:pt>
                <c:pt idx="254">
                  <c:v>5.9706134688888248</c:v>
                </c:pt>
                <c:pt idx="255">
                  <c:v>5.9719713998937927</c:v>
                </c:pt>
                <c:pt idx="256">
                  <c:v>5.973231664772527</c:v>
                </c:pt>
                <c:pt idx="257">
                  <c:v>5.9743975299276766</c:v>
                </c:pt>
                <c:pt idx="258">
                  <c:v>5.9754718242037352</c:v>
                </c:pt>
                <c:pt idx="259">
                  <c:v>5.976456920354253</c:v>
                </c:pt>
                <c:pt idx="260">
                  <c:v>5.9773547086147865</c:v>
                </c:pt>
                <c:pt idx="261">
                  <c:v>5.9781665629378642</c:v>
                </c:pt>
                <c:pt idx="262">
                  <c:v>5.9788932949986586</c:v>
                </c:pt>
                <c:pt idx="263">
                  <c:v>5.9795350962850371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2-4CC8-9F00-DE1BD8027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(deg)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'1st-order High Shelf'!$P$4</c:f>
              <c:strCache>
                <c:ptCount val="1"/>
                <c:pt idx="0">
                  <c:v>Phase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'1st-order High Shelf'!$E$5:$E$268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'1st-order High Shelf'!$P$5:$P$268</c:f>
              <c:numCache>
                <c:formatCode>General</c:formatCode>
                <c:ptCount val="264"/>
                <c:pt idx="0">
                  <c:v>0.40307842920466724</c:v>
                </c:pt>
                <c:pt idx="1">
                  <c:v>0.41489380795196384</c:v>
                </c:pt>
                <c:pt idx="2">
                  <c:v>0.42705548879981359</c:v>
                </c:pt>
                <c:pt idx="3">
                  <c:v>0.43957552977250974</c:v>
                </c:pt>
                <c:pt idx="4">
                  <c:v>0.45246195619507246</c:v>
                </c:pt>
                <c:pt idx="5">
                  <c:v>0.46572681969222635</c:v>
                </c:pt>
                <c:pt idx="6">
                  <c:v>0.47937813888136716</c:v>
                </c:pt>
                <c:pt idx="7">
                  <c:v>0.49342795793556149</c:v>
                </c:pt>
                <c:pt idx="8">
                  <c:v>0.50789234569149033</c:v>
                </c:pt>
                <c:pt idx="9">
                  <c:v>0.52277930798629202</c:v>
                </c:pt>
                <c:pt idx="10">
                  <c:v>0.53810087482942526</c:v>
                </c:pt>
                <c:pt idx="11">
                  <c:v>0.55387309932657292</c:v>
                </c:pt>
                <c:pt idx="12">
                  <c:v>0.57010799958759373</c:v>
                </c:pt>
                <c:pt idx="13">
                  <c:v>0.586813559004706</c:v>
                </c:pt>
                <c:pt idx="14">
                  <c:v>0.60401386706579863</c:v>
                </c:pt>
                <c:pt idx="15">
                  <c:v>0.62171689197225166</c:v>
                </c:pt>
                <c:pt idx="16">
                  <c:v>0.63993462221435959</c:v>
                </c:pt>
                <c:pt idx="17">
                  <c:v>0.65868709249038637</c:v>
                </c:pt>
                <c:pt idx="18">
                  <c:v>0.67799029901665486</c:v>
                </c:pt>
                <c:pt idx="19">
                  <c:v>0.6978561997425009</c:v>
                </c:pt>
                <c:pt idx="20">
                  <c:v>0.7183047950193916</c:v>
                </c:pt>
                <c:pt idx="21">
                  <c:v>0.73934801808601736</c:v>
                </c:pt>
                <c:pt idx="22">
                  <c:v>0.76100986782107327</c:v>
                </c:pt>
                <c:pt idx="23">
                  <c:v>0.78330627368357109</c:v>
                </c:pt>
                <c:pt idx="24">
                  <c:v>0.80625314856003871</c:v>
                </c:pt>
                <c:pt idx="25">
                  <c:v>0.82987443802559357</c:v>
                </c:pt>
                <c:pt idx="26">
                  <c:v>0.85418199083154978</c:v>
                </c:pt>
                <c:pt idx="27">
                  <c:v>0.87919970991329999</c:v>
                </c:pt>
                <c:pt idx="28">
                  <c:v>0.90495147262065945</c:v>
                </c:pt>
                <c:pt idx="29">
                  <c:v>0.93145308113428382</c:v>
                </c:pt>
                <c:pt idx="30">
                  <c:v>0.95873238098797409</c:v>
                </c:pt>
                <c:pt idx="31">
                  <c:v>0.98680511522455194</c:v>
                </c:pt>
                <c:pt idx="32">
                  <c:v>1.0156990627796239</c:v>
                </c:pt>
                <c:pt idx="33">
                  <c:v>1.0454339194420048</c:v>
                </c:pt>
                <c:pt idx="34">
                  <c:v>1.0760373849513118</c:v>
                </c:pt>
                <c:pt idx="35">
                  <c:v>1.1075371129100231</c:v>
                </c:pt>
                <c:pt idx="36">
                  <c:v>1.1399526670379059</c:v>
                </c:pt>
                <c:pt idx="37">
                  <c:v>1.1733116009662945</c:v>
                </c:pt>
                <c:pt idx="38">
                  <c:v>1.2076454289504963</c:v>
                </c:pt>
                <c:pt idx="39">
                  <c:v>1.2429775639414811</c:v>
                </c:pt>
                <c:pt idx="40">
                  <c:v>1.2793434052942099</c:v>
                </c:pt>
                <c:pt idx="41">
                  <c:v>1.3167622078519861</c:v>
                </c:pt>
                <c:pt idx="42">
                  <c:v>1.355273230792704</c:v>
                </c:pt>
                <c:pt idx="43">
                  <c:v>1.3949035940237253</c:v>
                </c:pt>
                <c:pt idx="44">
                  <c:v>1.435688351758557</c:v>
                </c:pt>
                <c:pt idx="45">
                  <c:v>1.4776544256824442</c:v>
                </c:pt>
                <c:pt idx="46">
                  <c:v>1.520840663224575</c:v>
                </c:pt>
                <c:pt idx="47">
                  <c:v>1.5652817717134231</c:v>
                </c:pt>
                <c:pt idx="48">
                  <c:v>1.6110083139676719</c:v>
                </c:pt>
                <c:pt idx="49">
                  <c:v>1.6580627337029561</c:v>
                </c:pt>
                <c:pt idx="50">
                  <c:v>1.7064832997584567</c:v>
                </c:pt>
                <c:pt idx="51">
                  <c:v>1.7563000952169074</c:v>
                </c:pt>
                <c:pt idx="52">
                  <c:v>1.8075630393069326</c:v>
                </c:pt>
                <c:pt idx="53">
                  <c:v>1.8603018203372441</c:v>
                </c:pt>
                <c:pt idx="54">
                  <c:v>1.914569914758272</c:v>
                </c:pt>
                <c:pt idx="55">
                  <c:v>1.9704005427581792</c:v>
                </c:pt>
                <c:pt idx="56">
                  <c:v>2.0278386597120788</c:v>
                </c:pt>
                <c:pt idx="57">
                  <c:v>2.0869329191569483</c:v>
                </c:pt>
                <c:pt idx="58">
                  <c:v>2.1477236647226947</c:v>
                </c:pt>
                <c:pt idx="59">
                  <c:v>2.2102668603875952</c:v>
                </c:pt>
                <c:pt idx="60">
                  <c:v>2.2745981382972849</c:v>
                </c:pt>
                <c:pt idx="61">
                  <c:v>2.3407766523837195</c:v>
                </c:pt>
                <c:pt idx="62">
                  <c:v>2.4088491391254956</c:v>
                </c:pt>
                <c:pt idx="63">
                  <c:v>2.4788658347024057</c:v>
                </c:pt>
                <c:pt idx="64">
                  <c:v>2.5508804227725088</c:v>
                </c:pt>
                <c:pt idx="65">
                  <c:v>2.6249460057646075</c:v>
                </c:pt>
                <c:pt idx="66">
                  <c:v>2.7011190274500008</c:v>
                </c:pt>
                <c:pt idx="67">
                  <c:v>2.7794512777666922</c:v>
                </c:pt>
                <c:pt idx="68">
                  <c:v>2.8600017394600497</c:v>
                </c:pt>
                <c:pt idx="69">
                  <c:v>2.9428325354587823</c:v>
                </c:pt>
                <c:pt idx="70">
                  <c:v>3.0279969889545653</c:v>
                </c:pt>
                <c:pt idx="71">
                  <c:v>3.1155593347937161</c:v>
                </c:pt>
                <c:pt idx="72">
                  <c:v>3.2055788085305608</c:v>
                </c:pt>
                <c:pt idx="73">
                  <c:v>3.2981174642662112</c:v>
                </c:pt>
                <c:pt idx="74">
                  <c:v>3.3932400629666546</c:v>
                </c:pt>
                <c:pt idx="75">
                  <c:v>3.491010025537562</c:v>
                </c:pt>
                <c:pt idx="76">
                  <c:v>3.5914932505242576</c:v>
                </c:pt>
                <c:pt idx="77">
                  <c:v>3.6947540611365643</c:v>
                </c:pt>
                <c:pt idx="78">
                  <c:v>3.8008589929674934</c:v>
                </c:pt>
                <c:pt idx="79">
                  <c:v>3.9098766323798193</c:v>
                </c:pt>
                <c:pt idx="80">
                  <c:v>4.0218774413148077</c:v>
                </c:pt>
                <c:pt idx="81">
                  <c:v>4.1369219203324885</c:v>
                </c:pt>
                <c:pt idx="82">
                  <c:v>4.2550876491657421</c:v>
                </c:pt>
                <c:pt idx="83">
                  <c:v>4.3764379796965542</c:v>
                </c:pt>
                <c:pt idx="84">
                  <c:v>4.5010451145194308</c:v>
                </c:pt>
                <c:pt idx="85">
                  <c:v>4.6289743838224373</c:v>
                </c:pt>
                <c:pt idx="86">
                  <c:v>4.760299417275017</c:v>
                </c:pt>
                <c:pt idx="87">
                  <c:v>4.89508263632072</c:v>
                </c:pt>
                <c:pt idx="88">
                  <c:v>5.03339798435786</c:v>
                </c:pt>
                <c:pt idx="89">
                  <c:v>5.1753114294370723</c:v>
                </c:pt>
                <c:pt idx="90">
                  <c:v>5.3208845219726566</c:v>
                </c:pt>
                <c:pt idx="91">
                  <c:v>5.4701854058536208</c:v>
                </c:pt>
                <c:pt idx="92">
                  <c:v>5.6232807694847606</c:v>
                </c:pt>
                <c:pt idx="93">
                  <c:v>5.7802204543047324</c:v>
                </c:pt>
                <c:pt idx="94">
                  <c:v>5.9410745632748823</c:v>
                </c:pt>
                <c:pt idx="95">
                  <c:v>6.1058954237649345</c:v>
                </c:pt>
                <c:pt idx="96">
                  <c:v>6.274732171301304</c:v>
                </c:pt>
                <c:pt idx="97">
                  <c:v>6.4476412281885178</c:v>
                </c:pt>
                <c:pt idx="98">
                  <c:v>6.6246599020129366</c:v>
                </c:pt>
                <c:pt idx="99">
                  <c:v>6.8058388388349265</c:v>
                </c:pt>
                <c:pt idx="100">
                  <c:v>6.9912048068834283</c:v>
                </c:pt>
                <c:pt idx="101">
                  <c:v>7.1807964055259799</c:v>
                </c:pt>
                <c:pt idx="102">
                  <c:v>7.3746343275674793</c:v>
                </c:pt>
                <c:pt idx="103">
                  <c:v>7.5727386462481645</c:v>
                </c:pt>
                <c:pt idx="104">
                  <c:v>7.7751172846691263</c:v>
                </c:pt>
                <c:pt idx="105">
                  <c:v>7.9817723072566542</c:v>
                </c:pt>
                <c:pt idx="106">
                  <c:v>8.1926989565768888</c:v>
                </c:pt>
                <c:pt idx="107">
                  <c:v>8.4078812332270001</c:v>
                </c:pt>
                <c:pt idx="108">
                  <c:v>8.6272910115358705</c:v>
                </c:pt>
                <c:pt idx="109">
                  <c:v>8.8508904842818197</c:v>
                </c:pt>
                <c:pt idx="110">
                  <c:v>9.0786277601381524</c:v>
                </c:pt>
                <c:pt idx="111">
                  <c:v>9.3104457441172013</c:v>
                </c:pt>
                <c:pt idx="112">
                  <c:v>9.546261217209052</c:v>
                </c:pt>
                <c:pt idx="113">
                  <c:v>9.7859836212900309</c:v>
                </c:pt>
                <c:pt idx="114">
                  <c:v>10.0295072058844</c:v>
                </c:pt>
                <c:pt idx="115">
                  <c:v>10.276706759445265</c:v>
                </c:pt>
                <c:pt idx="116">
                  <c:v>10.527436683345922</c:v>
                </c:pt>
                <c:pt idx="117">
                  <c:v>10.781542145188537</c:v>
                </c:pt>
                <c:pt idx="118">
                  <c:v>11.038836542053401</c:v>
                </c:pt>
                <c:pt idx="119">
                  <c:v>11.299121798566819</c:v>
                </c:pt>
                <c:pt idx="120">
                  <c:v>11.562175192396721</c:v>
                </c:pt>
                <c:pt idx="121">
                  <c:v>11.827751490926721</c:v>
                </c:pt>
                <c:pt idx="122">
                  <c:v>12.095584858045097</c:v>
                </c:pt>
                <c:pt idx="123">
                  <c:v>12.365385153034948</c:v>
                </c:pt>
                <c:pt idx="124">
                  <c:v>12.636837313511844</c:v>
                </c:pt>
                <c:pt idx="125">
                  <c:v>12.909600883548212</c:v>
                </c:pt>
                <c:pt idx="126">
                  <c:v>13.183314678167646</c:v>
                </c:pt>
                <c:pt idx="127">
                  <c:v>13.457591148264184</c:v>
                </c:pt>
                <c:pt idx="128">
                  <c:v>13.732016426114386</c:v>
                </c:pt>
                <c:pt idx="129">
                  <c:v>14.006152873358186</c:v>
                </c:pt>
                <c:pt idx="130">
                  <c:v>14.279541435049902</c:v>
                </c:pt>
                <c:pt idx="131">
                  <c:v>14.55169526236376</c:v>
                </c:pt>
                <c:pt idx="132">
                  <c:v>14.82210520470659</c:v>
                </c:pt>
                <c:pt idx="133">
                  <c:v>15.090246664035273</c:v>
                </c:pt>
                <c:pt idx="134">
                  <c:v>15.355568230819436</c:v>
                </c:pt>
                <c:pt idx="135">
                  <c:v>15.617501615793438</c:v>
                </c:pt>
                <c:pt idx="136">
                  <c:v>15.875464781435474</c:v>
                </c:pt>
                <c:pt idx="137">
                  <c:v>16.128856591723352</c:v>
                </c:pt>
                <c:pt idx="138">
                  <c:v>16.377066309010875</c:v>
                </c:pt>
                <c:pt idx="139">
                  <c:v>16.619473966989371</c:v>
                </c:pt>
                <c:pt idx="140">
                  <c:v>16.855451517919626</c:v>
                </c:pt>
                <c:pt idx="141">
                  <c:v>17.084366078019087</c:v>
                </c:pt>
                <c:pt idx="142">
                  <c:v>17.30558839279054</c:v>
                </c:pt>
                <c:pt idx="143">
                  <c:v>17.518486806170994</c:v>
                </c:pt>
                <c:pt idx="144">
                  <c:v>17.722441046809291</c:v>
                </c:pt>
                <c:pt idx="145">
                  <c:v>17.916838326303139</c:v>
                </c:pt>
                <c:pt idx="146">
                  <c:v>18.101081657498291</c:v>
                </c:pt>
                <c:pt idx="147">
                  <c:v>18.27458967951846</c:v>
                </c:pt>
                <c:pt idx="148">
                  <c:v>18.436806738262888</c:v>
                </c:pt>
                <c:pt idx="149">
                  <c:v>18.587198901751147</c:v>
                </c:pt>
                <c:pt idx="150">
                  <c:v>18.725264915665033</c:v>
                </c:pt>
                <c:pt idx="151">
                  <c:v>18.850535640942454</c:v>
                </c:pt>
                <c:pt idx="152">
                  <c:v>18.96257746821961</c:v>
                </c:pt>
                <c:pt idx="153">
                  <c:v>19.060998634390852</c:v>
                </c:pt>
                <c:pt idx="154">
                  <c:v>19.145449388957029</c:v>
                </c:pt>
                <c:pt idx="155">
                  <c:v>19.215625745984905</c:v>
                </c:pt>
                <c:pt idx="156">
                  <c:v>19.271271603740303</c:v>
                </c:pt>
                <c:pt idx="157">
                  <c:v>19.312181429292817</c:v>
                </c:pt>
                <c:pt idx="158">
                  <c:v>19.338201142540253</c:v>
                </c:pt>
                <c:pt idx="159">
                  <c:v>19.349229755976573</c:v>
                </c:pt>
                <c:pt idx="160">
                  <c:v>19.345220199723286</c:v>
                </c:pt>
                <c:pt idx="161">
                  <c:v>19.326179481534425</c:v>
                </c:pt>
                <c:pt idx="162">
                  <c:v>19.292168719721147</c:v>
                </c:pt>
                <c:pt idx="163">
                  <c:v>19.243302813266563</c:v>
                </c:pt>
                <c:pt idx="164">
                  <c:v>19.179749166068468</c:v>
                </c:pt>
                <c:pt idx="165">
                  <c:v>19.101726577893618</c:v>
                </c:pt>
                <c:pt idx="166">
                  <c:v>19.009503107577281</c:v>
                </c:pt>
                <c:pt idx="167">
                  <c:v>18.903394771551199</c:v>
                </c:pt>
                <c:pt idx="168">
                  <c:v>18.783761401738726</c:v>
                </c:pt>
                <c:pt idx="169">
                  <c:v>18.651006359068639</c:v>
                </c:pt>
                <c:pt idx="170">
                  <c:v>18.505570234553296</c:v>
                </c:pt>
                <c:pt idx="171">
                  <c:v>18.347930711145601</c:v>
                </c:pt>
                <c:pt idx="172">
                  <c:v>18.17859659940714</c:v>
                </c:pt>
                <c:pt idx="173">
                  <c:v>17.998105351774807</c:v>
                </c:pt>
                <c:pt idx="174">
                  <c:v>17.807019004621708</c:v>
                </c:pt>
                <c:pt idx="175">
                  <c:v>17.605919994425708</c:v>
                </c:pt>
                <c:pt idx="176">
                  <c:v>17.395408306990927</c:v>
                </c:pt>
                <c:pt idx="177">
                  <c:v>17.176095949406594</c:v>
                </c:pt>
                <c:pt idx="178">
                  <c:v>16.948604649179853</c:v>
                </c:pt>
                <c:pt idx="179">
                  <c:v>16.713560923854711</c:v>
                </c:pt>
                <c:pt idx="180">
                  <c:v>16.471594535116811</c:v>
                </c:pt>
                <c:pt idx="181">
                  <c:v>16.223332435661391</c:v>
                </c:pt>
                <c:pt idx="182">
                  <c:v>15.969396658460212</c:v>
                </c:pt>
                <c:pt idx="183">
                  <c:v>15.710402408376021</c:v>
                </c:pt>
                <c:pt idx="184">
                  <c:v>15.446953603819878</c:v>
                </c:pt>
                <c:pt idx="185">
                  <c:v>15.179641444603762</c:v>
                </c:pt>
                <c:pt idx="186">
                  <c:v>14.90904184030971</c:v>
                </c:pt>
                <c:pt idx="187">
                  <c:v>14.635712693701212</c:v>
                </c:pt>
                <c:pt idx="188">
                  <c:v>14.360193623383982</c:v>
                </c:pt>
                <c:pt idx="189">
                  <c:v>14.083002494552261</c:v>
                </c:pt>
                <c:pt idx="190">
                  <c:v>13.8046360513087</c:v>
                </c:pt>
                <c:pt idx="191">
                  <c:v>13.525567819607085</c:v>
                </c:pt>
                <c:pt idx="192">
                  <c:v>13.246247532765413</c:v>
                </c:pt>
                <c:pt idx="193">
                  <c:v>12.96710002418302</c:v>
                </c:pt>
                <c:pt idx="194">
                  <c:v>12.688526910028751</c:v>
                </c:pt>
                <c:pt idx="195">
                  <c:v>12.410903303875589</c:v>
                </c:pt>
                <c:pt idx="196">
                  <c:v>12.134580912725763</c:v>
                </c:pt>
                <c:pt idx="197">
                  <c:v>11.859885605883051</c:v>
                </c:pt>
                <c:pt idx="198">
                  <c:v>11.587119950576371</c:v>
                </c:pt>
                <c:pt idx="199">
                  <c:v>11.316561576806464</c:v>
                </c:pt>
                <c:pt idx="200">
                  <c:v>11.048465799165951</c:v>
                </c:pt>
                <c:pt idx="201">
                  <c:v>10.783064330716462</c:v>
                </c:pt>
                <c:pt idx="202">
                  <c:v>10.520567925869324</c:v>
                </c:pt>
                <c:pt idx="203">
                  <c:v>10.261164871646145</c:v>
                </c:pt>
                <c:pt idx="204">
                  <c:v>10.005024426526079</c:v>
                </c:pt>
                <c:pt idx="205">
                  <c:v>9.7522955199416543</c:v>
                </c:pt>
                <c:pt idx="206">
                  <c:v>9.5031086607795157</c:v>
                </c:pt>
                <c:pt idx="207">
                  <c:v>9.2575772152026605</c:v>
                </c:pt>
                <c:pt idx="208">
                  <c:v>9.0157973809532983</c:v>
                </c:pt>
                <c:pt idx="209">
                  <c:v>8.7778495700088897</c:v>
                </c:pt>
                <c:pt idx="210">
                  <c:v>8.5438000571814019</c:v>
                </c:pt>
                <c:pt idx="211">
                  <c:v>8.3137002977054308</c:v>
                </c:pt>
                <c:pt idx="212">
                  <c:v>8.0875895194087661</c:v>
                </c:pt>
                <c:pt idx="213">
                  <c:v>7.8654941150384632</c:v>
                </c:pt>
                <c:pt idx="214">
                  <c:v>7.6474298587296827</c:v>
                </c:pt>
                <c:pt idx="215">
                  <c:v>7.4334015346412761</c:v>
                </c:pt>
                <c:pt idx="216">
                  <c:v>7.223404525675674</c:v>
                </c:pt>
                <c:pt idx="217">
                  <c:v>7.0174250941723999</c:v>
                </c:pt>
                <c:pt idx="218">
                  <c:v>6.8154413875305595</c:v>
                </c:pt>
                <c:pt idx="219">
                  <c:v>6.6174238484408825</c:v>
                </c:pt>
                <c:pt idx="220">
                  <c:v>6.4233362384201982</c:v>
                </c:pt>
                <c:pt idx="221">
                  <c:v>6.2331356435592085</c:v>
                </c:pt>
                <c:pt idx="222">
                  <c:v>6.0467736524154709</c:v>
                </c:pt>
                <c:pt idx="223">
                  <c:v>5.8641965392787387</c:v>
                </c:pt>
                <c:pt idx="224">
                  <c:v>5.6853457872903777</c:v>
                </c:pt>
                <c:pt idx="225">
                  <c:v>5.5101585710827932</c:v>
                </c:pt>
                <c:pt idx="226">
                  <c:v>5.3385681999014087</c:v>
                </c:pt>
                <c:pt idx="227">
                  <c:v>5.1705045223305541</c:v>
                </c:pt>
                <c:pt idx="228">
                  <c:v>5.0058941388534937</c:v>
                </c:pt>
                <c:pt idx="229">
                  <c:v>4.8446608448027852</c:v>
                </c:pt>
                <c:pt idx="230">
                  <c:v>4.6867260117801068</c:v>
                </c:pt>
                <c:pt idx="231">
                  <c:v>4.5320084455444141</c:v>
                </c:pt>
                <c:pt idx="232">
                  <c:v>4.3804252182912977</c:v>
                </c:pt>
                <c:pt idx="233">
                  <c:v>4.2318912802896511</c:v>
                </c:pt>
                <c:pt idx="234">
                  <c:v>4.0863199533961501</c:v>
                </c:pt>
                <c:pt idx="235">
                  <c:v>3.9436229857834899</c:v>
                </c:pt>
                <c:pt idx="236">
                  <c:v>3.8037108145461667</c:v>
                </c:pt>
                <c:pt idx="237">
                  <c:v>3.6664923645951228</c:v>
                </c:pt>
                <c:pt idx="238">
                  <c:v>3.5318753290142788</c:v>
                </c:pt>
                <c:pt idx="239">
                  <c:v>3.3997661425700003</c:v>
                </c:pt>
                <c:pt idx="240">
                  <c:v>3.270070076307356</c:v>
                </c:pt>
                <c:pt idx="241">
                  <c:v>3.1426910364036749</c:v>
                </c:pt>
                <c:pt idx="242">
                  <c:v>3.0175316210872412</c:v>
                </c:pt>
                <c:pt idx="243">
                  <c:v>2.8944931626387866</c:v>
                </c:pt>
                <c:pt idx="244">
                  <c:v>2.7734753496067293</c:v>
                </c:pt>
                <c:pt idx="245">
                  <c:v>2.6543764023654219</c:v>
                </c:pt>
                <c:pt idx="246">
                  <c:v>2.5370926098119191</c:v>
                </c:pt>
                <c:pt idx="247">
                  <c:v>2.4215182774446951</c:v>
                </c:pt>
                <c:pt idx="248">
                  <c:v>2.3075454749177751</c:v>
                </c:pt>
                <c:pt idx="249">
                  <c:v>2.1950635908222149</c:v>
                </c:pt>
                <c:pt idx="250">
                  <c:v>2.0839592023588511</c:v>
                </c:pt>
                <c:pt idx="251">
                  <c:v>1.9741153786969325</c:v>
                </c:pt>
                <c:pt idx="252">
                  <c:v>1.8654114671288626</c:v>
                </c:pt>
                <c:pt idx="253">
                  <c:v>1.7577222699096995</c:v>
                </c:pt>
                <c:pt idx="254">
                  <c:v>1.650917565915063</c:v>
                </c:pt>
                <c:pt idx="255">
                  <c:v>1.5448612800257697</c:v>
                </c:pt>
                <c:pt idx="256">
                  <c:v>1.4394104941909935</c:v>
                </c:pt>
                <c:pt idx="257">
                  <c:v>1.3344145643854632</c:v>
                </c:pt>
                <c:pt idx="258">
                  <c:v>1.2297137784984764</c:v>
                </c:pt>
                <c:pt idx="259">
                  <c:v>1.1251379035517326</c:v>
                </c:pt>
                <c:pt idx="260">
                  <c:v>1.0205045575118179</c:v>
                </c:pt>
                <c:pt idx="261">
                  <c:v>0.91561712457029532</c:v>
                </c:pt>
                <c:pt idx="262">
                  <c:v>0.81026245329613233</c:v>
                </c:pt>
                <c:pt idx="263">
                  <c:v>0.70420789390217153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3-4D7A-ABBB-0FD7F740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Delay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'1st-order High Shelf'!$Q$4</c:f>
              <c:strCache>
                <c:ptCount val="1"/>
                <c:pt idx="0">
                  <c:v>Group Delay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'1st-order High Shelf'!$E$5:$E$268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'1st-order High Shelf'!$Q$5:$Q$268</c:f>
              <c:numCache>
                <c:formatCode>General</c:formatCode>
                <c:ptCount val="264"/>
                <c:pt idx="1">
                  <c:v>-0.11193893765439383</c:v>
                </c:pt>
                <c:pt idx="2">
                  <c:v>-0.11193653677794106</c:v>
                </c:pt>
                <c:pt idx="3">
                  <c:v>-0.11193399288967744</c:v>
                </c:pt>
                <c:pt idx="4">
                  <c:v>-0.11193129753459354</c:v>
                </c:pt>
                <c:pt idx="5">
                  <c:v>-0.11192844182153606</c:v>
                </c:pt>
                <c:pt idx="6">
                  <c:v>-0.11192541641365641</c:v>
                </c:pt>
                <c:pt idx="7">
                  <c:v>-0.11192221150140441</c:v>
                </c:pt>
                <c:pt idx="8">
                  <c:v>-0.11191881581498639</c:v>
                </c:pt>
                <c:pt idx="9">
                  <c:v>-0.11191521797324966</c:v>
                </c:pt>
                <c:pt idx="10">
                  <c:v>-0.11191140651483651</c:v>
                </c:pt>
                <c:pt idx="11">
                  <c:v>-0.1119073683634717</c:v>
                </c:pt>
                <c:pt idx="12">
                  <c:v>-0.11190308975062582</c:v>
                </c:pt>
                <c:pt idx="13">
                  <c:v>-0.11189855730455936</c:v>
                </c:pt>
                <c:pt idx="14">
                  <c:v>-0.11189375527642886</c:v>
                </c:pt>
                <c:pt idx="15">
                  <c:v>-0.1118886670866705</c:v>
                </c:pt>
                <c:pt idx="16">
                  <c:v>-0.11188327709059843</c:v>
                </c:pt>
                <c:pt idx="17">
                  <c:v>-0.11187756703433303</c:v>
                </c:pt>
                <c:pt idx="18">
                  <c:v>-0.11187151706347538</c:v>
                </c:pt>
                <c:pt idx="19">
                  <c:v>-0.1118651075852309</c:v>
                </c:pt>
                <c:pt idx="20">
                  <c:v>-0.11185831734328207</c:v>
                </c:pt>
                <c:pt idx="21">
                  <c:v>-0.11185112400936416</c:v>
                </c:pt>
                <c:pt idx="22">
                  <c:v>-0.11184350338215564</c:v>
                </c:pt>
                <c:pt idx="23">
                  <c:v>-0.11183542926897926</c:v>
                </c:pt>
                <c:pt idx="24">
                  <c:v>-0.11182687561631391</c:v>
                </c:pt>
                <c:pt idx="25">
                  <c:v>-0.11181781349671881</c:v>
                </c:pt>
                <c:pt idx="26">
                  <c:v>-0.11180821330774145</c:v>
                </c:pt>
                <c:pt idx="27">
                  <c:v>-0.11179804394461505</c:v>
                </c:pt>
                <c:pt idx="28">
                  <c:v>-0.11178727017832399</c:v>
                </c:pt>
                <c:pt idx="29">
                  <c:v>-0.11177585667250557</c:v>
                </c:pt>
                <c:pt idx="30">
                  <c:v>-0.11176376537893408</c:v>
                </c:pt>
                <c:pt idx="31">
                  <c:v>-0.11175095632534778</c:v>
                </c:pt>
                <c:pt idx="32">
                  <c:v>-0.1117373874853891</c:v>
                </c:pt>
                <c:pt idx="33">
                  <c:v>-0.11172301374566392</c:v>
                </c:pt>
                <c:pt idx="34">
                  <c:v>-0.1117077876672035</c:v>
                </c:pt>
                <c:pt idx="35">
                  <c:v>-0.11169165730119154</c:v>
                </c:pt>
                <c:pt idx="36">
                  <c:v>-0.1116745701485619</c:v>
                </c:pt>
                <c:pt idx="37">
                  <c:v>-0.11165647108884834</c:v>
                </c:pt>
                <c:pt idx="38">
                  <c:v>-0.11163729884181291</c:v>
                </c:pt>
                <c:pt idx="39">
                  <c:v>-0.11161699012783126</c:v>
                </c:pt>
                <c:pt idx="40">
                  <c:v>-0.11159547722028519</c:v>
                </c:pt>
                <c:pt idx="41">
                  <c:v>-0.11157269022761379</c:v>
                </c:pt>
                <c:pt idx="42">
                  <c:v>-0.11154855445695119</c:v>
                </c:pt>
                <c:pt idx="43">
                  <c:v>-0.111522988864748</c:v>
                </c:pt>
                <c:pt idx="44">
                  <c:v>-0.11149590956388708</c:v>
                </c:pt>
                <c:pt idx="45">
                  <c:v>-0.11146722850100717</c:v>
                </c:pt>
                <c:pt idx="46">
                  <c:v>-0.11143685178854046</c:v>
                </c:pt>
                <c:pt idx="47">
                  <c:v>-0.11140467789922708</c:v>
                </c:pt>
                <c:pt idx="48">
                  <c:v>-0.1113706031814717</c:v>
                </c:pt>
                <c:pt idx="49">
                  <c:v>-0.11133451574693416</c:v>
                </c:pt>
                <c:pt idx="50">
                  <c:v>-0.11129629489151054</c:v>
                </c:pt>
                <c:pt idx="51">
                  <c:v>-0.11125581876876135</c:v>
                </c:pt>
                <c:pt idx="52">
                  <c:v>-0.11121295448042534</c:v>
                </c:pt>
                <c:pt idx="53">
                  <c:v>-0.11116756258391838</c:v>
                </c:pt>
                <c:pt idx="54">
                  <c:v>-0.11111949485852675</c:v>
                </c:pt>
                <c:pt idx="55">
                  <c:v>-0.11106859398232506</c:v>
                </c:pt>
                <c:pt idx="56">
                  <c:v>-0.1110146986306309</c:v>
                </c:pt>
                <c:pt idx="57">
                  <c:v>-0.11095763193199502</c:v>
                </c:pt>
                <c:pt idx="58">
                  <c:v>-0.11089721030214304</c:v>
                </c:pt>
                <c:pt idx="59">
                  <c:v>-0.11083323704572111</c:v>
                </c:pt>
                <c:pt idx="60">
                  <c:v>-0.11076550808503242</c:v>
                </c:pt>
                <c:pt idx="61">
                  <c:v>-0.11069380730755167</c:v>
                </c:pt>
                <c:pt idx="62">
                  <c:v>-0.1106179015732881</c:v>
                </c:pt>
                <c:pt idx="63">
                  <c:v>-0.11053755103550574</c:v>
                </c:pt>
                <c:pt idx="64">
                  <c:v>-0.11045249981610814</c:v>
                </c:pt>
                <c:pt idx="65">
                  <c:v>-0.11036247748825603</c:v>
                </c:pt>
                <c:pt idx="66">
                  <c:v>-0.11026719834481785</c:v>
                </c:pt>
                <c:pt idx="67">
                  <c:v>-0.11016636332997341</c:v>
                </c:pt>
                <c:pt idx="68">
                  <c:v>-0.11005965690189369</c:v>
                </c:pt>
                <c:pt idx="69">
                  <c:v>-0.10994674078507345</c:v>
                </c:pt>
                <c:pt idx="70">
                  <c:v>-0.1098272638705549</c:v>
                </c:pt>
                <c:pt idx="71">
                  <c:v>-0.10970085623402712</c:v>
                </c:pt>
                <c:pt idx="72">
                  <c:v>-0.10956712545502463</c:v>
                </c:pt>
                <c:pt idx="73">
                  <c:v>-0.10942566152480469</c:v>
                </c:pt>
                <c:pt idx="74">
                  <c:v>-0.10927603012182144</c:v>
                </c:pt>
                <c:pt idx="75">
                  <c:v>-0.10911777466496508</c:v>
                </c:pt>
                <c:pt idx="76">
                  <c:v>-0.1089504154758142</c:v>
                </c:pt>
                <c:pt idx="77">
                  <c:v>-0.10877344900803387</c:v>
                </c:pt>
                <c:pt idx="78">
                  <c:v>-0.10858634703333506</c:v>
                </c:pt>
                <c:pt idx="79">
                  <c:v>-0.10838855225503735</c:v>
                </c:pt>
                <c:pt idx="80">
                  <c:v>-0.10817947708638877</c:v>
                </c:pt>
                <c:pt idx="81">
                  <c:v>-0.10795851399322177</c:v>
                </c:pt>
                <c:pt idx="82">
                  <c:v>-0.10772501990414408</c:v>
                </c:pt>
                <c:pt idx="83">
                  <c:v>-0.10747831887079601</c:v>
                </c:pt>
                <c:pt idx="84">
                  <c:v>-0.10721770903061892</c:v>
                </c:pt>
                <c:pt idx="85">
                  <c:v>-0.10694245430113453</c:v>
                </c:pt>
                <c:pt idx="86">
                  <c:v>-0.10665178329742112</c:v>
                </c:pt>
                <c:pt idx="87">
                  <c:v>-0.10634489310984156</c:v>
                </c:pt>
                <c:pt idx="88">
                  <c:v>-0.10602094431501075</c:v>
                </c:pt>
                <c:pt idx="89">
                  <c:v>-0.10567905584390166</c:v>
                </c:pt>
                <c:pt idx="90">
                  <c:v>-0.10531832308574955</c:v>
                </c:pt>
                <c:pt idx="91">
                  <c:v>-0.10493779951092397</c:v>
                </c:pt>
                <c:pt idx="92">
                  <c:v>-0.10453649098482999</c:v>
                </c:pt>
                <c:pt idx="93">
                  <c:v>-0.10411338578151678</c:v>
                </c:pt>
                <c:pt idx="94">
                  <c:v>-0.10366742520162567</c:v>
                </c:pt>
                <c:pt idx="95">
                  <c:v>-0.10319750334350931</c:v>
                </c:pt>
                <c:pt idx="96">
                  <c:v>-0.10270249980922042</c:v>
                </c:pt>
                <c:pt idx="97">
                  <c:v>-0.10218124365446561</c:v>
                </c:pt>
                <c:pt idx="98">
                  <c:v>-0.10163253656342511</c:v>
                </c:pt>
                <c:pt idx="99">
                  <c:v>-0.1010551432684486</c:v>
                </c:pt>
                <c:pt idx="100">
                  <c:v>-0.10044779984810931</c:v>
                </c:pt>
                <c:pt idx="101">
                  <c:v>-9.9809216253699137E-2</c:v>
                </c:pt>
                <c:pt idx="102">
                  <c:v>-9.9138067524211851E-2</c:v>
                </c:pt>
                <c:pt idx="103">
                  <c:v>-9.8433015671766849E-2</c:v>
                </c:pt>
                <c:pt idx="104">
                  <c:v>-9.7692702019788566E-2</c:v>
                </c:pt>
                <c:pt idx="105">
                  <c:v>-9.6915758540257968E-2</c:v>
                </c:pt>
                <c:pt idx="106">
                  <c:v>-9.610080029242779E-2</c:v>
                </c:pt>
                <c:pt idx="107">
                  <c:v>-9.5246437990042274E-2</c:v>
                </c:pt>
                <c:pt idx="108">
                  <c:v>-9.4351292094483688E-2</c:v>
                </c:pt>
                <c:pt idx="109">
                  <c:v>-9.3413994061742417E-2</c:v>
                </c:pt>
                <c:pt idx="110">
                  <c:v>-9.2433195114681635E-2</c:v>
                </c:pt>
                <c:pt idx="111">
                  <c:v>-9.1407560916184682E-2</c:v>
                </c:pt>
                <c:pt idx="112">
                  <c:v>-9.0335803840839848E-2</c:v>
                </c:pt>
                <c:pt idx="113">
                  <c:v>-8.9216694832606219E-2</c:v>
                </c:pt>
                <c:pt idx="114">
                  <c:v>-8.8049045472428214E-2</c:v>
                </c:pt>
                <c:pt idx="115">
                  <c:v>-8.6831743368482747E-2</c:v>
                </c:pt>
                <c:pt idx="116">
                  <c:v>-8.5563774396810163E-2</c:v>
                </c:pt>
                <c:pt idx="117">
                  <c:v>-8.4244206086741713E-2</c:v>
                </c:pt>
                <c:pt idx="118">
                  <c:v>-8.2872226752389672E-2</c:v>
                </c:pt>
                <c:pt idx="119">
                  <c:v>-8.1447161958991432E-2</c:v>
                </c:pt>
                <c:pt idx="120">
                  <c:v>-7.9968467151457182E-2</c:v>
                </c:pt>
                <c:pt idx="121">
                  <c:v>-7.8435769232359467E-2</c:v>
                </c:pt>
                <c:pt idx="122">
                  <c:v>-7.6848867931208389E-2</c:v>
                </c:pt>
                <c:pt idx="123">
                  <c:v>-7.5207753523401893E-2</c:v>
                </c:pt>
                <c:pt idx="124">
                  <c:v>-7.3512632989752316E-2</c:v>
                </c:pt>
                <c:pt idx="125">
                  <c:v>-7.1763947701186187E-2</c:v>
                </c:pt>
                <c:pt idx="126">
                  <c:v>-6.9962373698191693E-2</c:v>
                </c:pt>
                <c:pt idx="127">
                  <c:v>-6.8108837996950874E-2</c:v>
                </c:pt>
                <c:pt idx="128">
                  <c:v>-6.6204550769726672E-2</c:v>
                </c:pt>
                <c:pt idx="129">
                  <c:v>-6.4251010920938184E-2</c:v>
                </c:pt>
                <c:pt idx="130">
                  <c:v>-6.2250001751387757E-2</c:v>
                </c:pt>
                <c:pt idx="131">
                  <c:v>-6.0203618164194124E-2</c:v>
                </c:pt>
                <c:pt idx="132">
                  <c:v>-5.8114282852883253E-2</c:v>
                </c:pt>
                <c:pt idx="133">
                  <c:v>-5.5984710734433236E-2</c:v>
                </c:pt>
                <c:pt idx="134">
                  <c:v>-5.3817936687859891E-2</c:v>
                </c:pt>
                <c:pt idx="135">
                  <c:v>-5.1617330999715931E-2</c:v>
                </c:pt>
                <c:pt idx="136">
                  <c:v>-4.9386555451031683E-2</c:v>
                </c:pt>
                <c:pt idx="137">
                  <c:v>-4.7129580084538179E-2</c:v>
                </c:pt>
                <c:pt idx="138">
                  <c:v>-4.4850671773791297E-2</c:v>
                </c:pt>
                <c:pt idx="139">
                  <c:v>-4.2554356553953274E-2</c:v>
                </c:pt>
                <c:pt idx="140">
                  <c:v>-4.0245416520038955E-2</c:v>
                </c:pt>
                <c:pt idx="141">
                  <c:v>-3.7928873900474169E-2</c:v>
                </c:pt>
                <c:pt idx="142">
                  <c:v>-3.5609936483473201E-2</c:v>
                </c:pt>
                <c:pt idx="143">
                  <c:v>-3.3293989112589538E-2</c:v>
                </c:pt>
                <c:pt idx="144">
                  <c:v>-3.0986553777120233E-2</c:v>
                </c:pt>
                <c:pt idx="145">
                  <c:v>-2.8693240683252512E-2</c:v>
                </c:pt>
                <c:pt idx="146">
                  <c:v>-2.6419723463334797E-2</c:v>
                </c:pt>
                <c:pt idx="147">
                  <c:v>-2.4171697493583132E-2</c:v>
                </c:pt>
                <c:pt idx="148">
                  <c:v>-2.1954820964463488E-2</c:v>
                </c:pt>
                <c:pt idx="149">
                  <c:v>-1.9774683547586793E-2</c:v>
                </c:pt>
                <c:pt idx="150">
                  <c:v>-1.7636763131175359E-2</c:v>
                </c:pt>
                <c:pt idx="151">
                  <c:v>-1.5546362725359673E-2</c:v>
                </c:pt>
                <c:pt idx="152">
                  <c:v>-1.3508598301681525E-2</c:v>
                </c:pt>
                <c:pt idx="153">
                  <c:v>-1.1528333709474712E-2</c:v>
                </c:pt>
                <c:pt idx="154">
                  <c:v>-9.6101395871599337E-3</c:v>
                </c:pt>
                <c:pt idx="155">
                  <c:v>-7.7582713156663504E-3</c:v>
                </c:pt>
                <c:pt idx="156">
                  <c:v>-5.9766314846603939E-3</c:v>
                </c:pt>
                <c:pt idx="157">
                  <c:v>-4.2687343615605772E-3</c:v>
                </c:pt>
                <c:pt idx="158">
                  <c:v>-2.6376823789355337E-3</c:v>
                </c:pt>
                <c:pt idx="159">
                  <c:v>-1.0861524094263482E-3</c:v>
                </c:pt>
                <c:pt idx="160">
                  <c:v>3.8363114952123258E-4</c:v>
                </c:pt>
                <c:pt idx="161">
                  <c:v>1.7699025836314024E-3</c:v>
                </c:pt>
                <c:pt idx="162">
                  <c:v>3.0713573680653198E-3</c:v>
                </c:pt>
                <c:pt idx="163">
                  <c:v>4.2871554288149523E-3</c:v>
                </c:pt>
                <c:pt idx="164">
                  <c:v>5.4169182937025724E-3</c:v>
                </c:pt>
                <c:pt idx="165">
                  <c:v>6.4607210938154858E-3</c:v>
                </c:pt>
                <c:pt idx="166">
                  <c:v>7.4190778419048744E-3</c:v>
                </c:pt>
                <c:pt idx="167">
                  <c:v>8.2929220762659496E-3</c:v>
                </c:pt>
                <c:pt idx="168">
                  <c:v>9.0835886668185553E-3</c:v>
                </c:pt>
                <c:pt idx="169">
                  <c:v>9.7927860757025843E-3</c:v>
                </c:pt>
                <c:pt idx="170">
                  <c:v>1.0422569974067739E-2</c:v>
                </c:pt>
                <c:pt idx="171">
                  <c:v>1.0975313366034863E-2</c:v>
                </c:pt>
                <c:pt idx="172">
                  <c:v>1.145367207582749E-2</c:v>
                </c:pt>
                <c:pt idx="173">
                  <c:v>1.1860553581044446E-2</c:v>
                </c:pt>
                <c:pt idx="174">
                  <c:v>1.2199080435994731E-2</c:v>
                </c:pt>
                <c:pt idx="175">
                  <c:v>1.2472555912553964E-2</c:v>
                </c:pt>
                <c:pt idx="176">
                  <c:v>1.2684428425881803E-2</c:v>
                </c:pt>
                <c:pt idx="177">
                  <c:v>1.2838257466277755E-2</c:v>
                </c:pt>
                <c:pt idx="178">
                  <c:v>1.293767998148402E-2</c:v>
                </c:pt>
                <c:pt idx="179">
                  <c:v>1.2986377852805285E-2</c:v>
                </c:pt>
                <c:pt idx="180">
                  <c:v>1.2988047443763603E-2</c:v>
                </c:pt>
                <c:pt idx="181">
                  <c:v>1.2946371180233295E-2</c:v>
                </c:pt>
                <c:pt idx="182">
                  <c:v>1.286499089704324E-2</c:v>
                </c:pt>
                <c:pt idx="183">
                  <c:v>1.274748387058971E-2</c:v>
                </c:pt>
                <c:pt idx="184">
                  <c:v>1.2597341361055704E-2</c:v>
                </c:pt>
                <c:pt idx="185">
                  <c:v>1.2417949527726735E-2</c:v>
                </c:pt>
                <c:pt idx="186">
                  <c:v>1.2212573295587604E-2</c:v>
                </c:pt>
                <c:pt idx="187">
                  <c:v>1.198434224370401E-2</c:v>
                </c:pt>
                <c:pt idx="188">
                  <c:v>1.173623966056587E-2</c:v>
                </c:pt>
                <c:pt idx="189">
                  <c:v>1.1471093526161451E-2</c:v>
                </c:pt>
                <c:pt idx="190">
                  <c:v>1.1191569996815844E-2</c:v>
                </c:pt>
                <c:pt idx="191">
                  <c:v>1.0900169473833182E-2</c:v>
                </c:pt>
                <c:pt idx="192">
                  <c:v>1.0599223874475719E-2</c:v>
                </c:pt>
                <c:pt idx="193">
                  <c:v>1.029089592393541E-2</c:v>
                </c:pt>
                <c:pt idx="194">
                  <c:v>9.9771811432943936E-3</c:v>
                </c:pt>
                <c:pt idx="195">
                  <c:v>9.6599098334239353E-3</c:v>
                </c:pt>
                <c:pt idx="196">
                  <c:v>9.3407509432895785E-3</c:v>
                </c:pt>
                <c:pt idx="197">
                  <c:v>9.021217229062687E-3</c:v>
                </c:pt>
                <c:pt idx="198">
                  <c:v>8.7026708856541863E-3</c:v>
                </c:pt>
                <c:pt idx="199">
                  <c:v>8.3863301305985068E-3</c:v>
                </c:pt>
                <c:pt idx="200">
                  <c:v>8.0732763190397312E-3</c:v>
                </c:pt>
                <c:pt idx="201">
                  <c:v>7.7644614913361873E-3</c:v>
                </c:pt>
                <c:pt idx="202">
                  <c:v>7.4607161580445835E-3</c:v>
                </c:pt>
                <c:pt idx="203">
                  <c:v>7.1627569691142326E-3</c:v>
                </c:pt>
                <c:pt idx="204">
                  <c:v>6.8711948851418814E-3</c:v>
                </c:pt>
                <c:pt idx="205">
                  <c:v>6.5865432891614997E-3</c:v>
                </c:pt>
                <c:pt idx="206">
                  <c:v>6.3092251296355409E-3</c:v>
                </c:pt>
                <c:pt idx="207">
                  <c:v>6.0395812628427567E-3</c:v>
                </c:pt>
                <c:pt idx="208">
                  <c:v>5.7778774353433671E-3</c:v>
                </c:pt>
                <c:pt idx="209">
                  <c:v>5.5243110681793941E-3</c:v>
                </c:pt>
                <c:pt idx="210">
                  <c:v>5.2790185995851713E-3</c:v>
                </c:pt>
                <c:pt idx="211">
                  <c:v>5.042081361879008E-3</c:v>
                </c:pt>
                <c:pt idx="212">
                  <c:v>4.8135316570665646E-3</c:v>
                </c:pt>
                <c:pt idx="213">
                  <c:v>4.5933584653832802E-3</c:v>
                </c:pt>
                <c:pt idx="214">
                  <c:v>4.3815126421789903E-3</c:v>
                </c:pt>
                <c:pt idx="215">
                  <c:v>4.1779118453972326E-3</c:v>
                </c:pt>
                <c:pt idx="216">
                  <c:v>3.9824448479591429E-3</c:v>
                </c:pt>
                <c:pt idx="217">
                  <c:v>3.7949758107536174E-3</c:v>
                </c:pt>
                <c:pt idx="218">
                  <c:v>3.6153479720529122E-3</c:v>
                </c:pt>
                <c:pt idx="219">
                  <c:v>3.4433870894033636E-3</c:v>
                </c:pt>
                <c:pt idx="220">
                  <c:v>3.2789046039821083E-3</c:v>
                </c:pt>
                <c:pt idx="221">
                  <c:v>3.1217003527114796E-3</c:v>
                </c:pt>
                <c:pt idx="222">
                  <c:v>2.9715651099974016E-3</c:v>
                </c:pt>
                <c:pt idx="223">
                  <c:v>2.8282829472867708E-3</c:v>
                </c:pt>
                <c:pt idx="224">
                  <c:v>2.6916331179127149E-3</c:v>
                </c:pt>
                <c:pt idx="225">
                  <c:v>2.5613918643495547E-3</c:v>
                </c:pt>
                <c:pt idx="226">
                  <c:v>2.4373340066972012E-3</c:v>
                </c:pt>
                <c:pt idx="227">
                  <c:v>2.3192343306464992E-3</c:v>
                </c:pt>
                <c:pt idx="228">
                  <c:v>2.206868740309505E-3</c:v>
                </c:pt>
                <c:pt idx="229">
                  <c:v>2.1000152916583058E-3</c:v>
                </c:pt>
                <c:pt idx="230">
                  <c:v>1.9984551517602507E-3</c:v>
                </c:pt>
                <c:pt idx="231">
                  <c:v>1.9019732525111378E-3</c:v>
                </c:pt>
                <c:pt idx="232">
                  <c:v>1.8103589987176619E-3</c:v>
                </c:pt>
                <c:pt idx="233">
                  <c:v>1.7234067965942281E-3</c:v>
                </c:pt>
                <c:pt idx="234">
                  <c:v>1.640916416056365E-3</c:v>
                </c:pt>
                <c:pt idx="235">
                  <c:v>1.5626934119241421E-3</c:v>
                </c:pt>
                <c:pt idx="236">
                  <c:v>1.4885494146405431E-3</c:v>
                </c:pt>
                <c:pt idx="237">
                  <c:v>1.4183023007831685E-3</c:v>
                </c:pt>
                <c:pt idx="238">
                  <c:v>1.351776334480693E-3</c:v>
                </c:pt>
                <c:pt idx="239">
                  <c:v>1.288802314362915E-3</c:v>
                </c:pt>
                <c:pt idx="240">
                  <c:v>1.2292176424813055E-3</c:v>
                </c:pt>
                <c:pt idx="241">
                  <c:v>1.1728663303474385E-3</c:v>
                </c:pt>
                <c:pt idx="242">
                  <c:v>1.1195989859337193E-3</c:v>
                </c:pt>
                <c:pt idx="243">
                  <c:v>1.0692728402412889E-3</c:v>
                </c:pt>
                <c:pt idx="244">
                  <c:v>1.0217516729443441E-3</c:v>
                </c:pt>
                <c:pt idx="245">
                  <c:v>9.7690577004615631E-4</c:v>
                </c:pt>
                <c:pt idx="246">
                  <c:v>9.3461186583282461E-4</c:v>
                </c:pt>
                <c:pt idx="247">
                  <c:v>8.9475305545687843E-4</c:v>
                </c:pt>
                <c:pt idx="248">
                  <c:v>8.5721875918661459E-4</c:v>
                </c:pt>
                <c:pt idx="249">
                  <c:v>8.2190463750725254E-4</c:v>
                </c:pt>
                <c:pt idx="250">
                  <c:v>7.887125540911509E-4</c:v>
                </c:pt>
                <c:pt idx="251">
                  <c:v>7.5755052868150619E-4</c:v>
                </c:pt>
                <c:pt idx="252">
                  <c:v>7.2833271764344417E-4</c:v>
                </c:pt>
                <c:pt idx="253">
                  <c:v>7.0097942063715424E-4</c:v>
                </c:pt>
                <c:pt idx="254">
                  <c:v>6.7541710667796755E-4</c:v>
                </c:pt>
                <c:pt idx="255">
                  <c:v>6.515785013666873E-4</c:v>
                </c:pt>
                <c:pt idx="256">
                  <c:v>6.2940268724340513E-4</c:v>
                </c:pt>
                <c:pt idx="257">
                  <c:v>6.0883528823153993E-4</c:v>
                </c:pt>
                <c:pt idx="258">
                  <c:v>5.8982871776946542E-4</c:v>
                </c:pt>
                <c:pt idx="259">
                  <c:v>5.7234249521761452E-4</c:v>
                </c:pt>
                <c:pt idx="260">
                  <c:v>5.5634368500357984E-4</c:v>
                </c:pt>
                <c:pt idx="261">
                  <c:v>5.4180745761810286E-4</c:v>
                </c:pt>
                <c:pt idx="262">
                  <c:v>5.2871781129104416E-4</c:v>
                </c:pt>
                <c:pt idx="263">
                  <c:v>5.170684912971388E-4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A-4BC5-B778-CD508FE0A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(deg)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'1st-order LPF'!$P$4</c:f>
              <c:strCache>
                <c:ptCount val="1"/>
                <c:pt idx="0">
                  <c:v>Phase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'1st-order LPF'!$E$5:$E$268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'1st-order LPF'!$P$5:$P$268</c:f>
              <c:numCache>
                <c:formatCode>General</c:formatCode>
                <c:ptCount val="264"/>
                <c:pt idx="0">
                  <c:v>-0.5721205042606361</c:v>
                </c:pt>
                <c:pt idx="1">
                  <c:v>-0.58889391791827239</c:v>
                </c:pt>
                <c:pt idx="2">
                  <c:v>-0.60615921619470914</c:v>
                </c:pt>
                <c:pt idx="3">
                  <c:v>-0.62393354888460995</c:v>
                </c:pt>
                <c:pt idx="4">
                  <c:v>-0.64222834380620986</c:v>
                </c:pt>
                <c:pt idx="5">
                  <c:v>-0.66106074817701987</c:v>
                </c:pt>
                <c:pt idx="6">
                  <c:v>-0.68044218711386451</c:v>
                </c:pt>
                <c:pt idx="7">
                  <c:v>-0.70038980483312163</c:v>
                </c:pt>
                <c:pt idx="8">
                  <c:v>-0.72092646429137097</c:v>
                </c:pt>
                <c:pt idx="9">
                  <c:v>-0.74206358545787476</c:v>
                </c:pt>
                <c:pt idx="10">
                  <c:v>-0.76381830684396068</c:v>
                </c:pt>
                <c:pt idx="11">
                  <c:v>-0.78621348506961519</c:v>
                </c:pt>
                <c:pt idx="12">
                  <c:v>-0.80926625385251039</c:v>
                </c:pt>
                <c:pt idx="13">
                  <c:v>-0.83298802411973127</c:v>
                </c:pt>
                <c:pt idx="14">
                  <c:v>-0.85741308475577438</c:v>
                </c:pt>
                <c:pt idx="15">
                  <c:v>-0.88255284056700167</c:v>
                </c:pt>
                <c:pt idx="16">
                  <c:v>-0.90842441333632107</c:v>
                </c:pt>
                <c:pt idx="17">
                  <c:v>-0.93505636106890588</c:v>
                </c:pt>
                <c:pt idx="18">
                  <c:v>-0.96247151746136528</c:v>
                </c:pt>
                <c:pt idx="19">
                  <c:v>-0.99068699198745347</c:v>
                </c:pt>
                <c:pt idx="20">
                  <c:v>-1.0197313288085088</c:v>
                </c:pt>
                <c:pt idx="21">
                  <c:v>-1.0496216274365342</c:v>
                </c:pt>
                <c:pt idx="22">
                  <c:v>-1.0803921402354211</c:v>
                </c:pt>
                <c:pt idx="23">
                  <c:v>-1.1120656739882431</c:v>
                </c:pt>
                <c:pt idx="24">
                  <c:v>-1.1446650287944684</c:v>
                </c:pt>
                <c:pt idx="25">
                  <c:v>-1.1782244355224141</c:v>
                </c:pt>
                <c:pt idx="26">
                  <c:v>-1.2127609596102911</c:v>
                </c:pt>
                <c:pt idx="27">
                  <c:v>-1.2483088147251753</c:v>
                </c:pt>
                <c:pt idx="28">
                  <c:v>-1.2849022042112441</c:v>
                </c:pt>
                <c:pt idx="29">
                  <c:v>-1.3225638835029285</c:v>
                </c:pt>
                <c:pt idx="30">
                  <c:v>-1.3613337518907556</c:v>
                </c:pt>
                <c:pt idx="31">
                  <c:v>-1.4012345409366245</c:v>
                </c:pt>
                <c:pt idx="32">
                  <c:v>-1.4423061230437355</c:v>
                </c:pt>
                <c:pt idx="33">
                  <c:v>-1.4845769194735241</c:v>
                </c:pt>
                <c:pt idx="34">
                  <c:v>-1.5280867706434205</c:v>
                </c:pt>
                <c:pt idx="35">
                  <c:v>-1.5728754983320283</c:v>
                </c:pt>
                <c:pt idx="36">
                  <c:v>-1.6189714704396376</c:v>
                </c:pt>
                <c:pt idx="37">
                  <c:v>-1.6664144683384494</c:v>
                </c:pt>
                <c:pt idx="38">
                  <c:v>-1.7152499662562908</c:v>
                </c:pt>
                <c:pt idx="39">
                  <c:v>-1.7655119799046257</c:v>
                </c:pt>
                <c:pt idx="40">
                  <c:v>-1.8172516458097798</c:v>
                </c:pt>
                <c:pt idx="41">
                  <c:v>-1.8704972069355554</c:v>
                </c:pt>
                <c:pt idx="42">
                  <c:v>-1.9253054518437118</c:v>
                </c:pt>
                <c:pt idx="43">
                  <c:v>-1.9817159863984171</c:v>
                </c:pt>
                <c:pt idx="44">
                  <c:v>-2.0397798073837721</c:v>
                </c:pt>
                <c:pt idx="45">
                  <c:v>-2.0995364403416068</c:v>
                </c:pt>
                <c:pt idx="46">
                  <c:v>-2.1610425070030908</c:v>
                </c:pt>
                <c:pt idx="47">
                  <c:v>-2.2243488635140247</c:v>
                </c:pt>
                <c:pt idx="48">
                  <c:v>-2.2895005986085248</c:v>
                </c:pt>
                <c:pt idx="49">
                  <c:v>-2.356559878961642</c:v>
                </c:pt>
                <c:pt idx="50">
                  <c:v>-2.4255830914561671</c:v>
                </c:pt>
                <c:pt idx="51">
                  <c:v>-2.4966151299314441</c:v>
                </c:pt>
                <c:pt idx="52">
                  <c:v>-2.5697293654396289</c:v>
                </c:pt>
                <c:pt idx="53">
                  <c:v>-2.6449705312090899</c:v>
                </c:pt>
                <c:pt idx="54">
                  <c:v>-2.7224175268513373</c:v>
                </c:pt>
                <c:pt idx="55">
                  <c:v>-2.8021206036700317</c:v>
                </c:pt>
                <c:pt idx="56">
                  <c:v>-2.8841470313136015</c:v>
                </c:pt>
                <c:pt idx="57">
                  <c:v>-2.9685696650588911</c:v>
                </c:pt>
                <c:pt idx="58">
                  <c:v>-3.0554498160033838</c:v>
                </c:pt>
                <c:pt idx="59">
                  <c:v>-3.1448714752929128</c:v>
                </c:pt>
                <c:pt idx="60">
                  <c:v>-3.236889954182578</c:v>
                </c:pt>
                <c:pt idx="61">
                  <c:v>-3.3315946210497391</c:v>
                </c:pt>
                <c:pt idx="62">
                  <c:v>-3.429057546602178</c:v>
                </c:pt>
                <c:pt idx="63">
                  <c:v>-3.5293563050337124</c:v>
                </c:pt>
                <c:pt idx="64">
                  <c:v>-3.6325739523745679</c:v>
                </c:pt>
                <c:pt idx="65">
                  <c:v>-3.7387933055117242</c:v>
                </c:pt>
                <c:pt idx="66">
                  <c:v>-3.8481026189258052</c:v>
                </c:pt>
                <c:pt idx="67">
                  <c:v>-3.9605841683398655</c:v>
                </c:pt>
                <c:pt idx="68">
                  <c:v>-4.0763313139793294</c:v>
                </c:pt>
                <c:pt idx="69">
                  <c:v>-4.1954427693999792</c:v>
                </c:pt>
                <c:pt idx="70">
                  <c:v>-4.3180054983891765</c:v>
                </c:pt>
                <c:pt idx="71">
                  <c:v>-4.4441231403233203</c:v>
                </c:pt>
                <c:pt idx="72">
                  <c:v>-4.5738932096431011</c:v>
                </c:pt>
                <c:pt idx="73">
                  <c:v>-4.707418437603696</c:v>
                </c:pt>
                <c:pt idx="74">
                  <c:v>-4.8448067247635933</c:v>
                </c:pt>
                <c:pt idx="75">
                  <c:v>-4.9861654107122995</c:v>
                </c:pt>
                <c:pt idx="76">
                  <c:v>-5.1316069058911191</c:v>
                </c:pt>
                <c:pt idx="77">
                  <c:v>-5.2812429580498383</c:v>
                </c:pt>
                <c:pt idx="78">
                  <c:v>-5.4351902708721873</c:v>
                </c:pt>
                <c:pt idx="79">
                  <c:v>-5.5935704338103083</c:v>
                </c:pt>
                <c:pt idx="80">
                  <c:v>-5.7565098456736878</c:v>
                </c:pt>
                <c:pt idx="81">
                  <c:v>-5.9241226493319701</c:v>
                </c:pt>
                <c:pt idx="82">
                  <c:v>-6.0965502947558301</c:v>
                </c:pt>
                <c:pt idx="83">
                  <c:v>-6.2739161444183704</c:v>
                </c:pt>
                <c:pt idx="84">
                  <c:v>-6.4563593406644264</c:v>
                </c:pt>
                <c:pt idx="85">
                  <c:v>-6.6440120739799493</c:v>
                </c:pt>
                <c:pt idx="86">
                  <c:v>-6.8370220674599977</c:v>
                </c:pt>
                <c:pt idx="87">
                  <c:v>-7.0355242217652876</c:v>
                </c:pt>
                <c:pt idx="88">
                  <c:v>-7.2396743316576231</c:v>
                </c:pt>
                <c:pt idx="89">
                  <c:v>-7.4496207311102047</c:v>
                </c:pt>
                <c:pt idx="90">
                  <c:v>-7.6655098010355172</c:v>
                </c:pt>
                <c:pt idx="91">
                  <c:v>-7.8875026657210867</c:v>
                </c:pt>
                <c:pt idx="92">
                  <c:v>-8.1157637285574271</c:v>
                </c:pt>
                <c:pt idx="93">
                  <c:v>-8.3504380594989716</c:v>
                </c:pt>
                <c:pt idx="94">
                  <c:v>-8.5917072536858701</c:v>
                </c:pt>
                <c:pt idx="95">
                  <c:v>-8.839733116153397</c:v>
                </c:pt>
                <c:pt idx="96">
                  <c:v>-9.094679867530445</c:v>
                </c:pt>
                <c:pt idx="97">
                  <c:v>-9.3567305872711639</c:v>
                </c:pt>
                <c:pt idx="98">
                  <c:v>-9.626047859569054</c:v>
                </c:pt>
                <c:pt idx="99">
                  <c:v>-9.9028236095335842</c:v>
                </c:pt>
                <c:pt idx="100">
                  <c:v>-10.187223101903967</c:v>
                </c:pt>
                <c:pt idx="101">
                  <c:v>-10.479440150930408</c:v>
                </c:pt>
                <c:pt idx="102">
                  <c:v>-10.779652299444594</c:v>
                </c:pt>
                <c:pt idx="103">
                  <c:v>-11.08804811593356</c:v>
                </c:pt>
                <c:pt idx="104">
                  <c:v>-11.404810140907912</c:v>
                </c:pt>
                <c:pt idx="105">
                  <c:v>-11.730125444314526</c:v>
                </c:pt>
                <c:pt idx="106">
                  <c:v>-12.064185057616049</c:v>
                </c:pt>
                <c:pt idx="107">
                  <c:v>-12.4071779064776</c:v>
                </c:pt>
                <c:pt idx="108">
                  <c:v>-12.759290233308494</c:v>
                </c:pt>
                <c:pt idx="109">
                  <c:v>-13.120710414653907</c:v>
                </c:pt>
                <c:pt idx="110">
                  <c:v>-13.491622823293921</c:v>
                </c:pt>
                <c:pt idx="111">
                  <c:v>-13.872223323381842</c:v>
                </c:pt>
                <c:pt idx="112">
                  <c:v>-14.262686020709724</c:v>
                </c:pt>
                <c:pt idx="113">
                  <c:v>-14.663194904956685</c:v>
                </c:pt>
                <c:pt idx="114">
                  <c:v>-15.073932081936423</c:v>
                </c:pt>
                <c:pt idx="115">
                  <c:v>-15.495071495901696</c:v>
                </c:pt>
                <c:pt idx="116">
                  <c:v>-15.926778027328174</c:v>
                </c:pt>
                <c:pt idx="117">
                  <c:v>-16.36922763207739</c:v>
                </c:pt>
                <c:pt idx="118">
                  <c:v>-16.822569169426306</c:v>
                </c:pt>
                <c:pt idx="119">
                  <c:v>-17.286960271884777</c:v>
                </c:pt>
                <c:pt idx="120">
                  <c:v>-17.762544998168664</c:v>
                </c:pt>
                <c:pt idx="121">
                  <c:v>-18.249457881140259</c:v>
                </c:pt>
                <c:pt idx="122">
                  <c:v>-18.747827774554857</c:v>
                </c:pt>
                <c:pt idx="123">
                  <c:v>-19.257771271338566</c:v>
                </c:pt>
                <c:pt idx="124">
                  <c:v>-19.779391332244991</c:v>
                </c:pt>
                <c:pt idx="125">
                  <c:v>-20.312775886443859</c:v>
                </c:pt>
                <c:pt idx="126">
                  <c:v>-20.858006409249288</c:v>
                </c:pt>
                <c:pt idx="127">
                  <c:v>-21.415146191696682</c:v>
                </c:pt>
                <c:pt idx="128">
                  <c:v>-21.984238870034417</c:v>
                </c:pt>
                <c:pt idx="129">
                  <c:v>-22.56531184216399</c:v>
                </c:pt>
                <c:pt idx="130">
                  <c:v>-23.158379446736053</c:v>
                </c:pt>
                <c:pt idx="131">
                  <c:v>-23.763426696038536</c:v>
                </c:pt>
                <c:pt idx="132">
                  <c:v>-24.380417574104335</c:v>
                </c:pt>
                <c:pt idx="133">
                  <c:v>-25.009307551055034</c:v>
                </c:pt>
                <c:pt idx="134">
                  <c:v>-25.650013371060716</c:v>
                </c:pt>
                <c:pt idx="135">
                  <c:v>-26.302430688359532</c:v>
                </c:pt>
                <c:pt idx="136">
                  <c:v>-26.966436944968297</c:v>
                </c:pt>
                <c:pt idx="137">
                  <c:v>-27.641871514941045</c:v>
                </c:pt>
                <c:pt idx="138">
                  <c:v>-28.328552778005218</c:v>
                </c:pt>
                <c:pt idx="139">
                  <c:v>-29.026272082821166</c:v>
                </c:pt>
                <c:pt idx="140">
                  <c:v>-29.734788174566305</c:v>
                </c:pt>
                <c:pt idx="141">
                  <c:v>-30.45382640364183</c:v>
                </c:pt>
                <c:pt idx="142">
                  <c:v>-31.183094909116736</c:v>
                </c:pt>
                <c:pt idx="143">
                  <c:v>-31.922254031880119</c:v>
                </c:pt>
                <c:pt idx="144">
                  <c:v>-32.670949605113087</c:v>
                </c:pt>
                <c:pt idx="145">
                  <c:v>-33.428787372439821</c:v>
                </c:pt>
                <c:pt idx="146">
                  <c:v>-34.195349309619175</c:v>
                </c:pt>
                <c:pt idx="147">
                  <c:v>-34.970177724521783</c:v>
                </c:pt>
                <c:pt idx="148">
                  <c:v>-35.752802887583208</c:v>
                </c:pt>
                <c:pt idx="149">
                  <c:v>-36.542708614133517</c:v>
                </c:pt>
                <c:pt idx="150">
                  <c:v>-37.339367403480288</c:v>
                </c:pt>
                <c:pt idx="151">
                  <c:v>-38.142222091809714</c:v>
                </c:pt>
                <c:pt idx="152">
                  <c:v>-38.950683937182951</c:v>
                </c:pt>
                <c:pt idx="153">
                  <c:v>-39.764155201120808</c:v>
                </c:pt>
                <c:pt idx="154">
                  <c:v>-40.582012716375743</c:v>
                </c:pt>
                <c:pt idx="155">
                  <c:v>-41.403616691566135</c:v>
                </c:pt>
                <c:pt idx="156">
                  <c:v>-42.228309343332356</c:v>
                </c:pt>
                <c:pt idx="157">
                  <c:v>-43.05542649709276</c:v>
                </c:pt>
                <c:pt idx="158">
                  <c:v>-43.884290001942411</c:v>
                </c:pt>
                <c:pt idx="159">
                  <c:v>-44.714213399273845</c:v>
                </c:pt>
                <c:pt idx="160">
                  <c:v>-45.54451288458506</c:v>
                </c:pt>
                <c:pt idx="161">
                  <c:v>-46.374497749829821</c:v>
                </c:pt>
                <c:pt idx="162">
                  <c:v>-47.203481478578595</c:v>
                </c:pt>
                <c:pt idx="163">
                  <c:v>-48.030778567615734</c:v>
                </c:pt>
                <c:pt idx="164">
                  <c:v>-48.855714826069793</c:v>
                </c:pt>
                <c:pt idx="165">
                  <c:v>-49.677624174529903</c:v>
                </c:pt>
                <c:pt idx="166">
                  <c:v>-50.495855729481725</c:v>
                </c:pt>
                <c:pt idx="167">
                  <c:v>-51.309768643501897</c:v>
                </c:pt>
                <c:pt idx="168">
                  <c:v>-52.118747867440831</c:v>
                </c:pt>
                <c:pt idx="169">
                  <c:v>-52.922187695904846</c:v>
                </c:pt>
                <c:pt idx="170">
                  <c:v>-53.719515280690217</c:v>
                </c:pt>
                <c:pt idx="171">
                  <c:v>-54.510172529749127</c:v>
                </c:pt>
                <c:pt idx="172">
                  <c:v>-55.293631897024028</c:v>
                </c:pt>
                <c:pt idx="173">
                  <c:v>-56.069390956928807</c:v>
                </c:pt>
                <c:pt idx="174">
                  <c:v>-56.836975098252246</c:v>
                </c:pt>
                <c:pt idx="175">
                  <c:v>-57.595939670305462</c:v>
                </c:pt>
                <c:pt idx="176">
                  <c:v>-58.345866829233977</c:v>
                </c:pt>
                <c:pt idx="177">
                  <c:v>-59.086372243544048</c:v>
                </c:pt>
                <c:pt idx="178">
                  <c:v>-59.817099875525813</c:v>
                </c:pt>
                <c:pt idx="179">
                  <c:v>-60.537726251978469</c:v>
                </c:pt>
                <c:pt idx="180">
                  <c:v>-61.247954139122889</c:v>
                </c:pt>
                <c:pt idx="181">
                  <c:v>-61.947520427512401</c:v>
                </c:pt>
                <c:pt idx="182">
                  <c:v>-62.636192025582055</c:v>
                </c:pt>
                <c:pt idx="183">
                  <c:v>-63.313762440059925</c:v>
                </c:pt>
                <c:pt idx="184">
                  <c:v>-63.980055696765504</c:v>
                </c:pt>
                <c:pt idx="185">
                  <c:v>-64.63492255265173</c:v>
                </c:pt>
                <c:pt idx="186">
                  <c:v>-65.278240405864366</c:v>
                </c:pt>
                <c:pt idx="187">
                  <c:v>-65.909913891568905</c:v>
                </c:pt>
                <c:pt idx="188">
                  <c:v>-66.52987031691066</c:v>
                </c:pt>
                <c:pt idx="189">
                  <c:v>-67.138063040126298</c:v>
                </c:pt>
                <c:pt idx="190">
                  <c:v>-67.734466010793255</c:v>
                </c:pt>
                <c:pt idx="191">
                  <c:v>-68.319075025753605</c:v>
                </c:pt>
                <c:pt idx="192">
                  <c:v>-68.891906028526748</c:v>
                </c:pt>
                <c:pt idx="193">
                  <c:v>-69.452994964667667</c:v>
                </c:pt>
                <c:pt idx="194">
                  <c:v>-70.002392474777068</c:v>
                </c:pt>
                <c:pt idx="195">
                  <c:v>-70.540168943938667</c:v>
                </c:pt>
                <c:pt idx="196">
                  <c:v>-71.066407204671293</c:v>
                </c:pt>
                <c:pt idx="197">
                  <c:v>-71.581206439803339</c:v>
                </c:pt>
                <c:pt idx="198">
                  <c:v>-72.08467680561445</c:v>
                </c:pt>
                <c:pt idx="199">
                  <c:v>-72.576942228489401</c:v>
                </c:pt>
                <c:pt idx="200">
                  <c:v>-73.058135522529653</c:v>
                </c:pt>
                <c:pt idx="201">
                  <c:v>-73.528400898457434</c:v>
                </c:pt>
                <c:pt idx="202">
                  <c:v>-73.987889553829604</c:v>
                </c:pt>
                <c:pt idx="203">
                  <c:v>-74.436762807895491</c:v>
                </c:pt>
                <c:pt idx="204">
                  <c:v>-74.875186677760169</c:v>
                </c:pt>
                <c:pt idx="205">
                  <c:v>-75.303334845875995</c:v>
                </c:pt>
                <c:pt idx="206">
                  <c:v>-75.721386133541742</c:v>
                </c:pt>
                <c:pt idx="207">
                  <c:v>-76.129523198678086</c:v>
                </c:pt>
                <c:pt idx="208">
                  <c:v>-76.527933460978161</c:v>
                </c:pt>
                <c:pt idx="209">
                  <c:v>-76.916807699401303</c:v>
                </c:pt>
                <c:pt idx="210">
                  <c:v>-77.296338293348427</c:v>
                </c:pt>
                <c:pt idx="211">
                  <c:v>-77.666721275505751</c:v>
                </c:pt>
                <c:pt idx="212">
                  <c:v>-78.028153069522773</c:v>
                </c:pt>
                <c:pt idx="213">
                  <c:v>-78.380832410174932</c:v>
                </c:pt>
                <c:pt idx="214">
                  <c:v>-78.724957724558195</c:v>
                </c:pt>
                <c:pt idx="215">
                  <c:v>-79.060728632561961</c:v>
                </c:pt>
                <c:pt idx="216">
                  <c:v>-79.38834431726508</c:v>
                </c:pt>
                <c:pt idx="217">
                  <c:v>-79.708003943842755</c:v>
                </c:pt>
                <c:pt idx="218">
                  <c:v>-80.019905916276343</c:v>
                </c:pt>
                <c:pt idx="219">
                  <c:v>-80.324248035609429</c:v>
                </c:pt>
                <c:pt idx="220">
                  <c:v>-80.621226683310383</c:v>
                </c:pt>
                <c:pt idx="221">
                  <c:v>-80.911037538847225</c:v>
                </c:pt>
                <c:pt idx="222">
                  <c:v>-81.193874469689206</c:v>
                </c:pt>
                <c:pt idx="223">
                  <c:v>-81.469929914257307</c:v>
                </c:pt>
                <c:pt idx="224">
                  <c:v>-81.739394710995356</c:v>
                </c:pt>
                <c:pt idx="225">
                  <c:v>-82.0024579588477</c:v>
                </c:pt>
                <c:pt idx="226">
                  <c:v>-82.259306907427188</c:v>
                </c:pt>
                <c:pt idx="227">
                  <c:v>-82.510126875227115</c:v>
                </c:pt>
                <c:pt idx="228">
                  <c:v>-82.755101424687169</c:v>
                </c:pt>
                <c:pt idx="229">
                  <c:v>-82.994412164062751</c:v>
                </c:pt>
                <c:pt idx="230">
                  <c:v>-83.228238615889651</c:v>
                </c:pt>
                <c:pt idx="231">
                  <c:v>-83.456758833228065</c:v>
                </c:pt>
                <c:pt idx="232">
                  <c:v>-83.680148548082627</c:v>
                </c:pt>
                <c:pt idx="233">
                  <c:v>-83.898582100566813</c:v>
                </c:pt>
                <c:pt idx="234">
                  <c:v>-84.112232040954083</c:v>
                </c:pt>
                <c:pt idx="235">
                  <c:v>-84.321269357785184</c:v>
                </c:pt>
                <c:pt idx="236">
                  <c:v>-84.525863379870088</c:v>
                </c:pt>
                <c:pt idx="237">
                  <c:v>-84.726182337064643</c:v>
                </c:pt>
                <c:pt idx="238">
                  <c:v>-84.922393196993241</c:v>
                </c:pt>
                <c:pt idx="239">
                  <c:v>-85.1146619335141</c:v>
                </c:pt>
                <c:pt idx="240">
                  <c:v>-85.303153601899794</c:v>
                </c:pt>
                <c:pt idx="241">
                  <c:v>-85.488032828387517</c:v>
                </c:pt>
                <c:pt idx="242">
                  <c:v>-85.669463909196935</c:v>
                </c:pt>
                <c:pt idx="243">
                  <c:v>-85.847610918644264</c:v>
                </c:pt>
                <c:pt idx="244">
                  <c:v>-86.022638412357594</c:v>
                </c:pt>
                <c:pt idx="245">
                  <c:v>-86.194711316927112</c:v>
                </c:pt>
                <c:pt idx="246">
                  <c:v>-86.363995732883538</c:v>
                </c:pt>
                <c:pt idx="247">
                  <c:v>-86.530659131881137</c:v>
                </c:pt>
                <c:pt idx="248">
                  <c:v>-86.694870834347839</c:v>
                </c:pt>
                <c:pt idx="249">
                  <c:v>-86.856802755571294</c:v>
                </c:pt>
                <c:pt idx="250">
                  <c:v>-87.01662968973838</c:v>
                </c:pt>
                <c:pt idx="251">
                  <c:v>-87.174530401593145</c:v>
                </c:pt>
                <c:pt idx="252">
                  <c:v>-87.330688016072799</c:v>
                </c:pt>
                <c:pt idx="253">
                  <c:v>-87.485291277625365</c:v>
                </c:pt>
                <c:pt idx="254">
                  <c:v>-87.638535307805071</c:v>
                </c:pt>
                <c:pt idx="255">
                  <c:v>-87.790622863721737</c:v>
                </c:pt>
                <c:pt idx="256">
                  <c:v>-87.94176581860637</c:v>
                </c:pt>
                <c:pt idx="257">
                  <c:v>-88.09218648662646</c:v>
                </c:pt>
                <c:pt idx="258">
                  <c:v>-88.242119602699802</c:v>
                </c:pt>
                <c:pt idx="259">
                  <c:v>-88.391814458273785</c:v>
                </c:pt>
                <c:pt idx="260">
                  <c:v>-88.541537287153901</c:v>
                </c:pt>
                <c:pt idx="261">
                  <c:v>-88.691574304948176</c:v>
                </c:pt>
                <c:pt idx="262">
                  <c:v>-88.842235060890985</c:v>
                </c:pt>
                <c:pt idx="263">
                  <c:v>-88.993856738878961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5-4D25-A11C-B347C972B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Response (x/x,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'1st-order High Shelf'!$Z$4</c:f>
              <c:strCache>
                <c:ptCount val="1"/>
                <c:pt idx="0">
                  <c:v>y(n)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'1st-order High Shelf'!$X$5:$X$268</c:f>
              <c:numCache>
                <c:formatCode>General</c:formatCode>
                <c:ptCount val="264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0.72916666666666674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0.85416666666666674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  <c:pt idx="48">
                  <c:v>1</c:v>
                </c:pt>
                <c:pt idx="49">
                  <c:v>1.0208333333333333</c:v>
                </c:pt>
                <c:pt idx="50">
                  <c:v>1.0416666666666667</c:v>
                </c:pt>
                <c:pt idx="51">
                  <c:v>1.0625</c:v>
                </c:pt>
                <c:pt idx="52">
                  <c:v>1.0833333333333333</c:v>
                </c:pt>
                <c:pt idx="53">
                  <c:v>1.1041666666666667</c:v>
                </c:pt>
                <c:pt idx="54">
                  <c:v>1.125</c:v>
                </c:pt>
                <c:pt idx="55">
                  <c:v>1.1458333333333333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1.2083333333333335</c:v>
                </c:pt>
                <c:pt idx="59">
                  <c:v>1.2291666666666665</c:v>
                </c:pt>
                <c:pt idx="60">
                  <c:v>1.25</c:v>
                </c:pt>
                <c:pt idx="61">
                  <c:v>1.2708333333333333</c:v>
                </c:pt>
                <c:pt idx="62">
                  <c:v>1.2916666666666667</c:v>
                </c:pt>
                <c:pt idx="63">
                  <c:v>1.3125</c:v>
                </c:pt>
                <c:pt idx="64">
                  <c:v>1.3333333333333333</c:v>
                </c:pt>
                <c:pt idx="65">
                  <c:v>1.3541666666666667</c:v>
                </c:pt>
                <c:pt idx="66">
                  <c:v>1.375</c:v>
                </c:pt>
                <c:pt idx="67">
                  <c:v>1.3958333333333333</c:v>
                </c:pt>
                <c:pt idx="68">
                  <c:v>1.4166666666666667</c:v>
                </c:pt>
                <c:pt idx="69">
                  <c:v>1.4375</c:v>
                </c:pt>
                <c:pt idx="70">
                  <c:v>1.4583333333333335</c:v>
                </c:pt>
                <c:pt idx="71">
                  <c:v>1.4791666666666665</c:v>
                </c:pt>
                <c:pt idx="72">
                  <c:v>1.5</c:v>
                </c:pt>
                <c:pt idx="73">
                  <c:v>1.5208333333333333</c:v>
                </c:pt>
                <c:pt idx="74">
                  <c:v>1.5416666666666667</c:v>
                </c:pt>
                <c:pt idx="75">
                  <c:v>1.5625</c:v>
                </c:pt>
                <c:pt idx="76">
                  <c:v>1.5833333333333333</c:v>
                </c:pt>
                <c:pt idx="77">
                  <c:v>1.6041666666666667</c:v>
                </c:pt>
                <c:pt idx="78">
                  <c:v>1.625</c:v>
                </c:pt>
                <c:pt idx="79">
                  <c:v>1.6458333333333333</c:v>
                </c:pt>
                <c:pt idx="80">
                  <c:v>1.6666666666666667</c:v>
                </c:pt>
                <c:pt idx="81">
                  <c:v>1.6875</c:v>
                </c:pt>
                <c:pt idx="82">
                  <c:v>1.7083333333333335</c:v>
                </c:pt>
                <c:pt idx="83">
                  <c:v>1.7291666666666665</c:v>
                </c:pt>
                <c:pt idx="84">
                  <c:v>1.75</c:v>
                </c:pt>
                <c:pt idx="85">
                  <c:v>1.7708333333333333</c:v>
                </c:pt>
                <c:pt idx="86">
                  <c:v>1.7916666666666667</c:v>
                </c:pt>
                <c:pt idx="87">
                  <c:v>1.8125</c:v>
                </c:pt>
                <c:pt idx="88">
                  <c:v>1.8333333333333333</c:v>
                </c:pt>
                <c:pt idx="89">
                  <c:v>1.8541666666666667</c:v>
                </c:pt>
                <c:pt idx="90">
                  <c:v>1.875</c:v>
                </c:pt>
                <c:pt idx="91">
                  <c:v>1.8958333333333333</c:v>
                </c:pt>
                <c:pt idx="92">
                  <c:v>1.9166666666666665</c:v>
                </c:pt>
                <c:pt idx="93">
                  <c:v>1.9375</c:v>
                </c:pt>
                <c:pt idx="94">
                  <c:v>1.9583333333333333</c:v>
                </c:pt>
                <c:pt idx="95">
                  <c:v>1.9791666666666667</c:v>
                </c:pt>
                <c:pt idx="96">
                  <c:v>2</c:v>
                </c:pt>
                <c:pt idx="97">
                  <c:v>2.020833333333333</c:v>
                </c:pt>
                <c:pt idx="98">
                  <c:v>2.0416666666666665</c:v>
                </c:pt>
                <c:pt idx="99">
                  <c:v>2.0625</c:v>
                </c:pt>
                <c:pt idx="100">
                  <c:v>2.0833333333333335</c:v>
                </c:pt>
                <c:pt idx="101">
                  <c:v>2.1041666666666665</c:v>
                </c:pt>
                <c:pt idx="102">
                  <c:v>2.125</c:v>
                </c:pt>
                <c:pt idx="103">
                  <c:v>2.1458333333333335</c:v>
                </c:pt>
                <c:pt idx="104">
                  <c:v>2.1666666666666665</c:v>
                </c:pt>
                <c:pt idx="105">
                  <c:v>2.1875</c:v>
                </c:pt>
                <c:pt idx="106">
                  <c:v>2.2083333333333335</c:v>
                </c:pt>
                <c:pt idx="107">
                  <c:v>2.2291666666666665</c:v>
                </c:pt>
                <c:pt idx="108">
                  <c:v>2.25</c:v>
                </c:pt>
                <c:pt idx="109">
                  <c:v>2.2708333333333335</c:v>
                </c:pt>
                <c:pt idx="110">
                  <c:v>2.2916666666666665</c:v>
                </c:pt>
                <c:pt idx="111">
                  <c:v>2.3125</c:v>
                </c:pt>
                <c:pt idx="112">
                  <c:v>2.3333333333333335</c:v>
                </c:pt>
                <c:pt idx="113">
                  <c:v>2.3541666666666665</c:v>
                </c:pt>
                <c:pt idx="114">
                  <c:v>2.375</c:v>
                </c:pt>
                <c:pt idx="115">
                  <c:v>2.395833333333333</c:v>
                </c:pt>
                <c:pt idx="116">
                  <c:v>2.416666666666667</c:v>
                </c:pt>
                <c:pt idx="117">
                  <c:v>2.4375</c:v>
                </c:pt>
                <c:pt idx="118">
                  <c:v>2.458333333333333</c:v>
                </c:pt>
                <c:pt idx="119">
                  <c:v>2.479166666666667</c:v>
                </c:pt>
                <c:pt idx="120">
                  <c:v>2.5</c:v>
                </c:pt>
                <c:pt idx="121">
                  <c:v>2.520833333333333</c:v>
                </c:pt>
                <c:pt idx="122">
                  <c:v>2.5416666666666665</c:v>
                </c:pt>
                <c:pt idx="123">
                  <c:v>2.5625</c:v>
                </c:pt>
                <c:pt idx="124">
                  <c:v>2.5833333333333335</c:v>
                </c:pt>
                <c:pt idx="125">
                  <c:v>2.6041666666666665</c:v>
                </c:pt>
                <c:pt idx="126">
                  <c:v>2.625</c:v>
                </c:pt>
                <c:pt idx="127">
                  <c:v>2.6458333333333335</c:v>
                </c:pt>
                <c:pt idx="128">
                  <c:v>2.6666666666666665</c:v>
                </c:pt>
                <c:pt idx="129">
                  <c:v>2.6875</c:v>
                </c:pt>
                <c:pt idx="130">
                  <c:v>2.7083333333333335</c:v>
                </c:pt>
                <c:pt idx="131">
                  <c:v>2.7291666666666665</c:v>
                </c:pt>
                <c:pt idx="132">
                  <c:v>2.75</c:v>
                </c:pt>
                <c:pt idx="133">
                  <c:v>2.7708333333333335</c:v>
                </c:pt>
                <c:pt idx="134">
                  <c:v>2.7916666666666665</c:v>
                </c:pt>
                <c:pt idx="135">
                  <c:v>2.8125</c:v>
                </c:pt>
                <c:pt idx="136">
                  <c:v>2.8333333333333335</c:v>
                </c:pt>
                <c:pt idx="137">
                  <c:v>2.854166666666667</c:v>
                </c:pt>
                <c:pt idx="138">
                  <c:v>2.875</c:v>
                </c:pt>
                <c:pt idx="139">
                  <c:v>2.895833333333333</c:v>
                </c:pt>
                <c:pt idx="140">
                  <c:v>2.916666666666667</c:v>
                </c:pt>
                <c:pt idx="141">
                  <c:v>2.9375</c:v>
                </c:pt>
                <c:pt idx="142">
                  <c:v>2.958333333333333</c:v>
                </c:pt>
                <c:pt idx="143">
                  <c:v>2.979166666666667</c:v>
                </c:pt>
                <c:pt idx="144">
                  <c:v>3</c:v>
                </c:pt>
                <c:pt idx="145">
                  <c:v>3.0208333333333335</c:v>
                </c:pt>
                <c:pt idx="146">
                  <c:v>3.0416666666666665</c:v>
                </c:pt>
                <c:pt idx="147">
                  <c:v>3.0625</c:v>
                </c:pt>
                <c:pt idx="148">
                  <c:v>3.0833333333333335</c:v>
                </c:pt>
                <c:pt idx="149">
                  <c:v>3.1041666666666665</c:v>
                </c:pt>
                <c:pt idx="150">
                  <c:v>3.125</c:v>
                </c:pt>
                <c:pt idx="151">
                  <c:v>3.1458333333333335</c:v>
                </c:pt>
                <c:pt idx="152">
                  <c:v>3.1666666666666665</c:v>
                </c:pt>
                <c:pt idx="153">
                  <c:v>3.1875</c:v>
                </c:pt>
                <c:pt idx="154">
                  <c:v>3.2083333333333335</c:v>
                </c:pt>
                <c:pt idx="155">
                  <c:v>3.2291666666666665</c:v>
                </c:pt>
                <c:pt idx="156">
                  <c:v>3.25</c:v>
                </c:pt>
                <c:pt idx="157">
                  <c:v>3.2708333333333335</c:v>
                </c:pt>
                <c:pt idx="158">
                  <c:v>3.2916666666666665</c:v>
                </c:pt>
                <c:pt idx="159">
                  <c:v>3.3125</c:v>
                </c:pt>
                <c:pt idx="160">
                  <c:v>3.3333333333333335</c:v>
                </c:pt>
                <c:pt idx="161">
                  <c:v>3.354166666666667</c:v>
                </c:pt>
                <c:pt idx="162">
                  <c:v>3.375</c:v>
                </c:pt>
                <c:pt idx="163">
                  <c:v>3.395833333333333</c:v>
                </c:pt>
                <c:pt idx="164">
                  <c:v>3.416666666666667</c:v>
                </c:pt>
                <c:pt idx="165">
                  <c:v>3.4375</c:v>
                </c:pt>
                <c:pt idx="166">
                  <c:v>3.458333333333333</c:v>
                </c:pt>
                <c:pt idx="167">
                  <c:v>3.479166666666667</c:v>
                </c:pt>
                <c:pt idx="168">
                  <c:v>3.5</c:v>
                </c:pt>
                <c:pt idx="169">
                  <c:v>3.5208333333333335</c:v>
                </c:pt>
                <c:pt idx="170">
                  <c:v>3.5416666666666665</c:v>
                </c:pt>
                <c:pt idx="171">
                  <c:v>3.5625</c:v>
                </c:pt>
                <c:pt idx="172">
                  <c:v>3.5833333333333335</c:v>
                </c:pt>
                <c:pt idx="173">
                  <c:v>3.6041666666666665</c:v>
                </c:pt>
                <c:pt idx="174">
                  <c:v>3.625</c:v>
                </c:pt>
                <c:pt idx="175">
                  <c:v>3.6458333333333335</c:v>
                </c:pt>
                <c:pt idx="176">
                  <c:v>3.6666666666666665</c:v>
                </c:pt>
                <c:pt idx="177">
                  <c:v>3.6875</c:v>
                </c:pt>
                <c:pt idx="178">
                  <c:v>3.7083333333333335</c:v>
                </c:pt>
                <c:pt idx="179">
                  <c:v>3.7291666666666665</c:v>
                </c:pt>
                <c:pt idx="180">
                  <c:v>3.75</c:v>
                </c:pt>
                <c:pt idx="181">
                  <c:v>3.7708333333333335</c:v>
                </c:pt>
                <c:pt idx="182">
                  <c:v>3.7916666666666665</c:v>
                </c:pt>
                <c:pt idx="183">
                  <c:v>3.8125</c:v>
                </c:pt>
                <c:pt idx="184">
                  <c:v>3.833333333333333</c:v>
                </c:pt>
                <c:pt idx="185">
                  <c:v>3.854166666666667</c:v>
                </c:pt>
                <c:pt idx="186">
                  <c:v>3.875</c:v>
                </c:pt>
                <c:pt idx="187">
                  <c:v>3.895833333333333</c:v>
                </c:pt>
                <c:pt idx="188">
                  <c:v>3.9166666666666665</c:v>
                </c:pt>
                <c:pt idx="189">
                  <c:v>3.9375</c:v>
                </c:pt>
                <c:pt idx="190">
                  <c:v>3.9583333333333335</c:v>
                </c:pt>
                <c:pt idx="191">
                  <c:v>3.9791666666666665</c:v>
                </c:pt>
                <c:pt idx="192">
                  <c:v>4</c:v>
                </c:pt>
                <c:pt idx="193">
                  <c:v>4.0208333333333339</c:v>
                </c:pt>
                <c:pt idx="194">
                  <c:v>4.0416666666666661</c:v>
                </c:pt>
                <c:pt idx="195">
                  <c:v>4.0625</c:v>
                </c:pt>
                <c:pt idx="196">
                  <c:v>4.083333333333333</c:v>
                </c:pt>
                <c:pt idx="197">
                  <c:v>4.104166666666667</c:v>
                </c:pt>
                <c:pt idx="198">
                  <c:v>4.125</c:v>
                </c:pt>
                <c:pt idx="199">
                  <c:v>4.145833333333333</c:v>
                </c:pt>
                <c:pt idx="200">
                  <c:v>4.166666666666667</c:v>
                </c:pt>
                <c:pt idx="201">
                  <c:v>4.1875</c:v>
                </c:pt>
                <c:pt idx="202">
                  <c:v>4.208333333333333</c:v>
                </c:pt>
                <c:pt idx="203">
                  <c:v>4.229166666666667</c:v>
                </c:pt>
                <c:pt idx="204">
                  <c:v>4.25</c:v>
                </c:pt>
                <c:pt idx="205">
                  <c:v>4.270833333333333</c:v>
                </c:pt>
                <c:pt idx="206">
                  <c:v>4.291666666666667</c:v>
                </c:pt>
                <c:pt idx="207">
                  <c:v>4.3125</c:v>
                </c:pt>
                <c:pt idx="208">
                  <c:v>4.333333333333333</c:v>
                </c:pt>
                <c:pt idx="209">
                  <c:v>4.354166666666667</c:v>
                </c:pt>
                <c:pt idx="210">
                  <c:v>4.375</c:v>
                </c:pt>
                <c:pt idx="211">
                  <c:v>4.395833333333333</c:v>
                </c:pt>
                <c:pt idx="212">
                  <c:v>4.416666666666667</c:v>
                </c:pt>
                <c:pt idx="213">
                  <c:v>4.4375</c:v>
                </c:pt>
                <c:pt idx="214">
                  <c:v>4.458333333333333</c:v>
                </c:pt>
                <c:pt idx="215">
                  <c:v>4.479166666666667</c:v>
                </c:pt>
                <c:pt idx="216">
                  <c:v>4.5</c:v>
                </c:pt>
                <c:pt idx="217">
                  <c:v>4.520833333333333</c:v>
                </c:pt>
                <c:pt idx="218">
                  <c:v>4.541666666666667</c:v>
                </c:pt>
                <c:pt idx="219">
                  <c:v>4.5625</c:v>
                </c:pt>
                <c:pt idx="220">
                  <c:v>4.583333333333333</c:v>
                </c:pt>
                <c:pt idx="221">
                  <c:v>4.604166666666667</c:v>
                </c:pt>
                <c:pt idx="222">
                  <c:v>4.625</c:v>
                </c:pt>
                <c:pt idx="223">
                  <c:v>4.645833333333333</c:v>
                </c:pt>
                <c:pt idx="224">
                  <c:v>4.666666666666667</c:v>
                </c:pt>
                <c:pt idx="225">
                  <c:v>4.6875</c:v>
                </c:pt>
                <c:pt idx="226">
                  <c:v>4.708333333333333</c:v>
                </c:pt>
                <c:pt idx="227">
                  <c:v>4.7291666666666661</c:v>
                </c:pt>
                <c:pt idx="228">
                  <c:v>4.75</c:v>
                </c:pt>
                <c:pt idx="229">
                  <c:v>4.7708333333333339</c:v>
                </c:pt>
                <c:pt idx="230">
                  <c:v>4.7916666666666661</c:v>
                </c:pt>
                <c:pt idx="231">
                  <c:v>4.8125</c:v>
                </c:pt>
                <c:pt idx="232">
                  <c:v>4.8333333333333339</c:v>
                </c:pt>
                <c:pt idx="233">
                  <c:v>4.8541666666666661</c:v>
                </c:pt>
                <c:pt idx="234">
                  <c:v>4.875</c:v>
                </c:pt>
                <c:pt idx="235">
                  <c:v>4.8958333333333339</c:v>
                </c:pt>
                <c:pt idx="236">
                  <c:v>4.9166666666666661</c:v>
                </c:pt>
                <c:pt idx="237">
                  <c:v>4.9375</c:v>
                </c:pt>
                <c:pt idx="238">
                  <c:v>4.9583333333333339</c:v>
                </c:pt>
                <c:pt idx="239">
                  <c:v>4.9791666666666661</c:v>
                </c:pt>
                <c:pt idx="240">
                  <c:v>5</c:v>
                </c:pt>
                <c:pt idx="241">
                  <c:v>5.0208333333333339</c:v>
                </c:pt>
                <c:pt idx="242">
                  <c:v>5.0416666666666661</c:v>
                </c:pt>
                <c:pt idx="243">
                  <c:v>5.0625</c:v>
                </c:pt>
                <c:pt idx="244">
                  <c:v>5.083333333333333</c:v>
                </c:pt>
                <c:pt idx="245">
                  <c:v>5.104166666666667</c:v>
                </c:pt>
                <c:pt idx="246">
                  <c:v>5.125</c:v>
                </c:pt>
                <c:pt idx="247">
                  <c:v>5.145833333333333</c:v>
                </c:pt>
                <c:pt idx="248">
                  <c:v>5.166666666666667</c:v>
                </c:pt>
                <c:pt idx="249">
                  <c:v>5.1875</c:v>
                </c:pt>
                <c:pt idx="250">
                  <c:v>5.208333333333333</c:v>
                </c:pt>
                <c:pt idx="251">
                  <c:v>5.229166666666667</c:v>
                </c:pt>
                <c:pt idx="252">
                  <c:v>5.25</c:v>
                </c:pt>
                <c:pt idx="253">
                  <c:v>5.270833333333333</c:v>
                </c:pt>
                <c:pt idx="254">
                  <c:v>5.291666666666667</c:v>
                </c:pt>
                <c:pt idx="255">
                  <c:v>5.3125</c:v>
                </c:pt>
                <c:pt idx="256">
                  <c:v>5.333333333333333</c:v>
                </c:pt>
                <c:pt idx="257">
                  <c:v>5.354166666666667</c:v>
                </c:pt>
                <c:pt idx="258">
                  <c:v>5.375</c:v>
                </c:pt>
                <c:pt idx="259">
                  <c:v>5.395833333333333</c:v>
                </c:pt>
                <c:pt idx="260">
                  <c:v>5.416666666666667</c:v>
                </c:pt>
                <c:pt idx="261">
                  <c:v>5.4375</c:v>
                </c:pt>
                <c:pt idx="262">
                  <c:v>5.458333333333333</c:v>
                </c:pt>
                <c:pt idx="263">
                  <c:v>5.479166666666667</c:v>
                </c:pt>
              </c:numCache>
            </c:numRef>
          </c:xVal>
          <c:yVal>
            <c:numRef>
              <c:f>'1st-order High Shelf'!$Z$5:$Z$268</c:f>
              <c:numCache>
                <c:formatCode>General</c:formatCode>
                <c:ptCount val="264"/>
                <c:pt idx="0">
                  <c:v>1.9073720708730124</c:v>
                </c:pt>
                <c:pt idx="1">
                  <c:v>-0.15317639210234568</c:v>
                </c:pt>
                <c:pt idx="2">
                  <c:v>-0.12731819362934549</c:v>
                </c:pt>
                <c:pt idx="3">
                  <c:v>-0.10582520064977609</c:v>
                </c:pt>
                <c:pt idx="4">
                  <c:v>-8.7960508811241303E-2</c:v>
                </c:pt>
                <c:pt idx="5">
                  <c:v>-7.3111612950660904E-2</c:v>
                </c:pt>
                <c:pt idx="6">
                  <c:v>-6.0769406867779742E-2</c:v>
                </c:pt>
                <c:pt idx="7">
                  <c:v>-5.0510728214324986E-2</c:v>
                </c:pt>
                <c:pt idx="8">
                  <c:v>-4.1983850036458666E-2</c:v>
                </c:pt>
                <c:pt idx="9">
                  <c:v>-3.4896421536523392E-2</c:v>
                </c:pt>
                <c:pt idx="10">
                  <c:v>-2.9005444593509979E-2</c:v>
                </c:pt>
                <c:pt idx="11">
                  <c:v>-2.4108942379281982E-2</c:v>
                </c:pt>
                <c:pt idx="12">
                  <c:v>-2.0039034422440555E-2</c:v>
                </c:pt>
                <c:pt idx="13">
                  <c:v>-1.6656180692888482E-2</c:v>
                </c:pt>
                <c:pt idx="14">
                  <c:v>-1.3844397360956428E-2</c:v>
                </c:pt>
                <c:pt idx="15">
                  <c:v>-1.1507280199589305E-2</c:v>
                </c:pt>
                <c:pt idx="16">
                  <c:v>-9.5646992887751196E-3</c:v>
                </c:pt>
                <c:pt idx="17">
                  <c:v>-7.9500516975297367E-3</c:v>
                </c:pt>
                <c:pt idx="18">
                  <c:v>-6.6079779494551604E-3</c:v>
                </c:pt>
                <c:pt idx="19">
                  <c:v>-5.4924639790774514E-3</c:v>
                </c:pt>
                <c:pt idx="20">
                  <c:v>-4.5652635030282822E-3</c:v>
                </c:pt>
                <c:pt idx="21">
                  <c:v>-3.79458671581179E-3</c:v>
                </c:pt>
                <c:pt idx="22">
                  <c:v>-3.1540103510485371E-3</c:v>
                </c:pt>
                <c:pt idx="23">
                  <c:v>-2.6215717387797657E-3</c:v>
                </c:pt>
                <c:pt idx="24">
                  <c:v>-2.1790157978663531E-3</c:v>
                </c:pt>
                <c:pt idx="25">
                  <c:v>-1.8111691460181785E-3</c:v>
                </c:pt>
                <c:pt idx="26">
                  <c:v>-1.5054198683186475E-3</c:v>
                </c:pt>
                <c:pt idx="27">
                  <c:v>-1.2512851076946225E-3</c:v>
                </c:pt>
                <c:pt idx="28">
                  <c:v>-1.0400516518272317E-3</c:v>
                </c:pt>
                <c:pt idx="29">
                  <c:v>-8.644771937400418E-4</c:v>
                </c:pt>
                <c:pt idx="30">
                  <c:v>-7.1854202354634507E-4</c:v>
                </c:pt>
                <c:pt idx="31">
                  <c:v>-5.972426379096988E-4</c:v>
                </c:pt>
                <c:pt idx="32">
                  <c:v>-4.9642019095397965E-4</c:v>
                </c:pt>
                <c:pt idx="33">
                  <c:v>-4.1261790492601351E-4</c:v>
                </c:pt>
                <c:pt idx="34">
                  <c:v>-3.4296255182198257E-4</c:v>
                </c:pt>
                <c:pt idx="35">
                  <c:v>-2.8506594248094277E-4</c:v>
                </c:pt>
                <c:pt idx="36">
                  <c:v>-2.3694304562070137E-4</c:v>
                </c:pt>
                <c:pt idx="37">
                  <c:v>-1.9694392946209972E-4</c:v>
                </c:pt>
                <c:pt idx="38">
                  <c:v>-1.6369719250617986E-4</c:v>
                </c:pt>
                <c:pt idx="39">
                  <c:v>-1.3606294394345438E-4</c:v>
                </c:pt>
                <c:pt idx="40">
                  <c:v>-1.1309372159122831E-4</c:v>
                </c:pt>
                <c:pt idx="41">
                  <c:v>-9.4002007399381725E-5</c:v>
                </c:pt>
                <c:pt idx="42">
                  <c:v>-7.8133226767902015E-5</c:v>
                </c:pt>
                <c:pt idx="43">
                  <c:v>-6.494330593630017E-5</c:v>
                </c:pt>
                <c:pt idx="44">
                  <c:v>-5.3980017982164418E-5</c:v>
                </c:pt>
                <c:pt idx="45">
                  <c:v>-4.4867477861580447E-5</c:v>
                </c:pt>
                <c:pt idx="46">
                  <c:v>-3.7293254891551879E-5</c:v>
                </c:pt>
                <c:pt idx="47">
                  <c:v>-3.0997660815634446E-5</c:v>
                </c:pt>
                <c:pt idx="48">
                  <c:v>-2.5764846185597587E-5</c:v>
                </c:pt>
                <c:pt idx="49">
                  <c:v>-2.1415399791479901E-5</c:v>
                </c:pt>
                <c:pt idx="50">
                  <c:v>-1.7800197405613976E-5</c:v>
                </c:pt>
                <c:pt idx="51">
                  <c:v>-1.4795288939919015E-5</c:v>
                </c:pt>
                <c:pt idx="52">
                  <c:v>-1.2297648718583942E-5</c:v>
                </c:pt>
                <c:pt idx="53">
                  <c:v>-1.0221643160861248E-5</c:v>
                </c:pt>
                <c:pt idx="54">
                  <c:v>-8.4960947656677333E-6</c:v>
                </c:pt>
                <c:pt idx="55">
                  <c:v>-7.0618417343699025E-6</c:v>
                </c:pt>
                <c:pt idx="56">
                  <c:v>-5.8697095614809938E-6</c:v>
                </c:pt>
                <c:pt idx="57">
                  <c:v>-4.8788250476439675E-6</c:v>
                </c:pt>
                <c:pt idx="58">
                  <c:v>-4.0552149294951509E-6</c:v>
                </c:pt>
                <c:pt idx="59">
                  <c:v>-3.3706410793192315E-6</c:v>
                </c:pt>
                <c:pt idx="60">
                  <c:v>-2.8016323383896976E-6</c:v>
                </c:pt>
                <c:pt idx="61">
                  <c:v>-2.3286797896310625E-6</c:v>
                </c:pt>
                <c:pt idx="62">
                  <c:v>-1.9355678788862852E-6</c:v>
                </c:pt>
                <c:pt idx="63">
                  <c:v>-1.6088184517502538E-6</c:v>
                </c:pt>
                <c:pt idx="64">
                  <c:v>-1.3372286443301461E-6</c:v>
                </c:pt>
                <c:pt idx="65">
                  <c:v>-1.1114867841499807E-6</c:v>
                </c:pt>
                <c:pt idx="66">
                  <c:v>-9.2385313205649465E-7</c:v>
                </c:pt>
                <c:pt idx="67">
                  <c:v>-7.6789451910876306E-7</c:v>
                </c:pt>
                <c:pt idx="68">
                  <c:v>-6.382637802663422E-7</c:v>
                </c:pt>
                <c:pt idx="69">
                  <c:v>-5.3051642258457238E-7</c:v>
                </c:pt>
                <c:pt idx="70">
                  <c:v>-4.4095824224035833E-7</c:v>
                </c:pt>
                <c:pt idx="71">
                  <c:v>-3.6651866581700246E-7</c:v>
                </c:pt>
                <c:pt idx="72">
                  <c:v>-3.0464547325334142E-7</c:v>
                </c:pt>
                <c:pt idx="73">
                  <c:v>-2.5321729294979621E-7</c:v>
                </c:pt>
                <c:pt idx="74">
                  <c:v>-2.1047086885647541E-7</c:v>
                </c:pt>
                <c:pt idx="75">
                  <c:v>-1.7494060583762085E-7</c:v>
                </c:pt>
                <c:pt idx="76">
                  <c:v>-1.4540832057715072E-7</c:v>
                </c:pt>
                <c:pt idx="77">
                  <c:v>-1.2086147519514606E-7</c:v>
                </c:pt>
                <c:pt idx="78">
                  <c:v>-1.0045846158161535E-7</c:v>
                </c:pt>
                <c:pt idx="79">
                  <c:v>-8.3499746193319592E-8</c:v>
                </c:pt>
                <c:pt idx="80">
                  <c:v>-6.9403885990075276E-8</c:v>
                </c:pt>
                <c:pt idx="81">
                  <c:v>-5.7687593197843086E-8</c:v>
                </c:pt>
                <c:pt idx="82">
                  <c:v>-4.794916540315501E-8</c:v>
                </c:pt>
                <c:pt idx="83">
                  <c:v>-3.9854712866493459E-8</c:v>
                </c:pt>
                <c:pt idx="84">
                  <c:v>-3.3126710847111513E-8</c:v>
                </c:pt>
                <c:pt idx="85">
                  <c:v>-2.7534484446649244E-8</c:v>
                </c:pt>
                <c:pt idx="86">
                  <c:v>-2.288629973684441E-8</c:v>
                </c:pt>
                <c:pt idx="87">
                  <c:v>-1.9022790009363159E-8</c:v>
                </c:pt>
                <c:pt idx="88">
                  <c:v>-1.5811491761499642E-8</c:v>
                </c:pt>
                <c:pt idx="89">
                  <c:v>-1.3142303079670099E-8</c:v>
                </c:pt>
                <c:pt idx="90">
                  <c:v>-1.0923708707768667E-8</c:v>
                </c:pt>
                <c:pt idx="91">
                  <c:v>-9.0796423738522081E-9</c:v>
                </c:pt>
                <c:pt idx="92">
                  <c:v>-7.5468787975299418E-9</c:v>
                </c:pt>
                <c:pt idx="93">
                  <c:v>-6.2728659609577331E-9</c:v>
                </c:pt>
                <c:pt idx="94">
                  <c:v>-5.2139233211246054E-9</c:v>
                </c:pt>
                <c:pt idx="95">
                  <c:v>-4.3337441877072189E-9</c:v>
                </c:pt>
                <c:pt idx="96">
                  <c:v>-3.6021509193263519E-9</c:v>
                </c:pt>
                <c:pt idx="97">
                  <c:v>-2.9940602591193569E-9</c:v>
                </c:pt>
                <c:pt idx="98">
                  <c:v>-2.4886233353360795E-9</c:v>
                </c:pt>
                <c:pt idx="99">
                  <c:v>-2.068510841194924E-9</c:v>
                </c:pt>
                <c:pt idx="100">
                  <c:v>-1.7193188858221101E-9</c:v>
                </c:pt>
                <c:pt idx="101">
                  <c:v>-1.4290751454011939E-9</c:v>
                </c:pt>
                <c:pt idx="102">
                  <c:v>-1.1878283825323759E-9</c:v>
                </c:pt>
                <c:pt idx="103">
                  <c:v>-9.8730726014647649E-10</c:v>
                </c:pt>
                <c:pt idx="104">
                  <c:v>-8.2063675213735971E-10</c:v>
                </c:pt>
                <c:pt idx="105">
                  <c:v>-6.8210242762586624E-10</c:v>
                </c:pt>
                <c:pt idx="106">
                  <c:v>-5.6695452715384047E-10</c:v>
                </c:pt>
                <c:pt idx="107">
                  <c:v>-4.7124511340479134E-10</c:v>
                </c:pt>
                <c:pt idx="108">
                  <c:v>-3.9169271303417329E-10</c:v>
                </c:pt>
                <c:pt idx="109">
                  <c:v>-3.2556980874681959E-10</c:v>
                </c:pt>
                <c:pt idx="110">
                  <c:v>-2.7060932419795379E-10</c:v>
                </c:pt>
                <c:pt idx="111">
                  <c:v>-2.2492689547826085E-10</c:v>
                </c:pt>
                <c:pt idx="112">
                  <c:v>-1.8695626419908496E-10</c:v>
                </c:pt>
                <c:pt idx="113">
                  <c:v>-1.5539557707831441E-10</c:v>
                </c:pt>
                <c:pt idx="114">
                  <c:v>-1.291627508655607E-10</c:v>
                </c:pt>
                <c:pt idx="115">
                  <c:v>-1.0735837225760417E-10</c:v>
                </c:pt>
                <c:pt idx="116">
                  <c:v>-8.9234860798210976E-11</c:v>
                </c:pt>
                <c:pt idx="117">
                  <c:v>-7.4170837487824169E-11</c:v>
                </c:pt>
                <c:pt idx="118">
                  <c:v>-6.164982031053402E-11</c:v>
                </c:pt>
                <c:pt idx="119">
                  <c:v>-5.1242516237531408E-11</c:v>
                </c:pt>
                <c:pt idx="120">
                  <c:v>-4.2592102574303916E-11</c:v>
                </c:pt>
                <c:pt idx="121">
                  <c:v>-3.5401993010861161E-11</c:v>
                </c:pt>
                <c:pt idx="122">
                  <c:v>-2.9425668924294591E-11</c:v>
                </c:pt>
                <c:pt idx="123">
                  <c:v>-2.4458227291795457E-11</c:v>
                </c:pt>
                <c:pt idx="124">
                  <c:v>-2.0329355427608809E-11</c:v>
                </c:pt>
                <c:pt idx="125">
                  <c:v>-1.6897491677194609E-11</c:v>
                </c:pt>
                <c:pt idx="126">
                  <c:v>-1.4044971863352642E-11</c:v>
                </c:pt>
                <c:pt idx="127">
                  <c:v>-1.1673995076357836E-11</c:v>
                </c:pt>
                <c:pt idx="128">
                  <c:v>-9.7032704920133196E-12</c:v>
                </c:pt>
                <c:pt idx="129">
                  <c:v>-8.0652302511122256E-12</c:v>
                </c:pt>
                <c:pt idx="130">
                  <c:v>-6.7037128416646936E-12</c:v>
                </c:pt>
                <c:pt idx="131">
                  <c:v>-5.5720375568078491E-12</c:v>
                </c:pt>
                <c:pt idx="132">
                  <c:v>-4.6314040096573277E-12</c:v>
                </c:pt>
                <c:pt idx="133">
                  <c:v>-3.8495618311945398E-12</c:v>
                </c:pt>
                <c:pt idx="134">
                  <c:v>-3.1997049407240784E-12</c:v>
                </c:pt>
                <c:pt idx="135">
                  <c:v>-2.6595524780847945E-12</c:v>
                </c:pt>
                <c:pt idx="136">
                  <c:v>-2.210584886644684E-12</c:v>
                </c:pt>
                <c:pt idx="137">
                  <c:v>-1.8374089555777089E-12</c:v>
                </c:pt>
                <c:pt idx="138">
                  <c:v>-1.5272300513921936E-12</c:v>
                </c:pt>
                <c:pt idx="139">
                  <c:v>-1.2694134437491358E-12</c:v>
                </c:pt>
                <c:pt idx="140">
                  <c:v>-1.0551196852773486E-12</c:v>
                </c:pt>
                <c:pt idx="141">
                  <c:v>-8.7700154409250102E-13</c:v>
                </c:pt>
                <c:pt idx="142">
                  <c:v>-7.2895209811051636E-13</c:v>
                </c:pt>
                <c:pt idx="143">
                  <c:v>-6.05895354368587E-13</c:v>
                </c:pt>
                <c:pt idx="144">
                  <c:v>-5.0361221457075526E-13</c:v>
                </c:pt>
                <c:pt idx="145">
                  <c:v>-4.1859581994842538E-13</c:v>
                </c:pt>
                <c:pt idx="146">
                  <c:v>-3.479313158193398E-13</c:v>
                </c:pt>
                <c:pt idx="147">
                  <c:v>-2.8919591347733079E-13</c:v>
                </c:pt>
                <c:pt idx="148">
                  <c:v>-2.4037582295528162E-13</c:v>
                </c:pt>
                <c:pt idx="149">
                  <c:v>-1.9979720863503191E-13</c:v>
                </c:pt>
                <c:pt idx="150">
                  <c:v>-1.6606880046241921E-13</c:v>
                </c:pt>
                <c:pt idx="151">
                  <c:v>-1.3803419314733712E-13</c:v>
                </c:pt>
                <c:pt idx="152">
                  <c:v>-1.1473219788895926E-13</c:v>
                </c:pt>
                <c:pt idx="153">
                  <c:v>-9.5363887253505852E-14</c:v>
                </c:pt>
                <c:pt idx="154">
                  <c:v>-7.926520331198608E-14</c:v>
                </c:pt>
                <c:pt idx="155">
                  <c:v>-6.5884189886140672E-14</c:v>
                </c:pt>
                <c:pt idx="156">
                  <c:v>-5.4762068292035252E-14</c:v>
                </c:pt>
                <c:pt idx="157">
                  <c:v>-4.5517507748127825E-14</c:v>
                </c:pt>
                <c:pt idx="158">
                  <c:v>-3.7833551146244985E-14</c:v>
                </c:pt>
                <c:pt idx="159">
                  <c:v>-3.144674792513017E-14</c:v>
                </c:pt>
                <c:pt idx="160">
                  <c:v>-2.6138121458493535E-14</c:v>
                </c:pt>
                <c:pt idx="161">
                  <c:v>-2.1725661267281336E-14</c:v>
                </c:pt>
                <c:pt idx="162">
                  <c:v>-1.8058082645693404E-14</c:v>
                </c:pt>
                <c:pt idx="163">
                  <c:v>-1.5009639744765265E-14</c:v>
                </c:pt>
                <c:pt idx="164">
                  <c:v>-1.2475814275961651E-14</c:v>
                </c:pt>
                <c:pt idx="165">
                  <c:v>-1.0369732018556364E-14</c:v>
                </c:pt>
                <c:pt idx="166">
                  <c:v>-8.6191842679049817E-15</c:v>
                </c:pt>
                <c:pt idx="167">
                  <c:v>-7.1641521025962989E-15</c:v>
                </c:pt>
                <c:pt idx="168">
                  <c:v>-5.9547485880134544E-15</c:v>
                </c:pt>
                <c:pt idx="169">
                  <c:v>-4.9495083631177824E-15</c:v>
                </c:pt>
                <c:pt idx="170">
                  <c:v>-4.1139659675783982E-15</c:v>
                </c:pt>
                <c:pt idx="171">
                  <c:v>-3.4194741660628469E-15</c:v>
                </c:pt>
                <c:pt idx="172">
                  <c:v>-2.842221754997631E-15</c:v>
                </c:pt>
                <c:pt idx="173">
                  <c:v>-2.362417176522498E-15</c:v>
                </c:pt>
                <c:pt idx="174">
                  <c:v>-1.9636099491938421E-15</c:v>
                </c:pt>
                <c:pt idx="175">
                  <c:v>-1.6321266501493893E-15</c:v>
                </c:pt>
                <c:pt idx="176">
                  <c:v>-1.3566021109342529E-15</c:v>
                </c:pt>
                <c:pt idx="177">
                  <c:v>-1.1275897536645339E-15</c:v>
                </c:pt>
                <c:pt idx="178">
                  <c:v>-9.3723770759403226E-16</c:v>
                </c:pt>
                <c:pt idx="179">
                  <c:v>-7.7901960148305097E-16</c:v>
                </c:pt>
                <c:pt idx="180">
                  <c:v>-6.475108017716249E-16</c:v>
                </c:pt>
                <c:pt idx="181">
                  <c:v>-5.3820242470504067E-16</c:v>
                </c:pt>
                <c:pt idx="182">
                  <c:v>-4.473467456694997E-16</c:v>
                </c:pt>
                <c:pt idx="183">
                  <c:v>-3.7182870547409072E-16</c:v>
                </c:pt>
                <c:pt idx="184">
                  <c:v>-3.0905910806978851E-16</c:v>
                </c:pt>
                <c:pt idx="185">
                  <c:v>-2.5688584790436239E-16</c:v>
                </c:pt>
                <c:pt idx="186">
                  <c:v>-2.1352012327247754E-16</c:v>
                </c:pt>
                <c:pt idx="187">
                  <c:v>-1.7747510582703373E-16</c:v>
                </c:pt>
                <c:pt idx="188">
                  <c:v>-1.475149634871759E-16</c:v>
                </c:pt>
                <c:pt idx="189">
                  <c:v>-1.2261248895284876E-16</c:v>
                </c:pt>
                <c:pt idx="190">
                  <c:v>-1.0191388108582905E-16</c:v>
                </c:pt>
                <c:pt idx="191">
                  <c:v>-8.4709471658883478E-17</c:v>
                </c:pt>
                <c:pt idx="192">
                  <c:v>-7.0409393816373369E-17</c:v>
                </c:pt>
                <c:pt idx="193">
                  <c:v>-5.8523358020133108E-17</c:v>
                </c:pt>
                <c:pt idx="194">
                  <c:v>-4.8643842082847394E-17</c:v>
                </c:pt>
                <c:pt idx="195">
                  <c:v>-4.0432118945856985E-17</c:v>
                </c:pt>
                <c:pt idx="196">
                  <c:v>-3.3606643152646215E-17</c:v>
                </c:pt>
                <c:pt idx="197">
                  <c:v>-2.7933397839022517E-17</c:v>
                </c:pt>
                <c:pt idx="198">
                  <c:v>-2.3217871278871492E-17</c:v>
                </c:pt>
                <c:pt idx="199">
                  <c:v>-1.9298387894979751E-17</c:v>
                </c:pt>
                <c:pt idx="200">
                  <c:v>-1.6040565083329332E-17</c:v>
                </c:pt>
                <c:pt idx="201">
                  <c:v>-1.3332705798677497E-17</c:v>
                </c:pt>
                <c:pt idx="202">
                  <c:v>-1.1081968932555398E-17</c:v>
                </c:pt>
                <c:pt idx="203">
                  <c:v>-9.2111861820505231E-18</c:v>
                </c:pt>
                <c:pt idx="204">
                  <c:v>-7.6562162731883609E-18</c:v>
                </c:pt>
                <c:pt idx="205">
                  <c:v>-6.3637458263584098E-18</c:v>
                </c:pt>
                <c:pt idx="206">
                  <c:v>-5.2894614647072095E-18</c:v>
                </c:pt>
                <c:pt idx="207">
                  <c:v>-4.3965304947813887E-18</c:v>
                </c:pt>
                <c:pt idx="208">
                  <c:v>-3.6543380683486343E-18</c:v>
                </c:pt>
                <c:pt idx="209">
                  <c:v>-3.0374375279855866E-18</c:v>
                </c:pt>
                <c:pt idx="210">
                  <c:v>-2.5246779481966095E-18</c:v>
                </c:pt>
                <c:pt idx="211">
                  <c:v>-2.0984789591170443E-18</c:v>
                </c:pt>
                <c:pt idx="212">
                  <c:v>-1.744227989555055E-18</c:v>
                </c:pt>
                <c:pt idx="213">
                  <c:v>-1.4497792633705318E-18</c:v>
                </c:pt>
                <c:pt idx="214">
                  <c:v>-1.205037371883579E-18</c:v>
                </c:pt>
                <c:pt idx="215">
                  <c:v>-1.0016111447615279E-18</c:v>
                </c:pt>
                <c:pt idx="216">
                  <c:v>-8.3252595207264816E-19</c:v>
                </c:pt>
                <c:pt idx="217">
                  <c:v>-6.9198457355373007E-19</c:v>
                </c:pt>
                <c:pt idx="218">
                  <c:v>-5.7516843630425676E-19</c:v>
                </c:pt>
                <c:pt idx="219">
                  <c:v>-4.7807240618348408E-19</c:v>
                </c:pt>
                <c:pt idx="220">
                  <c:v>-3.9736746860212695E-19</c:v>
                </c:pt>
                <c:pt idx="221">
                  <c:v>-3.3028659061041895E-19</c:v>
                </c:pt>
                <c:pt idx="222">
                  <c:v>-2.7452985097348903E-19</c:v>
                </c:pt>
                <c:pt idx="223">
                  <c:v>-2.2818558554326196E-19</c:v>
                </c:pt>
                <c:pt idx="224">
                  <c:v>-1.8966484433326532E-19</c:v>
                </c:pt>
                <c:pt idx="225">
                  <c:v>-1.5764691310504209E-19</c:v>
                </c:pt>
                <c:pt idx="226">
                  <c:v>-1.3103403163044593E-19</c:v>
                </c:pt>
                <c:pt idx="227">
                  <c:v>-1.0891375610944044E-19</c:v>
                </c:pt>
                <c:pt idx="228">
                  <c:v>-9.0527675308972757E-20</c:v>
                </c:pt>
                <c:pt idx="229">
                  <c:v>-7.5245407830870367E-20</c:v>
                </c:pt>
                <c:pt idx="230">
                  <c:v>-6.25429889844175E-20</c:v>
                </c:pt>
                <c:pt idx="231">
                  <c:v>-5.1984906240353662E-20</c:v>
                </c:pt>
                <c:pt idx="232">
                  <c:v>-4.3209167337551899E-20</c:v>
                </c:pt>
                <c:pt idx="233">
                  <c:v>-3.5914889090542684E-20</c:v>
                </c:pt>
                <c:pt idx="234">
                  <c:v>-2.9851981370281653E-20</c:v>
                </c:pt>
                <c:pt idx="235">
                  <c:v>-2.481257256524017E-20</c:v>
                </c:pt>
                <c:pt idx="236">
                  <c:v>-2.0623882537934882E-20</c:v>
                </c:pt>
                <c:pt idx="237">
                  <c:v>-1.714229872054455E-20</c:v>
                </c:pt>
                <c:pt idx="238">
                  <c:v>-1.4248452243842541E-20</c:v>
                </c:pt>
                <c:pt idx="239">
                  <c:v>-1.1843125280610697E-20</c:v>
                </c:pt>
                <c:pt idx="240">
                  <c:v>-9.8438492835496069E-21</c:v>
                </c:pt>
                <c:pt idx="241">
                  <c:v>-8.1820774855675045E-21</c:v>
                </c:pt>
                <c:pt idx="242">
                  <c:v>-6.8008347193721322E-21</c:v>
                </c:pt>
                <c:pt idx="243">
                  <c:v>-5.652763978561792E-21</c:v>
                </c:pt>
                <c:pt idx="244">
                  <c:v>-4.6985027450094802E-21</c:v>
                </c:pt>
                <c:pt idx="245">
                  <c:v>-3.9053334136335729E-21</c:v>
                </c:pt>
                <c:pt idx="246">
                  <c:v>-3.246061543295338E-21</c:v>
                </c:pt>
                <c:pt idx="247">
                  <c:v>-2.6980834737634419E-21</c:v>
                </c:pt>
                <c:pt idx="248">
                  <c:v>-2.2426113412517864E-21</c:v>
                </c:pt>
                <c:pt idx="249">
                  <c:v>-1.8640289215722342E-21</c:v>
                </c:pt>
                <c:pt idx="250">
                  <c:v>-1.5493562154725766E-21</c:v>
                </c:pt>
                <c:pt idx="251">
                  <c:v>-1.2878044190423693E-21</c:v>
                </c:pt>
                <c:pt idx="252">
                  <c:v>-1.070406020993181E-21</c:v>
                </c:pt>
                <c:pt idx="253">
                  <c:v>-8.8970734440441298E-22</c:v>
                </c:pt>
                <c:pt idx="254">
                  <c:v>-7.3951299148400009E-22</c:v>
                </c:pt>
                <c:pt idx="255">
                  <c:v>-6.1467342942943373E-22</c:v>
                </c:pt>
                <c:pt idx="256">
                  <c:v>-5.1090843460147048E-22</c:v>
                </c:pt>
                <c:pt idx="257">
                  <c:v>-4.2466034165365155E-22</c:v>
                </c:pt>
                <c:pt idx="258">
                  <c:v>-3.5297206614736327E-22</c:v>
                </c:pt>
                <c:pt idx="259">
                  <c:v>-2.9338571856081701E-22</c:v>
                </c:pt>
                <c:pt idx="260">
                  <c:v>-2.4385833359263945E-22</c:v>
                </c:pt>
                <c:pt idx="261">
                  <c:v>-2.0269182547224745E-22</c:v>
                </c:pt>
                <c:pt idx="262">
                  <c:v>-1.6847476773913331E-22</c:v>
                </c:pt>
                <c:pt idx="263">
                  <c:v>-1.4003400136450601E-22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4-4653-B89E-0AC9CED1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'2nd-order LPF'!$L$4</c:f>
              <c:strCache>
                <c:ptCount val="1"/>
                <c:pt idx="0">
                  <c:v>Magnitude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'2nd-order LPF'!$E$5:$E$268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'2nd-order LPF'!$L$5:$L$268</c:f>
              <c:numCache>
                <c:formatCode>General</c:formatCode>
                <c:ptCount val="264"/>
                <c:pt idx="0">
                  <c:v>-3.0482612776489308E-7</c:v>
                </c:pt>
                <c:pt idx="1">
                  <c:v>-3.2568542266211132E-7</c:v>
                </c:pt>
                <c:pt idx="2">
                  <c:v>-3.481194306738133E-7</c:v>
                </c:pt>
                <c:pt idx="3">
                  <c:v>-3.7226704583181506E-7</c:v>
                </c:pt>
                <c:pt idx="4">
                  <c:v>-3.9827110819861274E-7</c:v>
                </c:pt>
                <c:pt idx="5">
                  <c:v>-4.2629671934020253E-7</c:v>
                </c:pt>
                <c:pt idx="6">
                  <c:v>-4.5651499340811933E-7</c:v>
                </c:pt>
                <c:pt idx="7">
                  <c:v>-4.891228923927257E-7</c:v>
                </c:pt>
                <c:pt idx="8">
                  <c:v>-5.2434587609622218E-7</c:v>
                </c:pt>
                <c:pt idx="9">
                  <c:v>-5.6241143809345716E-7</c:v>
                </c:pt>
                <c:pt idx="10">
                  <c:v>-6.0357966623654926E-7</c:v>
                </c:pt>
                <c:pt idx="11">
                  <c:v>-6.4814722918654069E-7</c:v>
                </c:pt>
                <c:pt idx="12">
                  <c:v>-6.9642958360786882E-7</c:v>
                </c:pt>
                <c:pt idx="13">
                  <c:v>-7.4875994330399292E-7</c:v>
                </c:pt>
                <c:pt idx="14">
                  <c:v>-8.0555848900807291E-7</c:v>
                </c:pt>
                <c:pt idx="15">
                  <c:v>-8.6723389607859054E-7</c:v>
                </c:pt>
                <c:pt idx="16">
                  <c:v>-9.3424978149239914E-7</c:v>
                </c:pt>
                <c:pt idx="17">
                  <c:v>-1.007148381948774E-6</c:v>
                </c:pt>
                <c:pt idx="18">
                  <c:v>-1.0865137319913843E-6</c:v>
                </c:pt>
                <c:pt idx="19">
                  <c:v>-1.1729735473460105E-6</c:v>
                </c:pt>
                <c:pt idx="20">
                  <c:v>-1.2672575860342449E-6</c:v>
                </c:pt>
                <c:pt idx="21">
                  <c:v>-1.3701343547416294E-6</c:v>
                </c:pt>
                <c:pt idx="22">
                  <c:v>-1.4825158839884899E-6</c:v>
                </c:pt>
                <c:pt idx="23">
                  <c:v>-1.6053711469547517E-6</c:v>
                </c:pt>
                <c:pt idx="24">
                  <c:v>-1.739772385795571E-6</c:v>
                </c:pt>
                <c:pt idx="25">
                  <c:v>-1.8869574670184834E-6</c:v>
                </c:pt>
                <c:pt idx="26">
                  <c:v>-2.0482215971569146E-6</c:v>
                </c:pt>
                <c:pt idx="27">
                  <c:v>-2.2250824176283339E-6</c:v>
                </c:pt>
                <c:pt idx="28">
                  <c:v>-2.4192282589547508E-6</c:v>
                </c:pt>
                <c:pt idx="29">
                  <c:v>-2.6324720083365659E-6</c:v>
                </c:pt>
                <c:pt idx="30">
                  <c:v>-2.8669278738805299E-6</c:v>
                </c:pt>
                <c:pt idx="31">
                  <c:v>-3.1248396687610672E-6</c:v>
                </c:pt>
                <c:pt idx="32">
                  <c:v>-3.4088149799905573E-6</c:v>
                </c:pt>
                <c:pt idx="33">
                  <c:v>-3.7216746022503858E-6</c:v>
                </c:pt>
                <c:pt idx="34">
                  <c:v>-4.0666443727324308E-6</c:v>
                </c:pt>
                <c:pt idx="35">
                  <c:v>-4.4473211990163123E-6</c:v>
                </c:pt>
                <c:pt idx="36">
                  <c:v>-4.8676082043684783E-6</c:v>
                </c:pt>
                <c:pt idx="37">
                  <c:v>-5.3319546894446536E-6</c:v>
                </c:pt>
                <c:pt idx="38">
                  <c:v>-5.8453822022839386E-6</c:v>
                </c:pt>
                <c:pt idx="39">
                  <c:v>-6.4133660931954774E-6</c:v>
                </c:pt>
                <c:pt idx="40">
                  <c:v>-7.0422120863659751E-6</c:v>
                </c:pt>
                <c:pt idx="41">
                  <c:v>-7.7386640052908498E-6</c:v>
                </c:pt>
                <c:pt idx="42">
                  <c:v>-8.5106236947374151E-6</c:v>
                </c:pt>
                <c:pt idx="43">
                  <c:v>-9.3666716792373538E-6</c:v>
                </c:pt>
                <c:pt idx="44">
                  <c:v>-1.0316559667052949E-5</c:v>
                </c:pt>
                <c:pt idx="45">
                  <c:v>-1.1370976445531378E-5</c:v>
                </c:pt>
                <c:pt idx="46">
                  <c:v>-1.2542162254830822E-5</c:v>
                </c:pt>
                <c:pt idx="47">
                  <c:v>-1.3843689740206223E-5</c:v>
                </c:pt>
                <c:pt idx="48">
                  <c:v>-1.5290584539388997E-5</c:v>
                </c:pt>
                <c:pt idx="49">
                  <c:v>-1.6900022678446019E-5</c:v>
                </c:pt>
                <c:pt idx="50">
                  <c:v>-1.8691079917494241E-5</c:v>
                </c:pt>
                <c:pt idx="51">
                  <c:v>-2.0684742457428173E-5</c:v>
                </c:pt>
                <c:pt idx="52">
                  <c:v>-2.2905291094740433E-5</c:v>
                </c:pt>
                <c:pt idx="53">
                  <c:v>-2.5378982098883402E-5</c:v>
                </c:pt>
                <c:pt idx="54">
                  <c:v>-2.8136322172446191E-5</c:v>
                </c:pt>
                <c:pt idx="55">
                  <c:v>-3.1210400974591171E-5</c:v>
                </c:pt>
                <c:pt idx="56">
                  <c:v>-3.4638846037754004E-5</c:v>
                </c:pt>
                <c:pt idx="57">
                  <c:v>-3.8464014600712339E-5</c:v>
                </c:pt>
                <c:pt idx="58">
                  <c:v>-4.2732745860830817E-5</c:v>
                </c:pt>
                <c:pt idx="59">
                  <c:v>-4.7498602627091008E-5</c:v>
                </c:pt>
                <c:pt idx="60">
                  <c:v>-5.2819933003755618E-5</c:v>
                </c:pt>
                <c:pt idx="61">
                  <c:v>-5.8764008698965595E-5</c:v>
                </c:pt>
                <c:pt idx="62">
                  <c:v>-6.5405071334671651E-5</c:v>
                </c:pt>
                <c:pt idx="63">
                  <c:v>-7.2826543413977469E-5</c:v>
                </c:pt>
                <c:pt idx="64">
                  <c:v>-8.1122209625047776E-5</c:v>
                </c:pt>
                <c:pt idx="65">
                  <c:v>-9.0397036666960818E-5</c:v>
                </c:pt>
                <c:pt idx="66">
                  <c:v>-1.0076902869918871E-4</c:v>
                </c:pt>
                <c:pt idx="67">
                  <c:v>-1.1236967980252531E-4</c:v>
                </c:pt>
                <c:pt idx="68">
                  <c:v>-1.2534733730398012E-4</c:v>
                </c:pt>
                <c:pt idx="69">
                  <c:v>-1.3986882082470337E-4</c:v>
                </c:pt>
                <c:pt idx="70">
                  <c:v>-1.5611943663501756E-4</c:v>
                </c:pt>
                <c:pt idx="71">
                  <c:v>-1.7430890248874934E-4</c:v>
                </c:pt>
                <c:pt idx="72">
                  <c:v>-1.9467122673245157E-4</c:v>
                </c:pt>
                <c:pt idx="73">
                  <c:v>-2.1746926144182839E-4</c:v>
                </c:pt>
                <c:pt idx="74">
                  <c:v>-2.4299833824936045E-4</c:v>
                </c:pt>
                <c:pt idx="75">
                  <c:v>-2.7158916904285104E-4</c:v>
                </c:pt>
                <c:pt idx="76">
                  <c:v>-3.0361324579263011E-4</c:v>
                </c:pt>
                <c:pt idx="77">
                  <c:v>-3.3948654049585706E-4</c:v>
                </c:pt>
                <c:pt idx="78">
                  <c:v>-3.7967618977920148E-4</c:v>
                </c:pt>
                <c:pt idx="79">
                  <c:v>-4.247068805917684E-4</c:v>
                </c:pt>
                <c:pt idx="80">
                  <c:v>-4.7516803753839393E-4</c:v>
                </c:pt>
                <c:pt idx="81">
                  <c:v>-5.3171593630020489E-4</c:v>
                </c:pt>
                <c:pt idx="82">
                  <c:v>-5.9509533697207722E-4</c:v>
                </c:pt>
                <c:pt idx="83">
                  <c:v>-6.6613421262613412E-4</c:v>
                </c:pt>
                <c:pt idx="84">
                  <c:v>-7.4576663533897352E-4</c:v>
                </c:pt>
                <c:pt idx="85">
                  <c:v>-8.3503622621795078E-4</c:v>
                </c:pt>
                <c:pt idx="86">
                  <c:v>-9.3512015422205701E-4</c:v>
                </c:pt>
                <c:pt idx="87">
                  <c:v>-1.0473308429442376E-3</c:v>
                </c:pt>
                <c:pt idx="88">
                  <c:v>-1.1731512441144466E-3</c:v>
                </c:pt>
                <c:pt idx="89">
                  <c:v>-1.3142393782591332E-3</c:v>
                </c:pt>
                <c:pt idx="90">
                  <c:v>-1.4724517311229454E-3</c:v>
                </c:pt>
                <c:pt idx="91">
                  <c:v>-1.6498801454986342E-3</c:v>
                </c:pt>
                <c:pt idx="92">
                  <c:v>-1.8488732205222311E-3</c:v>
                </c:pt>
                <c:pt idx="93">
                  <c:v>-2.0720455181773884E-3</c:v>
                </c:pt>
                <c:pt idx="94">
                  <c:v>-2.3223634333156603E-3</c:v>
                </c:pt>
                <c:pt idx="95">
                  <c:v>-2.6031331719450126E-3</c:v>
                </c:pt>
                <c:pt idx="96">
                  <c:v>-2.918062740478095E-3</c:v>
                </c:pt>
                <c:pt idx="97">
                  <c:v>-3.2713338447554869E-3</c:v>
                </c:pt>
                <c:pt idx="98">
                  <c:v>-3.6676067084154699E-3</c:v>
                </c:pt>
                <c:pt idx="99">
                  <c:v>-4.1121508705304058E-3</c:v>
                </c:pt>
                <c:pt idx="100">
                  <c:v>-4.6108315713215085E-3</c:v>
                </c:pt>
                <c:pt idx="101">
                  <c:v>-5.1702760652660457E-3</c:v>
                </c:pt>
                <c:pt idx="102">
                  <c:v>-5.7978856892686344E-3</c:v>
                </c:pt>
                <c:pt idx="103">
                  <c:v>-6.5019830421557739E-3</c:v>
                </c:pt>
                <c:pt idx="104">
                  <c:v>-7.2918870675597811E-3</c:v>
                </c:pt>
                <c:pt idx="105">
                  <c:v>-8.1780583629476964E-3</c:v>
                </c:pt>
                <c:pt idx="106">
                  <c:v>-9.1722394171102964E-3</c:v>
                </c:pt>
                <c:pt idx="107">
                  <c:v>-1.0287593316661467E-2</c:v>
                </c:pt>
                <c:pt idx="108">
                  <c:v>-1.1538871656638087E-2</c:v>
                </c:pt>
                <c:pt idx="109">
                  <c:v>-1.2942623417767991E-2</c:v>
                </c:pt>
                <c:pt idx="110">
                  <c:v>-1.4517388584424971E-2</c:v>
                </c:pt>
                <c:pt idx="111">
                  <c:v>-1.628400912784736E-2</c:v>
                </c:pt>
                <c:pt idx="112">
                  <c:v>-1.8265751203097692E-2</c:v>
                </c:pt>
                <c:pt idx="113">
                  <c:v>-2.0488745574433594E-2</c:v>
                </c:pt>
                <c:pt idx="114">
                  <c:v>-2.2982278992366035E-2</c:v>
                </c:pt>
                <c:pt idx="115">
                  <c:v>-2.5779130716179471E-2</c:v>
                </c:pt>
                <c:pt idx="116">
                  <c:v>-2.8915971183957088E-2</c:v>
                </c:pt>
                <c:pt idx="117">
                  <c:v>-3.2433977322482647E-2</c:v>
                </c:pt>
                <c:pt idx="118">
                  <c:v>-3.6379061731535496E-2</c:v>
                </c:pt>
                <c:pt idx="119">
                  <c:v>-4.0802719577668192E-2</c:v>
                </c:pt>
                <c:pt idx="120">
                  <c:v>-4.5762484544942389E-2</c:v>
                </c:pt>
                <c:pt idx="121">
                  <c:v>-5.1322652160741458E-2</c:v>
                </c:pt>
                <c:pt idx="122">
                  <c:v>-5.755509761183833E-2</c:v>
                </c:pt>
                <c:pt idx="123">
                  <c:v>-6.4540054992356544E-2</c:v>
                </c:pt>
                <c:pt idx="124">
                  <c:v>-7.236702085241771E-2</c:v>
                </c:pt>
                <c:pt idx="125">
                  <c:v>-8.1135737777106809E-2</c:v>
                </c:pt>
                <c:pt idx="126">
                  <c:v>-9.0957448995844806E-2</c:v>
                </c:pt>
                <c:pt idx="127">
                  <c:v>-0.10195592613985735</c:v>
                </c:pt>
                <c:pt idx="128">
                  <c:v>-0.11426871662561899</c:v>
                </c:pt>
                <c:pt idx="129">
                  <c:v>-0.12804859504515764</c:v>
                </c:pt>
                <c:pt idx="130">
                  <c:v>-0.14346515501174414</c:v>
                </c:pt>
                <c:pt idx="131">
                  <c:v>-0.16070597815718166</c:v>
                </c:pt>
                <c:pt idx="132">
                  <c:v>-0.17997844182159162</c:v>
                </c:pt>
                <c:pt idx="133">
                  <c:v>-0.20151187837014775</c:v>
                </c:pt>
                <c:pt idx="134">
                  <c:v>-0.22555837321156455</c:v>
                </c:pt>
                <c:pt idx="135">
                  <c:v>-0.25239503565410665</c:v>
                </c:pt>
                <c:pt idx="136">
                  <c:v>-0.28232592754122615</c:v>
                </c:pt>
                <c:pt idx="137">
                  <c:v>-0.31568285660585071</c:v>
                </c:pt>
                <c:pt idx="138">
                  <c:v>-0.35282760200077867</c:v>
                </c:pt>
                <c:pt idx="139">
                  <c:v>-0.39415299379813429</c:v>
                </c:pt>
                <c:pt idx="140">
                  <c:v>-0.44008357595228098</c:v>
                </c:pt>
                <c:pt idx="141">
                  <c:v>-0.49107603907458186</c:v>
                </c:pt>
                <c:pt idx="142">
                  <c:v>-0.54762046817419918</c:v>
                </c:pt>
                <c:pt idx="143">
                  <c:v>-0.61023751426752859</c:v>
                </c:pt>
                <c:pt idx="144">
                  <c:v>-0.67947959916668577</c:v>
                </c:pt>
                <c:pt idx="145">
                  <c:v>-0.75592659258836048</c:v>
                </c:pt>
                <c:pt idx="146">
                  <c:v>-0.84018396285976493</c:v>
                </c:pt>
                <c:pt idx="147">
                  <c:v>-0.93287662913715463</c:v>
                </c:pt>
                <c:pt idx="148">
                  <c:v>-1.0346464824780912</c:v>
                </c:pt>
                <c:pt idx="149">
                  <c:v>-1.146141257346218</c:v>
                </c:pt>
                <c:pt idx="150">
                  <c:v>-1.2680107989166098</c:v>
                </c:pt>
                <c:pt idx="151">
                  <c:v>-1.4008953713774805</c:v>
                </c:pt>
                <c:pt idx="152">
                  <c:v>-1.545414535072041</c:v>
                </c:pt>
                <c:pt idx="153">
                  <c:v>-1.7021597751461273</c:v>
                </c:pt>
                <c:pt idx="154">
                  <c:v>-1.871680053974244</c:v>
                </c:pt>
                <c:pt idx="155">
                  <c:v>-2.0544714968783677</c:v>
                </c:pt>
                <c:pt idx="156">
                  <c:v>-2.2509655255952725</c:v>
                </c:pt>
                <c:pt idx="157">
                  <c:v>-2.4615208900008909</c:v>
                </c:pt>
                <c:pt idx="158">
                  <c:v>-2.6864125739432514</c:v>
                </c:pt>
                <c:pt idx="159">
                  <c:v>-2.9258253975679285</c:v>
                </c:pt>
                <c:pt idx="160">
                  <c:v>-3.1798517311156749</c:v>
                </c:pt>
                <c:pt idx="161">
                  <c:v>-3.4484856788528155</c:v>
                </c:pt>
                <c:pt idx="162">
                  <c:v>-3.7316257466575191</c:v>
                </c:pt>
                <c:pt idx="163">
                  <c:v>-4.0290756855388761</c:v>
                </c:pt>
                <c:pt idx="164">
                  <c:v>-4.3405523083766049</c:v>
                </c:pt>
                <c:pt idx="165">
                  <c:v>-4.6656907956998408</c:v>
                </c:pt>
                <c:pt idx="166">
                  <c:v>-5.0040554750610866</c:v>
                </c:pt>
                <c:pt idx="167">
                  <c:v>-5.3551470158576997</c:v>
                </c:pt>
                <c:pt idx="168">
                  <c:v>-5.7184192465598107</c:v>
                </c:pt>
                <c:pt idx="169">
                  <c:v>-6.0932824688240945</c:v>
                </c:pt>
                <c:pt idx="170">
                  <c:v>-6.4791244711104765</c:v>
                </c:pt>
                <c:pt idx="171">
                  <c:v>-6.8753121629628797</c:v>
                </c:pt>
                <c:pt idx="172">
                  <c:v>-7.281208307540191</c:v>
                </c:pt>
                <c:pt idx="173">
                  <c:v>-7.6961772653534073</c:v>
                </c:pt>
                <c:pt idx="174">
                  <c:v>-8.1195935482492239</c:v>
                </c:pt>
                <c:pt idx="175">
                  <c:v>-8.5508491067368215</c:v>
                </c:pt>
                <c:pt idx="176">
                  <c:v>-8.9893564889005635</c:v>
                </c:pt>
                <c:pt idx="177">
                  <c:v>-9.4345565699049292</c:v>
                </c:pt>
                <c:pt idx="178">
                  <c:v>-9.8859184619207507</c:v>
                </c:pt>
                <c:pt idx="179">
                  <c:v>-10.342944114846022</c:v>
                </c:pt>
                <c:pt idx="180">
                  <c:v>-10.805165608963307</c:v>
                </c:pt>
                <c:pt idx="181">
                  <c:v>-11.272150814354859</c:v>
                </c:pt>
                <c:pt idx="182">
                  <c:v>-11.743501067857075</c:v>
                </c:pt>
                <c:pt idx="183">
                  <c:v>-12.218848588100901</c:v>
                </c:pt>
                <c:pt idx="184">
                  <c:v>-12.697858655424643</c:v>
                </c:pt>
                <c:pt idx="185">
                  <c:v>-13.180226335853051</c:v>
                </c:pt>
                <c:pt idx="186">
                  <c:v>-13.665675597035406</c:v>
                </c:pt>
                <c:pt idx="187">
                  <c:v>-14.153958990366897</c:v>
                </c:pt>
                <c:pt idx="188">
                  <c:v>-14.644853369107784</c:v>
                </c:pt>
                <c:pt idx="189">
                  <c:v>-15.138161756260033</c:v>
                </c:pt>
                <c:pt idx="190">
                  <c:v>-15.633708359994383</c:v>
                </c:pt>
                <c:pt idx="191">
                  <c:v>-16.13133893702382</c:v>
                </c:pt>
                <c:pt idx="192">
                  <c:v>-16.630918926754994</c:v>
                </c:pt>
                <c:pt idx="193">
                  <c:v>-17.132333024743517</c:v>
                </c:pt>
                <c:pt idx="194">
                  <c:v>-17.635480207864479</c:v>
                </c:pt>
                <c:pt idx="195">
                  <c:v>-18.140278134723708</c:v>
                </c:pt>
                <c:pt idx="196">
                  <c:v>-18.646656469387271</c:v>
                </c:pt>
                <c:pt idx="197">
                  <c:v>-19.154560604819263</c:v>
                </c:pt>
                <c:pt idx="198">
                  <c:v>-19.663946693609333</c:v>
                </c:pt>
                <c:pt idx="199">
                  <c:v>-20.17478468911883</c:v>
                </c:pt>
                <c:pt idx="200">
                  <c:v>-20.68705377396612</c:v>
                </c:pt>
                <c:pt idx="201">
                  <c:v>-21.200745393714072</c:v>
                </c:pt>
                <c:pt idx="202">
                  <c:v>-21.715859063143661</c:v>
                </c:pt>
                <c:pt idx="203">
                  <c:v>-22.23240640317842</c:v>
                </c:pt>
                <c:pt idx="204">
                  <c:v>-22.750405690761358</c:v>
                </c:pt>
                <c:pt idx="205">
                  <c:v>-23.269885901157515</c:v>
                </c:pt>
                <c:pt idx="206">
                  <c:v>-23.790884551554253</c:v>
                </c:pt>
                <c:pt idx="207">
                  <c:v>-24.313446808068345</c:v>
                </c:pt>
                <c:pt idx="208">
                  <c:v>-24.837627445893094</c:v>
                </c:pt>
                <c:pt idx="209">
                  <c:v>-25.363489969439456</c:v>
                </c:pt>
                <c:pt idx="210">
                  <c:v>-25.891105074795618</c:v>
                </c:pt>
                <c:pt idx="211">
                  <c:v>-26.420554364850911</c:v>
                </c:pt>
                <c:pt idx="212">
                  <c:v>-26.951926768134363</c:v>
                </c:pt>
                <c:pt idx="213">
                  <c:v>-27.48532223826226</c:v>
                </c:pt>
                <c:pt idx="214">
                  <c:v>-28.020848906901929</c:v>
                </c:pt>
                <c:pt idx="215">
                  <c:v>-28.558626363133278</c:v>
                </c:pt>
                <c:pt idx="216">
                  <c:v>-29.098784231795534</c:v>
                </c:pt>
                <c:pt idx="217">
                  <c:v>-29.641463945280758</c:v>
                </c:pt>
                <c:pt idx="218">
                  <c:v>-30.186818700601094</c:v>
                </c:pt>
                <c:pt idx="219">
                  <c:v>-30.735014965065371</c:v>
                </c:pt>
                <c:pt idx="220">
                  <c:v>-31.286232327496094</c:v>
                </c:pt>
                <c:pt idx="221">
                  <c:v>-31.840666191871321</c:v>
                </c:pt>
                <c:pt idx="222">
                  <c:v>-32.398527204296926</c:v>
                </c:pt>
                <c:pt idx="223">
                  <c:v>-32.960043519048583</c:v>
                </c:pt>
                <c:pt idx="224">
                  <c:v>-33.525462185019336</c:v>
                </c:pt>
                <c:pt idx="225">
                  <c:v>-34.095050714628158</c:v>
                </c:pt>
                <c:pt idx="226">
                  <c:v>-34.669098858776515</c:v>
                </c:pt>
                <c:pt idx="227">
                  <c:v>-35.247920615394094</c:v>
                </c:pt>
                <c:pt idx="228">
                  <c:v>-35.831857061974503</c:v>
                </c:pt>
                <c:pt idx="229">
                  <c:v>-36.421278606736905</c:v>
                </c:pt>
                <c:pt idx="230">
                  <c:v>-37.016587626565787</c:v>
                </c:pt>
                <c:pt idx="231">
                  <c:v>-37.618223386328403</c:v>
                </c:pt>
                <c:pt idx="232">
                  <c:v>-38.226663628391996</c:v>
                </c:pt>
                <c:pt idx="233">
                  <c:v>-38.842431266915938</c:v>
                </c:pt>
                <c:pt idx="234">
                  <c:v>-39.466098223740076</c:v>
                </c:pt>
                <c:pt idx="235">
                  <c:v>-40.098291604588603</c:v>
                </c:pt>
                <c:pt idx="236">
                  <c:v>-40.739699740369495</c:v>
                </c:pt>
                <c:pt idx="237">
                  <c:v>-41.391081243901681</c:v>
                </c:pt>
                <c:pt idx="238">
                  <c:v>-42.053273060776831</c:v>
                </c:pt>
                <c:pt idx="239">
                  <c:v>-42.727201250278398</c:v>
                </c:pt>
                <c:pt idx="240">
                  <c:v>-43.413892833342267</c:v>
                </c:pt>
                <c:pt idx="241">
                  <c:v>-44.114491216327465</c:v>
                </c:pt>
                <c:pt idx="242">
                  <c:v>-44.830272830146008</c:v>
                </c:pt>
                <c:pt idx="243">
                  <c:v>-45.562666808072493</c:v>
                </c:pt>
                <c:pt idx="244">
                  <c:v>-46.313280963306468</c:v>
                </c:pt>
                <c:pt idx="245">
                  <c:v>-47.0839293099868</c:v>
                </c:pt>
                <c:pt idx="246">
                  <c:v>-47.876669506123555</c:v>
                </c:pt>
                <c:pt idx="247">
                  <c:v>-48.693845482337927</c:v>
                </c:pt>
                <c:pt idx="248">
                  <c:v>-49.538141113878346</c:v>
                </c:pt>
                <c:pt idx="249">
                  <c:v>-50.412648114802742</c:v>
                </c:pt>
                <c:pt idx="250">
                  <c:v>-51.320948259262416</c:v>
                </c:pt>
                <c:pt idx="251">
                  <c:v>-52.26722208110138</c:v>
                </c:pt>
                <c:pt idx="252">
                  <c:v>-53.256383402223747</c:v>
                </c:pt>
                <c:pt idx="253">
                  <c:v>-54.294259393028959</c:v>
                </c:pt>
                <c:pt idx="254">
                  <c:v>-55.387823654507613</c:v>
                </c:pt>
                <c:pt idx="255">
                  <c:v>-56.545511334097156</c:v>
                </c:pt>
                <c:pt idx="256">
                  <c:v>-57.777649701914314</c:v>
                </c:pt>
                <c:pt idx="257">
                  <c:v>-59.097054851329609</c:v>
                </c:pt>
                <c:pt idx="258">
                  <c:v>-60.519886742955819</c:v>
                </c:pt>
                <c:pt idx="259">
                  <c:v>-62.066901146508748</c:v>
                </c:pt>
                <c:pt idx="260">
                  <c:v>-63.765342990429062</c:v>
                </c:pt>
                <c:pt idx="261">
                  <c:v>-65.651925124450912</c:v>
                </c:pt>
                <c:pt idx="262">
                  <c:v>-67.777726737001274</c:v>
                </c:pt>
                <c:pt idx="263">
                  <c:v>-70.21672782575888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9-40CC-B67D-6732E627E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(deg)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'2nd-order LPF'!$P$4</c:f>
              <c:strCache>
                <c:ptCount val="1"/>
                <c:pt idx="0">
                  <c:v>Phase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'2nd-order LPF'!$E$5:$E$268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'2nd-order LPF'!$P$5:$P$268</c:f>
              <c:numCache>
                <c:formatCode>General</c:formatCode>
                <c:ptCount val="264"/>
                <c:pt idx="0">
                  <c:v>-0.80927655482275263</c:v>
                </c:pt>
                <c:pt idx="1">
                  <c:v>-0.83300619663537845</c:v>
                </c:pt>
                <c:pt idx="2">
                  <c:v>-0.85743201448921624</c:v>
                </c:pt>
                <c:pt idx="3">
                  <c:v>-0.88257830638575763</c:v>
                </c:pt>
                <c:pt idx="4">
                  <c:v>-0.90846127866085369</c:v>
                </c:pt>
                <c:pt idx="5">
                  <c:v>-0.93510523299049075</c:v>
                </c:pt>
                <c:pt idx="6">
                  <c:v>-0.96252637956210796</c:v>
                </c:pt>
                <c:pt idx="7">
                  <c:v>-0.99074902433067014</c:v>
                </c:pt>
                <c:pt idx="8">
                  <c:v>-1.0198055695309782</c:v>
                </c:pt>
                <c:pt idx="9">
                  <c:v>-1.049712232689805</c:v>
                </c:pt>
                <c:pt idx="10">
                  <c:v>-1.0804933278961799</c:v>
                </c:pt>
                <c:pt idx="11">
                  <c:v>-1.1121812664195625</c:v>
                </c:pt>
                <c:pt idx="12">
                  <c:v>-1.1448003691837274</c:v>
                </c:pt>
                <c:pt idx="13">
                  <c:v>-1.1783668666076219</c:v>
                </c:pt>
                <c:pt idx="14">
                  <c:v>-1.2129293699570496</c:v>
                </c:pt>
                <c:pt idx="15">
                  <c:v>-1.2485041183778145</c:v>
                </c:pt>
                <c:pt idx="16">
                  <c:v>-1.285115449810079</c:v>
                </c:pt>
                <c:pt idx="17">
                  <c:v>-1.3228038965475484</c:v>
                </c:pt>
                <c:pt idx="18">
                  <c:v>-1.361601902543482</c:v>
                </c:pt>
                <c:pt idx="19">
                  <c:v>-1.4015338232882026</c:v>
                </c:pt>
                <c:pt idx="20">
                  <c:v>-1.4426402108137857</c:v>
                </c:pt>
                <c:pt idx="21">
                  <c:v>-1.4849454348139695</c:v>
                </c:pt>
                <c:pt idx="22">
                  <c:v>-1.5284981586251229</c:v>
                </c:pt>
                <c:pt idx="23">
                  <c:v>-1.5733308645733759</c:v>
                </c:pt>
                <c:pt idx="24">
                  <c:v>-1.6194760445142065</c:v>
                </c:pt>
                <c:pt idx="25">
                  <c:v>-1.6669823924320633</c:v>
                </c:pt>
                <c:pt idx="26">
                  <c:v>-1.7158743266027159</c:v>
                </c:pt>
                <c:pt idx="27">
                  <c:v>-1.7662005655359205</c:v>
                </c:pt>
                <c:pt idx="28">
                  <c:v>-1.8180098424597937</c:v>
                </c:pt>
                <c:pt idx="29">
                  <c:v>-1.871334712912712</c:v>
                </c:pt>
                <c:pt idx="30">
                  <c:v>-1.9262320389018794</c:v>
                </c:pt>
                <c:pt idx="31">
                  <c:v>-1.9827344100028998</c:v>
                </c:pt>
                <c:pt idx="32">
                  <c:v>-2.0408987265586487</c:v>
                </c:pt>
                <c:pt idx="33">
                  <c:v>-2.1007657158305659</c:v>
                </c:pt>
                <c:pt idx="34">
                  <c:v>-2.162392323766432</c:v>
                </c:pt>
                <c:pt idx="35">
                  <c:v>-2.2258355228892026</c:v>
                </c:pt>
                <c:pt idx="36">
                  <c:v>-2.29113611654215</c:v>
                </c:pt>
                <c:pt idx="37">
                  <c:v>-2.3583511348591948</c:v>
                </c:pt>
                <c:pt idx="38">
                  <c:v>-2.4275457411602317</c:v>
                </c:pt>
                <c:pt idx="39">
                  <c:v>-2.4987689361981773</c:v>
                </c:pt>
                <c:pt idx="40">
                  <c:v>-2.5720940600466489</c:v>
                </c:pt>
                <c:pt idx="41">
                  <c:v>-2.6475620941819789</c:v>
                </c:pt>
                <c:pt idx="42">
                  <c:v>-2.7252545700644362</c:v>
                </c:pt>
                <c:pt idx="43">
                  <c:v>-2.8052287680652692</c:v>
                </c:pt>
                <c:pt idx="44">
                  <c:v>-2.8875582275003806</c:v>
                </c:pt>
                <c:pt idx="45">
                  <c:v>-2.9723003432629964</c:v>
                </c:pt>
                <c:pt idx="46">
                  <c:v>-3.0595368846773892</c:v>
                </c:pt>
                <c:pt idx="47">
                  <c:v>-3.1493415915782954</c:v>
                </c:pt>
                <c:pt idx="48">
                  <c:v>-3.2417801769148347</c:v>
                </c:pt>
                <c:pt idx="49">
                  <c:v>-3.3369427540845571</c:v>
                </c:pt>
                <c:pt idx="50">
                  <c:v>-3.4349114272503294</c:v>
                </c:pt>
                <c:pt idx="51">
                  <c:v>-3.5357521872339035</c:v>
                </c:pt>
                <c:pt idx="52">
                  <c:v>-3.6395716723400353</c:v>
                </c:pt>
                <c:pt idx="53">
                  <c:v>-3.7464361023794726</c:v>
                </c:pt>
                <c:pt idx="54">
                  <c:v>-3.8564604830837372</c:v>
                </c:pt>
                <c:pt idx="55">
                  <c:v>-3.9697194166348044</c:v>
                </c:pt>
                <c:pt idx="56">
                  <c:v>-4.0863119906257577</c:v>
                </c:pt>
                <c:pt idx="57">
                  <c:v>-4.2063455787053394</c:v>
                </c:pt>
                <c:pt idx="58">
                  <c:v>-4.3299115140757012</c:v>
                </c:pt>
                <c:pt idx="59">
                  <c:v>-4.4571337929405654</c:v>
                </c:pt>
                <c:pt idx="60">
                  <c:v>-4.5880960529650237</c:v>
                </c:pt>
                <c:pt idx="61">
                  <c:v>-4.7229308734886901</c:v>
                </c:pt>
                <c:pt idx="62">
                  <c:v>-4.8617467466436706</c:v>
                </c:pt>
                <c:pt idx="63">
                  <c:v>-5.0046605676926612</c:v>
                </c:pt>
                <c:pt idx="64">
                  <c:v>-5.1517976658820386</c:v>
                </c:pt>
                <c:pt idx="65">
                  <c:v>-5.3032837113372429</c:v>
                </c:pt>
                <c:pt idx="66">
                  <c:v>-5.4592528712072443</c:v>
                </c:pt>
                <c:pt idx="67">
                  <c:v>-5.6198315869526647</c:v>
                </c:pt>
                <c:pt idx="68">
                  <c:v>-5.7851629956903023</c:v>
                </c:pt>
                <c:pt idx="69">
                  <c:v>-5.9553988515959535</c:v>
                </c:pt>
                <c:pt idx="70">
                  <c:v>-6.1306751612733557</c:v>
                </c:pt>
                <c:pt idx="71">
                  <c:v>-6.3111529051047857</c:v>
                </c:pt>
                <c:pt idx="72">
                  <c:v>-6.4969855459236259</c:v>
                </c:pt>
                <c:pt idx="73">
                  <c:v>-6.6883353579616056</c:v>
                </c:pt>
                <c:pt idx="74">
                  <c:v>-6.8853734944625451</c:v>
                </c:pt>
                <c:pt idx="75">
                  <c:v>-7.0882719076937422</c:v>
                </c:pt>
                <c:pt idx="76">
                  <c:v>-7.2972115689592174</c:v>
                </c:pt>
                <c:pt idx="77">
                  <c:v>-7.512374393195425</c:v>
                </c:pt>
                <c:pt idx="78">
                  <c:v>-7.7339514776987812</c:v>
                </c:pt>
                <c:pt idx="79">
                  <c:v>-7.9621432018070735</c:v>
                </c:pt>
                <c:pt idx="80">
                  <c:v>-8.1971593354019845</c:v>
                </c:pt>
                <c:pt idx="81">
                  <c:v>-8.4391946199260897</c:v>
                </c:pt>
                <c:pt idx="82">
                  <c:v>-8.6884861090634722</c:v>
                </c:pt>
                <c:pt idx="83">
                  <c:v>-8.9452478911640956</c:v>
                </c:pt>
                <c:pt idx="84">
                  <c:v>-9.2097203004115311</c:v>
                </c:pt>
                <c:pt idx="85">
                  <c:v>-9.4821373263241693</c:v>
                </c:pt>
                <c:pt idx="86">
                  <c:v>-9.7627595540187553</c:v>
                </c:pt>
                <c:pt idx="87">
                  <c:v>-10.051833340821236</c:v>
                </c:pt>
                <c:pt idx="88">
                  <c:v>-10.349640241088457</c:v>
                </c:pt>
                <c:pt idx="89">
                  <c:v>-10.656456181686735</c:v>
                </c:pt>
                <c:pt idx="90">
                  <c:v>-10.972559855708399</c:v>
                </c:pt>
                <c:pt idx="91">
                  <c:v>-11.298257662455713</c:v>
                </c:pt>
                <c:pt idx="92">
                  <c:v>-11.633867547986773</c:v>
                </c:pt>
                <c:pt idx="93">
                  <c:v>-11.979686240021307</c:v>
                </c:pt>
                <c:pt idx="94">
                  <c:v>-12.336072096462571</c:v>
                </c:pt>
                <c:pt idx="95">
                  <c:v>-12.70336289080376</c:v>
                </c:pt>
                <c:pt idx="96">
                  <c:v>-13.081909139592247</c:v>
                </c:pt>
                <c:pt idx="97">
                  <c:v>-13.472099392956952</c:v>
                </c:pt>
                <c:pt idx="98">
                  <c:v>-13.874302579583743</c:v>
                </c:pt>
                <c:pt idx="99">
                  <c:v>-14.288943177326376</c:v>
                </c:pt>
                <c:pt idx="100">
                  <c:v>-14.716418536587179</c:v>
                </c:pt>
                <c:pt idx="101">
                  <c:v>-15.157182627603348</c:v>
                </c:pt>
                <c:pt idx="102">
                  <c:v>-15.611679910466009</c:v>
                </c:pt>
                <c:pt idx="103">
                  <c:v>-16.080387616144581</c:v>
                </c:pt>
                <c:pt idx="104">
                  <c:v>-16.563791256111738</c:v>
                </c:pt>
                <c:pt idx="105">
                  <c:v>-17.062401998967911</c:v>
                </c:pt>
                <c:pt idx="106">
                  <c:v>-17.576757395073439</c:v>
                </c:pt>
                <c:pt idx="107">
                  <c:v>-18.107413675148855</c:v>
                </c:pt>
                <c:pt idx="108">
                  <c:v>-18.654946448775323</c:v>
                </c:pt>
                <c:pt idx="109">
                  <c:v>-19.219959932037622</c:v>
                </c:pt>
                <c:pt idx="110">
                  <c:v>-19.803079265796182</c:v>
                </c:pt>
                <c:pt idx="111">
                  <c:v>-20.404976939946255</c:v>
                </c:pt>
                <c:pt idx="112">
                  <c:v>-21.026322444340703</c:v>
                </c:pt>
                <c:pt idx="113">
                  <c:v>-21.667834307000863</c:v>
                </c:pt>
                <c:pt idx="114">
                  <c:v>-22.330263975451764</c:v>
                </c:pt>
                <c:pt idx="115">
                  <c:v>-23.014388037646345</c:v>
                </c:pt>
                <c:pt idx="116">
                  <c:v>-23.721008926284586</c:v>
                </c:pt>
                <c:pt idx="117">
                  <c:v>-24.450990467026088</c:v>
                </c:pt>
                <c:pt idx="118">
                  <c:v>-25.205197751974563</c:v>
                </c:pt>
                <c:pt idx="119">
                  <c:v>-25.984558662163643</c:v>
                </c:pt>
                <c:pt idx="120">
                  <c:v>-26.790029523090446</c:v>
                </c:pt>
                <c:pt idx="121">
                  <c:v>-27.622604087765922</c:v>
                </c:pt>
                <c:pt idx="122">
                  <c:v>-28.483322496667739</c:v>
                </c:pt>
                <c:pt idx="123">
                  <c:v>-29.373262281800152</c:v>
                </c:pt>
                <c:pt idx="124">
                  <c:v>-30.293537763416964</c:v>
                </c:pt>
                <c:pt idx="125">
                  <c:v>-31.245298994226239</c:v>
                </c:pt>
                <c:pt idx="126">
                  <c:v>-32.229748316990694</c:v>
                </c:pt>
                <c:pt idx="127">
                  <c:v>-33.24812030583503</c:v>
                </c:pt>
                <c:pt idx="128">
                  <c:v>-34.301678740844821</c:v>
                </c:pt>
                <c:pt idx="129">
                  <c:v>-35.391721873959213</c:v>
                </c:pt>
                <c:pt idx="130">
                  <c:v>-36.519586896308489</c:v>
                </c:pt>
                <c:pt idx="131">
                  <c:v>-37.68661616965435</c:v>
                </c:pt>
                <c:pt idx="132">
                  <c:v>-38.894167960284427</c:v>
                </c:pt>
                <c:pt idx="133">
                  <c:v>-40.143635502830691</c:v>
                </c:pt>
                <c:pt idx="134">
                  <c:v>-41.4363798682976</c:v>
                </c:pt>
                <c:pt idx="135">
                  <c:v>-42.773754079633441</c:v>
                </c:pt>
                <c:pt idx="136">
                  <c:v>-44.157097341505519</c:v>
                </c:pt>
                <c:pt idx="137">
                  <c:v>-45.587678928890988</c:v>
                </c:pt>
                <c:pt idx="138">
                  <c:v>-47.066715368644061</c:v>
                </c:pt>
                <c:pt idx="139">
                  <c:v>-48.595337277748378</c:v>
                </c:pt>
                <c:pt idx="140">
                  <c:v>-50.174552867792748</c:v>
                </c:pt>
                <c:pt idx="141">
                  <c:v>-51.805217914456648</c:v>
                </c:pt>
                <c:pt idx="142">
                  <c:v>-53.488041859120329</c:v>
                </c:pt>
                <c:pt idx="143">
                  <c:v>-55.223484091574512</c:v>
                </c:pt>
                <c:pt idx="144">
                  <c:v>-57.011794068672295</c:v>
                </c:pt>
                <c:pt idx="145">
                  <c:v>-58.852913259555727</c:v>
                </c:pt>
                <c:pt idx="146">
                  <c:v>-60.746473948665034</c:v>
                </c:pt>
                <c:pt idx="147">
                  <c:v>-62.691720277306878</c:v>
                </c:pt>
                <c:pt idx="148">
                  <c:v>-64.687538487648567</c:v>
                </c:pt>
                <c:pt idx="149">
                  <c:v>-66.73233455662529</c:v>
                </c:pt>
                <c:pt idx="150">
                  <c:v>-68.824092400626057</c:v>
                </c:pt>
                <c:pt idx="151">
                  <c:v>-70.960303005500421</c:v>
                </c:pt>
                <c:pt idx="152">
                  <c:v>-73.137942512697279</c:v>
                </c:pt>
                <c:pt idx="153">
                  <c:v>-75.353527446899733</c:v>
                </c:pt>
                <c:pt idx="154">
                  <c:v>-77.603077805653058</c:v>
                </c:pt>
                <c:pt idx="155">
                  <c:v>-79.882160633195952</c:v>
                </c:pt>
                <c:pt idx="156">
                  <c:v>-82.185919874571042</c:v>
                </c:pt>
                <c:pt idx="157">
                  <c:v>-84.509155965215712</c:v>
                </c:pt>
                <c:pt idx="158">
                  <c:v>-86.846364474026345</c:v>
                </c:pt>
                <c:pt idx="159">
                  <c:v>-89.191822284922821</c:v>
                </c:pt>
                <c:pt idx="160">
                  <c:v>-91.539697165718067</c:v>
                </c:pt>
                <c:pt idx="161">
                  <c:v>-93.884104245126281</c:v>
                </c:pt>
                <c:pt idx="162">
                  <c:v>-96.219222266506506</c:v>
                </c:pt>
                <c:pt idx="163">
                  <c:v>-98.539367381414934</c:v>
                </c:pt>
                <c:pt idx="164">
                  <c:v>-100.83909920593288</c:v>
                </c:pt>
                <c:pt idx="165">
                  <c:v>-103.11328011958943</c:v>
                </c:pt>
                <c:pt idx="166">
                  <c:v>-105.35715215569883</c:v>
                </c:pt>
                <c:pt idx="167">
                  <c:v>-107.56636730481708</c:v>
                </c:pt>
                <c:pt idx="168">
                  <c:v>-109.73706129780999</c:v>
                </c:pt>
                <c:pt idx="169">
                  <c:v>-111.86582625108056</c:v>
                </c:pt>
                <c:pt idx="170">
                  <c:v>-113.94977779807348</c:v>
                </c:pt>
                <c:pt idx="171">
                  <c:v>-115.9864993094242</c:v>
                </c:pt>
                <c:pt idx="172">
                  <c:v>-117.97406571128644</c:v>
                </c:pt>
                <c:pt idx="173">
                  <c:v>-119.91100316579386</c:v>
                </c:pt>
                <c:pt idx="174">
                  <c:v>-121.79626381617513</c:v>
                </c:pt>
                <c:pt idx="175">
                  <c:v>-123.62919447710519</c:v>
                </c:pt>
                <c:pt idx="176">
                  <c:v>-125.40948997026069</c:v>
                </c:pt>
                <c:pt idx="177">
                  <c:v>-127.13716920774417</c:v>
                </c:pt>
                <c:pt idx="178">
                  <c:v>-128.81252298721617</c:v>
                </c:pt>
                <c:pt idx="179">
                  <c:v>-130.43608569539219</c:v>
                </c:pt>
                <c:pt idx="180">
                  <c:v>-132.00858495135574</c:v>
                </c:pt>
                <c:pt idx="181">
                  <c:v>-133.53092608062002</c:v>
                </c:pt>
                <c:pt idx="182">
                  <c:v>-135.00415240531848</c:v>
                </c:pt>
                <c:pt idx="183">
                  <c:v>-136.42941107923912</c:v>
                </c:pt>
                <c:pt idx="184">
                  <c:v>-137.80793787633255</c:v>
                </c:pt>
                <c:pt idx="185">
                  <c:v>-139.1410286886024</c:v>
                </c:pt>
                <c:pt idx="186">
                  <c:v>-140.4300220497677</c:v>
                </c:pt>
                <c:pt idx="187">
                  <c:v>-141.6762857030042</c:v>
                </c:pt>
                <c:pt idx="188">
                  <c:v>-142.88119556174132</c:v>
                </c:pt>
                <c:pt idx="189">
                  <c:v>-144.04613275248573</c:v>
                </c:pt>
                <c:pt idx="190">
                  <c:v>-145.17246544069488</c:v>
                </c:pt>
                <c:pt idx="191">
                  <c:v>-146.26154562571526</c:v>
                </c:pt>
                <c:pt idx="192">
                  <c:v>-147.31470175874969</c:v>
                </c:pt>
                <c:pt idx="193">
                  <c:v>-148.33323562491461</c:v>
                </c:pt>
                <c:pt idx="194">
                  <c:v>-149.3184110577717</c:v>
                </c:pt>
                <c:pt idx="195">
                  <c:v>-150.27146240582539</c:v>
                </c:pt>
                <c:pt idx="196">
                  <c:v>-151.19358152329451</c:v>
                </c:pt>
                <c:pt idx="197">
                  <c:v>-152.08592546423213</c:v>
                </c:pt>
                <c:pt idx="198">
                  <c:v>-152.94960830294644</c:v>
                </c:pt>
                <c:pt idx="199">
                  <c:v>-153.78570764699623</c:v>
                </c:pt>
                <c:pt idx="200">
                  <c:v>-154.59525822588787</c:v>
                </c:pt>
                <c:pt idx="201">
                  <c:v>-155.37925835780521</c:v>
                </c:pt>
                <c:pt idx="202">
                  <c:v>-156.1386648856186</c:v>
                </c:pt>
                <c:pt idx="203">
                  <c:v>-156.87440083987335</c:v>
                </c:pt>
                <c:pt idx="204">
                  <c:v>-157.58734898085214</c:v>
                </c:pt>
                <c:pt idx="205">
                  <c:v>-158.27835921157686</c:v>
                </c:pt>
                <c:pt idx="206">
                  <c:v>-158.94824693645441</c:v>
                </c:pt>
                <c:pt idx="207">
                  <c:v>-159.59779345911613</c:v>
                </c:pt>
                <c:pt idx="208">
                  <c:v>-160.22774987397122</c:v>
                </c:pt>
                <c:pt idx="209">
                  <c:v>-160.8388371478683</c:v>
                </c:pt>
                <c:pt idx="210">
                  <c:v>-161.43174561766858</c:v>
                </c:pt>
                <c:pt idx="211">
                  <c:v>-162.00714036716982</c:v>
                </c:pt>
                <c:pt idx="212">
                  <c:v>-162.56565818750073</c:v>
                </c:pt>
                <c:pt idx="213">
                  <c:v>-163.107912526104</c:v>
                </c:pt>
                <c:pt idx="214">
                  <c:v>-163.63449129881772</c:v>
                </c:pt>
                <c:pt idx="215">
                  <c:v>-164.14596096071838</c:v>
                </c:pt>
                <c:pt idx="216">
                  <c:v>-164.64286566412423</c:v>
                </c:pt>
                <c:pt idx="217">
                  <c:v>-165.12572946006645</c:v>
                </c:pt>
                <c:pt idx="218">
                  <c:v>-165.59505663378522</c:v>
                </c:pt>
                <c:pt idx="219">
                  <c:v>-166.0513333154299</c:v>
                </c:pt>
                <c:pt idx="220">
                  <c:v>-166.49502753656705</c:v>
                </c:pt>
                <c:pt idx="221">
                  <c:v>-166.92659150242346</c:v>
                </c:pt>
                <c:pt idx="222">
                  <c:v>-167.34646104962289</c:v>
                </c:pt>
                <c:pt idx="223">
                  <c:v>-167.75505726108935</c:v>
                </c:pt>
                <c:pt idx="224">
                  <c:v>-168.15278717875739</c:v>
                </c:pt>
                <c:pt idx="225">
                  <c:v>-168.54004449639288</c:v>
                </c:pt>
                <c:pt idx="226">
                  <c:v>-168.91721023328074</c:v>
                </c:pt>
                <c:pt idx="227">
                  <c:v>-169.284653389672</c:v>
                </c:pt>
                <c:pt idx="228">
                  <c:v>-169.6427319213667</c:v>
                </c:pt>
                <c:pt idx="229">
                  <c:v>-169.991793113775</c:v>
                </c:pt>
                <c:pt idx="230">
                  <c:v>-170.3321740069062</c:v>
                </c:pt>
                <c:pt idx="231">
                  <c:v>-170.66420286173258</c:v>
                </c:pt>
                <c:pt idx="232">
                  <c:v>-170.98819844704215</c:v>
                </c:pt>
                <c:pt idx="233">
                  <c:v>-171.30447187599643</c:v>
                </c:pt>
                <c:pt idx="234">
                  <c:v>-171.61332647555395</c:v>
                </c:pt>
                <c:pt idx="235">
                  <c:v>-171.91505853088836</c:v>
                </c:pt>
                <c:pt idx="236">
                  <c:v>-172.20995752595672</c:v>
                </c:pt>
                <c:pt idx="237">
                  <c:v>-172.4983073041258</c:v>
                </c:pt>
                <c:pt idx="238">
                  <c:v>-172.7803861557941</c:v>
                </c:pt>
                <c:pt idx="239">
                  <c:v>-173.05646750329873</c:v>
                </c:pt>
                <c:pt idx="240">
                  <c:v>-173.32682028377428</c:v>
                </c:pt>
                <c:pt idx="241">
                  <c:v>-173.59170990430724</c:v>
                </c:pt>
                <c:pt idx="242">
                  <c:v>-173.85139861544388</c:v>
                </c:pt>
                <c:pt idx="243">
                  <c:v>-174.10614588005831</c:v>
                </c:pt>
                <c:pt idx="244">
                  <c:v>-174.35620957575347</c:v>
                </c:pt>
                <c:pt idx="245">
                  <c:v>-174.60184601717728</c:v>
                </c:pt>
                <c:pt idx="246">
                  <c:v>-174.84331126882839</c:v>
                </c:pt>
                <c:pt idx="247">
                  <c:v>-175.08086157806542</c:v>
                </c:pt>
                <c:pt idx="248">
                  <c:v>-175.31475419623862</c:v>
                </c:pt>
                <c:pt idx="249">
                  <c:v>-175.54524857003764</c:v>
                </c:pt>
                <c:pt idx="250">
                  <c:v>-175.77260686389874</c:v>
                </c:pt>
                <c:pt idx="251">
                  <c:v>-175.9970956221002</c:v>
                </c:pt>
                <c:pt idx="252">
                  <c:v>-176.21898642265529</c:v>
                </c:pt>
                <c:pt idx="253">
                  <c:v>-176.43855775969124</c:v>
                </c:pt>
                <c:pt idx="254">
                  <c:v>-176.65609620487922</c:v>
                </c:pt>
                <c:pt idx="255">
                  <c:v>-176.87189827396128</c:v>
                </c:pt>
                <c:pt idx="256">
                  <c:v>-177.0862726022531</c:v>
                </c:pt>
                <c:pt idx="257">
                  <c:v>-177.29954189420496</c:v>
                </c:pt>
                <c:pt idx="258">
                  <c:v>-177.51204579814237</c:v>
                </c:pt>
                <c:pt idx="259">
                  <c:v>-177.72414399880822</c:v>
                </c:pt>
                <c:pt idx="260">
                  <c:v>-177.93621966268515</c:v>
                </c:pt>
                <c:pt idx="261">
                  <c:v>-178.14868380925407</c:v>
                </c:pt>
                <c:pt idx="262">
                  <c:v>-178.36198012640662</c:v>
                </c:pt>
                <c:pt idx="263">
                  <c:v>-178.57659113419933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7-44B4-B16D-0F7DD799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Delay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'2nd-order LPF'!$Q$4</c:f>
              <c:strCache>
                <c:ptCount val="1"/>
                <c:pt idx="0">
                  <c:v>Group Delay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'2nd-order LPF'!$E$5:$E$268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'2nd-order LPF'!$Q$5:$Q$268</c:f>
              <c:numCache>
                <c:formatCode>General</c:formatCode>
                <c:ptCount val="264"/>
                <c:pt idx="1">
                  <c:v>0.22481470566759301</c:v>
                </c:pt>
                <c:pt idx="2">
                  <c:v>0.22481608362636948</c:v>
                </c:pt>
                <c:pt idx="3">
                  <c:v>0.2248175436875646</c:v>
                </c:pt>
                <c:pt idx="4">
                  <c:v>0.22481909070856787</c:v>
                </c:pt>
                <c:pt idx="5">
                  <c:v>0.22482072979645143</c:v>
                </c:pt>
                <c:pt idx="6">
                  <c:v>0.22482246631589661</c:v>
                </c:pt>
                <c:pt idx="7">
                  <c:v>0.22482430590257546</c:v>
                </c:pt>
                <c:pt idx="8">
                  <c:v>0.22482625503178652</c:v>
                </c:pt>
                <c:pt idx="9">
                  <c:v>0.22482832024377308</c:v>
                </c:pt>
                <c:pt idx="10">
                  <c:v>0.22483050812498137</c:v>
                </c:pt>
                <c:pt idx="11">
                  <c:v>0.22483282619116415</c:v>
                </c:pt>
                <c:pt idx="12">
                  <c:v>0.22483528235569944</c:v>
                </c:pt>
                <c:pt idx="13">
                  <c:v>0.22483788430655705</c:v>
                </c:pt>
                <c:pt idx="14">
                  <c:v>0.22484064109697963</c:v>
                </c:pt>
                <c:pt idx="15">
                  <c:v>0.224843562259922</c:v>
                </c:pt>
                <c:pt idx="16">
                  <c:v>0.22484665679283986</c:v>
                </c:pt>
                <c:pt idx="17">
                  <c:v>0.22484993519395155</c:v>
                </c:pt>
                <c:pt idx="18">
                  <c:v>0.22485340888294134</c:v>
                </c:pt>
                <c:pt idx="19">
                  <c:v>0.22485708913170099</c:v>
                </c:pt>
                <c:pt idx="20">
                  <c:v>0.22486098817110345</c:v>
                </c:pt>
                <c:pt idx="21">
                  <c:v>0.22486511885117003</c:v>
                </c:pt>
                <c:pt idx="22">
                  <c:v>0.22486949510095761</c:v>
                </c:pt>
                <c:pt idx="23">
                  <c:v>0.22487413199838005</c:v>
                </c:pt>
                <c:pt idx="24">
                  <c:v>0.22487904454595778</c:v>
                </c:pt>
                <c:pt idx="25">
                  <c:v>0.22488424940286666</c:v>
                </c:pt>
                <c:pt idx="26">
                  <c:v>0.22488976362280674</c:v>
                </c:pt>
                <c:pt idx="27">
                  <c:v>0.2248956051283631</c:v>
                </c:pt>
                <c:pt idx="28">
                  <c:v>0.22490179422076842</c:v>
                </c:pt>
                <c:pt idx="29">
                  <c:v>0.22490835127087067</c:v>
                </c:pt>
                <c:pt idx="30">
                  <c:v>0.22491529821848308</c:v>
                </c:pt>
                <c:pt idx="31">
                  <c:v>0.22492265812004644</c:v>
                </c:pt>
                <c:pt idx="32">
                  <c:v>0.22493045522510174</c:v>
                </c:pt>
                <c:pt idx="33">
                  <c:v>0.22493871557147618</c:v>
                </c:pt>
                <c:pt idx="34">
                  <c:v>0.22494746654937262</c:v>
                </c:pt>
                <c:pt idx="35">
                  <c:v>0.22495673815976869</c:v>
                </c:pt>
                <c:pt idx="36">
                  <c:v>0.22496656074023785</c:v>
                </c:pt>
                <c:pt idx="37">
                  <c:v>0.22497696615738483</c:v>
                </c:pt>
                <c:pt idx="38">
                  <c:v>0.22498798984560797</c:v>
                </c:pt>
                <c:pt idx="39">
                  <c:v>0.22499966841662419</c:v>
                </c:pt>
                <c:pt idx="40">
                  <c:v>0.2250120410727878</c:v>
                </c:pt>
                <c:pt idx="41">
                  <c:v>0.22502514829722467</c:v>
                </c:pt>
                <c:pt idx="42">
                  <c:v>0.2250390333752087</c:v>
                </c:pt>
                <c:pt idx="43">
                  <c:v>0.22505374329076533</c:v>
                </c:pt>
                <c:pt idx="44">
                  <c:v>0.22506932671519442</c:v>
                </c:pt>
                <c:pt idx="45">
                  <c:v>0.22508583477458996</c:v>
                </c:pt>
                <c:pt idx="46">
                  <c:v>0.22510332201680622</c:v>
                </c:pt>
                <c:pt idx="47">
                  <c:v>0.22512184745887912</c:v>
                </c:pt>
                <c:pt idx="48">
                  <c:v>0.22514147142222959</c:v>
                </c:pt>
                <c:pt idx="49">
                  <c:v>0.22516225906142928</c:v>
                </c:pt>
                <c:pt idx="50">
                  <c:v>0.22518428071018304</c:v>
                </c:pt>
                <c:pt idx="51">
                  <c:v>0.22520760747434851</c:v>
                </c:pt>
                <c:pt idx="52">
                  <c:v>0.22523231695418922</c:v>
                </c:pt>
                <c:pt idx="53">
                  <c:v>0.225258490665076</c:v>
                </c:pt>
                <c:pt idx="54">
                  <c:v>0.22528621534281917</c:v>
                </c:pt>
                <c:pt idx="55">
                  <c:v>0.2253155831504442</c:v>
                </c:pt>
                <c:pt idx="56">
                  <c:v>0.22534668876007533</c:v>
                </c:pt>
                <c:pt idx="57">
                  <c:v>0.22537963603784922</c:v>
                </c:pt>
                <c:pt idx="58">
                  <c:v>0.22541453297571151</c:v>
                </c:pt>
                <c:pt idx="59">
                  <c:v>0.22545149541886242</c:v>
                </c:pt>
                <c:pt idx="60">
                  <c:v>0.22549064378819567</c:v>
                </c:pt>
                <c:pt idx="61">
                  <c:v>0.22553210581158215</c:v>
                </c:pt>
                <c:pt idx="62">
                  <c:v>0.22557601945286335</c:v>
                </c:pt>
                <c:pt idx="63">
                  <c:v>0.22562252699471191</c:v>
                </c:pt>
                <c:pt idx="64">
                  <c:v>0.22567178048542888</c:v>
                </c:pt>
                <c:pt idx="65">
                  <c:v>0.22572394094458739</c:v>
                </c:pt>
                <c:pt idx="66">
                  <c:v>0.22577917885536564</c:v>
                </c:pt>
                <c:pt idx="67">
                  <c:v>0.2258376731212195</c:v>
                </c:pt>
                <c:pt idx="68">
                  <c:v>0.22589961296611288</c:v>
                </c:pt>
                <c:pt idx="69">
                  <c:v>0.22596520166086678</c:v>
                </c:pt>
                <c:pt idx="70">
                  <c:v>0.22603465087873006</c:v>
                </c:pt>
                <c:pt idx="71">
                  <c:v>0.22610818428577278</c:v>
                </c:pt>
                <c:pt idx="72">
                  <c:v>0.22618603980910226</c:v>
                </c:pt>
                <c:pt idx="73">
                  <c:v>0.22626846692820929</c:v>
                </c:pt>
                <c:pt idx="74">
                  <c:v>0.22635573074733362</c:v>
                </c:pt>
                <c:pt idx="75">
                  <c:v>0.22644811098075118</c:v>
                </c:pt>
                <c:pt idx="76">
                  <c:v>0.22654590263462851</c:v>
                </c:pt>
                <c:pt idx="77">
                  <c:v>0.22664941667320562</c:v>
                </c:pt>
                <c:pt idx="78">
                  <c:v>0.22675898073102199</c:v>
                </c:pt>
                <c:pt idx="79">
                  <c:v>0.22687494194524144</c:v>
                </c:pt>
                <c:pt idx="80">
                  <c:v>0.22699766797148616</c:v>
                </c:pt>
                <c:pt idx="81">
                  <c:v>0.22712754122806039</c:v>
                </c:pt>
                <c:pt idx="82">
                  <c:v>0.22726496840004992</c:v>
                </c:pt>
                <c:pt idx="83">
                  <c:v>0.22741037926911659</c:v>
                </c:pt>
                <c:pt idx="84">
                  <c:v>0.22756422304088181</c:v>
                </c:pt>
                <c:pt idx="85">
                  <c:v>0.22772697368817552</c:v>
                </c:pt>
                <c:pt idx="86">
                  <c:v>0.2278991311076238</c:v>
                </c:pt>
                <c:pt idx="87">
                  <c:v>0.22808121942793916</c:v>
                </c:pt>
                <c:pt idx="88">
                  <c:v>0.22827379056573566</c:v>
                </c:pt>
                <c:pt idx="89">
                  <c:v>0.22847742792930209</c:v>
                </c:pt>
                <c:pt idx="90">
                  <c:v>0.22869273633840087</c:v>
                </c:pt>
                <c:pt idx="91">
                  <c:v>0.22892035369895758</c:v>
                </c:pt>
                <c:pt idx="92">
                  <c:v>0.22916095524463959</c:v>
                </c:pt>
                <c:pt idx="93">
                  <c:v>0.22941523640468764</c:v>
                </c:pt>
                <c:pt idx="94">
                  <c:v>0.22968393130944603</c:v>
                </c:pt>
                <c:pt idx="95">
                  <c:v>0.22996781393064439</c:v>
                </c:pt>
                <c:pt idx="96">
                  <c:v>0.23026767934869127</c:v>
                </c:pt>
                <c:pt idx="97">
                  <c:v>0.23058436653589173</c:v>
                </c:pt>
                <c:pt idx="98">
                  <c:v>0.23091874539359822</c:v>
                </c:pt>
                <c:pt idx="99">
                  <c:v>0.23127172366049162</c:v>
                </c:pt>
                <c:pt idx="100">
                  <c:v>0.23164424289464319</c:v>
                </c:pt>
                <c:pt idx="101">
                  <c:v>0.23203727798107368</c:v>
                </c:pt>
                <c:pt idx="102">
                  <c:v>0.23245184349614884</c:v>
                </c:pt>
                <c:pt idx="103">
                  <c:v>0.23288898114786499</c:v>
                </c:pt>
                <c:pt idx="104">
                  <c:v>0.23334976518797074</c:v>
                </c:pt>
                <c:pt idx="105">
                  <c:v>0.23383529592057384</c:v>
                </c:pt>
                <c:pt idx="106">
                  <c:v>0.23434670469459787</c:v>
                </c:pt>
                <c:pt idx="107">
                  <c:v>0.23488514603093108</c:v>
                </c:pt>
                <c:pt idx="108">
                  <c:v>0.23545178821980128</c:v>
                </c:pt>
                <c:pt idx="109">
                  <c:v>0.23604781139281517</c:v>
                </c:pt>
                <c:pt idx="110">
                  <c:v>0.23667440013838809</c:v>
                </c:pt>
                <c:pt idx="111">
                  <c:v>0.23733274429716</c:v>
                </c:pt>
                <c:pt idx="112">
                  <c:v>0.23802401456710967</c:v>
                </c:pt>
                <c:pt idx="113">
                  <c:v>0.23874934969830605</c:v>
                </c:pt>
                <c:pt idx="114">
                  <c:v>0.23950986142418837</c:v>
                </c:pt>
                <c:pt idx="115">
                  <c:v>0.24030660308639082</c:v>
                </c:pt>
                <c:pt idx="116">
                  <c:v>0.24114054421151421</c:v>
                </c:pt>
                <c:pt idx="117">
                  <c:v>0.24201256797791107</c:v>
                </c:pt>
                <c:pt idx="118">
                  <c:v>0.24292342895201777</c:v>
                </c:pt>
                <c:pt idx="119">
                  <c:v>0.24387372195783455</c:v>
                </c:pt>
                <c:pt idx="120">
                  <c:v>0.24486386260095935</c:v>
                </c:pt>
                <c:pt idx="121">
                  <c:v>0.24589403039759924</c:v>
                </c:pt>
                <c:pt idx="122">
                  <c:v>0.24696413312244597</c:v>
                </c:pt>
                <c:pt idx="123">
                  <c:v>0.24807375400914719</c:v>
                </c:pt>
                <c:pt idx="124">
                  <c:v>0.24922208617058461</c:v>
                </c:pt>
                <c:pt idx="125">
                  <c:v>0.25040786488718653</c:v>
                </c:pt>
                <c:pt idx="126">
                  <c:v>0.25162930316296278</c:v>
                </c:pt>
                <c:pt idx="127">
                  <c:v>0.25288400709116104</c:v>
                </c:pt>
                <c:pt idx="128">
                  <c:v>0.25416887046955411</c:v>
                </c:pt>
                <c:pt idx="129">
                  <c:v>0.25547997704858472</c:v>
                </c:pt>
                <c:pt idx="130">
                  <c:v>0.25681249859949373</c:v>
                </c:pt>
                <c:pt idx="131">
                  <c:v>0.25816056107829582</c:v>
                </c:pt>
                <c:pt idx="132">
                  <c:v>0.25951710840281028</c:v>
                </c:pt>
                <c:pt idx="133">
                  <c:v>0.2608737907097417</c:v>
                </c:pt>
                <c:pt idx="134">
                  <c:v>0.26222080344822746</c:v>
                </c:pt>
                <c:pt idx="135">
                  <c:v>0.2635467309516803</c:v>
                </c:pt>
                <c:pt idx="136">
                  <c:v>0.26483842582804712</c:v>
                </c:pt>
                <c:pt idx="137">
                  <c:v>0.26608085483721944</c:v>
                </c:pt>
                <c:pt idx="138">
                  <c:v>0.26725697376303553</c:v>
                </c:pt>
                <c:pt idx="139">
                  <c:v>0.26834763513114845</c:v>
                </c:pt>
                <c:pt idx="140">
                  <c:v>0.26933150609338874</c:v>
                </c:pt>
                <c:pt idx="141">
                  <c:v>0.27018503716824682</c:v>
                </c:pt>
                <c:pt idx="142">
                  <c:v>0.27088250045774565</c:v>
                </c:pt>
                <c:pt idx="143">
                  <c:v>0.27139607982706676</c:v>
                </c:pt>
                <c:pt idx="144">
                  <c:v>0.27169605840054356</c:v>
                </c:pt>
                <c:pt idx="145">
                  <c:v>0.27175110787620371</c:v>
                </c:pt>
                <c:pt idx="146">
                  <c:v>0.27152868677955183</c:v>
                </c:pt>
                <c:pt idx="147">
                  <c:v>0.27099557276359348</c:v>
                </c:pt>
                <c:pt idx="148">
                  <c:v>0.27011851789707536</c:v>
                </c:pt>
                <c:pt idx="149">
                  <c:v>0.26886504087376051</c:v>
                </c:pt>
                <c:pt idx="150">
                  <c:v>0.26720433636499269</c:v>
                </c:pt>
                <c:pt idx="151">
                  <c:v>0.26510826729541409</c:v>
                </c:pt>
                <c:pt idx="152">
                  <c:v>0.2625524597686712</c:v>
                </c:pt>
                <c:pt idx="153">
                  <c:v>0.25951737290665849</c:v>
                </c:pt>
                <c:pt idx="154">
                  <c:v>0.25598934037971854</c:v>
                </c:pt>
                <c:pt idx="155">
                  <c:v>0.25196153912535219</c:v>
                </c:pt>
                <c:pt idx="156">
                  <c:v>0.24743476999856592</c:v>
                </c:pt>
                <c:pt idx="157">
                  <c:v>0.24241799118459023</c:v>
                </c:pt>
                <c:pt idx="158">
                  <c:v>0.23692857953365351</c:v>
                </c:pt>
                <c:pt idx="159">
                  <c:v>0.2309922881260319</c:v>
                </c:pt>
                <c:pt idx="160">
                  <c:v>0.22464279899131601</c:v>
                </c:pt>
                <c:pt idx="161">
                  <c:v>0.21792098941707072</c:v>
                </c:pt>
                <c:pt idx="162">
                  <c:v>0.21087389866898987</c:v>
                </c:pt>
                <c:pt idx="163">
                  <c:v>0.20355342705579052</c:v>
                </c:pt>
                <c:pt idx="164">
                  <c:v>0.19601486208984564</c:v>
                </c:pt>
                <c:pt idx="165">
                  <c:v>0.18831531923917372</c:v>
                </c:pt>
                <c:pt idx="166">
                  <c:v>0.18051219766580445</c:v>
                </c:pt>
                <c:pt idx="167">
                  <c:v>0.17266173203244353</c:v>
                </c:pt>
                <c:pt idx="168">
                  <c:v>0.16481765401066062</c:v>
                </c:pt>
                <c:pt idx="169">
                  <c:v>0.15703011632211941</c:v>
                </c:pt>
                <c:pt idx="170">
                  <c:v>0.14934481301314628</c:v>
                </c:pt>
                <c:pt idx="171">
                  <c:v>0.14180236239744332</c:v>
                </c:pt>
                <c:pt idx="172">
                  <c:v>0.13443796741334188</c:v>
                </c:pt>
                <c:pt idx="173">
                  <c:v>0.12728124362636259</c:v>
                </c:pt>
                <c:pt idx="174">
                  <c:v>0.12035630310306974</c:v>
                </c:pt>
                <c:pt idx="175">
                  <c:v>0.11368196258153151</c:v>
                </c:pt>
                <c:pt idx="176">
                  <c:v>0.10727209987733864</c:v>
                </c:pt>
                <c:pt idx="177">
                  <c:v>0.10113607420150135</c:v>
                </c:pt>
                <c:pt idx="178">
                  <c:v>9.5279208624570552E-2</c:v>
                </c:pt>
                <c:pt idx="179">
                  <c:v>8.9703304212573359E-2</c:v>
                </c:pt>
                <c:pt idx="180">
                  <c:v>8.4407156912444756E-2</c:v>
                </c:pt>
                <c:pt idx="181">
                  <c:v>7.938704041262605E-2</c:v>
                </c:pt>
                <c:pt idx="182">
                  <c:v>7.4637152217880517E-2</c:v>
                </c:pt>
                <c:pt idx="183">
                  <c:v>7.0150059128013087E-2</c:v>
                </c:pt>
                <c:pt idx="184">
                  <c:v>6.591706752135941E-2</c:v>
                </c:pt>
                <c:pt idx="185">
                  <c:v>6.1928550018779997E-2</c:v>
                </c:pt>
                <c:pt idx="186">
                  <c:v>5.8174238435510638E-2</c:v>
                </c:pt>
                <c:pt idx="187">
                  <c:v>5.4643459475867934E-2</c:v>
                </c:pt>
                <c:pt idx="188">
                  <c:v>5.1325343306492389E-2</c:v>
                </c:pt>
                <c:pt idx="189">
                  <c:v>4.8208986786317735E-2</c:v>
                </c:pt>
                <c:pt idx="190">
                  <c:v>4.5283587248931063E-2</c:v>
                </c:pt>
                <c:pt idx="191">
                  <c:v>4.2538552363812578E-2</c:v>
                </c:pt>
                <c:pt idx="192">
                  <c:v>3.9963576419841072E-2</c:v>
                </c:pt>
                <c:pt idx="193">
                  <c:v>3.7548699843090241E-2</c:v>
                </c:pt>
                <c:pt idx="194">
                  <c:v>3.5284358942461846E-2</c:v>
                </c:pt>
                <c:pt idx="195">
                  <c:v>3.3161409493912893E-2</c:v>
                </c:pt>
                <c:pt idx="196">
                  <c:v>3.117114389638739E-2</c:v>
                </c:pt>
                <c:pt idx="197">
                  <c:v>2.9305300577434055E-2</c:v>
                </c:pt>
                <c:pt idx="198">
                  <c:v>2.7556062681232032E-2</c:v>
                </c:pt>
                <c:pt idx="199">
                  <c:v>2.591605287789564E-2</c:v>
                </c:pt>
                <c:pt idx="200">
                  <c:v>2.4378323206546454E-2</c:v>
                </c:pt>
                <c:pt idx="201">
                  <c:v>2.2936341946552516E-2</c:v>
                </c:pt>
                <c:pt idx="202">
                  <c:v>2.1583977715356577E-2</c:v>
                </c:pt>
                <c:pt idx="203">
                  <c:v>2.0315481055331448E-2</c:v>
                </c:pt>
                <c:pt idx="204">
                  <c:v>1.9125466957663033E-2</c:v>
                </c:pt>
                <c:pt idx="205">
                  <c:v>1.8008896803426839E-2</c:v>
                </c:pt>
                <c:pt idx="206">
                  <c:v>1.6961056783021625E-2</c:v>
                </c:pt>
                <c:pt idx="207">
                  <c:v>1.5977542096067093E-2</c:v>
                </c:pt>
                <c:pt idx="208">
                  <c:v>1.5054237115933563E-2</c:v>
                </c:pt>
                <c:pt idx="209">
                  <c:v>1.4187296690877838E-2</c:v>
                </c:pt>
                <c:pt idx="210">
                  <c:v>1.3373131189699509E-2</c:v>
                </c:pt>
                <c:pt idx="211">
                  <c:v>1.2608388417225712E-2</c:v>
                </c:pt>
                <c:pt idx="212">
                  <c:v>1.1889938327801891E-2</c:v>
                </c:pt>
                <c:pt idx="213">
                  <c:v>1.1214858604013497E-2</c:v>
                </c:pt>
                <c:pt idx="214">
                  <c:v>1.0580420600803242E-2</c:v>
                </c:pt>
                <c:pt idx="215">
                  <c:v>9.9840764913593175E-3</c:v>
                </c:pt>
                <c:pt idx="216">
                  <c:v>9.4234464850374393E-3</c:v>
                </c:pt>
                <c:pt idx="217">
                  <c:v>8.8963078114927055E-3</c:v>
                </c:pt>
                <c:pt idx="218">
                  <c:v>8.4005837596703766E-3</c:v>
                </c:pt>
                <c:pt idx="219">
                  <c:v>7.9343337059631681E-3</c:v>
                </c:pt>
                <c:pt idx="220">
                  <c:v>7.4957439286918578E-3</c:v>
                </c:pt>
                <c:pt idx="221">
                  <c:v>7.0831186696138021E-3</c:v>
                </c:pt>
                <c:pt idx="222">
                  <c:v>6.6948721118026472E-3</c:v>
                </c:pt>
                <c:pt idx="223">
                  <c:v>6.3295211396573988E-3</c:v>
                </c:pt>
                <c:pt idx="224">
                  <c:v>5.9856780386904566E-3</c:v>
                </c:pt>
                <c:pt idx="225">
                  <c:v>5.6620440935942319E-3</c:v>
                </c:pt>
                <c:pt idx="226">
                  <c:v>5.3574036255568339E-3</c:v>
                </c:pt>
                <c:pt idx="227">
                  <c:v>5.0706184416584926E-3</c:v>
                </c:pt>
                <c:pt idx="228">
                  <c:v>4.8006225456797332E-3</c:v>
                </c:pt>
                <c:pt idx="229">
                  <c:v>4.5464173271270517E-3</c:v>
                </c:pt>
                <c:pt idx="230">
                  <c:v>4.3070672657824563E-3</c:v>
                </c:pt>
                <c:pt idx="231">
                  <c:v>4.0816955456734931E-3</c:v>
                </c:pt>
                <c:pt idx="232">
                  <c:v>3.8694803774731385E-3</c:v>
                </c:pt>
                <c:pt idx="233">
                  <c:v>3.6696514236087756E-3</c:v>
                </c:pt>
                <c:pt idx="234">
                  <c:v>3.4814863160464596E-3</c:v>
                </c:pt>
                <c:pt idx="235">
                  <c:v>3.3043077433663934E-3</c:v>
                </c:pt>
                <c:pt idx="236">
                  <c:v>3.1374806252023818E-3</c:v>
                </c:pt>
                <c:pt idx="237">
                  <c:v>2.9804093688088505E-3</c:v>
                </c:pt>
                <c:pt idx="238">
                  <c:v>2.8325353808114971E-3</c:v>
                </c:pt>
                <c:pt idx="239">
                  <c:v>2.693334878467932E-3</c:v>
                </c:pt>
                <c:pt idx="240">
                  <c:v>2.5623167843922216E-3</c:v>
                </c:pt>
                <c:pt idx="241">
                  <c:v>2.4390207165679379E-3</c:v>
                </c:pt>
                <c:pt idx="242">
                  <c:v>2.3230151476174945E-3</c:v>
                </c:pt>
                <c:pt idx="243">
                  <c:v>2.2138958388533405E-3</c:v>
                </c:pt>
                <c:pt idx="244">
                  <c:v>2.1112842235175232E-3</c:v>
                </c:pt>
                <c:pt idx="245">
                  <c:v>2.014826012477967E-3</c:v>
                </c:pt>
                <c:pt idx="246">
                  <c:v>1.9241899026797233E-3</c:v>
                </c:pt>
                <c:pt idx="247">
                  <c:v>1.8390663451052041E-3</c:v>
                </c:pt>
                <c:pt idx="248">
                  <c:v>1.7591665334892759E-3</c:v>
                </c:pt>
                <c:pt idx="249">
                  <c:v>1.6842213861193783E-3</c:v>
                </c:pt>
                <c:pt idx="250">
                  <c:v>1.6139807178194932E-3</c:v>
                </c:pt>
                <c:pt idx="251">
                  <c:v>1.5482124692053018E-3</c:v>
                </c:pt>
                <c:pt idx="252">
                  <c:v>1.4867020648761703E-3</c:v>
                </c:pt>
                <c:pt idx="253">
                  <c:v>1.4292518896834394E-3</c:v>
                </c:pt>
                <c:pt idx="254">
                  <c:v>1.3756808618417219E-3</c:v>
                </c:pt>
                <c:pt idx="255">
                  <c:v>1.3258241846324519E-3</c:v>
                </c:pt>
                <c:pt idx="256">
                  <c:v>1.2795331702343501E-3</c:v>
                </c:pt>
                <c:pt idx="257">
                  <c:v>1.2366752794793401E-3</c:v>
                </c:pt>
                <c:pt idx="258">
                  <c:v>1.1971343301634433E-3</c:v>
                </c:pt>
                <c:pt idx="259">
                  <c:v>1.1608108797758461E-3</c:v>
                </c:pt>
                <c:pt idx="260">
                  <c:v>1.1276228927617734E-3</c:v>
                </c:pt>
                <c:pt idx="261">
                  <c:v>1.0975066874950173E-3</c:v>
                </c:pt>
                <c:pt idx="262">
                  <c:v>1.0704182415212516E-3</c:v>
                </c:pt>
                <c:pt idx="263">
                  <c:v>1.0463349303344999E-3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5-45B3-B468-403A7F37D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Response (x/x,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'2nd-order LPF'!$Z$4</c:f>
              <c:strCache>
                <c:ptCount val="1"/>
                <c:pt idx="0">
                  <c:v>y(n)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'2nd-order LPF'!$X$5:$X$268</c:f>
              <c:numCache>
                <c:formatCode>General</c:formatCode>
                <c:ptCount val="264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0.72916666666666674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0.85416666666666674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  <c:pt idx="48">
                  <c:v>1</c:v>
                </c:pt>
                <c:pt idx="49">
                  <c:v>1.0208333333333333</c:v>
                </c:pt>
                <c:pt idx="50">
                  <c:v>1.0416666666666667</c:v>
                </c:pt>
                <c:pt idx="51">
                  <c:v>1.0625</c:v>
                </c:pt>
                <c:pt idx="52">
                  <c:v>1.0833333333333333</c:v>
                </c:pt>
                <c:pt idx="53">
                  <c:v>1.1041666666666667</c:v>
                </c:pt>
                <c:pt idx="54">
                  <c:v>1.125</c:v>
                </c:pt>
                <c:pt idx="55">
                  <c:v>1.1458333333333333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1.2083333333333335</c:v>
                </c:pt>
                <c:pt idx="59">
                  <c:v>1.2291666666666665</c:v>
                </c:pt>
                <c:pt idx="60">
                  <c:v>1.25</c:v>
                </c:pt>
                <c:pt idx="61">
                  <c:v>1.2708333333333333</c:v>
                </c:pt>
                <c:pt idx="62">
                  <c:v>1.2916666666666667</c:v>
                </c:pt>
                <c:pt idx="63">
                  <c:v>1.3125</c:v>
                </c:pt>
                <c:pt idx="64">
                  <c:v>1.3333333333333333</c:v>
                </c:pt>
                <c:pt idx="65">
                  <c:v>1.3541666666666667</c:v>
                </c:pt>
                <c:pt idx="66">
                  <c:v>1.375</c:v>
                </c:pt>
                <c:pt idx="67">
                  <c:v>1.3958333333333333</c:v>
                </c:pt>
                <c:pt idx="68">
                  <c:v>1.4166666666666667</c:v>
                </c:pt>
                <c:pt idx="69">
                  <c:v>1.4375</c:v>
                </c:pt>
                <c:pt idx="70">
                  <c:v>1.4583333333333335</c:v>
                </c:pt>
                <c:pt idx="71">
                  <c:v>1.4791666666666665</c:v>
                </c:pt>
                <c:pt idx="72">
                  <c:v>1.5</c:v>
                </c:pt>
                <c:pt idx="73">
                  <c:v>1.5208333333333333</c:v>
                </c:pt>
                <c:pt idx="74">
                  <c:v>1.5416666666666667</c:v>
                </c:pt>
                <c:pt idx="75">
                  <c:v>1.5625</c:v>
                </c:pt>
                <c:pt idx="76">
                  <c:v>1.5833333333333333</c:v>
                </c:pt>
                <c:pt idx="77">
                  <c:v>1.6041666666666667</c:v>
                </c:pt>
                <c:pt idx="78">
                  <c:v>1.625</c:v>
                </c:pt>
                <c:pt idx="79">
                  <c:v>1.6458333333333333</c:v>
                </c:pt>
                <c:pt idx="80">
                  <c:v>1.6666666666666667</c:v>
                </c:pt>
                <c:pt idx="81">
                  <c:v>1.6875</c:v>
                </c:pt>
                <c:pt idx="82">
                  <c:v>1.7083333333333335</c:v>
                </c:pt>
                <c:pt idx="83">
                  <c:v>1.7291666666666665</c:v>
                </c:pt>
                <c:pt idx="84">
                  <c:v>1.75</c:v>
                </c:pt>
                <c:pt idx="85">
                  <c:v>1.7708333333333333</c:v>
                </c:pt>
                <c:pt idx="86">
                  <c:v>1.7916666666666667</c:v>
                </c:pt>
                <c:pt idx="87">
                  <c:v>1.8125</c:v>
                </c:pt>
                <c:pt idx="88">
                  <c:v>1.8333333333333333</c:v>
                </c:pt>
                <c:pt idx="89">
                  <c:v>1.8541666666666667</c:v>
                </c:pt>
                <c:pt idx="90">
                  <c:v>1.875</c:v>
                </c:pt>
                <c:pt idx="91">
                  <c:v>1.8958333333333333</c:v>
                </c:pt>
                <c:pt idx="92">
                  <c:v>1.9166666666666665</c:v>
                </c:pt>
                <c:pt idx="93">
                  <c:v>1.9375</c:v>
                </c:pt>
                <c:pt idx="94">
                  <c:v>1.9583333333333333</c:v>
                </c:pt>
                <c:pt idx="95">
                  <c:v>1.9791666666666667</c:v>
                </c:pt>
                <c:pt idx="96">
                  <c:v>2</c:v>
                </c:pt>
                <c:pt idx="97">
                  <c:v>2.020833333333333</c:v>
                </c:pt>
                <c:pt idx="98">
                  <c:v>2.0416666666666665</c:v>
                </c:pt>
                <c:pt idx="99">
                  <c:v>2.0625</c:v>
                </c:pt>
                <c:pt idx="100">
                  <c:v>2.0833333333333335</c:v>
                </c:pt>
                <c:pt idx="101">
                  <c:v>2.1041666666666665</c:v>
                </c:pt>
                <c:pt idx="102">
                  <c:v>2.125</c:v>
                </c:pt>
                <c:pt idx="103">
                  <c:v>2.1458333333333335</c:v>
                </c:pt>
                <c:pt idx="104">
                  <c:v>2.1666666666666665</c:v>
                </c:pt>
                <c:pt idx="105">
                  <c:v>2.1875</c:v>
                </c:pt>
                <c:pt idx="106">
                  <c:v>2.2083333333333335</c:v>
                </c:pt>
                <c:pt idx="107">
                  <c:v>2.2291666666666665</c:v>
                </c:pt>
                <c:pt idx="108">
                  <c:v>2.25</c:v>
                </c:pt>
                <c:pt idx="109">
                  <c:v>2.2708333333333335</c:v>
                </c:pt>
                <c:pt idx="110">
                  <c:v>2.2916666666666665</c:v>
                </c:pt>
                <c:pt idx="111">
                  <c:v>2.3125</c:v>
                </c:pt>
                <c:pt idx="112">
                  <c:v>2.3333333333333335</c:v>
                </c:pt>
                <c:pt idx="113">
                  <c:v>2.3541666666666665</c:v>
                </c:pt>
                <c:pt idx="114">
                  <c:v>2.375</c:v>
                </c:pt>
                <c:pt idx="115">
                  <c:v>2.395833333333333</c:v>
                </c:pt>
                <c:pt idx="116">
                  <c:v>2.416666666666667</c:v>
                </c:pt>
                <c:pt idx="117">
                  <c:v>2.4375</c:v>
                </c:pt>
                <c:pt idx="118">
                  <c:v>2.458333333333333</c:v>
                </c:pt>
                <c:pt idx="119">
                  <c:v>2.479166666666667</c:v>
                </c:pt>
                <c:pt idx="120">
                  <c:v>2.5</c:v>
                </c:pt>
                <c:pt idx="121">
                  <c:v>2.520833333333333</c:v>
                </c:pt>
                <c:pt idx="122">
                  <c:v>2.5416666666666665</c:v>
                </c:pt>
                <c:pt idx="123">
                  <c:v>2.5625</c:v>
                </c:pt>
                <c:pt idx="124">
                  <c:v>2.5833333333333335</c:v>
                </c:pt>
                <c:pt idx="125">
                  <c:v>2.6041666666666665</c:v>
                </c:pt>
                <c:pt idx="126">
                  <c:v>2.625</c:v>
                </c:pt>
                <c:pt idx="127">
                  <c:v>2.6458333333333335</c:v>
                </c:pt>
                <c:pt idx="128">
                  <c:v>2.6666666666666665</c:v>
                </c:pt>
                <c:pt idx="129">
                  <c:v>2.6875</c:v>
                </c:pt>
                <c:pt idx="130">
                  <c:v>2.7083333333333335</c:v>
                </c:pt>
                <c:pt idx="131">
                  <c:v>2.7291666666666665</c:v>
                </c:pt>
                <c:pt idx="132">
                  <c:v>2.75</c:v>
                </c:pt>
                <c:pt idx="133">
                  <c:v>2.7708333333333335</c:v>
                </c:pt>
                <c:pt idx="134">
                  <c:v>2.7916666666666665</c:v>
                </c:pt>
                <c:pt idx="135">
                  <c:v>2.8125</c:v>
                </c:pt>
                <c:pt idx="136">
                  <c:v>2.8333333333333335</c:v>
                </c:pt>
                <c:pt idx="137">
                  <c:v>2.854166666666667</c:v>
                </c:pt>
                <c:pt idx="138">
                  <c:v>2.875</c:v>
                </c:pt>
                <c:pt idx="139">
                  <c:v>2.895833333333333</c:v>
                </c:pt>
                <c:pt idx="140">
                  <c:v>2.916666666666667</c:v>
                </c:pt>
                <c:pt idx="141">
                  <c:v>2.9375</c:v>
                </c:pt>
                <c:pt idx="142">
                  <c:v>2.958333333333333</c:v>
                </c:pt>
                <c:pt idx="143">
                  <c:v>2.979166666666667</c:v>
                </c:pt>
                <c:pt idx="144">
                  <c:v>3</c:v>
                </c:pt>
                <c:pt idx="145">
                  <c:v>3.0208333333333335</c:v>
                </c:pt>
                <c:pt idx="146">
                  <c:v>3.0416666666666665</c:v>
                </c:pt>
                <c:pt idx="147">
                  <c:v>3.0625</c:v>
                </c:pt>
                <c:pt idx="148">
                  <c:v>3.0833333333333335</c:v>
                </c:pt>
                <c:pt idx="149">
                  <c:v>3.1041666666666665</c:v>
                </c:pt>
                <c:pt idx="150">
                  <c:v>3.125</c:v>
                </c:pt>
                <c:pt idx="151">
                  <c:v>3.1458333333333335</c:v>
                </c:pt>
                <c:pt idx="152">
                  <c:v>3.1666666666666665</c:v>
                </c:pt>
                <c:pt idx="153">
                  <c:v>3.1875</c:v>
                </c:pt>
                <c:pt idx="154">
                  <c:v>3.2083333333333335</c:v>
                </c:pt>
                <c:pt idx="155">
                  <c:v>3.2291666666666665</c:v>
                </c:pt>
                <c:pt idx="156">
                  <c:v>3.25</c:v>
                </c:pt>
                <c:pt idx="157">
                  <c:v>3.2708333333333335</c:v>
                </c:pt>
                <c:pt idx="158">
                  <c:v>3.2916666666666665</c:v>
                </c:pt>
                <c:pt idx="159">
                  <c:v>3.3125</c:v>
                </c:pt>
                <c:pt idx="160">
                  <c:v>3.3333333333333335</c:v>
                </c:pt>
                <c:pt idx="161">
                  <c:v>3.354166666666667</c:v>
                </c:pt>
                <c:pt idx="162">
                  <c:v>3.375</c:v>
                </c:pt>
                <c:pt idx="163">
                  <c:v>3.395833333333333</c:v>
                </c:pt>
                <c:pt idx="164">
                  <c:v>3.416666666666667</c:v>
                </c:pt>
                <c:pt idx="165">
                  <c:v>3.4375</c:v>
                </c:pt>
                <c:pt idx="166">
                  <c:v>3.458333333333333</c:v>
                </c:pt>
                <c:pt idx="167">
                  <c:v>3.479166666666667</c:v>
                </c:pt>
                <c:pt idx="168">
                  <c:v>3.5</c:v>
                </c:pt>
                <c:pt idx="169">
                  <c:v>3.5208333333333335</c:v>
                </c:pt>
                <c:pt idx="170">
                  <c:v>3.5416666666666665</c:v>
                </c:pt>
                <c:pt idx="171">
                  <c:v>3.5625</c:v>
                </c:pt>
                <c:pt idx="172">
                  <c:v>3.5833333333333335</c:v>
                </c:pt>
                <c:pt idx="173">
                  <c:v>3.6041666666666665</c:v>
                </c:pt>
                <c:pt idx="174">
                  <c:v>3.625</c:v>
                </c:pt>
                <c:pt idx="175">
                  <c:v>3.6458333333333335</c:v>
                </c:pt>
                <c:pt idx="176">
                  <c:v>3.6666666666666665</c:v>
                </c:pt>
                <c:pt idx="177">
                  <c:v>3.6875</c:v>
                </c:pt>
                <c:pt idx="178">
                  <c:v>3.7083333333333335</c:v>
                </c:pt>
                <c:pt idx="179">
                  <c:v>3.7291666666666665</c:v>
                </c:pt>
                <c:pt idx="180">
                  <c:v>3.75</c:v>
                </c:pt>
                <c:pt idx="181">
                  <c:v>3.7708333333333335</c:v>
                </c:pt>
                <c:pt idx="182">
                  <c:v>3.7916666666666665</c:v>
                </c:pt>
                <c:pt idx="183">
                  <c:v>3.8125</c:v>
                </c:pt>
                <c:pt idx="184">
                  <c:v>3.833333333333333</c:v>
                </c:pt>
                <c:pt idx="185">
                  <c:v>3.854166666666667</c:v>
                </c:pt>
                <c:pt idx="186">
                  <c:v>3.875</c:v>
                </c:pt>
                <c:pt idx="187">
                  <c:v>3.895833333333333</c:v>
                </c:pt>
                <c:pt idx="188">
                  <c:v>3.9166666666666665</c:v>
                </c:pt>
                <c:pt idx="189">
                  <c:v>3.9375</c:v>
                </c:pt>
                <c:pt idx="190">
                  <c:v>3.9583333333333335</c:v>
                </c:pt>
                <c:pt idx="191">
                  <c:v>3.9791666666666665</c:v>
                </c:pt>
                <c:pt idx="192">
                  <c:v>4</c:v>
                </c:pt>
                <c:pt idx="193">
                  <c:v>4.0208333333333339</c:v>
                </c:pt>
                <c:pt idx="194">
                  <c:v>4.0416666666666661</c:v>
                </c:pt>
                <c:pt idx="195">
                  <c:v>4.0625</c:v>
                </c:pt>
                <c:pt idx="196">
                  <c:v>4.083333333333333</c:v>
                </c:pt>
                <c:pt idx="197">
                  <c:v>4.104166666666667</c:v>
                </c:pt>
                <c:pt idx="198">
                  <c:v>4.125</c:v>
                </c:pt>
                <c:pt idx="199">
                  <c:v>4.145833333333333</c:v>
                </c:pt>
                <c:pt idx="200">
                  <c:v>4.166666666666667</c:v>
                </c:pt>
                <c:pt idx="201">
                  <c:v>4.1875</c:v>
                </c:pt>
                <c:pt idx="202">
                  <c:v>4.208333333333333</c:v>
                </c:pt>
                <c:pt idx="203">
                  <c:v>4.229166666666667</c:v>
                </c:pt>
                <c:pt idx="204">
                  <c:v>4.25</c:v>
                </c:pt>
                <c:pt idx="205">
                  <c:v>4.270833333333333</c:v>
                </c:pt>
                <c:pt idx="206">
                  <c:v>4.291666666666667</c:v>
                </c:pt>
                <c:pt idx="207">
                  <c:v>4.3125</c:v>
                </c:pt>
                <c:pt idx="208">
                  <c:v>4.333333333333333</c:v>
                </c:pt>
                <c:pt idx="209">
                  <c:v>4.354166666666667</c:v>
                </c:pt>
                <c:pt idx="210">
                  <c:v>4.375</c:v>
                </c:pt>
                <c:pt idx="211">
                  <c:v>4.395833333333333</c:v>
                </c:pt>
                <c:pt idx="212">
                  <c:v>4.416666666666667</c:v>
                </c:pt>
                <c:pt idx="213">
                  <c:v>4.4375</c:v>
                </c:pt>
                <c:pt idx="214">
                  <c:v>4.458333333333333</c:v>
                </c:pt>
                <c:pt idx="215">
                  <c:v>4.479166666666667</c:v>
                </c:pt>
                <c:pt idx="216">
                  <c:v>4.5</c:v>
                </c:pt>
                <c:pt idx="217">
                  <c:v>4.520833333333333</c:v>
                </c:pt>
                <c:pt idx="218">
                  <c:v>4.541666666666667</c:v>
                </c:pt>
                <c:pt idx="219">
                  <c:v>4.5625</c:v>
                </c:pt>
                <c:pt idx="220">
                  <c:v>4.583333333333333</c:v>
                </c:pt>
                <c:pt idx="221">
                  <c:v>4.604166666666667</c:v>
                </c:pt>
                <c:pt idx="222">
                  <c:v>4.625</c:v>
                </c:pt>
                <c:pt idx="223">
                  <c:v>4.645833333333333</c:v>
                </c:pt>
                <c:pt idx="224">
                  <c:v>4.666666666666667</c:v>
                </c:pt>
                <c:pt idx="225">
                  <c:v>4.6875</c:v>
                </c:pt>
                <c:pt idx="226">
                  <c:v>4.708333333333333</c:v>
                </c:pt>
                <c:pt idx="227">
                  <c:v>4.7291666666666661</c:v>
                </c:pt>
                <c:pt idx="228">
                  <c:v>4.75</c:v>
                </c:pt>
                <c:pt idx="229">
                  <c:v>4.7708333333333339</c:v>
                </c:pt>
                <c:pt idx="230">
                  <c:v>4.7916666666666661</c:v>
                </c:pt>
                <c:pt idx="231">
                  <c:v>4.8125</c:v>
                </c:pt>
                <c:pt idx="232">
                  <c:v>4.8333333333333339</c:v>
                </c:pt>
                <c:pt idx="233">
                  <c:v>4.8541666666666661</c:v>
                </c:pt>
                <c:pt idx="234">
                  <c:v>4.875</c:v>
                </c:pt>
                <c:pt idx="235">
                  <c:v>4.8958333333333339</c:v>
                </c:pt>
                <c:pt idx="236">
                  <c:v>4.9166666666666661</c:v>
                </c:pt>
                <c:pt idx="237">
                  <c:v>4.9375</c:v>
                </c:pt>
                <c:pt idx="238">
                  <c:v>4.9583333333333339</c:v>
                </c:pt>
                <c:pt idx="239">
                  <c:v>4.9791666666666661</c:v>
                </c:pt>
                <c:pt idx="240">
                  <c:v>5</c:v>
                </c:pt>
                <c:pt idx="241">
                  <c:v>5.0208333333333339</c:v>
                </c:pt>
                <c:pt idx="242">
                  <c:v>5.0416666666666661</c:v>
                </c:pt>
                <c:pt idx="243">
                  <c:v>5.0625</c:v>
                </c:pt>
                <c:pt idx="244">
                  <c:v>5.083333333333333</c:v>
                </c:pt>
                <c:pt idx="245">
                  <c:v>5.104166666666667</c:v>
                </c:pt>
                <c:pt idx="246">
                  <c:v>5.125</c:v>
                </c:pt>
                <c:pt idx="247">
                  <c:v>5.145833333333333</c:v>
                </c:pt>
                <c:pt idx="248">
                  <c:v>5.166666666666667</c:v>
                </c:pt>
                <c:pt idx="249">
                  <c:v>5.1875</c:v>
                </c:pt>
                <c:pt idx="250">
                  <c:v>5.208333333333333</c:v>
                </c:pt>
                <c:pt idx="251">
                  <c:v>5.229166666666667</c:v>
                </c:pt>
                <c:pt idx="252">
                  <c:v>5.25</c:v>
                </c:pt>
                <c:pt idx="253">
                  <c:v>5.270833333333333</c:v>
                </c:pt>
                <c:pt idx="254">
                  <c:v>5.291666666666667</c:v>
                </c:pt>
                <c:pt idx="255">
                  <c:v>5.3125</c:v>
                </c:pt>
                <c:pt idx="256">
                  <c:v>5.333333333333333</c:v>
                </c:pt>
                <c:pt idx="257">
                  <c:v>5.354166666666667</c:v>
                </c:pt>
                <c:pt idx="258">
                  <c:v>5.375</c:v>
                </c:pt>
                <c:pt idx="259">
                  <c:v>5.395833333333333</c:v>
                </c:pt>
                <c:pt idx="260">
                  <c:v>5.416666666666667</c:v>
                </c:pt>
                <c:pt idx="261">
                  <c:v>5.4375</c:v>
                </c:pt>
                <c:pt idx="262">
                  <c:v>5.458333333333333</c:v>
                </c:pt>
                <c:pt idx="263">
                  <c:v>5.479166666666667</c:v>
                </c:pt>
              </c:numCache>
            </c:numRef>
          </c:xVal>
          <c:yVal>
            <c:numRef>
              <c:f>'2nd-order LPF'!$Z$5:$Z$268</c:f>
              <c:numCache>
                <c:formatCode>General</c:formatCode>
                <c:ptCount val="264"/>
                <c:pt idx="0">
                  <c:v>3.9160766836994635E-3</c:v>
                </c:pt>
                <c:pt idx="1">
                  <c:v>1.4941077530472628E-2</c:v>
                </c:pt>
                <c:pt idx="2">
                  <c:v>2.7784692298499183E-2</c:v>
                </c:pt>
                <c:pt idx="3">
                  <c:v>3.8022279899503436E-2</c:v>
                </c:pt>
                <c:pt idx="4">
                  <c:v>4.5933940541190738E-2</c:v>
                </c:pt>
                <c:pt idx="5">
                  <c:v>5.1788866549990785E-2</c:v>
                </c:pt>
                <c:pt idx="6">
                  <c:v>5.5842969285737211E-2</c:v>
                </c:pt>
                <c:pt idx="7">
                  <c:v>5.8337115187088555E-2</c:v>
                </c:pt>
                <c:pt idx="8">
                  <c:v>5.9495895624892034E-2</c:v>
                </c:pt>
                <c:pt idx="9">
                  <c:v>5.9526859609852226E-2</c:v>
                </c:pt>
                <c:pt idx="10">
                  <c:v>5.8620143143001111E-2</c:v>
                </c:pt>
                <c:pt idx="11">
                  <c:v>5.6948433975252587E-2</c:v>
                </c:pt>
                <c:pt idx="12">
                  <c:v>5.4667215637960662E-2</c:v>
                </c:pt>
                <c:pt idx="13">
                  <c:v>5.191523972014727E-2</c:v>
                </c:pt>
                <c:pt idx="14">
                  <c:v>4.8815180416759661E-2</c:v>
                </c:pt>
                <c:pt idx="15">
                  <c:v>4.5474430287868274E-2</c:v>
                </c:pt>
                <c:pt idx="16">
                  <c:v>4.1986000896629565E-2</c:v>
                </c:pt>
                <c:pt idx="17">
                  <c:v>3.84294964917688E-2</c:v>
                </c:pt>
                <c:pt idx="18">
                  <c:v>3.4872133136699249E-2</c:v>
                </c:pt>
                <c:pt idx="19">
                  <c:v>3.1369779640037211E-2</c:v>
                </c:pt>
                <c:pt idx="20">
                  <c:v>2.7968000297234456E-2</c:v>
                </c:pt>
                <c:pt idx="21">
                  <c:v>2.470308280339235E-2</c:v>
                </c:pt>
                <c:pt idx="22">
                  <c:v>2.1603037742049927E-2</c:v>
                </c:pt>
                <c:pt idx="23">
                  <c:v>1.8688558797812629E-2</c:v>
                </c:pt>
                <c:pt idx="24">
                  <c:v>1.59739352901258E-2</c:v>
                </c:pt>
                <c:pt idx="25">
                  <c:v>1.3467910792558106E-2</c:v>
                </c:pt>
                <c:pt idx="26">
                  <c:v>1.1174483500426349E-2</c:v>
                </c:pt>
                <c:pt idx="27">
                  <c:v>9.0936456551236021E-3</c:v>
                </c:pt>
                <c:pt idx="28">
                  <c:v>7.2220607430817253E-3</c:v>
                </c:pt>
                <c:pt idx="29">
                  <c:v>5.5536783787090158E-3</c:v>
                </c:pt>
                <c:pt idx="30">
                  <c:v>4.0802877721040649E-3</c:v>
                </c:pt>
                <c:pt idx="31">
                  <c:v>2.7920114921224362E-3</c:v>
                </c:pt>
                <c:pt idx="32">
                  <c:v>1.6777418814868002E-3</c:v>
                </c:pt>
                <c:pt idx="33">
                  <c:v>7.2552298062454786E-4</c:v>
                </c:pt>
                <c:pt idx="34">
                  <c:v>-7.7118812345481616E-5</c:v>
                </c:pt>
                <c:pt idx="35">
                  <c:v>-7.4289186053446842E-4</c:v>
                </c:pt>
                <c:pt idx="36">
                  <c:v>-1.2845005417643789E-3</c:v>
                </c:pt>
                <c:pt idx="37">
                  <c:v>-1.7144469168816128E-3</c:v>
                </c:pt>
                <c:pt idx="38">
                  <c:v>-2.044869088806669E-3</c:v>
                </c:pt>
                <c:pt idx="39">
                  <c:v>-2.2874125829265906E-3</c:v>
                </c:pt>
                <c:pt idx="40">
                  <c:v>-2.4531311823732119E-3</c:v>
                </c:pt>
                <c:pt idx="41">
                  <c:v>-2.5524137931344829E-3</c:v>
                </c:pt>
                <c:pt idx="42">
                  <c:v>-2.594934085101665E-3</c:v>
                </c:pt>
                <c:pt idx="43">
                  <c:v>-2.5896198483524192E-3</c:v>
                </c:pt>
                <c:pt idx="44">
                  <c:v>-2.5446392124570099E-3</c:v>
                </c:pt>
                <c:pt idx="45">
                  <c:v>-2.4674010945219507E-3</c:v>
                </c:pt>
                <c:pt idx="46">
                  <c:v>-2.3645674640432176E-3</c:v>
                </c:pt>
                <c:pt idx="47">
                  <c:v>-2.2420752351977168E-3</c:v>
                </c:pt>
                <c:pt idx="48">
                  <c:v>-2.1051658164372177E-3</c:v>
                </c:pt>
                <c:pt idx="49">
                  <c:v>-1.958420560290608E-3</c:v>
                </c:pt>
                <c:pt idx="50">
                  <c:v>-1.8058005608377913E-3</c:v>
                </c:pt>
                <c:pt idx="51">
                  <c:v>-1.6506894406215942E-3</c:v>
                </c:pt>
                <c:pt idx="52">
                  <c:v>-1.4959379515021986E-3</c:v>
                </c:pt>
                <c:pt idx="53">
                  <c:v>-1.3439093842241036E-3</c:v>
                </c:pt>
                <c:pt idx="54">
                  <c:v>-1.1965249386994344E-3</c:v>
                </c:pt>
                <c:pt idx="55">
                  <c:v>-1.0553083509532016E-3</c:v>
                </c:pt>
                <c:pt idx="56">
                  <c:v>-9.2142920331769523E-4</c:v>
                </c:pt>
                <c:pt idx="57">
                  <c:v>-7.9574446200614897E-4</c:v>
                </c:pt>
                <c:pt idx="58">
                  <c:v>-6.7883789101279735E-4</c:v>
                </c:pt>
                <c:pt idx="59">
                  <c:v>-5.7105708388649728E-4</c:v>
                </c:pt>
                <c:pt idx="60">
                  <c:v>-4.7254793592256994E-4</c:v>
                </c:pt>
                <c:pt idx="61">
                  <c:v>-3.8328644940470056E-4</c:v>
                </c:pt>
                <c:pt idx="62">
                  <c:v>-3.031078244517825E-4</c:v>
                </c:pt>
                <c:pt idx="63">
                  <c:v>-2.3173283856277798E-4</c:v>
                </c:pt>
                <c:pt idx="64">
                  <c:v>-1.6879155990054835E-4</c:v>
                </c:pt>
                <c:pt idx="65">
                  <c:v>-1.1384447350801661E-4</c:v>
                </c:pt>
                <c:pt idx="66">
                  <c:v>-6.6401126789559432E-5</c:v>
                </c:pt>
                <c:pt idx="67">
                  <c:v>-2.5936421477366683E-5</c:v>
                </c:pt>
                <c:pt idx="68">
                  <c:v>8.0953053337094977E-6</c:v>
                </c:pt>
                <c:pt idx="69">
                  <c:v>3.6248257965734897E-5</c:v>
                </c:pt>
                <c:pt idx="70">
                  <c:v>5.9075057279893664E-5</c:v>
                </c:pt>
                <c:pt idx="71">
                  <c:v>7.7118351886849834E-5</c:v>
                </c:pt>
                <c:pt idx="72">
                  <c:v>9.0904003420081136E-5</c:v>
                </c:pt>
                <c:pt idx="73">
                  <c:v>1.0093568657552862E-4</c:v>
                </c:pt>
                <c:pt idx="74">
                  <c:v>1.0769074938353891E-4</c:v>
                </c:pt>
                <c:pt idx="75">
                  <c:v>1.1161718555740779E-4</c:v>
                </c:pt>
                <c:pt idx="76">
                  <c:v>1.131315783838704E-4</c:v>
                </c:pt>
                <c:pt idx="77">
                  <c:v>1.126178841552078E-4</c:v>
                </c:pt>
                <c:pt idx="78">
                  <c:v>1.1042693230220395E-4</c:v>
                </c:pt>
                <c:pt idx="79">
                  <c:v>1.0687652892283919E-4</c:v>
                </c:pt>
                <c:pt idx="80">
                  <c:v>1.0225206010040833E-4</c:v>
                </c:pt>
                <c:pt idx="81">
                  <c:v>9.6807501087205769E-5</c:v>
                </c:pt>
                <c:pt idx="82">
                  <c:v>9.076674694711842E-5</c:v>
                </c:pt>
                <c:pt idx="83">
                  <c:v>8.4325189481262755E-5</c:v>
                </c:pt>
                <c:pt idx="84">
                  <c:v>7.7651474109006183E-5</c:v>
                </c:pt>
                <c:pt idx="85">
                  <c:v>7.0889378768390545E-5</c:v>
                </c:pt>
                <c:pt idx="86">
                  <c:v>6.4159764780836784E-5</c:v>
                </c:pt>
                <c:pt idx="87">
                  <c:v>5.7562556957945071E-5</c:v>
                </c:pt>
                <c:pt idx="88">
                  <c:v>5.1178716990955862E-5</c:v>
                </c:pt>
                <c:pt idx="89">
                  <c:v>4.507218034644394E-5</c:v>
                </c:pt>
                <c:pt idx="90">
                  <c:v>3.9291732496212523E-5</c:v>
                </c:pt>
                <c:pt idx="91">
                  <c:v>3.3872805345145515E-5</c:v>
                </c:pt>
                <c:pt idx="92">
                  <c:v>2.883917920518485E-5</c:v>
                </c:pt>
                <c:pt idx="93">
                  <c:v>2.4204579619574421E-5</c:v>
                </c:pt>
                <c:pt idx="94">
                  <c:v>1.9974161796400129E-5</c:v>
                </c:pt>
                <c:pt idx="95">
                  <c:v>1.6145878394830765E-5</c:v>
                </c:pt>
                <c:pt idx="96">
                  <c:v>1.2711728954103745E-5</c:v>
                </c:pt>
                <c:pt idx="97">
                  <c:v>9.6588913982970438E-6</c:v>
                </c:pt>
                <c:pt idx="98">
                  <c:v>6.9707378239380692E-6</c:v>
                </c:pt>
                <c:pt idx="99">
                  <c:v>4.6277382170984953E-6</c:v>
                </c:pt>
                <c:pt idx="100">
                  <c:v>2.6082568857825266E-6</c:v>
                </c:pt>
                <c:pt idx="101">
                  <c:v>8.8924726507002562E-7</c:v>
                </c:pt>
                <c:pt idx="102">
                  <c:v>-5.5314861181525936E-7</c:v>
                </c:pt>
                <c:pt idx="103">
                  <c:v>-1.7430892536575883E-6</c:v>
                </c:pt>
                <c:pt idx="104">
                  <c:v>-2.7046044880151112E-6</c:v>
                </c:pt>
                <c:pt idx="105">
                  <c:v>-3.4612408000450687E-6</c:v>
                </c:pt>
                <c:pt idx="106">
                  <c:v>-4.0357741865961788E-6</c:v>
                </c:pt>
                <c:pt idx="107">
                  <c:v>-4.4499836122293748E-6</c:v>
                </c:pt>
                <c:pt idx="108">
                  <c:v>-4.7244783730180245E-6</c:v>
                </c:pt>
                <c:pt idx="109">
                  <c:v>-4.878572960980934E-6</c:v>
                </c:pt>
                <c:pt idx="110">
                  <c:v>-4.9302033608586578E-6</c:v>
                </c:pt>
                <c:pt idx="111">
                  <c:v>-4.8958790875834923E-6</c:v>
                </c:pt>
                <c:pt idx="112">
                  <c:v>-4.7906656749303297E-6</c:v>
                </c:pt>
                <c:pt idx="113">
                  <c:v>-4.6281927428605915E-6</c:v>
                </c:pt>
                <c:pt idx="114">
                  <c:v>-4.4206831939360377E-6</c:v>
                </c:pt>
                <c:pt idx="115">
                  <c:v>-4.1789995102724408E-6</c:v>
                </c:pt>
                <c:pt idx="116">
                  <c:v>-3.9127035355281907E-6</c:v>
                </c:pt>
                <c:pt idx="117">
                  <c:v>-3.630126526273798E-6</c:v>
                </c:pt>
                <c:pt idx="118">
                  <c:v>-3.3384466397282111E-6</c:v>
                </c:pt>
                <c:pt idx="119">
                  <c:v>-3.0437713871920927E-6</c:v>
                </c:pt>
                <c:pt idx="120">
                  <c:v>-2.7512229223111139E-6</c:v>
                </c:pt>
                <c:pt idx="121">
                  <c:v>-2.4650243490510848E-6</c:v>
                </c:pt>
                <c:pt idx="122">
                  <c:v>-2.1885855250808955E-6</c:v>
                </c:pt>
                <c:pt idx="123">
                  <c:v>-1.9245871017978075E-6</c:v>
                </c:pt>
                <c:pt idx="124">
                  <c:v>-1.675061782605155E-6</c:v>
                </c:pt>
                <c:pt idx="125">
                  <c:v>-1.441471996752662E-6</c:v>
                </c:pt>
                <c:pt idx="126">
                  <c:v>-1.2247833778661569E-6</c:v>
                </c:pt>
                <c:pt idx="127">
                  <c:v>-1.0255336052585322E-6</c:v>
                </c:pt>
                <c:pt idx="128">
                  <c:v>-8.4389631344294503E-7</c:v>
                </c:pt>
                <c:pt idx="129">
                  <c:v>-6.7973990231153855E-7</c:v>
                </c:pt>
                <c:pt idx="130">
                  <c:v>-5.3268118863718524E-7</c:v>
                </c:pt>
                <c:pt idx="131">
                  <c:v>-4.0213393039279086E-7</c:v>
                </c:pt>
                <c:pt idx="132">
                  <c:v>-2.8735233037331815E-7</c:v>
                </c:pt>
                <c:pt idx="133">
                  <c:v>-1.8746968625354772E-7</c:v>
                </c:pt>
                <c:pt idx="134">
                  <c:v>-1.0153240199386051E-7</c:v>
                </c:pt>
                <c:pt idx="135">
                  <c:v>-2.8529611843597934E-8</c:v>
                </c:pt>
                <c:pt idx="136">
                  <c:v>3.2581305548468882E-8</c:v>
                </c:pt>
                <c:pt idx="137">
                  <c:v>8.2853027932450767E-8</c:v>
                </c:pt>
                <c:pt idx="138">
                  <c:v>1.2333010027998025E-7</c:v>
                </c:pt>
                <c:pt idx="139">
                  <c:v>1.550339472955217E-7</c:v>
                </c:pt>
                <c:pt idx="140">
                  <c:v>1.7895078124266814E-7</c:v>
                </c:pt>
                <c:pt idx="141">
                  <c:v>1.9602210514123831E-7</c:v>
                </c:pt>
                <c:pt idx="142">
                  <c:v>2.0713752143220311E-7</c:v>
                </c:pt>
                <c:pt idx="143">
                  <c:v>2.1312956909267059E-7</c:v>
                </c:pt>
                <c:pt idx="144">
                  <c:v>2.1477032722982368E-7</c:v>
                </c:pt>
                <c:pt idx="145">
                  <c:v>2.1276953978980998E-7</c:v>
                </c:pt>
                <c:pt idx="146">
                  <c:v>2.0777403366124999E-7</c:v>
                </c:pt>
                <c:pt idx="147">
                  <c:v>2.003682206816853E-7</c:v>
                </c:pt>
                <c:pt idx="148">
                  <c:v>1.9107549248451753E-7</c:v>
                </c:pt>
                <c:pt idx="149">
                  <c:v>1.8036033543121209E-7</c:v>
                </c:pt>
                <c:pt idx="150">
                  <c:v>1.6863101079260918E-7</c:v>
                </c:pt>
                <c:pt idx="151">
                  <c:v>1.5624266265901167E-7</c:v>
                </c:pt>
                <c:pt idx="152">
                  <c:v>1.4350073260202593E-7</c:v>
                </c:pt>
                <c:pt idx="153">
                  <c:v>1.3066457575334539E-7</c:v>
                </c:pt>
                <c:pt idx="154">
                  <c:v>1.1795118761406552E-7</c:v>
                </c:pt>
                <c:pt idx="155">
                  <c:v>1.0553896450121793E-7</c:v>
                </c:pt>
                <c:pt idx="156">
                  <c:v>9.3571433041447314E-8</c:v>
                </c:pt>
                <c:pt idx="157">
                  <c:v>8.2160895523481509E-8</c:v>
                </c:pt>
                <c:pt idx="158">
                  <c:v>7.1391948228835366E-8</c:v>
                </c:pt>
                <c:pt idx="159">
                  <c:v>6.1324839097473494E-8</c:v>
                </c:pt>
                <c:pt idx="160">
                  <c:v>5.1998639288175394E-8</c:v>
                </c:pt>
                <c:pt idx="161">
                  <c:v>4.3434210408412253E-8</c:v>
                </c:pt>
                <c:pt idx="162">
                  <c:v>3.5636955469621621E-8</c:v>
                </c:pt>
                <c:pt idx="163">
                  <c:v>2.859934703032524E-8</c:v>
                </c:pt>
                <c:pt idx="164">
                  <c:v>2.2303230584696363E-8</c:v>
                </c:pt>
                <c:pt idx="165">
                  <c:v>1.6721905103106133E-8</c:v>
                </c:pt>
                <c:pt idx="166">
                  <c:v>1.1821985799700991E-8</c:v>
                </c:pt>
                <c:pt idx="167">
                  <c:v>7.565056755551622E-9</c:v>
                </c:pt>
                <c:pt idx="168">
                  <c:v>3.909123028321789E-9</c:v>
                </c:pt>
                <c:pt idx="169">
                  <c:v>8.0987339250858301E-10</c:v>
                </c:pt>
                <c:pt idx="170">
                  <c:v>-1.7782340628964038E-9</c:v>
                </c:pt>
                <c:pt idx="171">
                  <c:v>-3.9010505442146997E-9</c:v>
                </c:pt>
                <c:pt idx="172">
                  <c:v>-5.6039660493145279E-9</c:v>
                </c:pt>
                <c:pt idx="173">
                  <c:v>-6.9312763171892926E-9</c:v>
                </c:pt>
                <c:pt idx="174">
                  <c:v>-7.9256739151180736E-9</c:v>
                </c:pt>
                <c:pt idx="175">
                  <c:v>-8.6278504537167201E-9</c:v>
                </c:pt>
                <c:pt idx="176">
                  <c:v>-9.0761973783159067E-9</c:v>
                </c:pt>
                <c:pt idx="177">
                  <c:v>-9.3065933624100754E-9</c:v>
                </c:pt>
                <c:pt idx="178">
                  <c:v>-9.3522669962219343E-9</c:v>
                </c:pt>
                <c:pt idx="179">
                  <c:v>-9.2437241950578602E-9</c:v>
                </c:pt>
                <c:pt idx="180">
                  <c:v>-9.008730525756778E-9</c:v>
                </c:pt>
                <c:pt idx="181">
                  <c:v>-8.6723394459423231E-9</c:v>
                </c:pt>
                <c:pt idx="182">
                  <c:v>-8.2569582536500104E-9</c:v>
                </c:pt>
                <c:pt idx="183">
                  <c:v>-7.7824443405504442E-9</c:v>
                </c:pt>
                <c:pt idx="184">
                  <c:v>-7.2662251191820952E-9</c:v>
                </c:pt>
                <c:pt idx="185">
                  <c:v>-6.723435744288212E-9</c:v>
                </c:pt>
                <c:pt idx="186">
                  <c:v>-6.1670694634286599E-9</c:v>
                </c:pt>
                <c:pt idx="187">
                  <c:v>-5.6081361071566004E-9</c:v>
                </c:pt>
                <c:pt idx="188">
                  <c:v>-5.05582486039012E-9</c:v>
                </c:pt>
                <c:pt idx="189">
                  <c:v>-4.5176680416800499E-9</c:v>
                </c:pt>
                <c:pt idx="190">
                  <c:v>-3.9997031545329216E-9</c:v>
                </c:pt>
                <c:pt idx="191">
                  <c:v>-3.5066309644208247E-9</c:v>
                </c:pt>
                <c:pt idx="192">
                  <c:v>-3.0419677970409666E-9</c:v>
                </c:pt>
                <c:pt idx="193">
                  <c:v>-2.6081906488898141E-9</c:v>
                </c:pt>
                <c:pt idx="194">
                  <c:v>-2.2068740519418846E-9</c:v>
                </c:pt>
                <c:pt idx="195">
                  <c:v>-1.8388179422457879E-9</c:v>
                </c:pt>
                <c:pt idx="196">
                  <c:v>-1.5041660499625223E-9</c:v>
                </c:pt>
                <c:pt idx="197">
                  <c:v>-1.2025145583929104E-9</c:v>
                </c:pt>
                <c:pt idx="198">
                  <c:v>-9.3301097463967409E-10</c:v>
                </c:pt>
                <c:pt idx="199">
                  <c:v>-6.9444331757152783E-10</c:v>
                </c:pt>
                <c:pt idx="200">
                  <c:v>-4.8531986256975727E-10</c:v>
                </c:pt>
                <c:pt idx="201">
                  <c:v>-3.0393978998275223E-10</c:v>
                </c:pt>
                <c:pt idx="202">
                  <c:v>-1.4845516806449488E-10</c:v>
                </c:pt>
                <c:pt idx="203">
                  <c:v>-1.6924764103508072E-11</c:v>
                </c:pt>
                <c:pt idx="204">
                  <c:v>9.2639777990679397E-11</c:v>
                </c:pt>
                <c:pt idx="205">
                  <c:v>1.8223482677904354E-10</c:v>
                </c:pt>
                <c:pt idx="206">
                  <c:v>2.5383213731361258E-10</c:v>
                </c:pt>
                <c:pt idx="207">
                  <c:v>3.0935212508210722E-10</c:v>
                </c:pt>
                <c:pt idx="208">
                  <c:v>3.5064246132974437E-10</c:v>
                </c:pt>
                <c:pt idx="209">
                  <c:v>3.7946142564030768E-10</c:v>
                </c:pt>
                <c:pt idx="210">
                  <c:v>3.9746547248537216E-10</c:v>
                </c:pt>
                <c:pt idx="211">
                  <c:v>4.0620049426753755E-10</c:v>
                </c:pt>
                <c:pt idx="212">
                  <c:v>4.0709629294283925E-10</c:v>
                </c:pt>
                <c:pt idx="213">
                  <c:v>4.0146380451361674E-10</c:v>
                </c:pt>
                <c:pt idx="214">
                  <c:v>3.9049465458418816E-10</c:v>
                </c:pt>
                <c:pt idx="215">
                  <c:v>3.7526265795018824E-10</c:v>
                </c:pt>
                <c:pt idx="216">
                  <c:v>3.5672691015529314E-10</c:v>
                </c:pt>
                <c:pt idx="217">
                  <c:v>3.357361535174491E-10</c:v>
                </c:pt>
                <c:pt idx="218">
                  <c:v>3.130341338258282E-10</c:v>
                </c:pt>
                <c:pt idx="219">
                  <c:v>2.8926569635860236E-10</c:v>
                </c:pt>
                <c:pt idx="220">
                  <c:v>2.6498340077328131E-10</c:v>
                </c:pt>
                <c:pt idx="221">
                  <c:v>2.4065446355325612E-10</c:v>
                </c:pt>
                <c:pt idx="222">
                  <c:v>2.1666786389911382E-10</c:v>
                </c:pt>
                <c:pt idx="223">
                  <c:v>1.9334147413079024E-10</c:v>
                </c:pt>
                <c:pt idx="224">
                  <c:v>1.7092909876498718E-10</c:v>
                </c:pt>
                <c:pt idx="225">
                  <c:v>1.4962732744108984E-10</c:v>
                </c:pt>
                <c:pt idx="226">
                  <c:v>1.2958212581216375E-10</c:v>
                </c:pt>
                <c:pt idx="227">
                  <c:v>1.1089510544785309E-10</c:v>
                </c:pt>
                <c:pt idx="228">
                  <c:v>9.3629428788192808E-11</c:v>
                </c:pt>
                <c:pt idx="229">
                  <c:v>7.7815318334210715E-11</c:v>
                </c:pt>
                <c:pt idx="230">
                  <c:v>6.3455150668686046E-11</c:v>
                </c:pt>
                <c:pt idx="231">
                  <c:v>5.0528125683845194E-11</c:v>
                </c:pt>
                <c:pt idx="232">
                  <c:v>3.8994509673359144E-11</c:v>
                </c:pt>
                <c:pt idx="233">
                  <c:v>2.8799457848056742E-11</c:v>
                </c:pt>
                <c:pt idx="234">
                  <c:v>1.9876427483164047E-11</c:v>
                </c:pt>
                <c:pt idx="235">
                  <c:v>1.2150197423034161E-11</c:v>
                </c:pt>
                <c:pt idx="236">
                  <c:v>5.5395131775013509E-12</c:v>
                </c:pt>
                <c:pt idx="237">
                  <c:v>-4.0620542069587022E-14</c:v>
                </c:pt>
                <c:pt idx="238">
                  <c:v>-4.6769761690674036E-12</c:v>
                </c:pt>
                <c:pt idx="239">
                  <c:v>-8.4564436825649694E-12</c:v>
                </c:pt>
                <c:pt idx="240">
                  <c:v>-1.1464649668724599E-11</c:v>
                </c:pt>
                <c:pt idx="241">
                  <c:v>-1.3784829575549723E-11</c:v>
                </c:pt>
                <c:pt idx="242">
                  <c:v>-1.5496928032153676E-11</c:v>
                </c:pt>
                <c:pt idx="243">
                  <c:v>-1.6676902778462727E-11</c:v>
                </c:pt>
                <c:pt idx="244">
                  <c:v>-1.7396208695028888E-11</c:v>
                </c:pt>
                <c:pt idx="245">
                  <c:v>-1.7721439575147499E-11</c:v>
                </c:pt>
                <c:pt idx="246">
                  <c:v>-1.7714106589417201E-11</c:v>
                </c:pt>
                <c:pt idx="247">
                  <c:v>-1.7430533809488611E-11</c:v>
                </c:pt>
                <c:pt idx="248">
                  <c:v>-1.6921852642465751E-11</c:v>
                </c:pt>
                <c:pt idx="249">
                  <c:v>-1.623407854548285E-11</c:v>
                </c:pt>
                <c:pt idx="250">
                  <c:v>-1.5408254911963402E-11</c:v>
                </c:pt>
                <c:pt idx="251">
                  <c:v>-1.4480650522474575E-11</c:v>
                </c:pt>
                <c:pt idx="252">
                  <c:v>-1.348299841387734E-11</c:v>
                </c:pt>
                <c:pt idx="253">
                  <c:v>-1.2442765424624404E-11</c:v>
                </c:pt>
                <c:pt idx="254">
                  <c:v>-1.1383443009151373E-11</c:v>
                </c:pt>
                <c:pt idx="255">
                  <c:v>-1.0324851171100473E-11</c:v>
                </c:pt>
                <c:pt idx="256">
                  <c:v>-9.2834485371576409E-12</c:v>
                </c:pt>
                <c:pt idx="257">
                  <c:v>-8.2726426765384805E-12</c:v>
                </c:pt>
                <c:pt idx="258">
                  <c:v>-7.3030957636644391E-12</c:v>
                </c:pt>
                <c:pt idx="259">
                  <c:v>-6.3830215831189289E-12</c:v>
                </c:pt>
                <c:pt idx="260">
                  <c:v>-5.5184706878152596E-12</c:v>
                </c:pt>
                <c:pt idx="261">
                  <c:v>-4.7136012458891857E-12</c:v>
                </c:pt>
                <c:pt idx="262">
                  <c:v>-3.9709337525472224E-12</c:v>
                </c:pt>
                <c:pt idx="263">
                  <c:v>-3.291588344095525E-12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6-4807-B0E4-2652C44E9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'2nd-order HPF'!$L$4</c:f>
              <c:strCache>
                <c:ptCount val="1"/>
                <c:pt idx="0">
                  <c:v>Magnitude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'2nd-order HPF'!$E$5:$E$268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'2nd-order HPF'!$L$5:$L$268</c:f>
              <c:numCache>
                <c:formatCode>General</c:formatCode>
                <c:ptCount val="264"/>
                <c:pt idx="0">
                  <c:v>-80.024827710657121</c:v>
                </c:pt>
                <c:pt idx="1">
                  <c:v>-79.522811130628909</c:v>
                </c:pt>
                <c:pt idx="2">
                  <c:v>-79.020789007179175</c:v>
                </c:pt>
                <c:pt idx="3">
                  <c:v>-78.518685439471938</c:v>
                </c:pt>
                <c:pt idx="4">
                  <c:v>-78.016599389329443</c:v>
                </c:pt>
                <c:pt idx="5">
                  <c:v>-77.514480033250322</c:v>
                </c:pt>
                <c:pt idx="6">
                  <c:v>-77.012439756791736</c:v>
                </c:pt>
                <c:pt idx="7">
                  <c:v>-76.510447846348981</c:v>
                </c:pt>
                <c:pt idx="8">
                  <c:v>-76.008350290016409</c:v>
                </c:pt>
                <c:pt idx="9">
                  <c:v>-75.506289689128138</c:v>
                </c:pt>
                <c:pt idx="10">
                  <c:v>-75.004274231086811</c:v>
                </c:pt>
                <c:pt idx="11">
                  <c:v>-74.50219602342753</c:v>
                </c:pt>
                <c:pt idx="12">
                  <c:v>-74.000093496564034</c:v>
                </c:pt>
                <c:pt idx="13">
                  <c:v>-73.49813175469734</c:v>
                </c:pt>
                <c:pt idx="14">
                  <c:v>-72.996005003682768</c:v>
                </c:pt>
                <c:pt idx="15">
                  <c:v>-72.49390349080474</c:v>
                </c:pt>
                <c:pt idx="16">
                  <c:v>-71.991898616475694</c:v>
                </c:pt>
                <c:pt idx="17">
                  <c:v>-71.489852402536712</c:v>
                </c:pt>
                <c:pt idx="18">
                  <c:v>-70.987756819792537</c:v>
                </c:pt>
                <c:pt idx="19">
                  <c:v>-70.485716710194083</c:v>
                </c:pt>
                <c:pt idx="20">
                  <c:v>-69.983641730604518</c:v>
                </c:pt>
                <c:pt idx="21">
                  <c:v>-69.481652368887381</c:v>
                </c:pt>
                <c:pt idx="22">
                  <c:v>-68.979591039607143</c:v>
                </c:pt>
                <c:pt idx="23">
                  <c:v>-68.477507867736577</c:v>
                </c:pt>
                <c:pt idx="24">
                  <c:v>-67.975459048947513</c:v>
                </c:pt>
                <c:pt idx="25">
                  <c:v>-67.47333723375263</c:v>
                </c:pt>
                <c:pt idx="26">
                  <c:v>-66.971304405666586</c:v>
                </c:pt>
                <c:pt idx="27">
                  <c:v>-66.469277062735955</c:v>
                </c:pt>
                <c:pt idx="28">
                  <c:v>-65.967192230282009</c:v>
                </c:pt>
                <c:pt idx="29">
                  <c:v>-65.4651557941514</c:v>
                </c:pt>
                <c:pt idx="30">
                  <c:v>-64.963054303213369</c:v>
                </c:pt>
                <c:pt idx="31">
                  <c:v>-64.461011191630092</c:v>
                </c:pt>
                <c:pt idx="32">
                  <c:v>-63.958940893387364</c:v>
                </c:pt>
                <c:pt idx="33">
                  <c:v>-63.456912620409739</c:v>
                </c:pt>
                <c:pt idx="34">
                  <c:v>-62.954869215662441</c:v>
                </c:pt>
                <c:pt idx="35">
                  <c:v>-62.452771271405474</c:v>
                </c:pt>
                <c:pt idx="36">
                  <c:v>-61.950718132062967</c:v>
                </c:pt>
                <c:pt idx="37">
                  <c:v>-61.448690273155762</c:v>
                </c:pt>
                <c:pt idx="38">
                  <c:v>-60.946623693096875</c:v>
                </c:pt>
                <c:pt idx="39">
                  <c:v>-60.444585556297682</c:v>
                </c:pt>
                <c:pt idx="40">
                  <c:v>-59.942482975828277</c:v>
                </c:pt>
                <c:pt idx="41">
                  <c:v>-59.440457421662948</c:v>
                </c:pt>
                <c:pt idx="42">
                  <c:v>-58.938387975277692</c:v>
                </c:pt>
                <c:pt idx="43">
                  <c:v>-58.436328969755181</c:v>
                </c:pt>
                <c:pt idx="44">
                  <c:v>-57.934242787041406</c:v>
                </c:pt>
                <c:pt idx="45">
                  <c:v>-57.43220212393161</c:v>
                </c:pt>
                <c:pt idx="46">
                  <c:v>-56.930145056860191</c:v>
                </c:pt>
                <c:pt idx="47">
                  <c:v>-56.428072601868735</c:v>
                </c:pt>
                <c:pt idx="48">
                  <c:v>-55.926040568713368</c:v>
                </c:pt>
                <c:pt idx="49">
                  <c:v>-55.423983467254196</c:v>
                </c:pt>
                <c:pt idx="50">
                  <c:v>-54.921895469518709</c:v>
                </c:pt>
                <c:pt idx="51">
                  <c:v>-54.419862544963422</c:v>
                </c:pt>
                <c:pt idx="52">
                  <c:v>-53.917779202452785</c:v>
                </c:pt>
                <c:pt idx="53">
                  <c:v>-53.415750904185444</c:v>
                </c:pt>
                <c:pt idx="54">
                  <c:v>-52.91366389759618</c:v>
                </c:pt>
                <c:pt idx="55">
                  <c:v>-52.411605781216224</c:v>
                </c:pt>
                <c:pt idx="56">
                  <c:v>-51.909562605360904</c:v>
                </c:pt>
                <c:pt idx="57">
                  <c:v>-51.407499868717537</c:v>
                </c:pt>
                <c:pt idx="58">
                  <c:v>-50.905463374048303</c:v>
                </c:pt>
                <c:pt idx="59">
                  <c:v>-50.403378958917045</c:v>
                </c:pt>
                <c:pt idx="60">
                  <c:v>-49.901345601418264</c:v>
                </c:pt>
                <c:pt idx="61">
                  <c:v>-49.399283889821177</c:v>
                </c:pt>
                <c:pt idx="62">
                  <c:v>-48.897221521314506</c:v>
                </c:pt>
                <c:pt idx="63">
                  <c:v>-48.395166503933787</c:v>
                </c:pt>
                <c:pt idx="64">
                  <c:v>-47.893110071738775</c:v>
                </c:pt>
                <c:pt idx="65">
                  <c:v>-47.391055883894467</c:v>
                </c:pt>
                <c:pt idx="66">
                  <c:v>-46.888992864255108</c:v>
                </c:pt>
                <c:pt idx="67">
                  <c:v>-46.386947710635013</c:v>
                </c:pt>
                <c:pt idx="68">
                  <c:v>-45.884906910399714</c:v>
                </c:pt>
                <c:pt idx="69">
                  <c:v>-45.382846232365772</c:v>
                </c:pt>
                <c:pt idx="70">
                  <c:v>-44.880801612575489</c:v>
                </c:pt>
                <c:pt idx="71">
                  <c:v>-44.378749514443136</c:v>
                </c:pt>
                <c:pt idx="72">
                  <c:v>-43.876702180884678</c:v>
                </c:pt>
                <c:pt idx="73">
                  <c:v>-43.374660927282065</c:v>
                </c:pt>
                <c:pt idx="74">
                  <c:v>-42.872617935723703</c:v>
                </c:pt>
                <c:pt idx="75">
                  <c:v>-42.3705777629091</c:v>
                </c:pt>
                <c:pt idx="76">
                  <c:v>-41.868536661192266</c:v>
                </c:pt>
                <c:pt idx="77">
                  <c:v>-41.366502829479401</c:v>
                </c:pt>
                <c:pt idx="78">
                  <c:v>-40.864476851057546</c:v>
                </c:pt>
                <c:pt idx="79">
                  <c:v>-40.362453054693745</c:v>
                </c:pt>
                <c:pt idx="80">
                  <c:v>-39.860420744099216</c:v>
                </c:pt>
                <c:pt idx="81">
                  <c:v>-39.358415454118742</c:v>
                </c:pt>
                <c:pt idx="82">
                  <c:v>-38.85639912011726</c:v>
                </c:pt>
                <c:pt idx="83">
                  <c:v>-38.354396847737249</c:v>
                </c:pt>
                <c:pt idx="84">
                  <c:v>-37.852396606077278</c:v>
                </c:pt>
                <c:pt idx="85">
                  <c:v>-37.350414239973567</c:v>
                </c:pt>
                <c:pt idx="86">
                  <c:v>-36.848432091824073</c:v>
                </c:pt>
                <c:pt idx="87">
                  <c:v>-36.346474283924614</c:v>
                </c:pt>
                <c:pt idx="88">
                  <c:v>-35.844519359339827</c:v>
                </c:pt>
                <c:pt idx="89">
                  <c:v>-35.34257328105322</c:v>
                </c:pt>
                <c:pt idx="90">
                  <c:v>-34.840653193113624</c:v>
                </c:pt>
                <c:pt idx="91">
                  <c:v>-34.338748617889841</c:v>
                </c:pt>
                <c:pt idx="92">
                  <c:v>-33.836849977717776</c:v>
                </c:pt>
                <c:pt idx="93">
                  <c:v>-33.334996212967638</c:v>
                </c:pt>
                <c:pt idx="94">
                  <c:v>-32.83315359219948</c:v>
                </c:pt>
                <c:pt idx="95">
                  <c:v>-32.331337687057392</c:v>
                </c:pt>
                <c:pt idx="96">
                  <c:v>-31.829563726694509</c:v>
                </c:pt>
                <c:pt idx="97">
                  <c:v>-31.327815416155183</c:v>
                </c:pt>
                <c:pt idx="98">
                  <c:v>-30.826121332656136</c:v>
                </c:pt>
                <c:pt idx="99">
                  <c:v>-30.324459781524659</c:v>
                </c:pt>
                <c:pt idx="100">
                  <c:v>-29.822862707758521</c:v>
                </c:pt>
                <c:pt idx="101">
                  <c:v>-29.321315049736711</c:v>
                </c:pt>
                <c:pt idx="102">
                  <c:v>-28.819834569317671</c:v>
                </c:pt>
                <c:pt idx="103">
                  <c:v>-28.318423665523056</c:v>
                </c:pt>
                <c:pt idx="104">
                  <c:v>-27.817097811983462</c:v>
                </c:pt>
                <c:pt idx="105">
                  <c:v>-27.315867640496521</c:v>
                </c:pt>
                <c:pt idx="106">
                  <c:v>-26.814740206662741</c:v>
                </c:pt>
                <c:pt idx="107">
                  <c:v>-26.313728027320753</c:v>
                </c:pt>
                <c:pt idx="108">
                  <c:v>-25.812849032360518</c:v>
                </c:pt>
                <c:pt idx="109">
                  <c:v>-25.312119112310572</c:v>
                </c:pt>
                <c:pt idx="110">
                  <c:v>-24.811560386394085</c:v>
                </c:pt>
                <c:pt idx="111">
                  <c:v>-24.311180158223003</c:v>
                </c:pt>
                <c:pt idx="112">
                  <c:v>-23.811014722613265</c:v>
                </c:pt>
                <c:pt idx="113">
                  <c:v>-23.311086663119642</c:v>
                </c:pt>
                <c:pt idx="114">
                  <c:v>-22.811420605547372</c:v>
                </c:pt>
                <c:pt idx="115">
                  <c:v>-22.312050319891149</c:v>
                </c:pt>
                <c:pt idx="116">
                  <c:v>-21.813018671299375</c:v>
                </c:pt>
                <c:pt idx="117">
                  <c:v>-21.314354174733609</c:v>
                </c:pt>
                <c:pt idx="118">
                  <c:v>-20.816114355351552</c:v>
                </c:pt>
                <c:pt idx="119">
                  <c:v>-20.318344525605461</c:v>
                </c:pt>
                <c:pt idx="120">
                  <c:v>-19.821102669935037</c:v>
                </c:pt>
                <c:pt idx="121">
                  <c:v>-19.324454326954431</c:v>
                </c:pt>
                <c:pt idx="122">
                  <c:v>-18.828468494534903</c:v>
                </c:pt>
                <c:pt idx="123">
                  <c:v>-18.333224269739034</c:v>
                </c:pt>
                <c:pt idx="124">
                  <c:v>-17.838811843373325</c:v>
                </c:pt>
                <c:pt idx="125">
                  <c:v>-17.345333547495297</c:v>
                </c:pt>
                <c:pt idx="126">
                  <c:v>-16.852896038397919</c:v>
                </c:pt>
                <c:pt idx="127">
                  <c:v>-16.361621490455491</c:v>
                </c:pt>
                <c:pt idx="128">
                  <c:v>-15.871648767604967</c:v>
                </c:pt>
                <c:pt idx="129">
                  <c:v>-15.383130608057737</c:v>
                </c:pt>
                <c:pt idx="130">
                  <c:v>-14.89623165134779</c:v>
                </c:pt>
                <c:pt idx="131">
                  <c:v>-14.411142447550789</c:v>
                </c:pt>
                <c:pt idx="132">
                  <c:v>-13.928072825514459</c:v>
                </c:pt>
                <c:pt idx="133">
                  <c:v>-13.447243245445764</c:v>
                </c:pt>
                <c:pt idx="134">
                  <c:v>-12.96890919218284</c:v>
                </c:pt>
                <c:pt idx="135">
                  <c:v>-12.493348025201641</c:v>
                </c:pt>
                <c:pt idx="136">
                  <c:v>-12.020858221044335</c:v>
                </c:pt>
                <c:pt idx="137">
                  <c:v>-11.551774563642695</c:v>
                </c:pt>
                <c:pt idx="138">
                  <c:v>-11.08645661272879</c:v>
                </c:pt>
                <c:pt idx="139">
                  <c:v>-10.625293930797671</c:v>
                </c:pt>
                <c:pt idx="140">
                  <c:v>-10.168710254258958</c:v>
                </c:pt>
                <c:pt idx="141">
                  <c:v>-9.7171639015565976</c:v>
                </c:pt>
                <c:pt idx="142">
                  <c:v>-9.2711374958183796</c:v>
                </c:pt>
                <c:pt idx="143">
                  <c:v>-8.8311562350087023</c:v>
                </c:pt>
                <c:pt idx="144">
                  <c:v>-8.39776606442366</c:v>
                </c:pt>
                <c:pt idx="145">
                  <c:v>-7.9715469733462641</c:v>
                </c:pt>
                <c:pt idx="146">
                  <c:v>-7.553100317684887</c:v>
                </c:pt>
                <c:pt idx="147">
                  <c:v>-7.1430535019294688</c:v>
                </c:pt>
                <c:pt idx="148">
                  <c:v>-6.7420399781517872</c:v>
                </c:pt>
                <c:pt idx="149">
                  <c:v>-6.3507110479264828</c:v>
                </c:pt>
                <c:pt idx="150">
                  <c:v>-5.9697102564262172</c:v>
                </c:pt>
                <c:pt idx="151">
                  <c:v>-5.5996744254952615</c:v>
                </c:pt>
                <c:pt idx="152">
                  <c:v>-5.241224601874249</c:v>
                </c:pt>
                <c:pt idx="153">
                  <c:v>-4.8949457406635188</c:v>
                </c:pt>
                <c:pt idx="154">
                  <c:v>-4.5613838099795432</c:v>
                </c:pt>
                <c:pt idx="155">
                  <c:v>-4.2410313440345142</c:v>
                </c:pt>
                <c:pt idx="156">
                  <c:v>-3.9343178648300943</c:v>
                </c:pt>
                <c:pt idx="157">
                  <c:v>-3.6415963698097684</c:v>
                </c:pt>
                <c:pt idx="158">
                  <c:v>-3.3631384849478634</c:v>
                </c:pt>
                <c:pt idx="159">
                  <c:v>-3.0991262632301826</c:v>
                </c:pt>
                <c:pt idx="160">
                  <c:v>-2.8496449575492027</c:v>
                </c:pt>
                <c:pt idx="161">
                  <c:v>-2.6146847273408453</c:v>
                </c:pt>
                <c:pt idx="162">
                  <c:v>-2.3941383054454222</c:v>
                </c:pt>
                <c:pt idx="163">
                  <c:v>-2.1878054981363135</c:v>
                </c:pt>
                <c:pt idx="164">
                  <c:v>-1.9953964400524971</c:v>
                </c:pt>
                <c:pt idx="165">
                  <c:v>-1.8165404973051327</c:v>
                </c:pt>
                <c:pt idx="166">
                  <c:v>-1.6507943097849787</c:v>
                </c:pt>
                <c:pt idx="167">
                  <c:v>-1.4976536961231233</c:v>
                </c:pt>
                <c:pt idx="168">
                  <c:v>-1.3565621730543818</c:v>
                </c:pt>
                <c:pt idx="169">
                  <c:v>-1.2269258332500046</c:v>
                </c:pt>
                <c:pt idx="170">
                  <c:v>-1.1081209247158095</c:v>
                </c:pt>
                <c:pt idx="171">
                  <c:v>-0.99950794966581347</c:v>
                </c:pt>
                <c:pt idx="172">
                  <c:v>-0.90043944124018338</c:v>
                </c:pt>
                <c:pt idx="173">
                  <c:v>-0.81026998285084473</c:v>
                </c:pt>
                <c:pt idx="174">
                  <c:v>-0.72836377550784692</c:v>
                </c:pt>
                <c:pt idx="175">
                  <c:v>-0.65410109487390444</c:v>
                </c:pt>
                <c:pt idx="176">
                  <c:v>-0.58688400451713352</c:v>
                </c:pt>
                <c:pt idx="177">
                  <c:v>-0.5261399112490498</c:v>
                </c:pt>
                <c:pt idx="178">
                  <c:v>-0.47132513371667883</c:v>
                </c:pt>
                <c:pt idx="179">
                  <c:v>-0.42192661281453858</c:v>
                </c:pt>
                <c:pt idx="180">
                  <c:v>-0.37746353916872449</c:v>
                </c:pt>
                <c:pt idx="181">
                  <c:v>-0.33748725039439753</c:v>
                </c:pt>
                <c:pt idx="182">
                  <c:v>-0.30158137226664555</c:v>
                </c:pt>
                <c:pt idx="183">
                  <c:v>-0.26936131186694001</c:v>
                </c:pt>
                <c:pt idx="184">
                  <c:v>-0.24047299396464564</c:v>
                </c:pt>
                <c:pt idx="185">
                  <c:v>-0.21459171796526505</c:v>
                </c:pt>
                <c:pt idx="186">
                  <c:v>-0.19142061603579466</c:v>
                </c:pt>
                <c:pt idx="187">
                  <c:v>-0.17068897882725045</c:v>
                </c:pt>
                <c:pt idx="188">
                  <c:v>-0.15215068342552907</c:v>
                </c:pt>
                <c:pt idx="189">
                  <c:v>-0.13558233112145049</c:v>
                </c:pt>
                <c:pt idx="190">
                  <c:v>-0.1207816764309993</c:v>
                </c:pt>
                <c:pt idx="191">
                  <c:v>-0.10756588940649175</c:v>
                </c:pt>
                <c:pt idx="192">
                  <c:v>-9.57699712676119E-2</c:v>
                </c:pt>
                <c:pt idx="193">
                  <c:v>-8.5245211329514625E-2</c:v>
                </c:pt>
                <c:pt idx="194">
                  <c:v>-7.5857823756067796E-2</c:v>
                </c:pt>
                <c:pt idx="195">
                  <c:v>-6.7487483690275546E-2</c:v>
                </c:pt>
                <c:pt idx="196">
                  <c:v>-6.0026179672276893E-2</c:v>
                </c:pt>
                <c:pt idx="197">
                  <c:v>-5.3376971280541939E-2</c:v>
                </c:pt>
                <c:pt idx="198">
                  <c:v>-4.7452980925530117E-2</c:v>
                </c:pt>
                <c:pt idx="199">
                  <c:v>-4.2176361688696068E-2</c:v>
                </c:pt>
                <c:pt idx="200">
                  <c:v>-3.7477445326496772E-2</c:v>
                </c:pt>
                <c:pt idx="201">
                  <c:v>-3.3293885886978902E-2</c:v>
                </c:pt>
                <c:pt idx="202">
                  <c:v>-2.9569949842966667E-2</c:v>
                </c:pt>
                <c:pt idx="203">
                  <c:v>-2.6255806728396579E-2</c:v>
                </c:pt>
                <c:pt idx="204">
                  <c:v>-2.3306956100842567E-2</c:v>
                </c:pt>
                <c:pt idx="205">
                  <c:v>-2.0683647151557186E-2</c:v>
                </c:pt>
                <c:pt idx="206">
                  <c:v>-1.835039564109538E-2</c:v>
                </c:pt>
                <c:pt idx="207">
                  <c:v>-1.6275538430362294E-2</c:v>
                </c:pt>
                <c:pt idx="208">
                  <c:v>-1.4430822098878561E-2</c:v>
                </c:pt>
                <c:pt idx="209">
                  <c:v>-1.2791046280426582E-2</c:v>
                </c:pt>
                <c:pt idx="210">
                  <c:v>-1.1333743404039275E-2</c:v>
                </c:pt>
                <c:pt idx="211">
                  <c:v>-1.0038877077776759E-2</c:v>
                </c:pt>
                <c:pt idx="212">
                  <c:v>-8.8885921490695369E-3</c:v>
                </c:pt>
                <c:pt idx="213">
                  <c:v>-7.8669726866714487E-3</c:v>
                </c:pt>
                <c:pt idx="214">
                  <c:v>-6.9598400593940965E-3</c:v>
                </c:pt>
                <c:pt idx="215">
                  <c:v>-6.1545603677748669E-3</c:v>
                </c:pt>
                <c:pt idx="216">
                  <c:v>-5.4398809607519001E-3</c:v>
                </c:pt>
                <c:pt idx="217">
                  <c:v>-4.8057792334215898E-3</c:v>
                </c:pt>
                <c:pt idx="218">
                  <c:v>-4.2433303009107581E-3</c:v>
                </c:pt>
                <c:pt idx="219">
                  <c:v>-3.7445870911594539E-3</c:v>
                </c:pt>
                <c:pt idx="220">
                  <c:v>-3.3024750384410273E-3</c:v>
                </c:pt>
                <c:pt idx="221">
                  <c:v>-2.9106957648278374E-3</c:v>
                </c:pt>
                <c:pt idx="222">
                  <c:v>-2.5636438738163895E-3</c:v>
                </c:pt>
                <c:pt idx="223">
                  <c:v>-2.2563306266874142E-3</c:v>
                </c:pt>
                <c:pt idx="224">
                  <c:v>-1.9843167177277404E-3</c:v>
                </c:pt>
                <c:pt idx="225">
                  <c:v>-1.7436522910576917E-3</c:v>
                </c:pt>
                <c:pt idx="226">
                  <c:v>-1.5308234354691297E-3</c:v>
                </c:pt>
                <c:pt idx="227">
                  <c:v>-1.3427044708321403E-3</c:v>
                </c:pt>
                <c:pt idx="228">
                  <c:v>-1.176515261295107E-3</c:v>
                </c:pt>
                <c:pt idx="229">
                  <c:v>-1.0297834688998784E-3</c:v>
                </c:pt>
                <c:pt idx="230">
                  <c:v>-9.0031083518411976E-4</c:v>
                </c:pt>
                <c:pt idx="231">
                  <c:v>-7.8614276078036577E-4</c:v>
                </c:pt>
                <c:pt idx="232">
                  <c:v>-6.8554198288483907E-4</c:v>
                </c:pt>
                <c:pt idx="233">
                  <c:v>-5.9696424609623775E-4</c:v>
                </c:pt>
                <c:pt idx="234">
                  <c:v>-5.1903728042470751E-4</c:v>
                </c:pt>
                <c:pt idx="235">
                  <c:v>-4.5054179392140246E-4</c:v>
                </c:pt>
                <c:pt idx="236">
                  <c:v>-3.9039466512909207E-4</c:v>
                </c:pt>
                <c:pt idx="237">
                  <c:v>-3.3763378506881242E-4</c:v>
                </c:pt>
                <c:pt idx="238">
                  <c:v>-2.9140478611332661E-4</c:v>
                </c:pt>
                <c:pt idx="239">
                  <c:v>-2.5094910060239576E-4</c:v>
                </c:pt>
                <c:pt idx="240">
                  <c:v>-2.1559337924221891E-4</c:v>
                </c:pt>
                <c:pt idx="241">
                  <c:v>-1.8473999717467514E-4</c:v>
                </c:pt>
                <c:pt idx="242">
                  <c:v>-1.5785868650975476E-4</c:v>
                </c:pt>
                <c:pt idx="243">
                  <c:v>-1.3447907588822226E-4</c:v>
                </c:pt>
                <c:pt idx="244">
                  <c:v>-1.141839764183571E-4</c:v>
                </c:pt>
                <c:pt idx="245">
                  <c:v>-9.6603515851137559E-5</c:v>
                </c:pt>
                <c:pt idx="246">
                  <c:v>-8.1409814664506176E-5</c:v>
                </c:pt>
                <c:pt idx="247">
                  <c:v>-6.8312321568629166E-5</c:v>
                </c:pt>
                <c:pt idx="248">
                  <c:v>-5.705363487923293E-5</c:v>
                </c:pt>
                <c:pt idx="249">
                  <c:v>-4.7405773415091923E-5</c:v>
                </c:pt>
                <c:pt idx="250">
                  <c:v>-3.9166892888235263E-5</c:v>
                </c:pt>
                <c:pt idx="251">
                  <c:v>-3.2158322504525302E-5</c:v>
                </c:pt>
                <c:pt idx="252">
                  <c:v>-2.6221971519642917E-5</c:v>
                </c:pt>
                <c:pt idx="253">
                  <c:v>-2.1217988284730572E-5</c:v>
                </c:pt>
                <c:pt idx="254">
                  <c:v>-1.7022706004511608E-5</c:v>
                </c:pt>
                <c:pt idx="255">
                  <c:v>-1.352680412254162E-5</c:v>
                </c:pt>
                <c:pt idx="256">
                  <c:v>-1.0633678403018428E-5</c:v>
                </c:pt>
                <c:pt idx="257">
                  <c:v>-8.2580043135456546E-6</c:v>
                </c:pt>
                <c:pt idx="258">
                  <c:v>-6.3244585177744561E-6</c:v>
                </c:pt>
                <c:pt idx="259">
                  <c:v>-4.7665967555955408E-6</c:v>
                </c:pt>
                <c:pt idx="260">
                  <c:v>-3.5258721554148631E-6</c:v>
                </c:pt>
                <c:pt idx="261">
                  <c:v>-2.5507814416683654E-6</c:v>
                </c:pt>
                <c:pt idx="262">
                  <c:v>-1.7961379008556764E-6</c:v>
                </c:pt>
                <c:pt idx="263">
                  <c:v>-1.2224657500944258E-6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5-4DC9-A2FC-FD7DF8E3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(deg)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'2nd-order HPF'!$P$4</c:f>
              <c:strCache>
                <c:ptCount val="1"/>
                <c:pt idx="0">
                  <c:v>Phase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'2nd-order HPF'!$E$5:$E$268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'2nd-order HPF'!$P$5:$P$268</c:f>
              <c:numCache>
                <c:formatCode>General</c:formatCode>
                <c:ptCount val="264"/>
                <c:pt idx="0">
                  <c:v>-180.80927655483814</c:v>
                </c:pt>
                <c:pt idx="1">
                  <c:v>-180.83300619663729</c:v>
                </c:pt>
                <c:pt idx="2">
                  <c:v>-180.85743201450077</c:v>
                </c:pt>
                <c:pt idx="3">
                  <c:v>-180.88257830638463</c:v>
                </c:pt>
                <c:pt idx="4">
                  <c:v>-180.90846127866445</c:v>
                </c:pt>
                <c:pt idx="5">
                  <c:v>-180.93510523299696</c:v>
                </c:pt>
                <c:pt idx="6">
                  <c:v>-180.9625263795599</c:v>
                </c:pt>
                <c:pt idx="7">
                  <c:v>-180.99074902433975</c:v>
                </c:pt>
                <c:pt idx="8">
                  <c:v>-181.01980556952932</c:v>
                </c:pt>
                <c:pt idx="9">
                  <c:v>-181.0497122326862</c:v>
                </c:pt>
                <c:pt idx="10">
                  <c:v>-181.08049332789099</c:v>
                </c:pt>
                <c:pt idx="11">
                  <c:v>-181.11218126643058</c:v>
                </c:pt>
                <c:pt idx="12">
                  <c:v>-181.14480036918249</c:v>
                </c:pt>
                <c:pt idx="13">
                  <c:v>-181.17836686661011</c:v>
                </c:pt>
                <c:pt idx="14">
                  <c:v>-181.2129293699513</c:v>
                </c:pt>
                <c:pt idx="15">
                  <c:v>-181.24850411838136</c:v>
                </c:pt>
                <c:pt idx="16">
                  <c:v>-181.28511544981188</c:v>
                </c:pt>
                <c:pt idx="17">
                  <c:v>-181.32280389655429</c:v>
                </c:pt>
                <c:pt idx="18">
                  <c:v>-181.36160190254301</c:v>
                </c:pt>
                <c:pt idx="19">
                  <c:v>-181.40153382330007</c:v>
                </c:pt>
                <c:pt idx="20">
                  <c:v>-181.44264021081216</c:v>
                </c:pt>
                <c:pt idx="21">
                  <c:v>-181.4849454348219</c:v>
                </c:pt>
                <c:pt idx="22">
                  <c:v>-181.52849815861927</c:v>
                </c:pt>
                <c:pt idx="23">
                  <c:v>-181.57333086457189</c:v>
                </c:pt>
                <c:pt idx="24">
                  <c:v>-181.61947604451632</c:v>
                </c:pt>
                <c:pt idx="25">
                  <c:v>-181.66698239242922</c:v>
                </c:pt>
                <c:pt idx="26">
                  <c:v>-181.71587432660243</c:v>
                </c:pt>
                <c:pt idx="27">
                  <c:v>-181.76620056554071</c:v>
                </c:pt>
                <c:pt idx="28">
                  <c:v>-181.81800984245621</c:v>
                </c:pt>
                <c:pt idx="29">
                  <c:v>-181.87133471291185</c:v>
                </c:pt>
                <c:pt idx="30">
                  <c:v>-181.92623203889676</c:v>
                </c:pt>
                <c:pt idx="31">
                  <c:v>-181.98273441000921</c:v>
                </c:pt>
                <c:pt idx="32">
                  <c:v>-182.04089872655916</c:v>
                </c:pt>
                <c:pt idx="33">
                  <c:v>-182.10076571583087</c:v>
                </c:pt>
                <c:pt idx="34">
                  <c:v>-182.16239232376384</c:v>
                </c:pt>
                <c:pt idx="35">
                  <c:v>-182.22583552289092</c:v>
                </c:pt>
                <c:pt idx="36">
                  <c:v>-182.29113611654233</c:v>
                </c:pt>
                <c:pt idx="37">
                  <c:v>-182.35835113486021</c:v>
                </c:pt>
                <c:pt idx="38">
                  <c:v>-182.42754574115676</c:v>
                </c:pt>
                <c:pt idx="39">
                  <c:v>-182.4987689361954</c:v>
                </c:pt>
                <c:pt idx="40">
                  <c:v>-182.57209406004955</c:v>
                </c:pt>
                <c:pt idx="41">
                  <c:v>-182.64756209418582</c:v>
                </c:pt>
                <c:pt idx="42">
                  <c:v>-182.72525457006512</c:v>
                </c:pt>
                <c:pt idx="43">
                  <c:v>-182.80522876806501</c:v>
                </c:pt>
                <c:pt idx="44">
                  <c:v>-182.8875582274955</c:v>
                </c:pt>
                <c:pt idx="45">
                  <c:v>-182.97230034326199</c:v>
                </c:pt>
                <c:pt idx="46">
                  <c:v>-183.05953688467866</c:v>
                </c:pt>
                <c:pt idx="47">
                  <c:v>-183.14934159157886</c:v>
                </c:pt>
                <c:pt idx="48">
                  <c:v>-183.24178017691762</c:v>
                </c:pt>
                <c:pt idx="49">
                  <c:v>-183.33694275408422</c:v>
                </c:pt>
                <c:pt idx="50">
                  <c:v>-183.43491142725128</c:v>
                </c:pt>
                <c:pt idx="51">
                  <c:v>-183.53575218723751</c:v>
                </c:pt>
                <c:pt idx="52">
                  <c:v>-183.63957167234111</c:v>
                </c:pt>
                <c:pt idx="53">
                  <c:v>-183.7464361023807</c:v>
                </c:pt>
                <c:pt idx="54">
                  <c:v>-183.85646048308377</c:v>
                </c:pt>
                <c:pt idx="55">
                  <c:v>-183.96971941663651</c:v>
                </c:pt>
                <c:pt idx="56">
                  <c:v>-184.08631199062594</c:v>
                </c:pt>
                <c:pt idx="57">
                  <c:v>-184.2063455787054</c:v>
                </c:pt>
                <c:pt idx="58">
                  <c:v>-184.32991151407683</c:v>
                </c:pt>
                <c:pt idx="59">
                  <c:v>-184.45713379293815</c:v>
                </c:pt>
                <c:pt idx="60">
                  <c:v>-184.58809605296639</c:v>
                </c:pt>
                <c:pt idx="61">
                  <c:v>-184.7229308734891</c:v>
                </c:pt>
                <c:pt idx="62">
                  <c:v>-184.86174674664326</c:v>
                </c:pt>
                <c:pt idx="63">
                  <c:v>-185.00466056769261</c:v>
                </c:pt>
                <c:pt idx="64">
                  <c:v>-185.15179766588244</c:v>
                </c:pt>
                <c:pt idx="65">
                  <c:v>-185.30328371133686</c:v>
                </c:pt>
                <c:pt idx="66">
                  <c:v>-185.45925287120522</c:v>
                </c:pt>
                <c:pt idx="67">
                  <c:v>-185.6198315869523</c:v>
                </c:pt>
                <c:pt idx="68">
                  <c:v>-185.78516299569239</c:v>
                </c:pt>
                <c:pt idx="69">
                  <c:v>-185.95539885159297</c:v>
                </c:pt>
                <c:pt idx="70">
                  <c:v>-186.13067516127541</c:v>
                </c:pt>
                <c:pt idx="71">
                  <c:v>-186.31115290510454</c:v>
                </c:pt>
                <c:pt idx="72">
                  <c:v>-186.49698554592487</c:v>
                </c:pt>
                <c:pt idx="73">
                  <c:v>-186.68833535796168</c:v>
                </c:pt>
                <c:pt idx="74">
                  <c:v>-186.8853734944629</c:v>
                </c:pt>
                <c:pt idx="75">
                  <c:v>-187.088271907695</c:v>
                </c:pt>
                <c:pt idx="76">
                  <c:v>-187.29721156895945</c:v>
                </c:pt>
                <c:pt idx="77">
                  <c:v>-187.51237439319564</c:v>
                </c:pt>
                <c:pt idx="78">
                  <c:v>-187.73395147769764</c:v>
                </c:pt>
                <c:pt idx="79">
                  <c:v>-187.96214320180749</c:v>
                </c:pt>
                <c:pt idx="80">
                  <c:v>-188.19715933540118</c:v>
                </c:pt>
                <c:pt idx="81">
                  <c:v>-188.43919461992533</c:v>
                </c:pt>
                <c:pt idx="82">
                  <c:v>-188.68848610906414</c:v>
                </c:pt>
                <c:pt idx="83">
                  <c:v>-188.94524789116508</c:v>
                </c:pt>
                <c:pt idx="84">
                  <c:v>-189.20972030041239</c:v>
                </c:pt>
                <c:pt idx="85">
                  <c:v>-189.48213732632459</c:v>
                </c:pt>
                <c:pt idx="86">
                  <c:v>-189.76275955401837</c:v>
                </c:pt>
                <c:pt idx="87">
                  <c:v>-190.05183334081966</c:v>
                </c:pt>
                <c:pt idx="88">
                  <c:v>-190.34964024108871</c:v>
                </c:pt>
                <c:pt idx="89">
                  <c:v>-190.65645618168628</c:v>
                </c:pt>
                <c:pt idx="90">
                  <c:v>-190.97255985570726</c:v>
                </c:pt>
                <c:pt idx="91">
                  <c:v>-191.29825766245563</c:v>
                </c:pt>
                <c:pt idx="92">
                  <c:v>-191.63386754798606</c:v>
                </c:pt>
                <c:pt idx="93">
                  <c:v>-191.97968624002249</c:v>
                </c:pt>
                <c:pt idx="94">
                  <c:v>-192.33607209646345</c:v>
                </c:pt>
                <c:pt idx="95">
                  <c:v>-192.70336289080382</c:v>
                </c:pt>
                <c:pt idx="96">
                  <c:v>-193.08190913959226</c:v>
                </c:pt>
                <c:pt idx="97">
                  <c:v>-193.47209939295652</c:v>
                </c:pt>
                <c:pt idx="98">
                  <c:v>-193.87430257958306</c:v>
                </c:pt>
                <c:pt idx="99">
                  <c:v>-194.28894317732687</c:v>
                </c:pt>
                <c:pt idx="100">
                  <c:v>-194.7164185365873</c:v>
                </c:pt>
                <c:pt idx="101">
                  <c:v>-195.15718262760356</c:v>
                </c:pt>
                <c:pt idx="102">
                  <c:v>-195.61167991046523</c:v>
                </c:pt>
                <c:pt idx="103">
                  <c:v>-196.08038761614418</c:v>
                </c:pt>
                <c:pt idx="104">
                  <c:v>-196.56379125611144</c:v>
                </c:pt>
                <c:pt idx="105">
                  <c:v>-197.06240199896732</c:v>
                </c:pt>
                <c:pt idx="106">
                  <c:v>-197.57675739507309</c:v>
                </c:pt>
                <c:pt idx="107">
                  <c:v>-198.10741367514893</c:v>
                </c:pt>
                <c:pt idx="108">
                  <c:v>-198.65494644877583</c:v>
                </c:pt>
                <c:pt idx="109">
                  <c:v>-199.21995993203845</c:v>
                </c:pt>
                <c:pt idx="110">
                  <c:v>-199.80307926579653</c:v>
                </c:pt>
                <c:pt idx="111">
                  <c:v>-200.40497693994621</c:v>
                </c:pt>
                <c:pt idx="112">
                  <c:v>-201.02632244434037</c:v>
                </c:pt>
                <c:pt idx="113">
                  <c:v>-201.66783430700093</c:v>
                </c:pt>
                <c:pt idx="114">
                  <c:v>-202.33026397545115</c:v>
                </c:pt>
                <c:pt idx="115">
                  <c:v>-203.01438803764594</c:v>
                </c:pt>
                <c:pt idx="116">
                  <c:v>-203.72100892628475</c:v>
                </c:pt>
                <c:pt idx="117">
                  <c:v>-204.45099046702569</c:v>
                </c:pt>
                <c:pt idx="118">
                  <c:v>-205.2051977519744</c:v>
                </c:pt>
                <c:pt idx="119">
                  <c:v>-205.98455866216378</c:v>
                </c:pt>
                <c:pt idx="120">
                  <c:v>-206.79002952309028</c:v>
                </c:pt>
                <c:pt idx="121">
                  <c:v>-207.62260408776589</c:v>
                </c:pt>
                <c:pt idx="122">
                  <c:v>-208.4833224966676</c:v>
                </c:pt>
                <c:pt idx="123">
                  <c:v>-209.37326228180063</c:v>
                </c:pt>
                <c:pt idx="124">
                  <c:v>-210.29353776341677</c:v>
                </c:pt>
                <c:pt idx="125">
                  <c:v>-211.24529899422629</c:v>
                </c:pt>
                <c:pt idx="126">
                  <c:v>-212.22974831699023</c:v>
                </c:pt>
                <c:pt idx="127">
                  <c:v>-213.24812030583524</c:v>
                </c:pt>
                <c:pt idx="128">
                  <c:v>-214.30167874084501</c:v>
                </c:pt>
                <c:pt idx="129">
                  <c:v>-215.39172187395911</c:v>
                </c:pt>
                <c:pt idx="130">
                  <c:v>-216.51958689630862</c:v>
                </c:pt>
                <c:pt idx="131">
                  <c:v>-217.68661616965431</c:v>
                </c:pt>
                <c:pt idx="132">
                  <c:v>-218.89416796028439</c:v>
                </c:pt>
                <c:pt idx="133">
                  <c:v>-220.14363550283048</c:v>
                </c:pt>
                <c:pt idx="134">
                  <c:v>-221.43637986829737</c:v>
                </c:pt>
                <c:pt idx="135">
                  <c:v>-222.77375407963353</c:v>
                </c:pt>
                <c:pt idx="136">
                  <c:v>-224.15709734150522</c:v>
                </c:pt>
                <c:pt idx="137">
                  <c:v>-225.5876789288908</c:v>
                </c:pt>
                <c:pt idx="138">
                  <c:v>-227.06671536864357</c:v>
                </c:pt>
                <c:pt idx="139">
                  <c:v>-228.59533727774871</c:v>
                </c:pt>
                <c:pt idx="140">
                  <c:v>-230.17455286779267</c:v>
                </c:pt>
                <c:pt idx="141">
                  <c:v>-231.80521791445676</c:v>
                </c:pt>
                <c:pt idx="142">
                  <c:v>-233.48804185912053</c:v>
                </c:pt>
                <c:pt idx="143">
                  <c:v>-235.2234840915747</c:v>
                </c:pt>
                <c:pt idx="144">
                  <c:v>-237.01179406867243</c:v>
                </c:pt>
                <c:pt idx="145">
                  <c:v>-238.85291325955569</c:v>
                </c:pt>
                <c:pt idx="146">
                  <c:v>-240.74647394866534</c:v>
                </c:pt>
                <c:pt idx="147">
                  <c:v>-242.69172027730696</c:v>
                </c:pt>
                <c:pt idx="148">
                  <c:v>-244.68753848764862</c:v>
                </c:pt>
                <c:pt idx="149">
                  <c:v>-246.73233455662501</c:v>
                </c:pt>
                <c:pt idx="150">
                  <c:v>-248.82409240062586</c:v>
                </c:pt>
                <c:pt idx="151">
                  <c:v>-250.96030300550044</c:v>
                </c:pt>
                <c:pt idx="152">
                  <c:v>-253.13794251269726</c:v>
                </c:pt>
                <c:pt idx="153">
                  <c:v>-255.3535274468997</c:v>
                </c:pt>
                <c:pt idx="154">
                  <c:v>-257.60307780565307</c:v>
                </c:pt>
                <c:pt idx="155">
                  <c:v>-259.88216063319601</c:v>
                </c:pt>
                <c:pt idx="156">
                  <c:v>-262.18591987457108</c:v>
                </c:pt>
                <c:pt idx="157">
                  <c:v>-264.50915596521571</c:v>
                </c:pt>
                <c:pt idx="158">
                  <c:v>-266.84636447402647</c:v>
                </c:pt>
                <c:pt idx="159">
                  <c:v>-269.19182228492275</c:v>
                </c:pt>
                <c:pt idx="160">
                  <c:v>-271.53969716571811</c:v>
                </c:pt>
                <c:pt idx="161">
                  <c:v>-273.88410424512614</c:v>
                </c:pt>
                <c:pt idx="162">
                  <c:v>-276.21922226650645</c:v>
                </c:pt>
                <c:pt idx="163">
                  <c:v>-278.53936738141493</c:v>
                </c:pt>
                <c:pt idx="164">
                  <c:v>-280.83909920593277</c:v>
                </c:pt>
                <c:pt idx="165">
                  <c:v>-283.11328011958938</c:v>
                </c:pt>
                <c:pt idx="166">
                  <c:v>-285.35715215569888</c:v>
                </c:pt>
                <c:pt idx="167">
                  <c:v>-287.56636730481711</c:v>
                </c:pt>
                <c:pt idx="168">
                  <c:v>-289.73706129780999</c:v>
                </c:pt>
                <c:pt idx="169">
                  <c:v>-291.86582625108065</c:v>
                </c:pt>
                <c:pt idx="170">
                  <c:v>-293.9497777980734</c:v>
                </c:pt>
                <c:pt idx="171">
                  <c:v>-295.98649930942429</c:v>
                </c:pt>
                <c:pt idx="172">
                  <c:v>-297.97406571128636</c:v>
                </c:pt>
                <c:pt idx="173">
                  <c:v>-299.91100316579383</c:v>
                </c:pt>
                <c:pt idx="174">
                  <c:v>-301.7962638161751</c:v>
                </c:pt>
                <c:pt idx="175">
                  <c:v>-303.62919447710522</c:v>
                </c:pt>
                <c:pt idx="176">
                  <c:v>-305.40948997026072</c:v>
                </c:pt>
                <c:pt idx="177">
                  <c:v>-307.13716920774414</c:v>
                </c:pt>
                <c:pt idx="178">
                  <c:v>-308.81252298721608</c:v>
                </c:pt>
                <c:pt idx="179">
                  <c:v>-310.43608569539219</c:v>
                </c:pt>
                <c:pt idx="180">
                  <c:v>-312.00858495135577</c:v>
                </c:pt>
                <c:pt idx="181">
                  <c:v>-313.53092608061996</c:v>
                </c:pt>
                <c:pt idx="182">
                  <c:v>-315.00415240531845</c:v>
                </c:pt>
                <c:pt idx="183">
                  <c:v>-316.42941107923912</c:v>
                </c:pt>
                <c:pt idx="184">
                  <c:v>-317.80793787633252</c:v>
                </c:pt>
                <c:pt idx="185">
                  <c:v>-319.14102868860238</c:v>
                </c:pt>
                <c:pt idx="186">
                  <c:v>-320.43002204976767</c:v>
                </c:pt>
                <c:pt idx="187">
                  <c:v>-321.67628570300417</c:v>
                </c:pt>
                <c:pt idx="188">
                  <c:v>-322.88119556174127</c:v>
                </c:pt>
                <c:pt idx="189">
                  <c:v>-324.04613275248568</c:v>
                </c:pt>
                <c:pt idx="190">
                  <c:v>-325.17246544069491</c:v>
                </c:pt>
                <c:pt idx="191">
                  <c:v>-326.26154562571526</c:v>
                </c:pt>
                <c:pt idx="192">
                  <c:v>-327.31470175874972</c:v>
                </c:pt>
                <c:pt idx="193">
                  <c:v>-328.33323562491455</c:v>
                </c:pt>
                <c:pt idx="194">
                  <c:v>-329.3184110577717</c:v>
                </c:pt>
                <c:pt idx="195">
                  <c:v>-330.27146240582539</c:v>
                </c:pt>
                <c:pt idx="196">
                  <c:v>-331.19358152329448</c:v>
                </c:pt>
                <c:pt idx="197">
                  <c:v>-332.0859254642321</c:v>
                </c:pt>
                <c:pt idx="198">
                  <c:v>-332.94960830294639</c:v>
                </c:pt>
                <c:pt idx="199">
                  <c:v>-333.78570764699623</c:v>
                </c:pt>
                <c:pt idx="200">
                  <c:v>-334.59525822588785</c:v>
                </c:pt>
                <c:pt idx="201">
                  <c:v>-335.37925835780521</c:v>
                </c:pt>
                <c:pt idx="202">
                  <c:v>-336.1386648856186</c:v>
                </c:pt>
                <c:pt idx="203">
                  <c:v>-336.87440083987337</c:v>
                </c:pt>
                <c:pt idx="204">
                  <c:v>-337.58734898085214</c:v>
                </c:pt>
                <c:pt idx="205">
                  <c:v>-338.27835921157686</c:v>
                </c:pt>
                <c:pt idx="206">
                  <c:v>-338.94824693645438</c:v>
                </c:pt>
                <c:pt idx="207">
                  <c:v>-339.59779345911608</c:v>
                </c:pt>
                <c:pt idx="208">
                  <c:v>-340.22774987397122</c:v>
                </c:pt>
                <c:pt idx="209">
                  <c:v>-340.83883714786822</c:v>
                </c:pt>
                <c:pt idx="210">
                  <c:v>-341.43174561766858</c:v>
                </c:pt>
                <c:pt idx="211">
                  <c:v>-342.00714036716988</c:v>
                </c:pt>
                <c:pt idx="212">
                  <c:v>-342.56565818750079</c:v>
                </c:pt>
                <c:pt idx="213">
                  <c:v>-343.10791252610397</c:v>
                </c:pt>
                <c:pt idx="214">
                  <c:v>-343.63449129881769</c:v>
                </c:pt>
                <c:pt idx="215">
                  <c:v>-344.14596096071836</c:v>
                </c:pt>
                <c:pt idx="216">
                  <c:v>-344.64286566412426</c:v>
                </c:pt>
                <c:pt idx="217">
                  <c:v>-345.12572946006645</c:v>
                </c:pt>
                <c:pt idx="218">
                  <c:v>-345.59505663378519</c:v>
                </c:pt>
                <c:pt idx="219">
                  <c:v>-346.05133331542987</c:v>
                </c:pt>
                <c:pt idx="220">
                  <c:v>-346.49502753656702</c:v>
                </c:pt>
                <c:pt idx="221">
                  <c:v>-346.92659150242349</c:v>
                </c:pt>
                <c:pt idx="222">
                  <c:v>-347.34646104962286</c:v>
                </c:pt>
                <c:pt idx="223">
                  <c:v>-347.75505726108935</c:v>
                </c:pt>
                <c:pt idx="224">
                  <c:v>-348.15278717875736</c:v>
                </c:pt>
                <c:pt idx="225">
                  <c:v>-348.54004449639285</c:v>
                </c:pt>
                <c:pt idx="226">
                  <c:v>-348.91721023328074</c:v>
                </c:pt>
                <c:pt idx="227">
                  <c:v>-349.28465338967197</c:v>
                </c:pt>
                <c:pt idx="228">
                  <c:v>-349.6427319213667</c:v>
                </c:pt>
                <c:pt idx="229">
                  <c:v>-349.99179311377503</c:v>
                </c:pt>
                <c:pt idx="230">
                  <c:v>-350.3321740069062</c:v>
                </c:pt>
                <c:pt idx="231">
                  <c:v>-350.66420286173263</c:v>
                </c:pt>
                <c:pt idx="232">
                  <c:v>-350.98819844704212</c:v>
                </c:pt>
                <c:pt idx="233">
                  <c:v>-351.30447187599646</c:v>
                </c:pt>
                <c:pt idx="234">
                  <c:v>-351.61332647555395</c:v>
                </c:pt>
                <c:pt idx="235">
                  <c:v>-351.91505853088836</c:v>
                </c:pt>
                <c:pt idx="236">
                  <c:v>-352.20995752595672</c:v>
                </c:pt>
                <c:pt idx="237">
                  <c:v>-352.49830730412577</c:v>
                </c:pt>
                <c:pt idx="238">
                  <c:v>-352.78038615579408</c:v>
                </c:pt>
                <c:pt idx="239">
                  <c:v>-353.05646750329873</c:v>
                </c:pt>
                <c:pt idx="240">
                  <c:v>-353.32682028377428</c:v>
                </c:pt>
                <c:pt idx="241">
                  <c:v>-353.59170990430727</c:v>
                </c:pt>
                <c:pt idx="242">
                  <c:v>-353.85139861544388</c:v>
                </c:pt>
                <c:pt idx="243">
                  <c:v>-354.10614588005831</c:v>
                </c:pt>
                <c:pt idx="244">
                  <c:v>-354.35620957575344</c:v>
                </c:pt>
                <c:pt idx="245">
                  <c:v>-354.60184601717731</c:v>
                </c:pt>
                <c:pt idx="246">
                  <c:v>-354.84331126882842</c:v>
                </c:pt>
                <c:pt idx="247">
                  <c:v>-355.08086157806542</c:v>
                </c:pt>
                <c:pt idx="248">
                  <c:v>-355.31475419623865</c:v>
                </c:pt>
                <c:pt idx="249">
                  <c:v>-355.54524857003764</c:v>
                </c:pt>
                <c:pt idx="250">
                  <c:v>-355.77260686389872</c:v>
                </c:pt>
                <c:pt idx="251">
                  <c:v>-355.99709562210018</c:v>
                </c:pt>
                <c:pt idx="252">
                  <c:v>-356.21898642265529</c:v>
                </c:pt>
                <c:pt idx="253">
                  <c:v>-356.43855775969126</c:v>
                </c:pt>
                <c:pt idx="254">
                  <c:v>-356.65609620487925</c:v>
                </c:pt>
                <c:pt idx="255">
                  <c:v>-356.87189827396128</c:v>
                </c:pt>
                <c:pt idx="256">
                  <c:v>-357.08627260225313</c:v>
                </c:pt>
                <c:pt idx="257">
                  <c:v>-357.29954189420499</c:v>
                </c:pt>
                <c:pt idx="258">
                  <c:v>-357.51204579814237</c:v>
                </c:pt>
                <c:pt idx="259">
                  <c:v>-357.72414399880819</c:v>
                </c:pt>
                <c:pt idx="260">
                  <c:v>-357.93621966268512</c:v>
                </c:pt>
                <c:pt idx="261">
                  <c:v>-358.14868380925407</c:v>
                </c:pt>
                <c:pt idx="262">
                  <c:v>-358.36198012640665</c:v>
                </c:pt>
                <c:pt idx="263">
                  <c:v>-358.5765911341993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0-499F-AE23-D092B361B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Delay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'2nd-order HPF'!$Q$4</c:f>
              <c:strCache>
                <c:ptCount val="1"/>
                <c:pt idx="0">
                  <c:v>Group Delay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'2nd-order HPF'!$E$5:$E$268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'2nd-order HPF'!$Q$5:$Q$268</c:f>
              <c:numCache>
                <c:formatCode>General</c:formatCode>
                <c:ptCount val="264"/>
                <c:pt idx="1">
                  <c:v>0.22481470553992453</c:v>
                </c:pt>
                <c:pt idx="2">
                  <c:v>0.22481608371518996</c:v>
                </c:pt>
                <c:pt idx="3">
                  <c:v>0.22481754357416109</c:v>
                </c:pt>
                <c:pt idx="4">
                  <c:v>0.22481909074957249</c:v>
                </c:pt>
                <c:pt idx="5">
                  <c:v>0.2248207298207221</c:v>
                </c:pt>
                <c:pt idx="6">
                  <c:v>0.22482246624478183</c:v>
                </c:pt>
                <c:pt idx="7">
                  <c:v>0.22482430599245587</c:v>
                </c:pt>
                <c:pt idx="8">
                  <c:v>0.22482625494874572</c:v>
                </c:pt>
                <c:pt idx="9">
                  <c:v>0.22482832022913202</c:v>
                </c:pt>
                <c:pt idx="10">
                  <c:v>0.22483050811338515</c:v>
                </c:pt>
                <c:pt idx="11">
                  <c:v>0.22483282630616447</c:v>
                </c:pt>
                <c:pt idx="12">
                  <c:v>0.22483528227122054</c:v>
                </c:pt>
                <c:pt idx="13">
                  <c:v>0.22483788433147261</c:v>
                </c:pt>
                <c:pt idx="14">
                  <c:v>0.22484064104340407</c:v>
                </c:pt>
                <c:pt idx="15">
                  <c:v>0.22484356231870162</c:v>
                </c:pt>
                <c:pt idx="16">
                  <c:v>0.22484665678213228</c:v>
                </c:pt>
                <c:pt idx="17">
                  <c:v>0.22484993522341337</c:v>
                </c:pt>
                <c:pt idx="18">
                  <c:v>0.22485340884115837</c:v>
                </c:pt>
                <c:pt idx="19">
                  <c:v>0.22485708920115963</c:v>
                </c:pt>
                <c:pt idx="20">
                  <c:v>0.22486098809727928</c:v>
                </c:pt>
                <c:pt idx="21">
                  <c:v>0.22486511890195196</c:v>
                </c:pt>
                <c:pt idx="22">
                  <c:v>0.22486949502982148</c:v>
                </c:pt>
                <c:pt idx="23">
                  <c:v>0.22487413202025952</c:v>
                </c:pt>
                <c:pt idx="24">
                  <c:v>0.22487904456350816</c:v>
                </c:pt>
                <c:pt idx="25">
                  <c:v>0.22488424937940485</c:v>
                </c:pt>
                <c:pt idx="26">
                  <c:v>0.22488976363458285</c:v>
                </c:pt>
                <c:pt idx="27">
                  <c:v>0.22489560515105517</c:v>
                </c:pt>
                <c:pt idx="28">
                  <c:v>0.22490179418438558</c:v>
                </c:pt>
                <c:pt idx="29">
                  <c:v>0.22490835128234954</c:v>
                </c:pt>
                <c:pt idx="30">
                  <c:v>0.22491529820104281</c:v>
                </c:pt>
                <c:pt idx="31">
                  <c:v>0.22492265816557738</c:v>
                </c:pt>
                <c:pt idx="32">
                  <c:v>0.22493045520267127</c:v>
                </c:pt>
                <c:pt idx="33">
                  <c:v>0.22493871557070197</c:v>
                </c:pt>
                <c:pt idx="34">
                  <c:v>0.22494746653878261</c:v>
                </c:pt>
                <c:pt idx="35">
                  <c:v>0.22495673817504436</c:v>
                </c:pt>
                <c:pt idx="36">
                  <c:v>0.22496656073495805</c:v>
                </c:pt>
                <c:pt idx="37">
                  <c:v>0.22497696616018525</c:v>
                </c:pt>
                <c:pt idx="38">
                  <c:v>0.22498798983101378</c:v>
                </c:pt>
                <c:pt idx="39">
                  <c:v>0.22499966841882116</c:v>
                </c:pt>
                <c:pt idx="40">
                  <c:v>0.22501204109020403</c:v>
                </c:pt>
                <c:pt idx="41">
                  <c:v>0.22502514830001069</c:v>
                </c:pt>
                <c:pt idx="42">
                  <c:v>0.22503903336607198</c:v>
                </c:pt>
                <c:pt idx="43">
                  <c:v>0.22505374328810721</c:v>
                </c:pt>
                <c:pt idx="44">
                  <c:v>0.22506932670257937</c:v>
                </c:pt>
                <c:pt idx="45">
                  <c:v>0.2250858347848757</c:v>
                </c:pt>
                <c:pt idx="46">
                  <c:v>0.22510332202268823</c:v>
                </c:pt>
                <c:pt idx="47">
                  <c:v>0.22512184745709904</c:v>
                </c:pt>
                <c:pt idx="48">
                  <c:v>0.22514147142762575</c:v>
                </c:pt>
                <c:pt idx="49">
                  <c:v>0.22516225905405196</c:v>
                </c:pt>
                <c:pt idx="50">
                  <c:v>0.2251842807131422</c:v>
                </c:pt>
                <c:pt idx="51">
                  <c:v>0.22520760748027246</c:v>
                </c:pt>
                <c:pt idx="52">
                  <c:v>0.22523231694869572</c:v>
                </c:pt>
                <c:pt idx="53">
                  <c:v>0.22525849066540457</c:v>
                </c:pt>
                <c:pt idx="54">
                  <c:v>0.22528621534036583</c:v>
                </c:pt>
                <c:pt idx="55">
                  <c:v>0.22531558315377748</c:v>
                </c:pt>
                <c:pt idx="56">
                  <c:v>0.22534668875714331</c:v>
                </c:pt>
                <c:pt idx="57">
                  <c:v>0.22537963603760408</c:v>
                </c:pt>
                <c:pt idx="58">
                  <c:v>0.22541453297766229</c:v>
                </c:pt>
                <c:pt idx="59">
                  <c:v>0.22545149541259024</c:v>
                </c:pt>
                <c:pt idx="60">
                  <c:v>0.22549064379470882</c:v>
                </c:pt>
                <c:pt idx="61">
                  <c:v>0.22553210580998662</c:v>
                </c:pt>
                <c:pt idx="62">
                  <c:v>0.22557601945152686</c:v>
                </c:pt>
                <c:pt idx="63">
                  <c:v>0.2256225269952756</c:v>
                </c:pt>
                <c:pt idx="64">
                  <c:v>0.2256717804861236</c:v>
                </c:pt>
                <c:pt idx="65">
                  <c:v>0.22572394094341749</c:v>
                </c:pt>
                <c:pt idx="66">
                  <c:v>0.22577917885299348</c:v>
                </c:pt>
                <c:pt idx="67">
                  <c:v>0.2258376731235516</c:v>
                </c:pt>
                <c:pt idx="68">
                  <c:v>0.22589961296945985</c:v>
                </c:pt>
                <c:pt idx="69">
                  <c:v>0.2259652016541433</c:v>
                </c:pt>
                <c:pt idx="70">
                  <c:v>0.22603465088521527</c:v>
                </c:pt>
                <c:pt idx="71">
                  <c:v>0.22610818428289081</c:v>
                </c:pt>
                <c:pt idx="72">
                  <c:v>0.22618603981092383</c:v>
                </c:pt>
                <c:pt idx="73">
                  <c:v>0.22626846692681982</c:v>
                </c:pt>
                <c:pt idx="74">
                  <c:v>0.22635573074765605</c:v>
                </c:pt>
                <c:pt idx="75">
                  <c:v>0.22644811098176526</c:v>
                </c:pt>
                <c:pt idx="76">
                  <c:v>0.22654590263351909</c:v>
                </c:pt>
                <c:pt idx="77">
                  <c:v>0.22664941667318503</c:v>
                </c:pt>
                <c:pt idx="78">
                  <c:v>0.22675898072963585</c:v>
                </c:pt>
                <c:pt idx="79">
                  <c:v>0.22687494194678853</c:v>
                </c:pt>
                <c:pt idx="80">
                  <c:v>0.22699766797030568</c:v>
                </c:pt>
                <c:pt idx="81">
                  <c:v>0.22712754122810208</c:v>
                </c:pt>
                <c:pt idx="82">
                  <c:v>0.22726496840135355</c:v>
                </c:pt>
                <c:pt idx="83">
                  <c:v>0.22741037926939506</c:v>
                </c:pt>
                <c:pt idx="84">
                  <c:v>0.2275642230407687</c:v>
                </c:pt>
                <c:pt idx="85">
                  <c:v>0.22772697368781319</c:v>
                </c:pt>
                <c:pt idx="86">
                  <c:v>0.22789913110697177</c:v>
                </c:pt>
                <c:pt idx="87">
                  <c:v>0.22808121942699311</c:v>
                </c:pt>
                <c:pt idx="88">
                  <c:v>0.22827379056713948</c:v>
                </c:pt>
                <c:pt idx="89">
                  <c:v>0.22847742792877693</c:v>
                </c:pt>
                <c:pt idx="90">
                  <c:v>0.2286927363379061</c:v>
                </c:pt>
                <c:pt idx="91">
                  <c:v>0.22892035369969671</c:v>
                </c:pt>
                <c:pt idx="92">
                  <c:v>0.22916095524421021</c:v>
                </c:pt>
                <c:pt idx="93">
                  <c:v>0.22941523640594622</c:v>
                </c:pt>
                <c:pt idx="94">
                  <c:v>0.22968393130925371</c:v>
                </c:pt>
                <c:pt idx="95">
                  <c:v>0.22996781393012719</c:v>
                </c:pt>
                <c:pt idx="96">
                  <c:v>0.2302676793486621</c:v>
                </c:pt>
                <c:pt idx="97">
                  <c:v>0.23058436653563244</c:v>
                </c:pt>
                <c:pt idx="98">
                  <c:v>0.23091874539345242</c:v>
                </c:pt>
                <c:pt idx="99">
                  <c:v>0.23127172366114948</c:v>
                </c:pt>
                <c:pt idx="100">
                  <c:v>0.23164424289443911</c:v>
                </c:pt>
                <c:pt idx="101">
                  <c:v>0.23203727798112322</c:v>
                </c:pt>
                <c:pt idx="102">
                  <c:v>0.23245184349564008</c:v>
                </c:pt>
                <c:pt idx="103">
                  <c:v>0.23288898114805387</c:v>
                </c:pt>
                <c:pt idx="104">
                  <c:v>0.23334976518802217</c:v>
                </c:pt>
                <c:pt idx="105">
                  <c:v>0.23383529592043389</c:v>
                </c:pt>
                <c:pt idx="106">
                  <c:v>0.23434670469470795</c:v>
                </c:pt>
                <c:pt idx="107">
                  <c:v>0.23488514603112134</c:v>
                </c:pt>
                <c:pt idx="108">
                  <c:v>0.23545178821998614</c:v>
                </c:pt>
                <c:pt idx="109">
                  <c:v>0.23604781139294873</c:v>
                </c:pt>
                <c:pt idx="110">
                  <c:v>0.23667440013819199</c:v>
                </c:pt>
                <c:pt idx="111">
                  <c:v>0.2373327442970059</c:v>
                </c:pt>
                <c:pt idx="112">
                  <c:v>0.23802401456699809</c:v>
                </c:pt>
                <c:pt idx="113">
                  <c:v>0.23874934969845679</c:v>
                </c:pt>
                <c:pt idx="114">
                  <c:v>0.23950986142394043</c:v>
                </c:pt>
                <c:pt idx="115">
                  <c:v>0.24030660308646698</c:v>
                </c:pt>
                <c:pt idx="116">
                  <c:v>0.24114054421170822</c:v>
                </c:pt>
                <c:pt idx="117">
                  <c:v>0.2420125679777238</c:v>
                </c:pt>
                <c:pt idx="118">
                  <c:v>0.24292342895209215</c:v>
                </c:pt>
                <c:pt idx="119">
                  <c:v>0.24387372195792903</c:v>
                </c:pt>
                <c:pt idx="120">
                  <c:v>0.24486386260086862</c:v>
                </c:pt>
                <c:pt idx="121">
                  <c:v>0.24589403039763913</c:v>
                </c:pt>
                <c:pt idx="122">
                  <c:v>0.24696413312241339</c:v>
                </c:pt>
                <c:pt idx="123">
                  <c:v>0.24807375400932152</c:v>
                </c:pt>
                <c:pt idx="124">
                  <c:v>0.24922208617039987</c:v>
                </c:pt>
                <c:pt idx="125">
                  <c:v>0.25040786488725197</c:v>
                </c:pt>
                <c:pt idx="126">
                  <c:v>0.25162930316283022</c:v>
                </c:pt>
                <c:pt idx="127">
                  <c:v>0.25288400709133046</c:v>
                </c:pt>
                <c:pt idx="128">
                  <c:v>0.25416887046954723</c:v>
                </c:pt>
                <c:pt idx="129">
                  <c:v>0.25547997704851805</c:v>
                </c:pt>
                <c:pt idx="130">
                  <c:v>0.25681249859954708</c:v>
                </c:pt>
                <c:pt idx="131">
                  <c:v>0.25816056107825808</c:v>
                </c:pt>
                <c:pt idx="132">
                  <c:v>0.25951710840281028</c:v>
                </c:pt>
                <c:pt idx="133">
                  <c:v>0.26087379070970462</c:v>
                </c:pt>
                <c:pt idx="134">
                  <c:v>0.26222080344822313</c:v>
                </c:pt>
                <c:pt idx="135">
                  <c:v>0.26354673095174469</c:v>
                </c:pt>
                <c:pt idx="136">
                  <c:v>0.26483842582797229</c:v>
                </c:pt>
                <c:pt idx="137">
                  <c:v>0.26608085483723926</c:v>
                </c:pt>
                <c:pt idx="138">
                  <c:v>0.26725697376298158</c:v>
                </c:pt>
                <c:pt idx="139">
                  <c:v>0.26834763513129317</c:v>
                </c:pt>
                <c:pt idx="140">
                  <c:v>0.26933150609331852</c:v>
                </c:pt>
                <c:pt idx="141">
                  <c:v>0.27018503716827857</c:v>
                </c:pt>
                <c:pt idx="142">
                  <c:v>0.27088250045775936</c:v>
                </c:pt>
                <c:pt idx="143">
                  <c:v>0.27139607982706565</c:v>
                </c:pt>
                <c:pt idx="144">
                  <c:v>0.27169605840053496</c:v>
                </c:pt>
                <c:pt idx="145">
                  <c:v>0.27175110787617851</c:v>
                </c:pt>
                <c:pt idx="146">
                  <c:v>0.27152868677960074</c:v>
                </c:pt>
                <c:pt idx="147">
                  <c:v>0.27099557276356184</c:v>
                </c:pt>
                <c:pt idx="148">
                  <c:v>0.27011851789707247</c:v>
                </c:pt>
                <c:pt idx="149">
                  <c:v>0.26886504087371565</c:v>
                </c:pt>
                <c:pt idx="150">
                  <c:v>0.26720433636500363</c:v>
                </c:pt>
                <c:pt idx="151">
                  <c:v>0.26510826729544057</c:v>
                </c:pt>
                <c:pt idx="152">
                  <c:v>0.26255245976866776</c:v>
                </c:pt>
                <c:pt idx="153">
                  <c:v>0.25951737290665677</c:v>
                </c:pt>
                <c:pt idx="154">
                  <c:v>0.25598934037972343</c:v>
                </c:pt>
                <c:pt idx="155">
                  <c:v>0.2519615391253569</c:v>
                </c:pt>
                <c:pt idx="156">
                  <c:v>0.2474347699985644</c:v>
                </c:pt>
                <c:pt idx="157">
                  <c:v>0.24241799118458579</c:v>
                </c:pt>
                <c:pt idx="158">
                  <c:v>0.2369285795336665</c:v>
                </c:pt>
                <c:pt idx="159">
                  <c:v>0.2309922881260123</c:v>
                </c:pt>
                <c:pt idx="160">
                  <c:v>0.22464279899132686</c:v>
                </c:pt>
                <c:pt idx="161">
                  <c:v>0.21792098941705354</c:v>
                </c:pt>
                <c:pt idx="162">
                  <c:v>0.21087389866899758</c:v>
                </c:pt>
                <c:pt idx="163">
                  <c:v>0.20355342705579552</c:v>
                </c:pt>
                <c:pt idx="164">
                  <c:v>0.19601486208983593</c:v>
                </c:pt>
                <c:pt idx="165">
                  <c:v>0.18831531923917841</c:v>
                </c:pt>
                <c:pt idx="166">
                  <c:v>0.18051219766581358</c:v>
                </c:pt>
                <c:pt idx="167">
                  <c:v>0.17266173203244131</c:v>
                </c:pt>
                <c:pt idx="168">
                  <c:v>0.16481765401065845</c:v>
                </c:pt>
                <c:pt idx="169">
                  <c:v>0.15703011632212571</c:v>
                </c:pt>
                <c:pt idx="170">
                  <c:v>0.14934481301313407</c:v>
                </c:pt>
                <c:pt idx="171">
                  <c:v>0.14180236239745517</c:v>
                </c:pt>
                <c:pt idx="172">
                  <c:v>0.13443796741333033</c:v>
                </c:pt>
                <c:pt idx="173">
                  <c:v>0.12728124362636631</c:v>
                </c:pt>
                <c:pt idx="174">
                  <c:v>0.12035630310306974</c:v>
                </c:pt>
                <c:pt idx="175">
                  <c:v>0.11368196258153504</c:v>
                </c:pt>
                <c:pt idx="176">
                  <c:v>0.10727209987733864</c:v>
                </c:pt>
                <c:pt idx="177">
                  <c:v>0.10113607420149803</c:v>
                </c:pt>
                <c:pt idx="178">
                  <c:v>9.5279208624567305E-2</c:v>
                </c:pt>
                <c:pt idx="179">
                  <c:v>8.9703304212578064E-2</c:v>
                </c:pt>
                <c:pt idx="180">
                  <c:v>8.4407156912446268E-2</c:v>
                </c:pt>
                <c:pt idx="181">
                  <c:v>7.9387040412621609E-2</c:v>
                </c:pt>
                <c:pt idx="182">
                  <c:v>7.4637152217881961E-2</c:v>
                </c:pt>
                <c:pt idx="183">
                  <c:v>7.0150059128014475E-2</c:v>
                </c:pt>
                <c:pt idx="184">
                  <c:v>6.591706752135805E-2</c:v>
                </c:pt>
                <c:pt idx="185">
                  <c:v>6.1928550018779997E-2</c:v>
                </c:pt>
                <c:pt idx="186">
                  <c:v>5.8174238435510638E-2</c:v>
                </c:pt>
                <c:pt idx="187">
                  <c:v>5.4643459475867934E-2</c:v>
                </c:pt>
                <c:pt idx="188">
                  <c:v>5.1325343306491182E-2</c:v>
                </c:pt>
                <c:pt idx="189">
                  <c:v>4.8208986786317735E-2</c:v>
                </c:pt>
                <c:pt idx="190">
                  <c:v>4.5283587248934491E-2</c:v>
                </c:pt>
                <c:pt idx="191">
                  <c:v>4.2538552363811467E-2</c:v>
                </c:pt>
                <c:pt idx="192">
                  <c:v>3.9963576419842155E-2</c:v>
                </c:pt>
                <c:pt idx="193">
                  <c:v>3.7548699843087098E-2</c:v>
                </c:pt>
                <c:pt idx="194">
                  <c:v>3.528435894246388E-2</c:v>
                </c:pt>
                <c:pt idx="195">
                  <c:v>3.3161409493912893E-2</c:v>
                </c:pt>
                <c:pt idx="196">
                  <c:v>3.1171143896386436E-2</c:v>
                </c:pt>
                <c:pt idx="197">
                  <c:v>2.9305300577434055E-2</c:v>
                </c:pt>
                <c:pt idx="198">
                  <c:v>2.7556062681231126E-2</c:v>
                </c:pt>
                <c:pt idx="199">
                  <c:v>2.5916052877897403E-2</c:v>
                </c:pt>
                <c:pt idx="200">
                  <c:v>2.4378323206545597E-2</c:v>
                </c:pt>
                <c:pt idx="201">
                  <c:v>2.2936341946553345E-2</c:v>
                </c:pt>
                <c:pt idx="202">
                  <c:v>2.1583977715356577E-2</c:v>
                </c:pt>
                <c:pt idx="203">
                  <c:v>2.0315481055332232E-2</c:v>
                </c:pt>
                <c:pt idx="204">
                  <c:v>1.912546695766227E-2</c:v>
                </c:pt>
                <c:pt idx="205">
                  <c:v>1.8008896803426839E-2</c:v>
                </c:pt>
                <c:pt idx="206">
                  <c:v>1.6961056783020904E-2</c:v>
                </c:pt>
                <c:pt idx="207">
                  <c:v>1.5977542096066388E-2</c:v>
                </c:pt>
                <c:pt idx="208">
                  <c:v>1.5054237115934919E-2</c:v>
                </c:pt>
                <c:pt idx="209">
                  <c:v>1.4187296690875859E-2</c:v>
                </c:pt>
                <c:pt idx="210">
                  <c:v>1.3373131189701432E-2</c:v>
                </c:pt>
                <c:pt idx="211">
                  <c:v>1.2608388417226958E-2</c:v>
                </c:pt>
                <c:pt idx="212">
                  <c:v>1.1889938327801891E-2</c:v>
                </c:pt>
                <c:pt idx="213">
                  <c:v>1.1214858604011732E-2</c:v>
                </c:pt>
                <c:pt idx="214">
                  <c:v>1.0580420600803242E-2</c:v>
                </c:pt>
                <c:pt idx="215">
                  <c:v>9.9840764913593175E-3</c:v>
                </c:pt>
                <c:pt idx="216">
                  <c:v>9.4234464850385165E-3</c:v>
                </c:pt>
                <c:pt idx="217">
                  <c:v>8.8963078114921816E-3</c:v>
                </c:pt>
                <c:pt idx="218">
                  <c:v>8.4005837596698666E-3</c:v>
                </c:pt>
                <c:pt idx="219">
                  <c:v>7.9343337059631681E-3</c:v>
                </c:pt>
                <c:pt idx="220">
                  <c:v>7.4957439286918578E-3</c:v>
                </c:pt>
                <c:pt idx="221">
                  <c:v>7.0831186696147345E-3</c:v>
                </c:pt>
                <c:pt idx="222">
                  <c:v>6.6948721118017408E-3</c:v>
                </c:pt>
                <c:pt idx="223">
                  <c:v>6.3295211396578394E-3</c:v>
                </c:pt>
                <c:pt idx="224">
                  <c:v>5.985678038690029E-3</c:v>
                </c:pt>
                <c:pt idx="225">
                  <c:v>5.6620440935942319E-3</c:v>
                </c:pt>
                <c:pt idx="226">
                  <c:v>5.3574036255572381E-3</c:v>
                </c:pt>
                <c:pt idx="227">
                  <c:v>5.0706184416581005E-3</c:v>
                </c:pt>
                <c:pt idx="228">
                  <c:v>4.8006225456801131E-3</c:v>
                </c:pt>
                <c:pt idx="229">
                  <c:v>4.546417327127422E-3</c:v>
                </c:pt>
                <c:pt idx="230">
                  <c:v>4.3070672657820963E-3</c:v>
                </c:pt>
                <c:pt idx="231">
                  <c:v>4.0816955456741922E-3</c:v>
                </c:pt>
                <c:pt idx="232">
                  <c:v>3.8694803774721202E-3</c:v>
                </c:pt>
                <c:pt idx="233">
                  <c:v>3.6696514236094352E-3</c:v>
                </c:pt>
                <c:pt idx="234">
                  <c:v>3.4814863160461396E-3</c:v>
                </c:pt>
                <c:pt idx="235">
                  <c:v>3.3043077433663934E-3</c:v>
                </c:pt>
                <c:pt idx="236">
                  <c:v>3.1374806252023818E-3</c:v>
                </c:pt>
                <c:pt idx="237">
                  <c:v>2.9804093688085564E-3</c:v>
                </c:pt>
                <c:pt idx="238">
                  <c:v>2.8325353808114971E-3</c:v>
                </c:pt>
                <c:pt idx="239">
                  <c:v>2.6933348784682096E-3</c:v>
                </c:pt>
                <c:pt idx="240">
                  <c:v>2.5623167843922216E-3</c:v>
                </c:pt>
                <c:pt idx="241">
                  <c:v>2.4390207165681994E-3</c:v>
                </c:pt>
                <c:pt idx="242">
                  <c:v>2.3230151476172399E-3</c:v>
                </c:pt>
                <c:pt idx="243">
                  <c:v>2.2138958388533405E-3</c:v>
                </c:pt>
                <c:pt idx="244">
                  <c:v>2.1112842235172834E-3</c:v>
                </c:pt>
                <c:pt idx="245">
                  <c:v>2.0148260124784332E-3</c:v>
                </c:pt>
                <c:pt idx="246">
                  <c:v>1.9241899026797233E-3</c:v>
                </c:pt>
                <c:pt idx="247">
                  <c:v>1.8390663451049842E-3</c:v>
                </c:pt>
                <c:pt idx="248">
                  <c:v>1.7591665334894897E-3</c:v>
                </c:pt>
                <c:pt idx="249">
                  <c:v>1.6842213861191708E-3</c:v>
                </c:pt>
                <c:pt idx="250">
                  <c:v>1.6139807178192915E-3</c:v>
                </c:pt>
                <c:pt idx="251">
                  <c:v>1.5482124692053018E-3</c:v>
                </c:pt>
                <c:pt idx="252">
                  <c:v>1.4867020648763607E-3</c:v>
                </c:pt>
                <c:pt idx="253">
                  <c:v>1.4292518896836244E-3</c:v>
                </c:pt>
                <c:pt idx="254">
                  <c:v>1.3756808618417219E-3</c:v>
                </c:pt>
                <c:pt idx="255">
                  <c:v>1.3258241846322771E-3</c:v>
                </c:pt>
                <c:pt idx="256">
                  <c:v>1.2795331702345196E-3</c:v>
                </c:pt>
                <c:pt idx="257">
                  <c:v>1.2366752794793401E-3</c:v>
                </c:pt>
                <c:pt idx="258">
                  <c:v>1.1971343301632833E-3</c:v>
                </c:pt>
                <c:pt idx="259">
                  <c:v>1.1608108797756904E-3</c:v>
                </c:pt>
                <c:pt idx="260">
                  <c:v>1.1276228927617734E-3</c:v>
                </c:pt>
                <c:pt idx="261">
                  <c:v>1.0975066874951641E-3</c:v>
                </c:pt>
                <c:pt idx="262">
                  <c:v>1.0704182415213943E-3</c:v>
                </c:pt>
                <c:pt idx="263">
                  <c:v>1.0463349303342225E-3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9-44F3-8670-04FECBAC2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Response (x/x,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'2nd-order HPF'!$Z$4</c:f>
              <c:strCache>
                <c:ptCount val="1"/>
                <c:pt idx="0">
                  <c:v>y(n)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'2nd-order HPF'!$X$5:$X$268</c:f>
              <c:numCache>
                <c:formatCode>General</c:formatCode>
                <c:ptCount val="264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0.72916666666666674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0.85416666666666674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  <c:pt idx="48">
                  <c:v>1</c:v>
                </c:pt>
                <c:pt idx="49">
                  <c:v>1.0208333333333333</c:v>
                </c:pt>
                <c:pt idx="50">
                  <c:v>1.0416666666666667</c:v>
                </c:pt>
                <c:pt idx="51">
                  <c:v>1.0625</c:v>
                </c:pt>
                <c:pt idx="52">
                  <c:v>1.0833333333333333</c:v>
                </c:pt>
                <c:pt idx="53">
                  <c:v>1.1041666666666667</c:v>
                </c:pt>
                <c:pt idx="54">
                  <c:v>1.125</c:v>
                </c:pt>
                <c:pt idx="55">
                  <c:v>1.1458333333333333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1.2083333333333335</c:v>
                </c:pt>
                <c:pt idx="59">
                  <c:v>1.2291666666666665</c:v>
                </c:pt>
                <c:pt idx="60">
                  <c:v>1.25</c:v>
                </c:pt>
                <c:pt idx="61">
                  <c:v>1.2708333333333333</c:v>
                </c:pt>
                <c:pt idx="62">
                  <c:v>1.2916666666666667</c:v>
                </c:pt>
                <c:pt idx="63">
                  <c:v>1.3125</c:v>
                </c:pt>
                <c:pt idx="64">
                  <c:v>1.3333333333333333</c:v>
                </c:pt>
                <c:pt idx="65">
                  <c:v>1.3541666666666667</c:v>
                </c:pt>
                <c:pt idx="66">
                  <c:v>1.375</c:v>
                </c:pt>
                <c:pt idx="67">
                  <c:v>1.3958333333333333</c:v>
                </c:pt>
                <c:pt idx="68">
                  <c:v>1.4166666666666667</c:v>
                </c:pt>
                <c:pt idx="69">
                  <c:v>1.4375</c:v>
                </c:pt>
                <c:pt idx="70">
                  <c:v>1.4583333333333335</c:v>
                </c:pt>
                <c:pt idx="71">
                  <c:v>1.4791666666666665</c:v>
                </c:pt>
                <c:pt idx="72">
                  <c:v>1.5</c:v>
                </c:pt>
                <c:pt idx="73">
                  <c:v>1.5208333333333333</c:v>
                </c:pt>
                <c:pt idx="74">
                  <c:v>1.5416666666666667</c:v>
                </c:pt>
                <c:pt idx="75">
                  <c:v>1.5625</c:v>
                </c:pt>
                <c:pt idx="76">
                  <c:v>1.5833333333333333</c:v>
                </c:pt>
                <c:pt idx="77">
                  <c:v>1.6041666666666667</c:v>
                </c:pt>
                <c:pt idx="78">
                  <c:v>1.625</c:v>
                </c:pt>
                <c:pt idx="79">
                  <c:v>1.6458333333333333</c:v>
                </c:pt>
                <c:pt idx="80">
                  <c:v>1.6666666666666667</c:v>
                </c:pt>
                <c:pt idx="81">
                  <c:v>1.6875</c:v>
                </c:pt>
                <c:pt idx="82">
                  <c:v>1.7083333333333335</c:v>
                </c:pt>
                <c:pt idx="83">
                  <c:v>1.7291666666666665</c:v>
                </c:pt>
                <c:pt idx="84">
                  <c:v>1.75</c:v>
                </c:pt>
                <c:pt idx="85">
                  <c:v>1.7708333333333333</c:v>
                </c:pt>
                <c:pt idx="86">
                  <c:v>1.7916666666666667</c:v>
                </c:pt>
                <c:pt idx="87">
                  <c:v>1.8125</c:v>
                </c:pt>
                <c:pt idx="88">
                  <c:v>1.8333333333333333</c:v>
                </c:pt>
                <c:pt idx="89">
                  <c:v>1.8541666666666667</c:v>
                </c:pt>
                <c:pt idx="90">
                  <c:v>1.875</c:v>
                </c:pt>
                <c:pt idx="91">
                  <c:v>1.8958333333333333</c:v>
                </c:pt>
                <c:pt idx="92">
                  <c:v>1.9166666666666665</c:v>
                </c:pt>
                <c:pt idx="93">
                  <c:v>1.9375</c:v>
                </c:pt>
                <c:pt idx="94">
                  <c:v>1.9583333333333333</c:v>
                </c:pt>
                <c:pt idx="95">
                  <c:v>1.9791666666666667</c:v>
                </c:pt>
                <c:pt idx="96">
                  <c:v>2</c:v>
                </c:pt>
                <c:pt idx="97">
                  <c:v>2.020833333333333</c:v>
                </c:pt>
                <c:pt idx="98">
                  <c:v>2.0416666666666665</c:v>
                </c:pt>
                <c:pt idx="99">
                  <c:v>2.0625</c:v>
                </c:pt>
                <c:pt idx="100">
                  <c:v>2.0833333333333335</c:v>
                </c:pt>
                <c:pt idx="101">
                  <c:v>2.1041666666666665</c:v>
                </c:pt>
                <c:pt idx="102">
                  <c:v>2.125</c:v>
                </c:pt>
                <c:pt idx="103">
                  <c:v>2.1458333333333335</c:v>
                </c:pt>
                <c:pt idx="104">
                  <c:v>2.1666666666666665</c:v>
                </c:pt>
                <c:pt idx="105">
                  <c:v>2.1875</c:v>
                </c:pt>
                <c:pt idx="106">
                  <c:v>2.2083333333333335</c:v>
                </c:pt>
                <c:pt idx="107">
                  <c:v>2.2291666666666665</c:v>
                </c:pt>
                <c:pt idx="108">
                  <c:v>2.25</c:v>
                </c:pt>
                <c:pt idx="109">
                  <c:v>2.2708333333333335</c:v>
                </c:pt>
                <c:pt idx="110">
                  <c:v>2.2916666666666665</c:v>
                </c:pt>
                <c:pt idx="111">
                  <c:v>2.3125</c:v>
                </c:pt>
                <c:pt idx="112">
                  <c:v>2.3333333333333335</c:v>
                </c:pt>
                <c:pt idx="113">
                  <c:v>2.3541666666666665</c:v>
                </c:pt>
                <c:pt idx="114">
                  <c:v>2.375</c:v>
                </c:pt>
                <c:pt idx="115">
                  <c:v>2.395833333333333</c:v>
                </c:pt>
                <c:pt idx="116">
                  <c:v>2.416666666666667</c:v>
                </c:pt>
                <c:pt idx="117">
                  <c:v>2.4375</c:v>
                </c:pt>
                <c:pt idx="118">
                  <c:v>2.458333333333333</c:v>
                </c:pt>
                <c:pt idx="119">
                  <c:v>2.479166666666667</c:v>
                </c:pt>
                <c:pt idx="120">
                  <c:v>2.5</c:v>
                </c:pt>
                <c:pt idx="121">
                  <c:v>2.520833333333333</c:v>
                </c:pt>
                <c:pt idx="122">
                  <c:v>2.5416666666666665</c:v>
                </c:pt>
                <c:pt idx="123">
                  <c:v>2.5625</c:v>
                </c:pt>
                <c:pt idx="124">
                  <c:v>2.5833333333333335</c:v>
                </c:pt>
                <c:pt idx="125">
                  <c:v>2.6041666666666665</c:v>
                </c:pt>
                <c:pt idx="126">
                  <c:v>2.625</c:v>
                </c:pt>
                <c:pt idx="127">
                  <c:v>2.6458333333333335</c:v>
                </c:pt>
                <c:pt idx="128">
                  <c:v>2.6666666666666665</c:v>
                </c:pt>
                <c:pt idx="129">
                  <c:v>2.6875</c:v>
                </c:pt>
                <c:pt idx="130">
                  <c:v>2.7083333333333335</c:v>
                </c:pt>
                <c:pt idx="131">
                  <c:v>2.7291666666666665</c:v>
                </c:pt>
                <c:pt idx="132">
                  <c:v>2.75</c:v>
                </c:pt>
                <c:pt idx="133">
                  <c:v>2.7708333333333335</c:v>
                </c:pt>
                <c:pt idx="134">
                  <c:v>2.7916666666666665</c:v>
                </c:pt>
                <c:pt idx="135">
                  <c:v>2.8125</c:v>
                </c:pt>
                <c:pt idx="136">
                  <c:v>2.8333333333333335</c:v>
                </c:pt>
                <c:pt idx="137">
                  <c:v>2.854166666666667</c:v>
                </c:pt>
                <c:pt idx="138">
                  <c:v>2.875</c:v>
                </c:pt>
                <c:pt idx="139">
                  <c:v>2.895833333333333</c:v>
                </c:pt>
                <c:pt idx="140">
                  <c:v>2.916666666666667</c:v>
                </c:pt>
                <c:pt idx="141">
                  <c:v>2.9375</c:v>
                </c:pt>
                <c:pt idx="142">
                  <c:v>2.958333333333333</c:v>
                </c:pt>
                <c:pt idx="143">
                  <c:v>2.979166666666667</c:v>
                </c:pt>
                <c:pt idx="144">
                  <c:v>3</c:v>
                </c:pt>
                <c:pt idx="145">
                  <c:v>3.0208333333333335</c:v>
                </c:pt>
                <c:pt idx="146">
                  <c:v>3.0416666666666665</c:v>
                </c:pt>
                <c:pt idx="147">
                  <c:v>3.0625</c:v>
                </c:pt>
                <c:pt idx="148">
                  <c:v>3.0833333333333335</c:v>
                </c:pt>
                <c:pt idx="149">
                  <c:v>3.1041666666666665</c:v>
                </c:pt>
                <c:pt idx="150">
                  <c:v>3.125</c:v>
                </c:pt>
                <c:pt idx="151">
                  <c:v>3.1458333333333335</c:v>
                </c:pt>
                <c:pt idx="152">
                  <c:v>3.1666666666666665</c:v>
                </c:pt>
                <c:pt idx="153">
                  <c:v>3.1875</c:v>
                </c:pt>
                <c:pt idx="154">
                  <c:v>3.2083333333333335</c:v>
                </c:pt>
                <c:pt idx="155">
                  <c:v>3.2291666666666665</c:v>
                </c:pt>
                <c:pt idx="156">
                  <c:v>3.25</c:v>
                </c:pt>
                <c:pt idx="157">
                  <c:v>3.2708333333333335</c:v>
                </c:pt>
                <c:pt idx="158">
                  <c:v>3.2916666666666665</c:v>
                </c:pt>
                <c:pt idx="159">
                  <c:v>3.3125</c:v>
                </c:pt>
                <c:pt idx="160">
                  <c:v>3.3333333333333335</c:v>
                </c:pt>
                <c:pt idx="161">
                  <c:v>3.354166666666667</c:v>
                </c:pt>
                <c:pt idx="162">
                  <c:v>3.375</c:v>
                </c:pt>
                <c:pt idx="163">
                  <c:v>3.395833333333333</c:v>
                </c:pt>
                <c:pt idx="164">
                  <c:v>3.416666666666667</c:v>
                </c:pt>
                <c:pt idx="165">
                  <c:v>3.4375</c:v>
                </c:pt>
                <c:pt idx="166">
                  <c:v>3.458333333333333</c:v>
                </c:pt>
                <c:pt idx="167">
                  <c:v>3.479166666666667</c:v>
                </c:pt>
                <c:pt idx="168">
                  <c:v>3.5</c:v>
                </c:pt>
                <c:pt idx="169">
                  <c:v>3.5208333333333335</c:v>
                </c:pt>
                <c:pt idx="170">
                  <c:v>3.5416666666666665</c:v>
                </c:pt>
                <c:pt idx="171">
                  <c:v>3.5625</c:v>
                </c:pt>
                <c:pt idx="172">
                  <c:v>3.5833333333333335</c:v>
                </c:pt>
                <c:pt idx="173">
                  <c:v>3.6041666666666665</c:v>
                </c:pt>
                <c:pt idx="174">
                  <c:v>3.625</c:v>
                </c:pt>
                <c:pt idx="175">
                  <c:v>3.6458333333333335</c:v>
                </c:pt>
                <c:pt idx="176">
                  <c:v>3.6666666666666665</c:v>
                </c:pt>
                <c:pt idx="177">
                  <c:v>3.6875</c:v>
                </c:pt>
                <c:pt idx="178">
                  <c:v>3.7083333333333335</c:v>
                </c:pt>
                <c:pt idx="179">
                  <c:v>3.7291666666666665</c:v>
                </c:pt>
                <c:pt idx="180">
                  <c:v>3.75</c:v>
                </c:pt>
                <c:pt idx="181">
                  <c:v>3.7708333333333335</c:v>
                </c:pt>
                <c:pt idx="182">
                  <c:v>3.7916666666666665</c:v>
                </c:pt>
                <c:pt idx="183">
                  <c:v>3.8125</c:v>
                </c:pt>
                <c:pt idx="184">
                  <c:v>3.833333333333333</c:v>
                </c:pt>
                <c:pt idx="185">
                  <c:v>3.854166666666667</c:v>
                </c:pt>
                <c:pt idx="186">
                  <c:v>3.875</c:v>
                </c:pt>
                <c:pt idx="187">
                  <c:v>3.895833333333333</c:v>
                </c:pt>
                <c:pt idx="188">
                  <c:v>3.9166666666666665</c:v>
                </c:pt>
                <c:pt idx="189">
                  <c:v>3.9375</c:v>
                </c:pt>
                <c:pt idx="190">
                  <c:v>3.9583333333333335</c:v>
                </c:pt>
                <c:pt idx="191">
                  <c:v>3.9791666666666665</c:v>
                </c:pt>
                <c:pt idx="192">
                  <c:v>4</c:v>
                </c:pt>
                <c:pt idx="193">
                  <c:v>4.0208333333333339</c:v>
                </c:pt>
                <c:pt idx="194">
                  <c:v>4.0416666666666661</c:v>
                </c:pt>
                <c:pt idx="195">
                  <c:v>4.0625</c:v>
                </c:pt>
                <c:pt idx="196">
                  <c:v>4.083333333333333</c:v>
                </c:pt>
                <c:pt idx="197">
                  <c:v>4.104166666666667</c:v>
                </c:pt>
                <c:pt idx="198">
                  <c:v>4.125</c:v>
                </c:pt>
                <c:pt idx="199">
                  <c:v>4.145833333333333</c:v>
                </c:pt>
                <c:pt idx="200">
                  <c:v>4.166666666666667</c:v>
                </c:pt>
                <c:pt idx="201">
                  <c:v>4.1875</c:v>
                </c:pt>
                <c:pt idx="202">
                  <c:v>4.208333333333333</c:v>
                </c:pt>
                <c:pt idx="203">
                  <c:v>4.229166666666667</c:v>
                </c:pt>
                <c:pt idx="204">
                  <c:v>4.25</c:v>
                </c:pt>
                <c:pt idx="205">
                  <c:v>4.270833333333333</c:v>
                </c:pt>
                <c:pt idx="206">
                  <c:v>4.291666666666667</c:v>
                </c:pt>
                <c:pt idx="207">
                  <c:v>4.3125</c:v>
                </c:pt>
                <c:pt idx="208">
                  <c:v>4.333333333333333</c:v>
                </c:pt>
                <c:pt idx="209">
                  <c:v>4.354166666666667</c:v>
                </c:pt>
                <c:pt idx="210">
                  <c:v>4.375</c:v>
                </c:pt>
                <c:pt idx="211">
                  <c:v>4.395833333333333</c:v>
                </c:pt>
                <c:pt idx="212">
                  <c:v>4.416666666666667</c:v>
                </c:pt>
                <c:pt idx="213">
                  <c:v>4.4375</c:v>
                </c:pt>
                <c:pt idx="214">
                  <c:v>4.458333333333333</c:v>
                </c:pt>
                <c:pt idx="215">
                  <c:v>4.479166666666667</c:v>
                </c:pt>
                <c:pt idx="216">
                  <c:v>4.5</c:v>
                </c:pt>
                <c:pt idx="217">
                  <c:v>4.520833333333333</c:v>
                </c:pt>
                <c:pt idx="218">
                  <c:v>4.541666666666667</c:v>
                </c:pt>
                <c:pt idx="219">
                  <c:v>4.5625</c:v>
                </c:pt>
                <c:pt idx="220">
                  <c:v>4.583333333333333</c:v>
                </c:pt>
                <c:pt idx="221">
                  <c:v>4.604166666666667</c:v>
                </c:pt>
                <c:pt idx="222">
                  <c:v>4.625</c:v>
                </c:pt>
                <c:pt idx="223">
                  <c:v>4.645833333333333</c:v>
                </c:pt>
                <c:pt idx="224">
                  <c:v>4.666666666666667</c:v>
                </c:pt>
                <c:pt idx="225">
                  <c:v>4.6875</c:v>
                </c:pt>
                <c:pt idx="226">
                  <c:v>4.708333333333333</c:v>
                </c:pt>
                <c:pt idx="227">
                  <c:v>4.7291666666666661</c:v>
                </c:pt>
                <c:pt idx="228">
                  <c:v>4.75</c:v>
                </c:pt>
                <c:pt idx="229">
                  <c:v>4.7708333333333339</c:v>
                </c:pt>
                <c:pt idx="230">
                  <c:v>4.7916666666666661</c:v>
                </c:pt>
                <c:pt idx="231">
                  <c:v>4.8125</c:v>
                </c:pt>
                <c:pt idx="232">
                  <c:v>4.8333333333333339</c:v>
                </c:pt>
                <c:pt idx="233">
                  <c:v>4.8541666666666661</c:v>
                </c:pt>
                <c:pt idx="234">
                  <c:v>4.875</c:v>
                </c:pt>
                <c:pt idx="235">
                  <c:v>4.8958333333333339</c:v>
                </c:pt>
                <c:pt idx="236">
                  <c:v>4.9166666666666661</c:v>
                </c:pt>
                <c:pt idx="237">
                  <c:v>4.9375</c:v>
                </c:pt>
                <c:pt idx="238">
                  <c:v>4.9583333333333339</c:v>
                </c:pt>
                <c:pt idx="239">
                  <c:v>4.9791666666666661</c:v>
                </c:pt>
                <c:pt idx="240">
                  <c:v>5</c:v>
                </c:pt>
                <c:pt idx="241">
                  <c:v>5.0208333333333339</c:v>
                </c:pt>
                <c:pt idx="242">
                  <c:v>5.0416666666666661</c:v>
                </c:pt>
                <c:pt idx="243">
                  <c:v>5.0625</c:v>
                </c:pt>
                <c:pt idx="244">
                  <c:v>5.083333333333333</c:v>
                </c:pt>
                <c:pt idx="245">
                  <c:v>5.104166666666667</c:v>
                </c:pt>
                <c:pt idx="246">
                  <c:v>5.125</c:v>
                </c:pt>
                <c:pt idx="247">
                  <c:v>5.145833333333333</c:v>
                </c:pt>
                <c:pt idx="248">
                  <c:v>5.166666666666667</c:v>
                </c:pt>
                <c:pt idx="249">
                  <c:v>5.1875</c:v>
                </c:pt>
                <c:pt idx="250">
                  <c:v>5.208333333333333</c:v>
                </c:pt>
                <c:pt idx="251">
                  <c:v>5.229166666666667</c:v>
                </c:pt>
                <c:pt idx="252">
                  <c:v>5.25</c:v>
                </c:pt>
                <c:pt idx="253">
                  <c:v>5.270833333333333</c:v>
                </c:pt>
                <c:pt idx="254">
                  <c:v>5.291666666666667</c:v>
                </c:pt>
                <c:pt idx="255">
                  <c:v>5.3125</c:v>
                </c:pt>
                <c:pt idx="256">
                  <c:v>5.333333333333333</c:v>
                </c:pt>
                <c:pt idx="257">
                  <c:v>5.354166666666667</c:v>
                </c:pt>
                <c:pt idx="258">
                  <c:v>5.375</c:v>
                </c:pt>
                <c:pt idx="259">
                  <c:v>5.395833333333333</c:v>
                </c:pt>
                <c:pt idx="260">
                  <c:v>5.416666666666667</c:v>
                </c:pt>
                <c:pt idx="261">
                  <c:v>5.4375</c:v>
                </c:pt>
                <c:pt idx="262">
                  <c:v>5.458333333333333</c:v>
                </c:pt>
                <c:pt idx="263">
                  <c:v>5.479166666666667</c:v>
                </c:pt>
              </c:numCache>
            </c:numRef>
          </c:xVal>
          <c:yVal>
            <c:numRef>
              <c:f>'2nd-order HPF'!$Z$5:$Z$268</c:f>
              <c:numCache>
                <c:formatCode>General</c:formatCode>
                <c:ptCount val="264"/>
                <c:pt idx="0">
                  <c:v>0.9115750345208069</c:v>
                </c:pt>
                <c:pt idx="1">
                  <c:v>-0.16835157739465223</c:v>
                </c:pt>
                <c:pt idx="2">
                  <c:v>-0.1515392481343919</c:v>
                </c:pt>
                <c:pt idx="3">
                  <c:v>-0.13519474413669094</c:v>
                </c:pt>
                <c:pt idx="4">
                  <c:v>-0.11949501993941877</c:v>
                </c:pt>
                <c:pt idx="5">
                  <c:v>-0.10457702158914914</c:v>
                </c:pt>
                <c:pt idx="6">
                  <c:v>-9.054230362256406E-2</c:v>
                </c:pt>
                <c:pt idx="7">
                  <c:v>-7.7461420079388443E-2</c:v>
                </c:pt>
                <c:pt idx="8">
                  <c:v>-6.5378058957370311E-2</c:v>
                </c:pt>
                <c:pt idx="9">
                  <c:v>-5.431289870879108E-2</c:v>
                </c:pt>
                <c:pt idx="10">
                  <c:v>-4.4267173349084331E-2</c:v>
                </c:pt>
                <c:pt idx="11">
                  <c:v>-3.522593958234211E-2</c:v>
                </c:pt>
                <c:pt idx="12">
                  <c:v>-2.7161045130895976E-2</c:v>
                </c:pt>
                <c:pt idx="13">
                  <c:v>-2.003380227397111E-2</c:v>
                </c:pt>
                <c:pt idx="14">
                  <c:v>-1.3797374541191145E-2</c:v>
                </c:pt>
                <c:pt idx="15">
                  <c:v>-8.3988876569643413E-3</c:v>
                </c:pt>
                <c:pt idx="16">
                  <c:v>-3.7812782757738472E-3</c:v>
                </c:pt>
                <c:pt idx="17">
                  <c:v>1.1510413278588427E-4</c:v>
                </c:pt>
                <c:pt idx="18">
                  <c:v>3.3511256195638307E-3</c:v>
                </c:pt>
                <c:pt idx="19">
                  <c:v>5.9877088867981987E-3</c:v>
                </c:pt>
                <c:pt idx="20">
                  <c:v>8.0848694011295477E-3</c:v>
                </c:pt>
                <c:pt idx="21">
                  <c:v>9.700928631866966E-3</c:v>
                </c:pt>
                <c:pt idx="22">
                  <c:v>1.0891886801267799E-2</c:v>
                </c:pt>
                <c:pt idx="23">
                  <c:v>1.1710938011896916E-2</c:v>
                </c:pt>
                <c:pt idx="24">
                  <c:v>1.2208111282001735E-2</c:v>
                </c:pt>
                <c:pt idx="25">
                  <c:v>1.2430021831141972E-2</c:v>
                </c:pt>
                <c:pt idx="26">
                  <c:v>1.2419717877759287E-2</c:v>
                </c:pt>
                <c:pt idx="27">
                  <c:v>1.2216609205280868E-2</c:v>
                </c:pt>
                <c:pt idx="28">
                  <c:v>1.1856464795383532E-2</c:v>
                </c:pt>
                <c:pt idx="29">
                  <c:v>1.137146789191364E-2</c:v>
                </c:pt>
                <c:pt idx="30">
                  <c:v>1.07903179261229E-2</c:v>
                </c:pt>
                <c:pt idx="31">
                  <c:v>1.0138369786236412E-2</c:v>
                </c:pt>
                <c:pt idx="32">
                  <c:v>9.4378019379357039E-3</c:v>
                </c:pt>
                <c:pt idx="33">
                  <c:v>8.7078058859483866E-3</c:v>
                </c:pt>
                <c:pt idx="34">
                  <c:v>7.9647904019335865E-3</c:v>
                </c:pt>
                <c:pt idx="35">
                  <c:v>7.2225948238083979E-3</c:v>
                </c:pt>
                <c:pt idx="36">
                  <c:v>6.4927065520944882E-3</c:v>
                </c:pt>
                <c:pt idx="37">
                  <c:v>5.7844786269843507E-3</c:v>
                </c:pt>
                <c:pt idx="38">
                  <c:v>5.1053439642902397E-3</c:v>
                </c:pt>
                <c:pt idx="39">
                  <c:v>4.4610234591264016E-3</c:v>
                </c:pt>
                <c:pt idx="40">
                  <c:v>3.8557257339867724E-3</c:v>
                </c:pt>
                <c:pt idx="41">
                  <c:v>3.2923368145487009E-3</c:v>
                </c:pt>
                <c:pt idx="42">
                  <c:v>2.7725984644560819E-3</c:v>
                </c:pt>
                <c:pt idx="43">
                  <c:v>2.2972743024252543E-3</c:v>
                </c:pt>
                <c:pt idx="44">
                  <c:v>1.866303164569017E-3</c:v>
                </c:pt>
                <c:pt idx="45">
                  <c:v>1.4789394654091668E-3</c:v>
                </c:pt>
                <c:pt idx="46">
                  <c:v>1.1338805563723712E-3</c:v>
                </c:pt>
                <c:pt idx="47">
                  <c:v>8.2938128444330563E-4</c:v>
                </c:pt>
                <c:pt idx="48">
                  <c:v>5.6335611989414376E-4</c:v>
                </c:pt>
                <c:pt idx="49">
                  <c:v>3.3346935437741053E-4</c:v>
                </c:pt>
                <c:pt idx="50">
                  <c:v>1.3721397281227319E-4</c:v>
                </c:pt>
                <c:pt idx="51">
                  <c:v>-2.8020122078885107E-5</c:v>
                </c:pt>
                <c:pt idx="52">
                  <c:v>-1.6488780168229136E-4</c:v>
                </c:pt>
                <c:pt idx="53">
                  <c:v>-2.760395571527166E-4</c:v>
                </c:pt>
                <c:pt idx="54">
                  <c:v>-3.6408072164401573E-4</c:v>
                </c:pt>
                <c:pt idx="55">
                  <c:v>-4.3153829207641446E-4</c:v>
                </c:pt>
                <c:pt idx="56">
                  <c:v>-4.8083458569774586E-4</c:v>
                </c:pt>
                <c:pt idx="57">
                  <c:v>-5.1426698888865812E-4</c:v>
                </c:pt>
                <c:pt idx="58">
                  <c:v>-5.3399308573518368E-4</c:v>
                </c:pt>
                <c:pt idx="59">
                  <c:v>-5.4202049004294778E-4</c:v>
                </c:pt>
                <c:pt idx="60">
                  <c:v>-5.4020074510221106E-4</c:v>
                </c:pt>
                <c:pt idx="61">
                  <c:v>-5.3022669923749274E-4</c:v>
                </c:pt>
                <c:pt idx="62">
                  <c:v>-5.1363281078258417E-4</c:v>
                </c:pt>
                <c:pt idx="63">
                  <c:v>-4.9179788257876222E-4</c:v>
                </c:pt>
                <c:pt idx="64">
                  <c:v>-4.6594977252957114E-4</c:v>
                </c:pt>
                <c:pt idx="65">
                  <c:v>-4.3717167243590913E-4</c:v>
                </c:pt>
                <c:pt idx="66">
                  <c:v>-4.0640959169056817E-4</c:v>
                </c:pt>
                <c:pt idx="67">
                  <c:v>-3.7448072496267415E-4</c:v>
                </c:pt>
                <c:pt idx="68">
                  <c:v>-3.4208242338804284E-4</c:v>
                </c:pt>
                <c:pt idx="69">
                  <c:v>-3.0980152673474497E-4</c:v>
                </c:pt>
                <c:pt idx="70">
                  <c:v>-2.7812384935075013E-4</c:v>
                </c:pt>
                <c:pt idx="71">
                  <c:v>-2.474436453109495E-4</c:v>
                </c:pt>
                <c:pt idx="72">
                  <c:v>-2.1807290801426679E-4</c:v>
                </c:pt>
                <c:pt idx="73">
                  <c:v>-1.9025038653999325E-4</c:v>
                </c:pt>
                <c:pt idx="74">
                  <c:v>-1.6415022540110265E-4</c:v>
                </c:pt>
                <c:pt idx="75">
                  <c:v>-1.398901560114049E-4</c:v>
                </c:pt>
                <c:pt idx="76">
                  <c:v>-1.1753918732121564E-4</c:v>
                </c:pt>
                <c:pt idx="77">
                  <c:v>-9.7124759802489521E-5</c:v>
                </c:pt>
                <c:pt idx="78">
                  <c:v>-7.8639341424681025E-5</c:v>
                </c:pt>
                <c:pt idx="79">
                  <c:v>-6.2046456613430614E-5</c:v>
                </c:pt>
                <c:pt idx="80">
                  <c:v>-4.7286149588600886E-5</c:v>
                </c:pt>
                <c:pt idx="81">
                  <c:v>-3.4279892102205132E-5</c:v>
                </c:pt>
                <c:pt idx="82">
                  <c:v>-2.2934952606211416E-5</c:v>
                </c:pt>
                <c:pt idx="83">
                  <c:v>-1.3148249438163023E-5</c:v>
                </c:pt>
                <c:pt idx="84">
                  <c:v>-4.8097148772958224E-6</c:v>
                </c:pt>
                <c:pt idx="85">
                  <c:v>2.1947999528728467E-6</c:v>
                </c:pt>
                <c:pt idx="86">
                  <c:v>7.9810472336599734E-6</c:v>
                </c:pt>
                <c:pt idx="87">
                  <c:v>1.2664298286523607E-5</c:v>
                </c:pt>
                <c:pt idx="88">
                  <c:v>1.6357619201590497E-5</c:v>
                </c:pt>
                <c:pt idx="89">
                  <c:v>1.9170472459037734E-5</c:v>
                </c:pt>
                <c:pt idx="90">
                  <c:v>2.1207611349372305E-5</c:v>
                </c:pt>
                <c:pt idx="91">
                  <c:v>2.2568235022529404E-5</c:v>
                </c:pt>
                <c:pt idx="92">
                  <c:v>2.3345373350455895E-5</c:v>
                </c:pt>
                <c:pt idx="93">
                  <c:v>2.3625472396315558E-5</c:v>
                </c:pt>
                <c:pt idx="94">
                  <c:v>2.348815307756828E-5</c:v>
                </c:pt>
                <c:pt idx="95">
                  <c:v>2.3006117530455061E-5</c:v>
                </c:pt>
                <c:pt idx="96">
                  <c:v>2.2245179678460913E-5</c:v>
                </c:pt>
                <c:pt idx="97">
                  <c:v>2.1264398533241569E-5</c:v>
                </c:pt>
                <c:pt idx="98">
                  <c:v>2.0116294776334661E-5</c:v>
                </c:pt>
                <c:pt idx="99">
                  <c:v>1.8847133153119899E-5</c:v>
                </c:pt>
                <c:pt idx="100">
                  <c:v>1.7497255132082621E-5</c:v>
                </c:pt>
                <c:pt idx="101">
                  <c:v>1.6101448122774027E-5</c:v>
                </c:pt>
                <c:pt idx="102">
                  <c:v>1.4689339289855125E-5</c:v>
                </c:pt>
                <c:pt idx="103">
                  <c:v>1.3285803637224971E-5</c:v>
                </c:pt>
                <c:pt idx="104">
                  <c:v>1.1911377557980296E-5</c:v>
                </c:pt>
                <c:pt idx="105">
                  <c:v>1.0582670448410458E-5</c:v>
                </c:pt>
                <c:pt idx="106">
                  <c:v>9.3127682655922738E-6</c:v>
                </c:pt>
                <c:pt idx="107">
                  <c:v>8.1116240688096356E-6</c:v>
                </c:pt>
                <c:pt idx="108">
                  <c:v>6.9864316272023064E-6</c:v>
                </c:pt>
                <c:pt idx="109">
                  <c:v>5.9419791034474343E-6</c:v>
                </c:pt>
                <c:pt idx="110">
                  <c:v>4.9809806407687479E-6</c:v>
                </c:pt>
                <c:pt idx="111">
                  <c:v>4.1043843939232774E-6</c:v>
                </c:pt>
                <c:pt idx="112">
                  <c:v>3.3116561604602974E-6</c:v>
                </c:pt>
                <c:pt idx="113">
                  <c:v>2.6010382933532263E-6</c:v>
                </c:pt>
                <c:pt idx="114">
                  <c:v>1.9697840172049999E-6</c:v>
                </c:pt>
                <c:pt idx="115">
                  <c:v>1.4143676348593527E-6</c:v>
                </c:pt>
                <c:pt idx="116">
                  <c:v>9.306714066271852E-7</c:v>
                </c:pt>
                <c:pt idx="117">
                  <c:v>5.1415011753724746E-7</c:v>
                </c:pt>
                <c:pt idx="118">
                  <c:v>1.5997452589978836E-7</c:v>
                </c:pt>
                <c:pt idx="119">
                  <c:v>-1.3684498440558248E-7</c:v>
                </c:pt>
                <c:pt idx="120">
                  <c:v>-3.8135313892264674E-7</c:v>
                </c:pt>
                <c:pt idx="121">
                  <c:v>-5.7856143601800065E-7</c:v>
                </c:pt>
                <c:pt idx="122">
                  <c:v>-7.3337526121708362E-7</c:v>
                </c:pt>
                <c:pt idx="123">
                  <c:v>-8.5053498269724099E-7</c:v>
                </c:pt>
                <c:pt idx="124">
                  <c:v>-9.3456958757199745E-7</c:v>
                </c:pt>
                <c:pt idx="125">
                  <c:v>-9.8976146560534449E-7</c:v>
                </c:pt>
                <c:pt idx="126">
                  <c:v>-1.0201210078808972E-6</c:v>
                </c:pt>
                <c:pt idx="127">
                  <c:v>-1.0293697594182987E-6</c:v>
                </c:pt>
                <c:pt idx="128">
                  <c:v>-1.0209309438703041E-6</c:v>
                </c:pt>
                <c:pt idx="129">
                  <c:v>-9.9792626271190068E-7</c:v>
                </c:pt>
                <c:pt idx="130">
                  <c:v>-9.6317795855925015E-7</c:v>
                </c:pt>
                <c:pt idx="131">
                  <c:v>-9.1921522056646776E-7</c:v>
                </c:pt>
                <c:pt idx="132">
                  <c:v>-8.6828409767579224E-7</c:v>
                </c:pt>
                <c:pt idx="133">
                  <c:v>-8.1236017154737142E-7</c:v>
                </c:pt>
                <c:pt idx="134">
                  <c:v>-7.5316332422108777E-7</c:v>
                </c:pt>
                <c:pt idx="135">
                  <c:v>-6.9217401513828638E-7</c:v>
                </c:pt>
                <c:pt idx="136">
                  <c:v>-6.3065055744648712E-7</c:v>
                </c:pt>
                <c:pt idx="137">
                  <c:v>-5.6964695406915588E-7</c:v>
                </c:pt>
                <c:pt idx="138">
                  <c:v>-5.100309195406207E-7</c:v>
                </c:pt>
                <c:pt idx="139">
                  <c:v>-4.5250177390897073E-7</c:v>
                </c:pt>
                <c:pt idx="140">
                  <c:v>-3.9760795003414025E-7</c:v>
                </c:pt>
                <c:pt idx="141">
                  <c:v>-3.4576390538457569E-7</c:v>
                </c:pt>
                <c:pt idx="142">
                  <c:v>-2.9726627407124277E-7</c:v>
                </c:pt>
                <c:pt idx="143">
                  <c:v>-2.5230913452195398E-7</c:v>
                </c:pt>
                <c:pt idx="144">
                  <c:v>-2.109983031109906E-7</c:v>
                </c:pt>
                <c:pt idx="145">
                  <c:v>-1.7336459447509175E-7</c:v>
                </c:pt>
                <c:pt idx="146">
                  <c:v>-1.393760154505276E-7</c:v>
                </c:pt>
                <c:pt idx="147">
                  <c:v>-1.0894888185867996E-7</c:v>
                </c:pt>
                <c:pt idx="148">
                  <c:v>-8.1957866061142877E-8</c:v>
                </c:pt>
                <c:pt idx="149">
                  <c:v>-5.8244998615317512E-8</c:v>
                </c:pt>
                <c:pt idx="150">
                  <c:v>-3.7627659801417012E-8</c:v>
                </c:pt>
                <c:pt idx="151">
                  <c:v>-1.9905606568840355E-8</c:v>
                </c:pt>
                <c:pt idx="152">
                  <c:v>-4.8670878609464538E-9</c:v>
                </c:pt>
                <c:pt idx="153">
                  <c:v>7.7058933938378093E-9</c:v>
                </c:pt>
                <c:pt idx="154">
                  <c:v>1.8033109821458563E-8</c:v>
                </c:pt>
                <c:pt idx="155">
                  <c:v>2.6332366916156098E-8</c:v>
                </c:pt>
                <c:pt idx="156">
                  <c:v>3.28164237486237E-8</c:v>
                </c:pt>
                <c:pt idx="157">
                  <c:v>3.7690513177956418E-8</c:v>
                </c:pt>
                <c:pt idx="158">
                  <c:v>4.1150399084752144E-8</c:v>
                </c:pt>
                <c:pt idx="159">
                  <c:v>4.3380910291339968E-8</c:v>
                </c:pt>
                <c:pt idx="160">
                  <c:v>4.4554893565660222E-8</c:v>
                </c:pt>
                <c:pt idx="161">
                  <c:v>4.48325312766771E-8</c:v>
                </c:pt>
                <c:pt idx="162">
                  <c:v>4.436097275718717E-8</c:v>
                </c:pt>
                <c:pt idx="163">
                  <c:v>4.3274232126342927E-8</c:v>
                </c:pt>
                <c:pt idx="164">
                  <c:v>4.1693309136001924E-8</c:v>
                </c:pt>
                <c:pt idx="165">
                  <c:v>3.972649345293577E-8</c:v>
                </c:pt>
                <c:pt idx="166">
                  <c:v>3.7469816606607832E-8</c:v>
                </c:pt>
                <c:pt idx="167">
                  <c:v>3.5007619564964755E-8</c:v>
                </c:pt>
                <c:pt idx="168">
                  <c:v>3.241320750437057E-8</c:v>
                </c:pt>
                <c:pt idx="169">
                  <c:v>2.9749566779806155E-8</c:v>
                </c:pt>
                <c:pt idx="170">
                  <c:v>2.7070122351542227E-8</c:v>
                </c:pt>
                <c:pt idx="171">
                  <c:v>2.4419516965858955E-8</c:v>
                </c:pt>
                <c:pt idx="172">
                  <c:v>2.1834396207665753E-8</c:v>
                </c:pt>
                <c:pt idx="173">
                  <c:v>1.934418613526071E-8</c:v>
                </c:pt>
                <c:pt idx="174">
                  <c:v>1.6971852569870509E-8</c:v>
                </c:pt>
                <c:pt idx="175">
                  <c:v>1.4734633246894842E-8</c:v>
                </c:pt>
                <c:pt idx="176">
                  <c:v>1.2644735947068025E-8</c:v>
                </c:pt>
                <c:pt idx="177">
                  <c:v>1.0709997421795943E-8</c:v>
                </c:pt>
                <c:pt idx="178">
                  <c:v>8.9344994175411072E-9</c:v>
                </c:pt>
                <c:pt idx="179">
                  <c:v>7.3191394006844182E-9</c:v>
                </c:pt>
                <c:pt idx="180">
                  <c:v>5.8621546992791215E-9</c:v>
                </c:pt>
                <c:pt idx="181">
                  <c:v>4.559599724753071E-9</c:v>
                </c:pt>
                <c:pt idx="182">
                  <c:v>3.4057767285350676E-9</c:v>
                </c:pt>
                <c:pt idx="183">
                  <c:v>2.3936211995251957E-9</c:v>
                </c:pt>
                <c:pt idx="184">
                  <c:v>1.5150435319287246E-9</c:v>
                </c:pt>
                <c:pt idx="185">
                  <c:v>7.6122900254977923E-10</c:v>
                </c:pt>
                <c:pt idx="186">
                  <c:v>1.2289840505089527E-10</c:v>
                </c:pt>
                <c:pt idx="187">
                  <c:v>-4.0946809180433487E-10</c:v>
                </c:pt>
                <c:pt idx="188">
                  <c:v>-8.4544115270905919E-10</c:v>
                </c:pt>
                <c:pt idx="189">
                  <c:v>-1.1944837662278709E-9</c:v>
                </c:pt>
                <c:pt idx="190">
                  <c:v>-1.4658212128212529E-9</c:v>
                </c:pt>
                <c:pt idx="191">
                  <c:v>-1.6683367341182028E-9</c:v>
                </c:pt>
                <c:pt idx="192">
                  <c:v>-1.8104901937377033E-9</c:v>
                </c:pt>
                <c:pt idx="193">
                  <c:v>-1.9002571178003946E-9</c:v>
                </c:pt>
                <c:pt idx="194">
                  <c:v>-1.9450856254886224E-9</c:v>
                </c:pt>
                <c:pt idx="195">
                  <c:v>-1.9518689005715655E-9</c:v>
                </c:pt>
                <c:pt idx="196">
                  <c:v>-1.9269310084105355E-9</c:v>
                </c:pt>
                <c:pt idx="197">
                  <c:v>-1.8760240249878305E-9</c:v>
                </c:pt>
                <c:pt idx="198">
                  <c:v>-1.8043346109978327E-9</c:v>
                </c:pt>
                <c:pt idx="199">
                  <c:v>-1.7164983316383425E-9</c:v>
                </c:pt>
                <c:pt idx="200">
                  <c:v>-1.6166201886315026E-9</c:v>
                </c:pt>
                <c:pt idx="201">
                  <c:v>-1.508299992877203E-9</c:v>
                </c:pt>
                <c:pt idx="202">
                  <c:v>-1.3946613621409937E-9</c:v>
                </c:pt>
                <c:pt idx="203">
                  <c:v>-1.2783832768525538E-9</c:v>
                </c:pt>
                <c:pt idx="204">
                  <c:v>-1.1617332673488466E-9</c:v>
                </c:pt>
                <c:pt idx="205">
                  <c:v>-1.0466014369636525E-9</c:v>
                </c:pt>
                <c:pt idx="206">
                  <c:v>-9.3453464674246753E-10</c:v>
                </c:pt>
                <c:pt idx="207">
                  <c:v>-8.2677029898535257E-10</c:v>
                </c:pt>
                <c:pt idx="208">
                  <c:v>-7.2426925822716049E-10</c:v>
                </c:pt>
                <c:pt idx="209">
                  <c:v>-6.2774753975922657E-10</c:v>
                </c:pt>
                <c:pt idx="210">
                  <c:v>-5.3770647762120261E-10</c:v>
                </c:pt>
                <c:pt idx="211">
                  <c:v>-4.5446115649893324E-10</c:v>
                </c:pt>
                <c:pt idx="212">
                  <c:v>-3.7816695559314762E-10</c:v>
                </c:pt>
                <c:pt idx="213">
                  <c:v>-3.0884410777816242E-10</c:v>
                </c:pt>
                <c:pt idx="214">
                  <c:v>-2.4640022479967218E-10</c:v>
                </c:pt>
                <c:pt idx="215">
                  <c:v>-1.906507794455728E-10</c:v>
                </c:pt>
                <c:pt idx="216">
                  <c:v>-1.4133756915868975E-10</c:v>
                </c:pt>
                <c:pt idx="217">
                  <c:v>-9.8145213043920254E-11</c:v>
                </c:pt>
                <c:pt idx="218">
                  <c:v>-6.0715756246915536E-11</c:v>
                </c:pt>
                <c:pt idx="219">
                  <c:v>-2.8661472824691527E-11</c:v>
                </c:pt>
                <c:pt idx="220">
                  <c:v>-1.5759710469664072E-12</c:v>
                </c:pt>
                <c:pt idx="221">
                  <c:v>2.0956285909235717E-11</c:v>
                </c:pt>
                <c:pt idx="222">
                  <c:v>3.9351925180087099E-11</c:v>
                </c:pt>
                <c:pt idx="223">
                  <c:v>5.402195375738798E-11</c:v>
                </c:pt>
                <c:pt idx="224">
                  <c:v>6.5366270253288398E-11</c:v>
                </c:pt>
                <c:pt idx="225">
                  <c:v>7.3769278279405756E-11</c:v>
                </c:pt>
                <c:pt idx="226">
                  <c:v>7.9596483961296246E-11</c:v>
                </c:pt>
                <c:pt idx="227">
                  <c:v>8.3191964549486861E-11</c:v>
                </c:pt>
                <c:pt idx="228">
                  <c:v>8.4876600548716357E-11</c:v>
                </c:pt>
                <c:pt idx="229">
                  <c:v>8.4946970009704299E-11</c:v>
                </c:pt>
                <c:pt idx="230">
                  <c:v>8.367481038636211E-11</c:v>
                </c:pt>
                <c:pt idx="231">
                  <c:v>8.1306960459430179E-11</c:v>
                </c:pt>
                <c:pt idx="232">
                  <c:v>7.8065702096506654E-11</c:v>
                </c:pt>
                <c:pt idx="233">
                  <c:v>7.414942891557563E-11</c:v>
                </c:pt>
                <c:pt idx="234">
                  <c:v>6.9733576125381088E-11</c:v>
                </c:pt>
                <c:pt idx="235">
                  <c:v>6.4971752833811848E-11</c:v>
                </c:pt>
                <c:pt idx="236">
                  <c:v>5.9997024866778331E-11</c:v>
                </c:pt>
                <c:pt idx="237">
                  <c:v>5.4923302564164044E-11</c:v>
                </c:pt>
                <c:pt idx="238">
                  <c:v>4.9846794070998274E-11</c:v>
                </c:pt>
                <c:pt idx="239">
                  <c:v>4.4847490289194728E-11</c:v>
                </c:pt>
                <c:pt idx="240">
                  <c:v>3.9990652877918027E-11</c:v>
                </c:pt>
                <c:pt idx="241">
                  <c:v>3.5328281478811545E-11</c:v>
                </c:pt>
                <c:pt idx="242">
                  <c:v>3.0900540694388436E-11</c:v>
                </c:pt>
                <c:pt idx="243">
                  <c:v>2.6737131269389488E-11</c:v>
                </c:pt>
                <c:pt idx="244">
                  <c:v>2.2858593427192963E-11</c:v>
                </c:pt>
                <c:pt idx="245">
                  <c:v>1.9277533412417452E-11</c:v>
                </c:pt>
                <c:pt idx="246">
                  <c:v>1.5999767006296826E-11</c:v>
                </c:pt>
                <c:pt idx="247">
                  <c:v>1.3025376135529174E-11</c:v>
                </c:pt>
                <c:pt idx="248">
                  <c:v>1.0349676712302545E-11</c:v>
                </c:pt>
                <c:pt idx="249">
                  <c:v>7.9640975484636648E-12</c:v>
                </c:pt>
                <c:pt idx="250">
                  <c:v>5.8569716062992109E-12</c:v>
                </c:pt>
                <c:pt idx="251">
                  <c:v>4.0142420082056345E-12</c:v>
                </c:pt>
                <c:pt idx="252">
                  <c:v>2.4200861533587235E-12</c:v>
                </c:pt>
                <c:pt idx="253">
                  <c:v>1.0574620064008494E-12</c:v>
                </c:pt>
                <c:pt idx="254">
                  <c:v>-9.1418844775047594E-14</c:v>
                </c:pt>
                <c:pt idx="255">
                  <c:v>-1.0446863949424554E-12</c:v>
                </c:pt>
                <c:pt idx="256">
                  <c:v>-1.8204704941989142E-12</c:v>
                </c:pt>
                <c:pt idx="257">
                  <c:v>-2.4366168808858396E-12</c:v>
                </c:pt>
                <c:pt idx="258">
                  <c:v>-2.9104556604068417E-12</c:v>
                </c:pt>
                <c:pt idx="259">
                  <c:v>-3.2586169922741363E-12</c:v>
                </c:pt>
                <c:pt idx="260">
                  <c:v>-3.4968888934878956E-12</c:v>
                </c:pt>
                <c:pt idx="261">
                  <c:v>-3.6401122672510229E-12</c:v>
                </c:pt>
                <c:pt idx="262">
                  <c:v>-3.702108509578303E-12</c:v>
                </c:pt>
                <c:pt idx="263">
                  <c:v>-3.6956353215488934E-12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C-414F-838C-E97D598BB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'2nd-Order APF'!$L$4</c:f>
              <c:strCache>
                <c:ptCount val="1"/>
                <c:pt idx="0">
                  <c:v>Magnitude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'2nd-Order APF'!$E$5:$E$268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'2nd-Order APF'!$L$5:$L$268</c:f>
              <c:numCache>
                <c:formatCode>General</c:formatCode>
                <c:ptCount val="264"/>
                <c:pt idx="0">
                  <c:v>-1.9286549331065743E-15</c:v>
                </c:pt>
                <c:pt idx="1">
                  <c:v>-1.7357894397959187E-14</c:v>
                </c:pt>
                <c:pt idx="2">
                  <c:v>1.928654933106572E-14</c:v>
                </c:pt>
                <c:pt idx="3">
                  <c:v>-1.6393566931405895E-14</c:v>
                </c:pt>
                <c:pt idx="4">
                  <c:v>-2.796549653004537E-14</c:v>
                </c:pt>
                <c:pt idx="5">
                  <c:v>-9.6432746655328714E-16</c:v>
                </c:pt>
                <c:pt idx="6">
                  <c:v>3.8573098662131478E-15</c:v>
                </c:pt>
                <c:pt idx="7">
                  <c:v>-2.0250876797619053E-14</c:v>
                </c:pt>
                <c:pt idx="8">
                  <c:v>-2.3143859197278918E-14</c:v>
                </c:pt>
                <c:pt idx="9">
                  <c:v>-8.6789471989795872E-15</c:v>
                </c:pt>
                <c:pt idx="10">
                  <c:v>1.9286549331065739E-15</c:v>
                </c:pt>
                <c:pt idx="11">
                  <c:v>-2.0250876797619053E-14</c:v>
                </c:pt>
                <c:pt idx="12">
                  <c:v>1.9286549331065739E-15</c:v>
                </c:pt>
                <c:pt idx="13">
                  <c:v>1.1571929598639439E-14</c:v>
                </c:pt>
                <c:pt idx="14">
                  <c:v>-9.6432746655328714E-16</c:v>
                </c:pt>
                <c:pt idx="15">
                  <c:v>2.7001169063491996E-14</c:v>
                </c:pt>
                <c:pt idx="16">
                  <c:v>-3.2787133862811822E-14</c:v>
                </c:pt>
                <c:pt idx="17">
                  <c:v>-1.5429239464852607E-14</c:v>
                </c:pt>
                <c:pt idx="18">
                  <c:v>1.5429239464852578E-14</c:v>
                </c:pt>
                <c:pt idx="19">
                  <c:v>0</c:v>
                </c:pt>
                <c:pt idx="20">
                  <c:v>1.5429239464852578E-14</c:v>
                </c:pt>
                <c:pt idx="21">
                  <c:v>1.5429239464852578E-14</c:v>
                </c:pt>
                <c:pt idx="22">
                  <c:v>3.8573098662131478E-15</c:v>
                </c:pt>
                <c:pt idx="23">
                  <c:v>2.8929823996598567E-14</c:v>
                </c:pt>
                <c:pt idx="24">
                  <c:v>3.8573098662131478E-15</c:v>
                </c:pt>
                <c:pt idx="25">
                  <c:v>-1.5429239464852607E-14</c:v>
                </c:pt>
                <c:pt idx="26">
                  <c:v>2.3143859197278861E-14</c:v>
                </c:pt>
                <c:pt idx="27">
                  <c:v>1.928654933106572E-14</c:v>
                </c:pt>
                <c:pt idx="28">
                  <c:v>1.1571929598639439E-14</c:v>
                </c:pt>
                <c:pt idx="29">
                  <c:v>0</c:v>
                </c:pt>
                <c:pt idx="30">
                  <c:v>7.7146197324262939E-15</c:v>
                </c:pt>
                <c:pt idx="31">
                  <c:v>2.3143859197278861E-14</c:v>
                </c:pt>
                <c:pt idx="32">
                  <c:v>3.0858478929705132E-14</c:v>
                </c:pt>
                <c:pt idx="33">
                  <c:v>-5.7859647993197248E-15</c:v>
                </c:pt>
                <c:pt idx="34">
                  <c:v>0</c:v>
                </c:pt>
                <c:pt idx="35">
                  <c:v>-5.7859647993197248E-15</c:v>
                </c:pt>
                <c:pt idx="36">
                  <c:v>1.928654933106572E-14</c:v>
                </c:pt>
                <c:pt idx="37">
                  <c:v>-1.0607602132086164E-14</c:v>
                </c:pt>
                <c:pt idx="38">
                  <c:v>-2.892982399659862E-15</c:v>
                </c:pt>
                <c:pt idx="39">
                  <c:v>3.8573098662131478E-15</c:v>
                </c:pt>
                <c:pt idx="40">
                  <c:v>1.5429239464852578E-14</c:v>
                </c:pt>
                <c:pt idx="41">
                  <c:v>-1.5429239464852607E-14</c:v>
                </c:pt>
                <c:pt idx="42">
                  <c:v>2.7001169063491996E-14</c:v>
                </c:pt>
                <c:pt idx="43">
                  <c:v>2.7001169063491996E-14</c:v>
                </c:pt>
                <c:pt idx="44">
                  <c:v>-9.6432746655328773E-15</c:v>
                </c:pt>
                <c:pt idx="45">
                  <c:v>-1.5429239464852607E-14</c:v>
                </c:pt>
                <c:pt idx="46">
                  <c:v>-8.6789471989795872E-15</c:v>
                </c:pt>
                <c:pt idx="47">
                  <c:v>-8.6789471989795872E-15</c:v>
                </c:pt>
                <c:pt idx="48">
                  <c:v>1.1571929598639439E-14</c:v>
                </c:pt>
                <c:pt idx="49">
                  <c:v>7.7146197324262939E-15</c:v>
                </c:pt>
                <c:pt idx="50">
                  <c:v>0</c:v>
                </c:pt>
                <c:pt idx="51">
                  <c:v>2.3143859197278861E-14</c:v>
                </c:pt>
                <c:pt idx="52">
                  <c:v>1.928654933106572E-14</c:v>
                </c:pt>
                <c:pt idx="53">
                  <c:v>-1.350058453174603E-14</c:v>
                </c:pt>
                <c:pt idx="54">
                  <c:v>-1.9286549331065743E-15</c:v>
                </c:pt>
                <c:pt idx="55">
                  <c:v>2.3143859197278861E-14</c:v>
                </c:pt>
                <c:pt idx="56">
                  <c:v>-3.3751461329365114E-14</c:v>
                </c:pt>
                <c:pt idx="57">
                  <c:v>3.0858478929705132E-14</c:v>
                </c:pt>
                <c:pt idx="58">
                  <c:v>5.7859647993197208E-15</c:v>
                </c:pt>
                <c:pt idx="59">
                  <c:v>-8.6789471989795872E-15</c:v>
                </c:pt>
                <c:pt idx="60">
                  <c:v>9.6432746655328662E-15</c:v>
                </c:pt>
                <c:pt idx="61">
                  <c:v>-2.7001169063492082E-14</c:v>
                </c:pt>
                <c:pt idx="62">
                  <c:v>3.0858478929705132E-14</c:v>
                </c:pt>
                <c:pt idx="63">
                  <c:v>-1.8322221864512472E-14</c:v>
                </c:pt>
                <c:pt idx="64">
                  <c:v>1.5429239464852578E-14</c:v>
                </c:pt>
                <c:pt idx="65">
                  <c:v>-2.6036841596938793E-14</c:v>
                </c:pt>
                <c:pt idx="66">
                  <c:v>-2.217953173072563E-14</c:v>
                </c:pt>
                <c:pt idx="67">
                  <c:v>7.7146197324262939E-15</c:v>
                </c:pt>
                <c:pt idx="68">
                  <c:v>-1.5429239464852607E-14</c:v>
                </c:pt>
                <c:pt idx="69">
                  <c:v>3.8573098662131478E-15</c:v>
                </c:pt>
                <c:pt idx="70">
                  <c:v>-8.6789471989795872E-15</c:v>
                </c:pt>
                <c:pt idx="71">
                  <c:v>-1.7357894397959187E-14</c:v>
                </c:pt>
                <c:pt idx="72">
                  <c:v>-2.1215204264172341E-14</c:v>
                </c:pt>
                <c:pt idx="73">
                  <c:v>2.7001169063491996E-14</c:v>
                </c:pt>
                <c:pt idx="74">
                  <c:v>1.1571929598639439E-14</c:v>
                </c:pt>
                <c:pt idx="75">
                  <c:v>-1.7357894397959187E-14</c:v>
                </c:pt>
                <c:pt idx="76">
                  <c:v>1.1571929598639439E-14</c:v>
                </c:pt>
                <c:pt idx="77">
                  <c:v>3.4715788795918267E-14</c:v>
                </c:pt>
                <c:pt idx="78">
                  <c:v>3.8573098662131478E-15</c:v>
                </c:pt>
                <c:pt idx="79">
                  <c:v>0</c:v>
                </c:pt>
                <c:pt idx="80">
                  <c:v>1.3500584531746009E-14</c:v>
                </c:pt>
                <c:pt idx="81">
                  <c:v>-1.6393566931405895E-14</c:v>
                </c:pt>
                <c:pt idx="82">
                  <c:v>2.8929823996598567E-14</c:v>
                </c:pt>
                <c:pt idx="83">
                  <c:v>1.5429239464852578E-14</c:v>
                </c:pt>
                <c:pt idx="84">
                  <c:v>-2.1215204264172341E-14</c:v>
                </c:pt>
                <c:pt idx="85">
                  <c:v>7.7146197324262939E-15</c:v>
                </c:pt>
                <c:pt idx="86">
                  <c:v>-1.8322221864512472E-14</c:v>
                </c:pt>
                <c:pt idx="87">
                  <c:v>1.928654933106572E-14</c:v>
                </c:pt>
                <c:pt idx="88">
                  <c:v>-2.6036841596938793E-14</c:v>
                </c:pt>
                <c:pt idx="89">
                  <c:v>-9.6432746655328714E-16</c:v>
                </c:pt>
                <c:pt idx="90">
                  <c:v>-1.1571929598639454E-14</c:v>
                </c:pt>
                <c:pt idx="91">
                  <c:v>-8.6789471989795872E-15</c:v>
                </c:pt>
                <c:pt idx="92">
                  <c:v>-2.892982399659862E-15</c:v>
                </c:pt>
                <c:pt idx="93">
                  <c:v>9.6432746655328662E-15</c:v>
                </c:pt>
                <c:pt idx="94">
                  <c:v>-1.4464911998299318E-14</c:v>
                </c:pt>
                <c:pt idx="95">
                  <c:v>-2.9894151463151953E-14</c:v>
                </c:pt>
                <c:pt idx="96">
                  <c:v>1.3500584531746009E-14</c:v>
                </c:pt>
                <c:pt idx="97">
                  <c:v>7.7146197324262939E-15</c:v>
                </c:pt>
                <c:pt idx="98">
                  <c:v>0</c:v>
                </c:pt>
                <c:pt idx="99">
                  <c:v>2.3143859197278861E-14</c:v>
                </c:pt>
                <c:pt idx="100">
                  <c:v>-1.7357894397959187E-14</c:v>
                </c:pt>
                <c:pt idx="101">
                  <c:v>-2.4108186663832213E-14</c:v>
                </c:pt>
                <c:pt idx="102">
                  <c:v>-2.892982399659862E-15</c:v>
                </c:pt>
                <c:pt idx="103">
                  <c:v>7.7146197324262939E-15</c:v>
                </c:pt>
                <c:pt idx="104">
                  <c:v>-2.796549653004537E-14</c:v>
                </c:pt>
                <c:pt idx="105">
                  <c:v>7.7146197324262939E-15</c:v>
                </c:pt>
                <c:pt idx="106">
                  <c:v>1.7357894397959149E-14</c:v>
                </c:pt>
                <c:pt idx="107">
                  <c:v>7.7146197324262939E-15</c:v>
                </c:pt>
                <c:pt idx="108">
                  <c:v>1.5429239464852578E-14</c:v>
                </c:pt>
                <c:pt idx="109">
                  <c:v>1.3500584531746009E-14</c:v>
                </c:pt>
                <c:pt idx="110">
                  <c:v>-1.1571929598639454E-14</c:v>
                </c:pt>
                <c:pt idx="111">
                  <c:v>3.8573098662131478E-15</c:v>
                </c:pt>
                <c:pt idx="112">
                  <c:v>1.928654933106572E-14</c:v>
                </c:pt>
                <c:pt idx="113">
                  <c:v>-2.7001169063492082E-14</c:v>
                </c:pt>
                <c:pt idx="114">
                  <c:v>3.4715788795918267E-14</c:v>
                </c:pt>
                <c:pt idx="115">
                  <c:v>-7.7146197324263002E-15</c:v>
                </c:pt>
                <c:pt idx="116">
                  <c:v>3.8573098662131478E-15</c:v>
                </c:pt>
                <c:pt idx="117">
                  <c:v>-1.1571929598639454E-14</c:v>
                </c:pt>
                <c:pt idx="118">
                  <c:v>7.7146197324262939E-15</c:v>
                </c:pt>
                <c:pt idx="119">
                  <c:v>-9.6432746655328773E-15</c:v>
                </c:pt>
                <c:pt idx="120">
                  <c:v>-1.0607602132086164E-14</c:v>
                </c:pt>
                <c:pt idx="121">
                  <c:v>-4.8216373327664363E-15</c:v>
                </c:pt>
                <c:pt idx="122">
                  <c:v>-2.892982399659862E-15</c:v>
                </c:pt>
                <c:pt idx="123">
                  <c:v>3.8573098662131478E-15</c:v>
                </c:pt>
                <c:pt idx="124">
                  <c:v>1.5429239464852578E-14</c:v>
                </c:pt>
                <c:pt idx="125">
                  <c:v>-3.8573098662131493E-15</c:v>
                </c:pt>
                <c:pt idx="126">
                  <c:v>-1.9286549331065764E-14</c:v>
                </c:pt>
                <c:pt idx="127">
                  <c:v>-1.1571929598639454E-14</c:v>
                </c:pt>
                <c:pt idx="128">
                  <c:v>-2.3143859197278918E-14</c:v>
                </c:pt>
                <c:pt idx="129">
                  <c:v>-3.0858478929705245E-14</c:v>
                </c:pt>
                <c:pt idx="130">
                  <c:v>1.928654933106572E-14</c:v>
                </c:pt>
                <c:pt idx="131">
                  <c:v>-1.9286549331065743E-15</c:v>
                </c:pt>
                <c:pt idx="132">
                  <c:v>-2.1215204264172341E-14</c:v>
                </c:pt>
                <c:pt idx="133">
                  <c:v>1.928654933106572E-14</c:v>
                </c:pt>
                <c:pt idx="134">
                  <c:v>2.7001169063491996E-14</c:v>
                </c:pt>
                <c:pt idx="135">
                  <c:v>-2.7001169063492082E-14</c:v>
                </c:pt>
                <c:pt idx="136">
                  <c:v>5.0145028260770782E-14</c:v>
                </c:pt>
                <c:pt idx="137">
                  <c:v>-5.7859647993197248E-15</c:v>
                </c:pt>
                <c:pt idx="138">
                  <c:v>9.6432746655328662E-15</c:v>
                </c:pt>
                <c:pt idx="139">
                  <c:v>-2.796549653004537E-14</c:v>
                </c:pt>
                <c:pt idx="140">
                  <c:v>-5.7859647993197248E-15</c:v>
                </c:pt>
                <c:pt idx="141">
                  <c:v>1.1571929598639439E-14</c:v>
                </c:pt>
                <c:pt idx="142">
                  <c:v>-1.9286549331065743E-15</c:v>
                </c:pt>
                <c:pt idx="143">
                  <c:v>1.928654933106572E-14</c:v>
                </c:pt>
                <c:pt idx="144">
                  <c:v>-5.7859647993197248E-15</c:v>
                </c:pt>
                <c:pt idx="145">
                  <c:v>7.7146197324262939E-15</c:v>
                </c:pt>
                <c:pt idx="146">
                  <c:v>1.1571929598639439E-14</c:v>
                </c:pt>
                <c:pt idx="147">
                  <c:v>-1.7357894397959187E-14</c:v>
                </c:pt>
                <c:pt idx="148">
                  <c:v>-1.9286549331065743E-15</c:v>
                </c:pt>
                <c:pt idx="149">
                  <c:v>1.9286549331065739E-15</c:v>
                </c:pt>
                <c:pt idx="150">
                  <c:v>1.9286549331065739E-15</c:v>
                </c:pt>
                <c:pt idx="151">
                  <c:v>1.928654933106572E-14</c:v>
                </c:pt>
                <c:pt idx="152">
                  <c:v>3.4715788795918267E-14</c:v>
                </c:pt>
                <c:pt idx="153">
                  <c:v>-1.9286549331065743E-15</c:v>
                </c:pt>
                <c:pt idx="154">
                  <c:v>1.1571929598639439E-14</c:v>
                </c:pt>
                <c:pt idx="155">
                  <c:v>-2.0250876797619053E-14</c:v>
                </c:pt>
                <c:pt idx="156">
                  <c:v>-1.1571929598639454E-14</c:v>
                </c:pt>
                <c:pt idx="157">
                  <c:v>-3.7608771195578281E-14</c:v>
                </c:pt>
                <c:pt idx="158">
                  <c:v>-2.3143859197278918E-14</c:v>
                </c:pt>
                <c:pt idx="159">
                  <c:v>-6.7502922658730125E-15</c:v>
                </c:pt>
                <c:pt idx="160">
                  <c:v>9.6432746655328662E-15</c:v>
                </c:pt>
                <c:pt idx="161">
                  <c:v>1.7357894397959149E-14</c:v>
                </c:pt>
                <c:pt idx="162">
                  <c:v>2.1215204264172291E-14</c:v>
                </c:pt>
                <c:pt idx="163">
                  <c:v>-1.350058453174603E-14</c:v>
                </c:pt>
                <c:pt idx="164">
                  <c:v>-1.1571929598639454E-14</c:v>
                </c:pt>
                <c:pt idx="165">
                  <c:v>7.7146197324262939E-15</c:v>
                </c:pt>
                <c:pt idx="166">
                  <c:v>1.5429239464852578E-14</c:v>
                </c:pt>
                <c:pt idx="167">
                  <c:v>-3.8573098662131493E-15</c:v>
                </c:pt>
                <c:pt idx="168">
                  <c:v>3.4715788795918267E-14</c:v>
                </c:pt>
                <c:pt idx="169">
                  <c:v>-1.5429239464852607E-14</c:v>
                </c:pt>
                <c:pt idx="170">
                  <c:v>-1.9286549331065764E-14</c:v>
                </c:pt>
                <c:pt idx="171">
                  <c:v>7.7146197324262939E-15</c:v>
                </c:pt>
                <c:pt idx="172">
                  <c:v>-1.350058453174603E-14</c:v>
                </c:pt>
                <c:pt idx="173">
                  <c:v>-1.6393566931405895E-14</c:v>
                </c:pt>
                <c:pt idx="174">
                  <c:v>3.8573098662131478E-15</c:v>
                </c:pt>
                <c:pt idx="175">
                  <c:v>-3.182280639625853E-14</c:v>
                </c:pt>
                <c:pt idx="176">
                  <c:v>-2.4108186663832213E-14</c:v>
                </c:pt>
                <c:pt idx="177">
                  <c:v>7.7146197324262939E-15</c:v>
                </c:pt>
                <c:pt idx="178">
                  <c:v>-7.7146197324263002E-15</c:v>
                </c:pt>
                <c:pt idx="179">
                  <c:v>-9.6432746655328773E-15</c:v>
                </c:pt>
                <c:pt idx="180">
                  <c:v>0</c:v>
                </c:pt>
                <c:pt idx="181">
                  <c:v>-1.0607602132086164E-14</c:v>
                </c:pt>
                <c:pt idx="182">
                  <c:v>1.5429239464852578E-14</c:v>
                </c:pt>
                <c:pt idx="183">
                  <c:v>-1.9286549331065743E-15</c:v>
                </c:pt>
                <c:pt idx="184">
                  <c:v>7.7146197324262939E-15</c:v>
                </c:pt>
                <c:pt idx="185">
                  <c:v>5.7859647993197208E-15</c:v>
                </c:pt>
                <c:pt idx="186">
                  <c:v>-9.6432746655328773E-15</c:v>
                </c:pt>
                <c:pt idx="187">
                  <c:v>-7.7146197324263002E-15</c:v>
                </c:pt>
                <c:pt idx="188">
                  <c:v>1.3500584531746009E-14</c:v>
                </c:pt>
                <c:pt idx="189">
                  <c:v>3.8573098662131478E-15</c:v>
                </c:pt>
                <c:pt idx="190">
                  <c:v>1.9286549331065739E-15</c:v>
                </c:pt>
                <c:pt idx="191">
                  <c:v>-1.9286549331065743E-15</c:v>
                </c:pt>
                <c:pt idx="192">
                  <c:v>1.9286549331065739E-15</c:v>
                </c:pt>
                <c:pt idx="193">
                  <c:v>0</c:v>
                </c:pt>
                <c:pt idx="194">
                  <c:v>-9.6432746655328773E-15</c:v>
                </c:pt>
                <c:pt idx="195">
                  <c:v>3.8573098662131478E-15</c:v>
                </c:pt>
                <c:pt idx="196">
                  <c:v>-5.7859647993197248E-15</c:v>
                </c:pt>
                <c:pt idx="197">
                  <c:v>3.8573098662131478E-15</c:v>
                </c:pt>
                <c:pt idx="198">
                  <c:v>0</c:v>
                </c:pt>
                <c:pt idx="199">
                  <c:v>0</c:v>
                </c:pt>
                <c:pt idx="200">
                  <c:v>7.7146197324262939E-15</c:v>
                </c:pt>
                <c:pt idx="201">
                  <c:v>0</c:v>
                </c:pt>
                <c:pt idx="202">
                  <c:v>-2.892982399659862E-15</c:v>
                </c:pt>
                <c:pt idx="203">
                  <c:v>3.8573098662131478E-15</c:v>
                </c:pt>
                <c:pt idx="204">
                  <c:v>1.9286549331065739E-15</c:v>
                </c:pt>
                <c:pt idx="205">
                  <c:v>3.8573098662131478E-15</c:v>
                </c:pt>
                <c:pt idx="206">
                  <c:v>-1.9286549331065743E-15</c:v>
                </c:pt>
                <c:pt idx="207">
                  <c:v>-9.6432746655328714E-16</c:v>
                </c:pt>
                <c:pt idx="208">
                  <c:v>-2.892982399659862E-15</c:v>
                </c:pt>
                <c:pt idx="209">
                  <c:v>-1.9286549331065743E-15</c:v>
                </c:pt>
                <c:pt idx="210">
                  <c:v>0</c:v>
                </c:pt>
                <c:pt idx="211">
                  <c:v>-1.9286549331065743E-15</c:v>
                </c:pt>
                <c:pt idx="212">
                  <c:v>0</c:v>
                </c:pt>
                <c:pt idx="213">
                  <c:v>-1.9286549331065743E-15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-1.9286549331065743E-15</c:v>
                </c:pt>
                <c:pt idx="218">
                  <c:v>-1.9286549331065743E-15</c:v>
                </c:pt>
                <c:pt idx="219">
                  <c:v>-1.9286549331065743E-15</c:v>
                </c:pt>
                <c:pt idx="220">
                  <c:v>1.9286549331065739E-15</c:v>
                </c:pt>
                <c:pt idx="221">
                  <c:v>1.9286549331065739E-15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-9.6432746655328714E-16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-9.6432746655328714E-16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-9.6432746655328714E-16</c:v>
                </c:pt>
                <c:pt idx="243">
                  <c:v>0</c:v>
                </c:pt>
                <c:pt idx="244">
                  <c:v>0</c:v>
                </c:pt>
                <c:pt idx="245">
                  <c:v>-9.6432746655328714E-16</c:v>
                </c:pt>
                <c:pt idx="246">
                  <c:v>0</c:v>
                </c:pt>
                <c:pt idx="247">
                  <c:v>0</c:v>
                </c:pt>
                <c:pt idx="248">
                  <c:v>-9.6432746655328714E-16</c:v>
                </c:pt>
                <c:pt idx="249">
                  <c:v>0</c:v>
                </c:pt>
                <c:pt idx="250">
                  <c:v>-9.6432746655328714E-16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4-49F6-A942-77BB49B3B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Delay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'1st-order LPF'!$Q$4</c:f>
              <c:strCache>
                <c:ptCount val="1"/>
                <c:pt idx="0">
                  <c:v>Group Delay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'1st-order LPF'!$E$5:$E$268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'1st-order LPF'!$Q$5:$Q$268</c:f>
              <c:numCache>
                <c:formatCode>General</c:formatCode>
                <c:ptCount val="264"/>
                <c:pt idx="1">
                  <c:v>0.15891137692925061</c:v>
                </c:pt>
                <c:pt idx="2">
                  <c:v>0.15891041046716683</c:v>
                </c:pt>
                <c:pt idx="3">
                  <c:v>0.15890938642045627</c:v>
                </c:pt>
                <c:pt idx="4">
                  <c:v>0.15890830138280754</c:v>
                </c:pt>
                <c:pt idx="5">
                  <c:v>0.15890715177205691</c:v>
                </c:pt>
                <c:pt idx="6">
                  <c:v>0.15890593382563198</c:v>
                </c:pt>
                <c:pt idx="7">
                  <c:v>0.15890464359093359</c:v>
                </c:pt>
                <c:pt idx="8">
                  <c:v>0.15890327652622516</c:v>
                </c:pt>
                <c:pt idx="9">
                  <c:v>0.15890182804468325</c:v>
                </c:pt>
                <c:pt idx="10">
                  <c:v>0.15890029352620677</c:v>
                </c:pt>
                <c:pt idx="11">
                  <c:v>0.1588986677001176</c:v>
                </c:pt>
                <c:pt idx="12">
                  <c:v>0.15889694501582002</c:v>
                </c:pt>
                <c:pt idx="13">
                  <c:v>0.1588951200815911</c:v>
                </c:pt>
                <c:pt idx="14">
                  <c:v>0.15889318654724907</c:v>
                </c:pt>
                <c:pt idx="15">
                  <c:v>0.15889113772738753</c:v>
                </c:pt>
                <c:pt idx="16">
                  <c:v>0.15888896731102412</c:v>
                </c:pt>
                <c:pt idx="17">
                  <c:v>0.15888666793495132</c:v>
                </c:pt>
                <c:pt idx="18">
                  <c:v>0.15888423159039503</c:v>
                </c:pt>
                <c:pt idx="19">
                  <c:v>0.15888165037101667</c:v>
                </c:pt>
                <c:pt idx="20">
                  <c:v>0.15887891569874055</c:v>
                </c:pt>
                <c:pt idx="21">
                  <c:v>0.15887601856117572</c:v>
                </c:pt>
                <c:pt idx="22">
                  <c:v>0.15887294918880038</c:v>
                </c:pt>
                <c:pt idx="23">
                  <c:v>0.15886969700665132</c:v>
                </c:pt>
                <c:pt idx="24">
                  <c:v>0.15886625149232611</c:v>
                </c:pt>
                <c:pt idx="25">
                  <c:v>0.15886260096164531</c:v>
                </c:pt>
                <c:pt idx="26">
                  <c:v>0.15885873345420062</c:v>
                </c:pt>
                <c:pt idx="27">
                  <c:v>0.15885463639927511</c:v>
                </c:pt>
                <c:pt idx="28">
                  <c:v>0.15885029555863234</c:v>
                </c:pt>
                <c:pt idx="29">
                  <c:v>0.15884569664475323</c:v>
                </c:pt>
                <c:pt idx="30">
                  <c:v>0.15884082427002208</c:v>
                </c:pt>
                <c:pt idx="31">
                  <c:v>0.15883566226341941</c:v>
                </c:pt>
                <c:pt idx="32">
                  <c:v>0.15883019361730197</c:v>
                </c:pt>
                <c:pt idx="33">
                  <c:v>0.15882440006984305</c:v>
                </c:pt>
                <c:pt idx="34">
                  <c:v>0.15881826241019278</c:v>
                </c:pt>
                <c:pt idx="35">
                  <c:v>0.15881175959708338</c:v>
                </c:pt>
                <c:pt idx="36">
                  <c:v>0.15880487035294721</c:v>
                </c:pt>
                <c:pt idx="37">
                  <c:v>0.15879757232736166</c:v>
                </c:pt>
                <c:pt idx="38">
                  <c:v>0.15878984066825816</c:v>
                </c:pt>
                <c:pt idx="39">
                  <c:v>0.15878164969715461</c:v>
                </c:pt>
                <c:pt idx="40">
                  <c:v>0.15877297191889475</c:v>
                </c:pt>
                <c:pt idx="41">
                  <c:v>0.1587637789399827</c:v>
                </c:pt>
                <c:pt idx="42">
                  <c:v>0.15875404040133301</c:v>
                </c:pt>
                <c:pt idx="43">
                  <c:v>0.15874372334983888</c:v>
                </c:pt>
                <c:pt idx="44">
                  <c:v>0.15873279364824908</c:v>
                </c:pt>
                <c:pt idx="45">
                  <c:v>0.15872121543803452</c:v>
                </c:pt>
                <c:pt idx="46">
                  <c:v>0.15870895046055683</c:v>
                </c:pt>
                <c:pt idx="47">
                  <c:v>0.1586959573216766</c:v>
                </c:pt>
                <c:pt idx="48">
                  <c:v>0.15868219371255285</c:v>
                </c:pt>
                <c:pt idx="49">
                  <c:v>0.15866761393412165</c:v>
                </c:pt>
                <c:pt idx="50">
                  <c:v>0.1586521686538066</c:v>
                </c:pt>
                <c:pt idx="51">
                  <c:v>0.15863580799717028</c:v>
                </c:pt>
                <c:pt idx="52">
                  <c:v>0.15861847753346359</c:v>
                </c:pt>
                <c:pt idx="53">
                  <c:v>0.15860012008537175</c:v>
                </c:pt>
                <c:pt idx="54">
                  <c:v>0.15858067481253671</c:v>
                </c:pt>
                <c:pt idx="55">
                  <c:v>0.15856007706616407</c:v>
                </c:pt>
                <c:pt idx="56">
                  <c:v>0.15853826043612887</c:v>
                </c:pt>
                <c:pt idx="57">
                  <c:v>0.15851515206106392</c:v>
                </c:pt>
                <c:pt idx="58">
                  <c:v>0.15849067618282717</c:v>
                </c:pt>
                <c:pt idx="59">
                  <c:v>0.1584647515320376</c:v>
                </c:pt>
                <c:pt idx="60">
                  <c:v>0.15843729362463663</c:v>
                </c:pt>
                <c:pt idx="61">
                  <c:v>0.15840821284726125</c:v>
                </c:pt>
                <c:pt idx="62">
                  <c:v>0.15837741240012601</c:v>
                </c:pt>
                <c:pt idx="63">
                  <c:v>0.15834479244661409</c:v>
                </c:pt>
                <c:pt idx="64">
                  <c:v>0.15831024629116697</c:v>
                </c:pt>
                <c:pt idx="65">
                  <c:v>0.15827366093462197</c:v>
                </c:pt>
                <c:pt idx="66">
                  <c:v>0.15823491672613557</c:v>
                </c:pt>
                <c:pt idx="67">
                  <c:v>0.15819388809295118</c:v>
                </c:pt>
                <c:pt idx="68">
                  <c:v>0.15815044220290839</c:v>
                </c:pt>
                <c:pt idx="69">
                  <c:v>0.15810443634837687</c:v>
                </c:pt>
                <c:pt idx="70">
                  <c:v>0.15805572189878969</c:v>
                </c:pt>
                <c:pt idx="71">
                  <c:v>0.15800414177809796</c:v>
                </c:pt>
                <c:pt idx="72">
                  <c:v>0.15794952886564204</c:v>
                </c:pt>
                <c:pt idx="73">
                  <c:v>0.15789170788883139</c:v>
                </c:pt>
                <c:pt idx="74">
                  <c:v>0.15783049255571283</c:v>
                </c:pt>
                <c:pt idx="75">
                  <c:v>0.15776568625665299</c:v>
                </c:pt>
                <c:pt idx="76">
                  <c:v>0.15769708157012371</c:v>
                </c:pt>
                <c:pt idx="77">
                  <c:v>0.15762445978038933</c:v>
                </c:pt>
                <c:pt idx="78">
                  <c:v>0.15754759035719182</c:v>
                </c:pt>
                <c:pt idx="79">
                  <c:v>0.15746622894532186</c:v>
                </c:pt>
                <c:pt idx="80">
                  <c:v>0.15738011662376172</c:v>
                </c:pt>
                <c:pt idx="81">
                  <c:v>0.1572889839103431</c:v>
                </c:pt>
                <c:pt idx="82">
                  <c:v>0.15719254405413358</c:v>
                </c:pt>
                <c:pt idx="83">
                  <c:v>0.15709049380776005</c:v>
                </c:pt>
                <c:pt idx="84">
                  <c:v>0.15698251594927545</c:v>
                </c:pt>
                <c:pt idx="85">
                  <c:v>0.15686827546514145</c:v>
                </c:pt>
                <c:pt idx="86">
                  <c:v>0.15674741865802602</c:v>
                </c:pt>
                <c:pt idx="87">
                  <c:v>0.15661957424025713</c:v>
                </c:pt>
                <c:pt idx="88">
                  <c:v>0.15648435072430864</c:v>
                </c:pt>
                <c:pt idx="89">
                  <c:v>0.15634133368823017</c:v>
                </c:pt>
                <c:pt idx="90">
                  <c:v>0.15619009269531128</c:v>
                </c:pt>
                <c:pt idx="91">
                  <c:v>0.15603017290777157</c:v>
                </c:pt>
                <c:pt idx="92">
                  <c:v>0.15586109188041614</c:v>
                </c:pt>
                <c:pt idx="93">
                  <c:v>0.15568235133365774</c:v>
                </c:pt>
                <c:pt idx="94">
                  <c:v>0.15549342383580828</c:v>
                </c:pt>
                <c:pt idx="95">
                  <c:v>0.155293751623231</c:v>
                </c:pt>
                <c:pt idx="96">
                  <c:v>0.15508275933248694</c:v>
                </c:pt>
                <c:pt idx="97">
                  <c:v>0.15485983745270518</c:v>
                </c:pt>
                <c:pt idx="98">
                  <c:v>0.15462435082485337</c:v>
                </c:pt>
                <c:pt idx="99">
                  <c:v>0.15437563304269933</c:v>
                </c:pt>
                <c:pt idx="100">
                  <c:v>0.15411298841570195</c:v>
                </c:pt>
                <c:pt idx="101">
                  <c:v>0.15383569128654342</c:v>
                </c:pt>
                <c:pt idx="102">
                  <c:v>0.1535429803287725</c:v>
                </c:pt>
                <c:pt idx="103">
                  <c:v>0.15323406596953418</c:v>
                </c:pt>
                <c:pt idx="104">
                  <c:v>0.15290812488142014</c:v>
                </c:pt>
                <c:pt idx="105">
                  <c:v>0.15256430257364043</c:v>
                </c:pt>
                <c:pt idx="106">
                  <c:v>0.15220170749934533</c:v>
                </c:pt>
                <c:pt idx="107">
                  <c:v>0.15181941384159406</c:v>
                </c:pt>
                <c:pt idx="108">
                  <c:v>0.15141646491307231</c:v>
                </c:pt>
                <c:pt idx="109">
                  <c:v>0.15099187068456921</c:v>
                </c:pt>
                <c:pt idx="110">
                  <c:v>0.15054460851594337</c:v>
                </c:pt>
                <c:pt idx="111">
                  <c:v>0.15007361723782905</c:v>
                </c:pt>
                <c:pt idx="112">
                  <c:v>0.14957780831980411</c:v>
                </c:pt>
                <c:pt idx="113">
                  <c:v>0.14905606774883784</c:v>
                </c:pt>
                <c:pt idx="114">
                  <c:v>0.14850724390142714</c:v>
                </c:pt>
                <c:pt idx="115">
                  <c:v>0.14793016002264764</c:v>
                </c:pt>
                <c:pt idx="116">
                  <c:v>0.14732362091427176</c:v>
                </c:pt>
                <c:pt idx="117">
                  <c:v>0.1466864010525544</c:v>
                </c:pt>
                <c:pt idx="118">
                  <c:v>0.14601725936219428</c:v>
                </c:pt>
                <c:pt idx="119">
                  <c:v>0.14531494346203896</c:v>
                </c:pt>
                <c:pt idx="120">
                  <c:v>0.1445781824284707</c:v>
                </c:pt>
                <c:pt idx="121">
                  <c:v>0.14380570380872551</c:v>
                </c:pt>
                <c:pt idx="122">
                  <c:v>0.14299623132087749</c:v>
                </c:pt>
                <c:pt idx="123">
                  <c:v>0.1421484910474746</c:v>
                </c:pt>
                <c:pt idx="124">
                  <c:v>0.14126122271467431</c:v>
                </c:pt>
                <c:pt idx="125">
                  <c:v>0.1403331876285549</c:v>
                </c:pt>
                <c:pt idx="126">
                  <c:v>0.13936316816333916</c:v>
                </c:pt>
                <c:pt idx="127">
                  <c:v>0.13834997647085778</c:v>
                </c:pt>
                <c:pt idx="128">
                  <c:v>0.13729247324022553</c:v>
                </c:pt>
                <c:pt idx="129">
                  <c:v>0.13618957367225301</c:v>
                </c:pt>
                <c:pt idx="130">
                  <c:v>0.13504024892209285</c:v>
                </c:pt>
                <c:pt idx="131">
                  <c:v>0.13384354696689549</c:v>
                </c:pt>
                <c:pt idx="132">
                  <c:v>0.13259860970683476</c:v>
                </c:pt>
                <c:pt idx="133">
                  <c:v>0.13130466109760219</c:v>
                </c:pt>
                <c:pt idx="134">
                  <c:v>0.12996103435745029</c:v>
                </c:pt>
                <c:pt idx="135">
                  <c:v>0.12856719512979298</c:v>
                </c:pt>
                <c:pt idx="136">
                  <c:v>0.12712272982936715</c:v>
                </c:pt>
                <c:pt idx="137">
                  <c:v>0.12562737375462457</c:v>
                </c:pt>
                <c:pt idx="138">
                  <c:v>0.12408102422205954</c:v>
                </c:pt>
                <c:pt idx="139">
                  <c:v>0.12248373801106592</c:v>
                </c:pt>
                <c:pt idx="140">
                  <c:v>0.12083575370210116</c:v>
                </c:pt>
                <c:pt idx="141">
                  <c:v>0.11913750837157883</c:v>
                </c:pt>
                <c:pt idx="142">
                  <c:v>0.11738962765211064</c:v>
                </c:pt>
                <c:pt idx="143">
                  <c:v>0.11559295062372048</c:v>
                </c:pt>
                <c:pt idx="144">
                  <c:v>0.11374853285751725</c:v>
                </c:pt>
                <c:pt idx="145">
                  <c:v>0.11185764283009292</c:v>
                </c:pt>
                <c:pt idx="146">
                  <c:v>0.10992177717599631</c:v>
                </c:pt>
                <c:pt idx="147">
                  <c:v>0.10794266360941675</c:v>
                </c:pt>
                <c:pt idx="148">
                  <c:v>0.10592224683575598</c:v>
                </c:pt>
                <c:pt idx="149">
                  <c:v>0.10386269744818445</c:v>
                </c:pt>
                <c:pt idx="150">
                  <c:v>0.10176640844314892</c:v>
                </c:pt>
                <c:pt idx="151">
                  <c:v>9.9635969799677856E-2</c:v>
                </c:pt>
                <c:pt idx="152">
                  <c:v>9.7474189566434083E-2</c:v>
                </c:pt>
                <c:pt idx="153">
                  <c:v>9.5284058892648529E-2</c:v>
                </c:pt>
                <c:pt idx="154">
                  <c:v>9.3068734842963477E-2</c:v>
                </c:pt>
                <c:pt idx="155">
                  <c:v>9.0831539617040435E-2</c:v>
                </c:pt>
                <c:pt idx="156">
                  <c:v>8.8575938381253022E-2</c:v>
                </c:pt>
                <c:pt idx="157">
                  <c:v>8.6305511392634482E-2</c:v>
                </c:pt>
                <c:pt idx="158">
                  <c:v>8.4023933718797073E-2</c:v>
                </c:pt>
                <c:pt idx="159">
                  <c:v>8.1734961775178749E-2</c:v>
                </c:pt>
                <c:pt idx="160">
                  <c:v>7.9442393590489907E-2</c:v>
                </c:pt>
                <c:pt idx="161">
                  <c:v>7.7150049845860699E-2</c:v>
                </c:pt>
                <c:pt idx="162">
                  <c:v>7.486175397296807E-2</c:v>
                </c:pt>
                <c:pt idx="163">
                  <c:v>7.2581303895483021E-2</c:v>
                </c:pt>
                <c:pt idx="164">
                  <c:v>7.0312444785895795E-2</c:v>
                </c:pt>
                <c:pt idx="165">
                  <c:v>6.8058842817419626E-2</c:v>
                </c:pt>
                <c:pt idx="166">
                  <c:v>6.5824063853461692E-2</c:v>
                </c:pt>
                <c:pt idx="167">
                  <c:v>6.3611556128603239E-2</c:v>
                </c:pt>
                <c:pt idx="168">
                  <c:v>6.1424621924319064E-2</c:v>
                </c:pt>
                <c:pt idx="169">
                  <c:v>5.9266406809118426E-2</c:v>
                </c:pt>
                <c:pt idx="170">
                  <c:v>5.713987891504433E-2</c:v>
                </c:pt>
                <c:pt idx="171">
                  <c:v>5.5047813428779943E-2</c:v>
                </c:pt>
                <c:pt idx="172">
                  <c:v>5.2992787958528242E-2</c:v>
                </c:pt>
                <c:pt idx="173">
                  <c:v>5.0977163805327276E-2</c:v>
                </c:pt>
                <c:pt idx="174">
                  <c:v>4.9003085887115931E-2</c:v>
                </c:pt>
                <c:pt idx="175">
                  <c:v>4.7072474654923147E-2</c:v>
                </c:pt>
                <c:pt idx="176">
                  <c:v>4.5187027323604828E-2</c:v>
                </c:pt>
                <c:pt idx="177">
                  <c:v>4.3348214705273592E-2</c:v>
                </c:pt>
                <c:pt idx="178">
                  <c:v>4.155728261601619E-2</c:v>
                </c:pt>
                <c:pt idx="179">
                  <c:v>3.9815257362716315E-2</c:v>
                </c:pt>
                <c:pt idx="180">
                  <c:v>3.8122953945094108E-2</c:v>
                </c:pt>
                <c:pt idx="181">
                  <c:v>3.648098060290135E-2</c:v>
                </c:pt>
                <c:pt idx="182">
                  <c:v>3.4889742350875025E-2</c:v>
                </c:pt>
                <c:pt idx="183">
                  <c:v>3.3349458248349936E-2</c:v>
                </c:pt>
                <c:pt idx="184">
                  <c:v>3.1860169627381904E-2</c:v>
                </c:pt>
                <c:pt idx="185">
                  <c:v>3.0421749566586744E-2</c:v>
                </c:pt>
                <c:pt idx="186">
                  <c:v>2.9033916938702935E-2</c:v>
                </c:pt>
                <c:pt idx="187">
                  <c:v>2.7696245837257154E-2</c:v>
                </c:pt>
                <c:pt idx="188">
                  <c:v>2.6408179943918482E-2</c:v>
                </c:pt>
                <c:pt idx="189">
                  <c:v>2.5169043610240621E-2</c:v>
                </c:pt>
                <c:pt idx="190">
                  <c:v>2.3978053944842925E-2</c:v>
                </c:pt>
                <c:pt idx="191">
                  <c:v>2.2834334457000883E-2</c:v>
                </c:pt>
                <c:pt idx="192">
                  <c:v>2.173692469417559E-2</c:v>
                </c:pt>
                <c:pt idx="193">
                  <c:v>2.0684790902203504E-2</c:v>
                </c:pt>
                <c:pt idx="194">
                  <c:v>1.9676839578283433E-2</c:v>
                </c:pt>
                <c:pt idx="195">
                  <c:v>1.8711925382066352E-2</c:v>
                </c:pt>
                <c:pt idx="196">
                  <c:v>1.7788860721272899E-2</c:v>
                </c:pt>
                <c:pt idx="197">
                  <c:v>1.6906425460485465E-2</c:v>
                </c:pt>
                <c:pt idx="198">
                  <c:v>1.6063374582139786E-2</c:v>
                </c:pt>
                <c:pt idx="199">
                  <c:v>1.5258446044693032E-2</c:v>
                </c:pt>
                <c:pt idx="200">
                  <c:v>1.4490367807526603E-2</c:v>
                </c:pt>
                <c:pt idx="201">
                  <c:v>1.3757864353319901E-2</c:v>
                </c:pt>
                <c:pt idx="202">
                  <c:v>1.3059662426880296E-2</c:v>
                </c:pt>
                <c:pt idx="203">
                  <c:v>1.2394495656335719E-2</c:v>
                </c:pt>
                <c:pt idx="204">
                  <c:v>1.1761109615961602E-2</c:v>
                </c:pt>
                <c:pt idx="205">
                  <c:v>1.1158266308282573E-2</c:v>
                </c:pt>
                <c:pt idx="206">
                  <c:v>1.0584746316422059E-2</c:v>
                </c:pt>
                <c:pt idx="207">
                  <c:v>1.0039353474573678E-2</c:v>
                </c:pt>
                <c:pt idx="208">
                  <c:v>9.5209167120971685E-3</c:v>
                </c:pt>
                <c:pt idx="209">
                  <c:v>9.0282917540800197E-3</c:v>
                </c:pt>
                <c:pt idx="210">
                  <c:v>8.5603641740337206E-3</c:v>
                </c:pt>
                <c:pt idx="211">
                  <c:v>8.116049905248281E-3</c:v>
                </c:pt>
                <c:pt idx="212">
                  <c:v>7.6942965544467452E-3</c:v>
                </c:pt>
                <c:pt idx="213">
                  <c:v>7.294084447823008E-3</c:v>
                </c:pt>
                <c:pt idx="214">
                  <c:v>6.914427155494225E-3</c:v>
                </c:pt>
                <c:pt idx="215">
                  <c:v>6.5543719966207389E-3</c:v>
                </c:pt>
                <c:pt idx="216">
                  <c:v>6.2129998997759875E-3</c:v>
                </c:pt>
                <c:pt idx="217">
                  <c:v>5.8894256658705603E-3</c:v>
                </c:pt>
                <c:pt idx="218">
                  <c:v>5.5827976536573336E-3</c:v>
                </c:pt>
                <c:pt idx="219">
                  <c:v>5.2922974868332643E-3</c:v>
                </c:pt>
                <c:pt idx="220">
                  <c:v>5.0171397088524146E-3</c:v>
                </c:pt>
                <c:pt idx="221">
                  <c:v>4.7565710854384482E-3</c:v>
                </c:pt>
                <c:pt idx="222">
                  <c:v>4.5098700134650355E-3</c:v>
                </c:pt>
                <c:pt idx="223">
                  <c:v>4.276345994105593E-3</c:v>
                </c:pt>
                <c:pt idx="224">
                  <c:v>4.0553386717599631E-3</c:v>
                </c:pt>
                <c:pt idx="225">
                  <c:v>3.8462170781910763E-3</c:v>
                </c:pt>
                <c:pt idx="226">
                  <c:v>3.6483788259624949E-3</c:v>
                </c:pt>
                <c:pt idx="227">
                  <c:v>3.4612492630241008E-3</c:v>
                </c:pt>
                <c:pt idx="228">
                  <c:v>3.2842805171530176E-3</c:v>
                </c:pt>
                <c:pt idx="229">
                  <c:v>3.1169505969947092E-3</c:v>
                </c:pt>
                <c:pt idx="230">
                  <c:v>2.9587626005479631E-3</c:v>
                </c:pt>
                <c:pt idx="231">
                  <c:v>2.8092436535200925E-3</c:v>
                </c:pt>
                <c:pt idx="232">
                  <c:v>2.6679441244025575E-3</c:v>
                </c:pt>
                <c:pt idx="233">
                  <c:v>2.5344367356051269E-3</c:v>
                </c:pt>
                <c:pt idx="234">
                  <c:v>2.4083155793957899E-3</c:v>
                </c:pt>
                <c:pt idx="235">
                  <c:v>2.2891953720064794E-3</c:v>
                </c:pt>
                <c:pt idx="236">
                  <c:v>2.1767106401118976E-3</c:v>
                </c:pt>
                <c:pt idx="237">
                  <c:v>2.070514846807303E-3</c:v>
                </c:pt>
                <c:pt idx="238">
                  <c:v>1.9702795851591899E-3</c:v>
                </c:pt>
                <c:pt idx="239">
                  <c:v>1.8756938807751489E-3</c:v>
                </c:pt>
                <c:pt idx="240">
                  <c:v>1.7864634673747681E-3</c:v>
                </c:pt>
                <c:pt idx="241">
                  <c:v>1.7023100511049029E-3</c:v>
                </c:pt>
                <c:pt idx="242">
                  <c:v>1.6229706217268604E-3</c:v>
                </c:pt>
                <c:pt idx="243">
                  <c:v>1.5481968904221921E-3</c:v>
                </c:pt>
                <c:pt idx="244">
                  <c:v>1.4777546381992332E-3</c:v>
                </c:pt>
                <c:pt idx="245">
                  <c:v>1.4114231673431753E-3</c:v>
                </c:pt>
                <c:pt idx="246">
                  <c:v>1.3489947793194031E-3</c:v>
                </c:pt>
                <c:pt idx="247">
                  <c:v>1.2902742540801446E-3</c:v>
                </c:pt>
                <c:pt idx="248">
                  <c:v>1.2350784460106537E-3</c:v>
                </c:pt>
                <c:pt idx="249">
                  <c:v>1.183235843568794E-3</c:v>
                </c:pt>
                <c:pt idx="250">
                  <c:v>1.1345862319475106E-3</c:v>
                </c:pt>
                <c:pt idx="251">
                  <c:v>1.0889803701018956E-3</c:v>
                </c:pt>
                <c:pt idx="252">
                  <c:v>1.0462797345012092E-3</c:v>
                </c:pt>
                <c:pt idx="253">
                  <c:v>1.006356324591927E-3</c:v>
                </c:pt>
                <c:pt idx="254">
                  <c:v>9.6909251754348155E-4</c:v>
                </c:pt>
                <c:pt idx="255">
                  <c:v>9.3438103107009981E-4</c:v>
                </c:pt>
                <c:pt idx="256">
                  <c:v>9.0212492215420491E-4</c:v>
                </c:pt>
                <c:pt idx="257">
                  <c:v>8.7223772330618685E-4</c:v>
                </c:pt>
                <c:pt idx="258">
                  <c:v>8.4464368491154931E-4</c:v>
                </c:pt>
                <c:pt idx="259">
                  <c:v>8.1927812895742677E-4</c:v>
                </c:pt>
                <c:pt idx="260">
                  <c:v>7.9608799203026697E-4</c:v>
                </c:pt>
                <c:pt idx="261">
                  <c:v>7.7503255518743047E-4</c:v>
                </c:pt>
                <c:pt idx="262">
                  <c:v>7.5608441625000004E-4</c:v>
                </c:pt>
                <c:pt idx="263">
                  <c:v>7.3923075757596779E-4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4-434E-86AC-DE7A8370E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(deg)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'2nd-Order APF'!$P$4</c:f>
              <c:strCache>
                <c:ptCount val="1"/>
                <c:pt idx="0">
                  <c:v>Phase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'2nd-Order APF'!$E$5:$E$268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'2nd-Order APF'!$P$5:$P$268</c:f>
              <c:numCache>
                <c:formatCode>General</c:formatCode>
                <c:ptCount val="264"/>
                <c:pt idx="0">
                  <c:v>-1.6185531096455179</c:v>
                </c:pt>
                <c:pt idx="1">
                  <c:v>-1.6660123932707569</c:v>
                </c:pt>
                <c:pt idx="2">
                  <c:v>-1.7148640289784325</c:v>
                </c:pt>
                <c:pt idx="3">
                  <c:v>-1.7651566127715281</c:v>
                </c:pt>
                <c:pt idx="4">
                  <c:v>-1.8169225573217203</c:v>
                </c:pt>
                <c:pt idx="5">
                  <c:v>-1.8702104659809815</c:v>
                </c:pt>
                <c:pt idx="6">
                  <c:v>-1.9250527591242288</c:v>
                </c:pt>
                <c:pt idx="7">
                  <c:v>-1.9814980486613403</c:v>
                </c:pt>
                <c:pt idx="8">
                  <c:v>-2.0396111390619689</c:v>
                </c:pt>
                <c:pt idx="9">
                  <c:v>-2.0994244653796099</c:v>
                </c:pt>
                <c:pt idx="10">
                  <c:v>-2.1609866557923727</c:v>
                </c:pt>
                <c:pt idx="11">
                  <c:v>-2.2243625328391379</c:v>
                </c:pt>
                <c:pt idx="12">
                  <c:v>-2.2896007383674548</c:v>
                </c:pt>
                <c:pt idx="13">
                  <c:v>-2.3567337332152567</c:v>
                </c:pt>
                <c:pt idx="14">
                  <c:v>-2.4258587399141116</c:v>
                </c:pt>
                <c:pt idx="15">
                  <c:v>-2.4970082367556419</c:v>
                </c:pt>
                <c:pt idx="16">
                  <c:v>-2.5702308996201704</c:v>
                </c:pt>
                <c:pt idx="17">
                  <c:v>-2.6456077930951096</c:v>
                </c:pt>
                <c:pt idx="18">
                  <c:v>-2.723203805086964</c:v>
                </c:pt>
                <c:pt idx="19">
                  <c:v>-2.8030676465764053</c:v>
                </c:pt>
                <c:pt idx="20">
                  <c:v>-2.8852804216275714</c:v>
                </c:pt>
                <c:pt idx="21">
                  <c:v>-2.9698908696279389</c:v>
                </c:pt>
                <c:pt idx="22">
                  <c:v>-3.0569963172502588</c:v>
                </c:pt>
                <c:pt idx="23">
                  <c:v>-3.1466617291467642</c:v>
                </c:pt>
                <c:pt idx="24">
                  <c:v>-3.2389520890284</c:v>
                </c:pt>
                <c:pt idx="25">
                  <c:v>-3.3339647848641394</c:v>
                </c:pt>
                <c:pt idx="26">
                  <c:v>-3.4317486532054189</c:v>
                </c:pt>
                <c:pt idx="27">
                  <c:v>-3.5324011310718282</c:v>
                </c:pt>
                <c:pt idx="28">
                  <c:v>-3.6360196849195874</c:v>
                </c:pt>
                <c:pt idx="29">
                  <c:v>-3.7426694258254494</c:v>
                </c:pt>
                <c:pt idx="30">
                  <c:v>-3.8524640778037713</c:v>
                </c:pt>
                <c:pt idx="31">
                  <c:v>-3.9654688200057997</c:v>
                </c:pt>
                <c:pt idx="32">
                  <c:v>-4.0817974531172974</c:v>
                </c:pt>
                <c:pt idx="33">
                  <c:v>-4.2015314316611452</c:v>
                </c:pt>
                <c:pt idx="34">
                  <c:v>-4.3247846475328773</c:v>
                </c:pt>
                <c:pt idx="35">
                  <c:v>-4.4516710457784052</c:v>
                </c:pt>
                <c:pt idx="36">
                  <c:v>-4.5822722330842875</c:v>
                </c:pt>
                <c:pt idx="37">
                  <c:v>-4.716702269718402</c:v>
                </c:pt>
                <c:pt idx="38">
                  <c:v>-4.8550914823204758</c:v>
                </c:pt>
                <c:pt idx="39">
                  <c:v>-4.9975378723963546</c:v>
                </c:pt>
                <c:pt idx="40">
                  <c:v>-5.1441881200932977</c:v>
                </c:pt>
                <c:pt idx="41">
                  <c:v>-5.2951241883639577</c:v>
                </c:pt>
                <c:pt idx="42">
                  <c:v>-5.4505091401288848</c:v>
                </c:pt>
                <c:pt idx="43">
                  <c:v>-5.6104575361305127</c:v>
                </c:pt>
                <c:pt idx="44">
                  <c:v>-5.7751164550007745</c:v>
                </c:pt>
                <c:pt idx="45">
                  <c:v>-5.9446006865260186</c:v>
                </c:pt>
                <c:pt idx="46">
                  <c:v>-6.1190737693547907</c:v>
                </c:pt>
                <c:pt idx="47">
                  <c:v>-6.2986831831565908</c:v>
                </c:pt>
                <c:pt idx="48">
                  <c:v>-6.4835603538296569</c:v>
                </c:pt>
                <c:pt idx="49">
                  <c:v>-6.6738855081691275</c:v>
                </c:pt>
                <c:pt idx="50">
                  <c:v>-6.8698228545006454</c:v>
                </c:pt>
                <c:pt idx="51">
                  <c:v>-7.0715043744677821</c:v>
                </c:pt>
                <c:pt idx="52">
                  <c:v>-7.2791433446800573</c:v>
                </c:pt>
                <c:pt idx="53">
                  <c:v>-7.49287220475897</c:v>
                </c:pt>
                <c:pt idx="54">
                  <c:v>-7.7129209661674745</c:v>
                </c:pt>
                <c:pt idx="55">
                  <c:v>-7.939438833269584</c:v>
                </c:pt>
                <c:pt idx="56">
                  <c:v>-8.1726239812515402</c:v>
                </c:pt>
                <c:pt idx="57">
                  <c:v>-8.4126911574106789</c:v>
                </c:pt>
                <c:pt idx="58">
                  <c:v>-8.6598230281514166</c:v>
                </c:pt>
                <c:pt idx="59">
                  <c:v>-8.9142675858811558</c:v>
                </c:pt>
                <c:pt idx="60">
                  <c:v>-9.1761921059300473</c:v>
                </c:pt>
                <c:pt idx="61">
                  <c:v>-9.4458617469773802</c:v>
                </c:pt>
                <c:pt idx="62">
                  <c:v>-9.7234934932873287</c:v>
                </c:pt>
                <c:pt idx="63">
                  <c:v>-10.009321135385349</c:v>
                </c:pt>
                <c:pt idx="64">
                  <c:v>-10.303595331764077</c:v>
                </c:pt>
                <c:pt idx="65">
                  <c:v>-10.606567422674511</c:v>
                </c:pt>
                <c:pt idx="66">
                  <c:v>-10.918505742414526</c:v>
                </c:pt>
                <c:pt idx="67">
                  <c:v>-11.239663173905317</c:v>
                </c:pt>
                <c:pt idx="68">
                  <c:v>-11.570325991380617</c:v>
                </c:pt>
                <c:pt idx="69">
                  <c:v>-11.910797703191919</c:v>
                </c:pt>
                <c:pt idx="70">
                  <c:v>-12.261350322546699</c:v>
                </c:pt>
                <c:pt idx="71">
                  <c:v>-12.622305810209586</c:v>
                </c:pt>
                <c:pt idx="72">
                  <c:v>-12.993971091847278</c:v>
                </c:pt>
                <c:pt idx="73">
                  <c:v>-13.376670715923199</c:v>
                </c:pt>
                <c:pt idx="74">
                  <c:v>-13.770746988925078</c:v>
                </c:pt>
                <c:pt idx="75">
                  <c:v>-14.176543815387484</c:v>
                </c:pt>
                <c:pt idx="76">
                  <c:v>-14.594423137918422</c:v>
                </c:pt>
                <c:pt idx="77">
                  <c:v>-15.024748786390825</c:v>
                </c:pt>
                <c:pt idx="78">
                  <c:v>-15.467902955397575</c:v>
                </c:pt>
                <c:pt idx="79">
                  <c:v>-15.924286403614174</c:v>
                </c:pt>
                <c:pt idx="80">
                  <c:v>-16.39431867080398</c:v>
                </c:pt>
                <c:pt idx="81">
                  <c:v>-16.878389239852229</c:v>
                </c:pt>
                <c:pt idx="82">
                  <c:v>-17.37697221812693</c:v>
                </c:pt>
                <c:pt idx="83">
                  <c:v>-17.890495782328163</c:v>
                </c:pt>
                <c:pt idx="84">
                  <c:v>-18.419440600823076</c:v>
                </c:pt>
                <c:pt idx="85">
                  <c:v>-18.964274652648339</c:v>
                </c:pt>
                <c:pt idx="86">
                  <c:v>-19.525519108037564</c:v>
                </c:pt>
                <c:pt idx="87">
                  <c:v>-20.103666681642462</c:v>
                </c:pt>
                <c:pt idx="88">
                  <c:v>-20.699280482176938</c:v>
                </c:pt>
                <c:pt idx="89">
                  <c:v>-21.312912363373535</c:v>
                </c:pt>
                <c:pt idx="90">
                  <c:v>-21.945119711416886</c:v>
                </c:pt>
                <c:pt idx="91">
                  <c:v>-22.596515324911426</c:v>
                </c:pt>
                <c:pt idx="92">
                  <c:v>-23.267735095973599</c:v>
                </c:pt>
                <c:pt idx="93">
                  <c:v>-23.959372480042578</c:v>
                </c:pt>
                <c:pt idx="94">
                  <c:v>-24.672144192925128</c:v>
                </c:pt>
                <c:pt idx="95">
                  <c:v>-25.406725781607584</c:v>
                </c:pt>
                <c:pt idx="96">
                  <c:v>-26.163818279184468</c:v>
                </c:pt>
                <c:pt idx="97">
                  <c:v>-26.944198785913979</c:v>
                </c:pt>
                <c:pt idx="98">
                  <c:v>-27.748605159167536</c:v>
                </c:pt>
                <c:pt idx="99">
                  <c:v>-28.577886354652701</c:v>
                </c:pt>
                <c:pt idx="100">
                  <c:v>-29.432837073174309</c:v>
                </c:pt>
                <c:pt idx="101">
                  <c:v>-30.31436525520672</c:v>
                </c:pt>
                <c:pt idx="102">
                  <c:v>-31.223359820931993</c:v>
                </c:pt>
                <c:pt idx="103">
                  <c:v>-32.160775232289176</c:v>
                </c:pt>
                <c:pt idx="104">
                  <c:v>-33.12758251222354</c:v>
                </c:pt>
                <c:pt idx="105">
                  <c:v>-34.12480399793585</c:v>
                </c:pt>
                <c:pt idx="106">
                  <c:v>-35.153514790146922</c:v>
                </c:pt>
                <c:pt idx="107">
                  <c:v>-36.214827350297647</c:v>
                </c:pt>
                <c:pt idx="108">
                  <c:v>-37.309892897550633</c:v>
                </c:pt>
                <c:pt idx="109">
                  <c:v>-38.439919864075179</c:v>
                </c:pt>
                <c:pt idx="110">
                  <c:v>-39.606158531592364</c:v>
                </c:pt>
                <c:pt idx="111">
                  <c:v>-40.809953879892525</c:v>
                </c:pt>
                <c:pt idx="112">
                  <c:v>-42.052644888681421</c:v>
                </c:pt>
                <c:pt idx="113">
                  <c:v>-43.335668614001804</c:v>
                </c:pt>
                <c:pt idx="114">
                  <c:v>-44.660527950903514</c:v>
                </c:pt>
                <c:pt idx="115">
                  <c:v>-46.028776075292654</c:v>
                </c:pt>
                <c:pt idx="116">
                  <c:v>-47.442017852569222</c:v>
                </c:pt>
                <c:pt idx="117">
                  <c:v>-48.901980934052176</c:v>
                </c:pt>
                <c:pt idx="118">
                  <c:v>-50.410395503949061</c:v>
                </c:pt>
                <c:pt idx="119">
                  <c:v>-51.969117324327158</c:v>
                </c:pt>
                <c:pt idx="120">
                  <c:v>-53.580059046180921</c:v>
                </c:pt>
                <c:pt idx="121">
                  <c:v>-55.245208175531793</c:v>
                </c:pt>
                <c:pt idx="122">
                  <c:v>-56.966644993335613</c:v>
                </c:pt>
                <c:pt idx="123">
                  <c:v>-58.746524563600246</c:v>
                </c:pt>
                <c:pt idx="124">
                  <c:v>-60.587075526833928</c:v>
                </c:pt>
                <c:pt idx="125">
                  <c:v>-62.490597988452656</c:v>
                </c:pt>
                <c:pt idx="126">
                  <c:v>-64.459496633981601</c:v>
                </c:pt>
                <c:pt idx="127">
                  <c:v>-66.49624061166999</c:v>
                </c:pt>
                <c:pt idx="128">
                  <c:v>-68.603357481689628</c:v>
                </c:pt>
                <c:pt idx="129">
                  <c:v>-70.783443747918412</c:v>
                </c:pt>
                <c:pt idx="130">
                  <c:v>-73.039173792616864</c:v>
                </c:pt>
                <c:pt idx="131">
                  <c:v>-75.373232339308714</c:v>
                </c:pt>
                <c:pt idx="132">
                  <c:v>-77.788335920568827</c:v>
                </c:pt>
                <c:pt idx="133">
                  <c:v>-80.287271005661296</c:v>
                </c:pt>
                <c:pt idx="134">
                  <c:v>-82.872759736595171</c:v>
                </c:pt>
                <c:pt idx="135">
                  <c:v>-85.54750815926694</c:v>
                </c:pt>
                <c:pt idx="136">
                  <c:v>-88.31419468301111</c:v>
                </c:pt>
                <c:pt idx="137">
                  <c:v>-91.175357857782203</c:v>
                </c:pt>
                <c:pt idx="138">
                  <c:v>-94.133430737288123</c:v>
                </c:pt>
                <c:pt idx="139">
                  <c:v>-97.190674555496727</c:v>
                </c:pt>
                <c:pt idx="140">
                  <c:v>-100.34910573558531</c:v>
                </c:pt>
                <c:pt idx="141">
                  <c:v>-103.61043582891321</c:v>
                </c:pt>
                <c:pt idx="142">
                  <c:v>-106.97608371824084</c:v>
                </c:pt>
                <c:pt idx="143">
                  <c:v>-110.4469681831489</c:v>
                </c:pt>
                <c:pt idx="144">
                  <c:v>-114.02358813734452</c:v>
                </c:pt>
                <c:pt idx="145">
                  <c:v>-117.7058265191115</c:v>
                </c:pt>
                <c:pt idx="146">
                  <c:v>-121.49294789733023</c:v>
                </c:pt>
                <c:pt idx="147">
                  <c:v>-125.38344055461388</c:v>
                </c:pt>
                <c:pt idx="148">
                  <c:v>-129.37507697529733</c:v>
                </c:pt>
                <c:pt idx="149">
                  <c:v>-133.46466911325069</c:v>
                </c:pt>
                <c:pt idx="150">
                  <c:v>-137.6481848012522</c:v>
                </c:pt>
                <c:pt idx="151">
                  <c:v>-141.9206060110009</c:v>
                </c:pt>
                <c:pt idx="152">
                  <c:v>-146.2758850253945</c:v>
                </c:pt>
                <c:pt idx="153">
                  <c:v>-150.70705489379955</c:v>
                </c:pt>
                <c:pt idx="154">
                  <c:v>-155.20615561130629</c:v>
                </c:pt>
                <c:pt idx="155">
                  <c:v>-159.76432126639202</c:v>
                </c:pt>
                <c:pt idx="156">
                  <c:v>-164.37183974914205</c:v>
                </c:pt>
                <c:pt idx="157">
                  <c:v>-169.01831193043157</c:v>
                </c:pt>
                <c:pt idx="158">
                  <c:v>-173.69272894805263</c:v>
                </c:pt>
                <c:pt idx="159">
                  <c:v>-178.38364456984576</c:v>
                </c:pt>
                <c:pt idx="160">
                  <c:v>-183.07939433143611</c:v>
                </c:pt>
                <c:pt idx="161">
                  <c:v>-187.76820849025248</c:v>
                </c:pt>
                <c:pt idx="162">
                  <c:v>-192.43844453301307</c:v>
                </c:pt>
                <c:pt idx="163">
                  <c:v>-197.07873476283018</c:v>
                </c:pt>
                <c:pt idx="164">
                  <c:v>-201.67819841186565</c:v>
                </c:pt>
                <c:pt idx="165">
                  <c:v>-206.22656023917907</c:v>
                </c:pt>
                <c:pt idx="166">
                  <c:v>-210.7143043113976</c:v>
                </c:pt>
                <c:pt idx="167">
                  <c:v>-215.13273460963413</c:v>
                </c:pt>
                <c:pt idx="168">
                  <c:v>-219.47412259562023</c:v>
                </c:pt>
                <c:pt idx="169">
                  <c:v>-223.73165250216121</c:v>
                </c:pt>
                <c:pt idx="170">
                  <c:v>-227.89955559614697</c:v>
                </c:pt>
                <c:pt idx="171">
                  <c:v>-231.97299861884861</c:v>
                </c:pt>
                <c:pt idx="172">
                  <c:v>-235.94813142257271</c:v>
                </c:pt>
                <c:pt idx="173">
                  <c:v>-239.82200633158789</c:v>
                </c:pt>
                <c:pt idx="174">
                  <c:v>-243.59252763235042</c:v>
                </c:pt>
                <c:pt idx="175">
                  <c:v>-247.25838895421026</c:v>
                </c:pt>
                <c:pt idx="176">
                  <c:v>-250.81897994052133</c:v>
                </c:pt>
                <c:pt idx="177">
                  <c:v>-254.27433841548827</c:v>
                </c:pt>
                <c:pt idx="178">
                  <c:v>-257.62504597443217</c:v>
                </c:pt>
                <c:pt idx="179">
                  <c:v>-260.87217139078439</c:v>
                </c:pt>
                <c:pt idx="180">
                  <c:v>-264.01716990271166</c:v>
                </c:pt>
                <c:pt idx="181">
                  <c:v>-267.0618521612401</c:v>
                </c:pt>
                <c:pt idx="182">
                  <c:v>-270.00830481063701</c:v>
                </c:pt>
                <c:pt idx="183">
                  <c:v>-272.85882215847823</c:v>
                </c:pt>
                <c:pt idx="184">
                  <c:v>-275.61587575266515</c:v>
                </c:pt>
                <c:pt idx="185">
                  <c:v>-278.28205737720486</c:v>
                </c:pt>
                <c:pt idx="186">
                  <c:v>-280.86004409953546</c:v>
                </c:pt>
                <c:pt idx="187">
                  <c:v>-283.35257140600839</c:v>
                </c:pt>
                <c:pt idx="188">
                  <c:v>-285.76239112348259</c:v>
                </c:pt>
                <c:pt idx="189">
                  <c:v>-288.09226550497152</c:v>
                </c:pt>
                <c:pt idx="190">
                  <c:v>-290.34493088138981</c:v>
                </c:pt>
                <c:pt idx="191">
                  <c:v>-292.52309125143063</c:v>
                </c:pt>
                <c:pt idx="192">
                  <c:v>-294.62940351749933</c:v>
                </c:pt>
                <c:pt idx="193">
                  <c:v>-296.6664712498291</c:v>
                </c:pt>
                <c:pt idx="194">
                  <c:v>-298.6368221155434</c:v>
                </c:pt>
                <c:pt idx="195">
                  <c:v>-300.54292481165072</c:v>
                </c:pt>
                <c:pt idx="196">
                  <c:v>-302.38716304658908</c:v>
                </c:pt>
                <c:pt idx="197">
                  <c:v>-304.1718509284641</c:v>
                </c:pt>
                <c:pt idx="198">
                  <c:v>-305.89921660589278</c:v>
                </c:pt>
                <c:pt idx="199">
                  <c:v>-307.5714152939924</c:v>
                </c:pt>
                <c:pt idx="200">
                  <c:v>-309.19051645177564</c:v>
                </c:pt>
                <c:pt idx="201">
                  <c:v>-310.75851671561037</c:v>
                </c:pt>
                <c:pt idx="202">
                  <c:v>-312.27732977123719</c:v>
                </c:pt>
                <c:pt idx="203">
                  <c:v>-313.74880167974663</c:v>
                </c:pt>
                <c:pt idx="204">
                  <c:v>-315.17469796170423</c:v>
                </c:pt>
                <c:pt idx="205">
                  <c:v>-316.55671842315371</c:v>
                </c:pt>
                <c:pt idx="206">
                  <c:v>-317.89649387290876</c:v>
                </c:pt>
                <c:pt idx="207">
                  <c:v>-319.19558691823227</c:v>
                </c:pt>
                <c:pt idx="208">
                  <c:v>-320.45549974794244</c:v>
                </c:pt>
                <c:pt idx="209">
                  <c:v>-321.67767429573649</c:v>
                </c:pt>
                <c:pt idx="210">
                  <c:v>-322.86349123533711</c:v>
                </c:pt>
                <c:pt idx="211">
                  <c:v>-324.01428073433971</c:v>
                </c:pt>
                <c:pt idx="212">
                  <c:v>-325.13131637500152</c:v>
                </c:pt>
                <c:pt idx="213">
                  <c:v>-326.215825052208</c:v>
                </c:pt>
                <c:pt idx="214">
                  <c:v>-327.26898259763539</c:v>
                </c:pt>
                <c:pt idx="215">
                  <c:v>-328.29192192143677</c:v>
                </c:pt>
                <c:pt idx="216">
                  <c:v>-329.28573132824852</c:v>
                </c:pt>
                <c:pt idx="217">
                  <c:v>-330.2514589201329</c:v>
                </c:pt>
                <c:pt idx="218">
                  <c:v>-331.19011326757038</c:v>
                </c:pt>
                <c:pt idx="219">
                  <c:v>-332.1026666308598</c:v>
                </c:pt>
                <c:pt idx="220">
                  <c:v>-332.9900550731341</c:v>
                </c:pt>
                <c:pt idx="221">
                  <c:v>-333.85318300484693</c:v>
                </c:pt>
                <c:pt idx="222">
                  <c:v>-334.69292209924578</c:v>
                </c:pt>
                <c:pt idx="223">
                  <c:v>-335.5101145221787</c:v>
                </c:pt>
                <c:pt idx="224">
                  <c:v>-336.30557435751473</c:v>
                </c:pt>
                <c:pt idx="225">
                  <c:v>-337.08008899278576</c:v>
                </c:pt>
                <c:pt idx="226">
                  <c:v>-337.83442046656148</c:v>
                </c:pt>
                <c:pt idx="227">
                  <c:v>-338.569306779344</c:v>
                </c:pt>
                <c:pt idx="228">
                  <c:v>-339.28546384273341</c:v>
                </c:pt>
                <c:pt idx="229">
                  <c:v>-339.98358622755006</c:v>
                </c:pt>
                <c:pt idx="230">
                  <c:v>-340.66434801381234</c:v>
                </c:pt>
                <c:pt idx="231">
                  <c:v>-341.32840572346521</c:v>
                </c:pt>
                <c:pt idx="232">
                  <c:v>-341.9763968940843</c:v>
                </c:pt>
                <c:pt idx="233">
                  <c:v>-342.60894375199285</c:v>
                </c:pt>
                <c:pt idx="234">
                  <c:v>-343.22665295110795</c:v>
                </c:pt>
                <c:pt idx="235">
                  <c:v>-343.83011706177666</c:v>
                </c:pt>
                <c:pt idx="236">
                  <c:v>-344.41991505191345</c:v>
                </c:pt>
                <c:pt idx="237">
                  <c:v>-344.99661460825155</c:v>
                </c:pt>
                <c:pt idx="238">
                  <c:v>-345.56077231158821</c:v>
                </c:pt>
                <c:pt idx="239">
                  <c:v>-346.11293500659747</c:v>
                </c:pt>
                <c:pt idx="240">
                  <c:v>-346.65364056754856</c:v>
                </c:pt>
                <c:pt idx="241">
                  <c:v>-347.18341980861447</c:v>
                </c:pt>
                <c:pt idx="242">
                  <c:v>-347.70279723088777</c:v>
                </c:pt>
                <c:pt idx="243">
                  <c:v>-348.21229176011661</c:v>
                </c:pt>
                <c:pt idx="244">
                  <c:v>-348.71241915150694</c:v>
                </c:pt>
                <c:pt idx="245">
                  <c:v>-349.20369203435456</c:v>
                </c:pt>
                <c:pt idx="246">
                  <c:v>-349.68662253765683</c:v>
                </c:pt>
                <c:pt idx="247">
                  <c:v>-350.16172315613085</c:v>
                </c:pt>
                <c:pt idx="248">
                  <c:v>-350.62950839247725</c:v>
                </c:pt>
                <c:pt idx="249">
                  <c:v>-351.09049714007534</c:v>
                </c:pt>
                <c:pt idx="250">
                  <c:v>-351.54521372779749</c:v>
                </c:pt>
                <c:pt idx="251">
                  <c:v>-351.99419124420035</c:v>
                </c:pt>
                <c:pt idx="252">
                  <c:v>-352.43797284531058</c:v>
                </c:pt>
                <c:pt idx="253">
                  <c:v>-352.87711551938253</c:v>
                </c:pt>
                <c:pt idx="254">
                  <c:v>-353.31219240975844</c:v>
                </c:pt>
                <c:pt idx="255">
                  <c:v>-353.74379654792256</c:v>
                </c:pt>
                <c:pt idx="256">
                  <c:v>-354.17254520450621</c:v>
                </c:pt>
                <c:pt idx="257">
                  <c:v>-354.59908378840998</c:v>
                </c:pt>
                <c:pt idx="258">
                  <c:v>-355.02409159628468</c:v>
                </c:pt>
                <c:pt idx="259">
                  <c:v>-355.44828799761643</c:v>
                </c:pt>
                <c:pt idx="260">
                  <c:v>-355.87243932537029</c:v>
                </c:pt>
                <c:pt idx="261">
                  <c:v>-356.29736761850813</c:v>
                </c:pt>
                <c:pt idx="262">
                  <c:v>-356.72396025281324</c:v>
                </c:pt>
                <c:pt idx="263">
                  <c:v>-357.15318226839861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0-4AC7-97C1-E6E67D235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Delay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'2nd-Order APF'!$Q$4</c:f>
              <c:strCache>
                <c:ptCount val="1"/>
                <c:pt idx="0">
                  <c:v>Group Delay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'2nd-Order APF'!$E$5:$E$268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'2nd-Order APF'!$Q$5:$Q$268</c:f>
              <c:numCache>
                <c:formatCode>General</c:formatCode>
                <c:ptCount val="264"/>
                <c:pt idx="1">
                  <c:v>0.44962941133506612</c:v>
                </c:pt>
                <c:pt idx="2">
                  <c:v>0.44963216725273897</c:v>
                </c:pt>
                <c:pt idx="3">
                  <c:v>0.44963508737524432</c:v>
                </c:pt>
                <c:pt idx="4">
                  <c:v>0.44963818141713574</c:v>
                </c:pt>
                <c:pt idx="5">
                  <c:v>0.44964145959279417</c:v>
                </c:pt>
                <c:pt idx="6">
                  <c:v>0.44964493263189881</c:v>
                </c:pt>
                <c:pt idx="7">
                  <c:v>0.44964861180504839</c:v>
                </c:pt>
                <c:pt idx="8">
                  <c:v>0.4496525100636693</c:v>
                </c:pt>
                <c:pt idx="9">
                  <c:v>0.44965664048745269</c:v>
                </c:pt>
                <c:pt idx="10">
                  <c:v>0.44966101625005683</c:v>
                </c:pt>
                <c:pt idx="11">
                  <c:v>0.44966565238232831</c:v>
                </c:pt>
                <c:pt idx="12">
                  <c:v>0.44967056471131012</c:v>
                </c:pt>
                <c:pt idx="13">
                  <c:v>0.44967576861320041</c:v>
                </c:pt>
                <c:pt idx="14">
                  <c:v>0.44968128219395637</c:v>
                </c:pt>
                <c:pt idx="15">
                  <c:v>0.44968712451984671</c:v>
                </c:pt>
                <c:pt idx="16">
                  <c:v>0.44969331358567699</c:v>
                </c:pt>
                <c:pt idx="17">
                  <c:v>0.44969987038790576</c:v>
                </c:pt>
                <c:pt idx="18">
                  <c:v>0.44970681776580801</c:v>
                </c:pt>
                <c:pt idx="19">
                  <c:v>0.44971417826340199</c:v>
                </c:pt>
                <c:pt idx="20">
                  <c:v>0.4497219763422069</c:v>
                </c:pt>
                <c:pt idx="21">
                  <c:v>0.44973023770234005</c:v>
                </c:pt>
                <c:pt idx="22">
                  <c:v>0.44973899020198177</c:v>
                </c:pt>
                <c:pt idx="23">
                  <c:v>0.44974826399675788</c:v>
                </c:pt>
                <c:pt idx="24">
                  <c:v>0.44975808909179221</c:v>
                </c:pt>
                <c:pt idx="25">
                  <c:v>0.44976849880585523</c:v>
                </c:pt>
                <c:pt idx="26">
                  <c:v>0.44977952724549497</c:v>
                </c:pt>
                <c:pt idx="27">
                  <c:v>0.44979121025672619</c:v>
                </c:pt>
                <c:pt idx="28">
                  <c:v>0.44980358844159274</c:v>
                </c:pt>
                <c:pt idx="29">
                  <c:v>0.44981670254184808</c:v>
                </c:pt>
                <c:pt idx="30">
                  <c:v>0.44983059643691331</c:v>
                </c:pt>
                <c:pt idx="31">
                  <c:v>0.44984531624004342</c:v>
                </c:pt>
                <c:pt idx="32">
                  <c:v>0.44986091045020349</c:v>
                </c:pt>
                <c:pt idx="33">
                  <c:v>0.44987743114300244</c:v>
                </c:pt>
                <c:pt idx="34">
                  <c:v>0.44989493309874523</c:v>
                </c:pt>
                <c:pt idx="35">
                  <c:v>0.44991347631949019</c:v>
                </c:pt>
                <c:pt idx="36">
                  <c:v>0.44993312148043291</c:v>
                </c:pt>
                <c:pt idx="37">
                  <c:v>0.44995393231485287</c:v>
                </c:pt>
                <c:pt idx="38">
                  <c:v>0.44997597969121594</c:v>
                </c:pt>
                <c:pt idx="39">
                  <c:v>0.44999933683320914</c:v>
                </c:pt>
                <c:pt idx="40">
                  <c:v>0.4500240821455756</c:v>
                </c:pt>
                <c:pt idx="41">
                  <c:v>0.45005029659444934</c:v>
                </c:pt>
                <c:pt idx="42">
                  <c:v>0.45007806675045342</c:v>
                </c:pt>
                <c:pt idx="43">
                  <c:v>0.45010748658142319</c:v>
                </c:pt>
                <c:pt idx="44">
                  <c:v>0.45013865343049569</c:v>
                </c:pt>
                <c:pt idx="45">
                  <c:v>0.45017166954921289</c:v>
                </c:pt>
                <c:pt idx="46">
                  <c:v>0.45020664403357807</c:v>
                </c:pt>
                <c:pt idx="47">
                  <c:v>0.45024369491772703</c:v>
                </c:pt>
                <c:pt idx="48">
                  <c:v>0.45028294284442888</c:v>
                </c:pt>
                <c:pt idx="49">
                  <c:v>0.45032451812291951</c:v>
                </c:pt>
                <c:pt idx="50">
                  <c:v>0.45036856142030479</c:v>
                </c:pt>
                <c:pt idx="51">
                  <c:v>0.45041521494867132</c:v>
                </c:pt>
                <c:pt idx="52">
                  <c:v>0.45046463390840352</c:v>
                </c:pt>
                <c:pt idx="53">
                  <c:v>0.45051698133023249</c:v>
                </c:pt>
                <c:pt idx="54">
                  <c:v>0.45057243068558744</c:v>
                </c:pt>
                <c:pt idx="55">
                  <c:v>0.45063116630083888</c:v>
                </c:pt>
                <c:pt idx="56">
                  <c:v>0.4506933775202468</c:v>
                </c:pt>
                <c:pt idx="57">
                  <c:v>0.45075927207565181</c:v>
                </c:pt>
                <c:pt idx="58">
                  <c:v>0.45082906595144895</c:v>
                </c:pt>
                <c:pt idx="59">
                  <c:v>0.45090299083774371</c:v>
                </c:pt>
                <c:pt idx="60">
                  <c:v>0.45098128757634853</c:v>
                </c:pt>
                <c:pt idx="61">
                  <c:v>0.45106421162316429</c:v>
                </c:pt>
                <c:pt idx="62">
                  <c:v>0.45115203890570649</c:v>
                </c:pt>
                <c:pt idx="63">
                  <c:v>0.45124505398948556</c:v>
                </c:pt>
                <c:pt idx="64">
                  <c:v>0.4513435609708169</c:v>
                </c:pt>
                <c:pt idx="65">
                  <c:v>0.45144788188921187</c:v>
                </c:pt>
                <c:pt idx="66">
                  <c:v>0.45155835771074926</c:v>
                </c:pt>
                <c:pt idx="67">
                  <c:v>0.45167534624236899</c:v>
                </c:pt>
                <c:pt idx="68">
                  <c:v>0.45179922593225974</c:v>
                </c:pt>
                <c:pt idx="69">
                  <c:v>0.45193040332173356</c:v>
                </c:pt>
                <c:pt idx="70">
                  <c:v>0.45206930175742804</c:v>
                </c:pt>
                <c:pt idx="71">
                  <c:v>0.45221636857157899</c:v>
                </c:pt>
                <c:pt idx="72">
                  <c:v>0.45237207961821968</c:v>
                </c:pt>
                <c:pt idx="73">
                  <c:v>0.45253693385637234</c:v>
                </c:pt>
                <c:pt idx="74">
                  <c:v>0.45271146149466723</c:v>
                </c:pt>
                <c:pt idx="75">
                  <c:v>0.45289622196151624</c:v>
                </c:pt>
                <c:pt idx="76">
                  <c:v>0.45309180526924353</c:v>
                </c:pt>
                <c:pt idx="77">
                  <c:v>0.45329883334639809</c:v>
                </c:pt>
                <c:pt idx="78">
                  <c:v>0.45351796146208218</c:v>
                </c:pt>
                <c:pt idx="79">
                  <c:v>0.45374988389049697</c:v>
                </c:pt>
                <c:pt idx="80">
                  <c:v>0.45399533594295682</c:v>
                </c:pt>
                <c:pt idx="81">
                  <c:v>0.45425508245615748</c:v>
                </c:pt>
                <c:pt idx="82">
                  <c:v>0.45452993680004156</c:v>
                </c:pt>
                <c:pt idx="83">
                  <c:v>0.45482075853822063</c:v>
                </c:pt>
                <c:pt idx="84">
                  <c:v>0.45512844608180031</c:v>
                </c:pt>
                <c:pt idx="85">
                  <c:v>0.45545394737633915</c:v>
                </c:pt>
                <c:pt idx="86">
                  <c:v>0.45579826221529091</c:v>
                </c:pt>
                <c:pt idx="87">
                  <c:v>0.45616243885582786</c:v>
                </c:pt>
                <c:pt idx="88">
                  <c:v>0.45654758113149857</c:v>
                </c:pt>
                <c:pt idx="89">
                  <c:v>0.45695485585863327</c:v>
                </c:pt>
                <c:pt idx="90">
                  <c:v>0.45738547267681978</c:v>
                </c:pt>
                <c:pt idx="91">
                  <c:v>0.45784070739785271</c:v>
                </c:pt>
                <c:pt idx="92">
                  <c:v>0.45832191048931553</c:v>
                </c:pt>
                <c:pt idx="93">
                  <c:v>0.45883047280931633</c:v>
                </c:pt>
                <c:pt idx="94">
                  <c:v>0.45936786261890578</c:v>
                </c:pt>
                <c:pt idx="95">
                  <c:v>0.45993562786133763</c:v>
                </c:pt>
                <c:pt idx="96">
                  <c:v>0.46053535869732848</c:v>
                </c:pt>
                <c:pt idx="97">
                  <c:v>0.46116873307184225</c:v>
                </c:pt>
                <c:pt idx="98">
                  <c:v>0.46183749078718223</c:v>
                </c:pt>
                <c:pt idx="99">
                  <c:v>0.46254344732092773</c:v>
                </c:pt>
                <c:pt idx="100">
                  <c:v>0.46328848578928639</c:v>
                </c:pt>
                <c:pt idx="101">
                  <c:v>0.46407455596218661</c:v>
                </c:pt>
                <c:pt idx="102">
                  <c:v>0.46490368699227225</c:v>
                </c:pt>
                <c:pt idx="103">
                  <c:v>0.46577796229574941</c:v>
                </c:pt>
                <c:pt idx="104">
                  <c:v>0.4666995303759654</c:v>
                </c:pt>
                <c:pt idx="105">
                  <c:v>0.46767059184113102</c:v>
                </c:pt>
                <c:pt idx="106">
                  <c:v>0.46869340938920223</c:v>
                </c:pt>
                <c:pt idx="107">
                  <c:v>0.46977029206181498</c:v>
                </c:pt>
                <c:pt idx="108">
                  <c:v>0.47090357643962388</c:v>
                </c:pt>
                <c:pt idx="109">
                  <c:v>0.47209562278560957</c:v>
                </c:pt>
                <c:pt idx="110">
                  <c:v>0.47334880027680215</c:v>
                </c:pt>
                <c:pt idx="111">
                  <c:v>0.47466548859432561</c:v>
                </c:pt>
                <c:pt idx="112">
                  <c:v>0.47604802913421934</c:v>
                </c:pt>
                <c:pt idx="113">
                  <c:v>0.47749869939663592</c:v>
                </c:pt>
                <c:pt idx="114">
                  <c:v>0.47901972284834332</c:v>
                </c:pt>
                <c:pt idx="115">
                  <c:v>0.4806132061727742</c:v>
                </c:pt>
                <c:pt idx="116">
                  <c:v>0.48228108842305756</c:v>
                </c:pt>
                <c:pt idx="117">
                  <c:v>0.48402513595580565</c:v>
                </c:pt>
                <c:pt idx="118">
                  <c:v>0.48584685790401494</c:v>
                </c:pt>
                <c:pt idx="119">
                  <c:v>0.48774744391564911</c:v>
                </c:pt>
                <c:pt idx="120">
                  <c:v>0.48972772520196622</c:v>
                </c:pt>
                <c:pt idx="121">
                  <c:v>0.4917880607951754</c:v>
                </c:pt>
                <c:pt idx="122">
                  <c:v>0.49392826624494496</c:v>
                </c:pt>
                <c:pt idx="123">
                  <c:v>0.49614750801824092</c:v>
                </c:pt>
                <c:pt idx="124">
                  <c:v>0.49844417234118465</c:v>
                </c:pt>
                <c:pt idx="125">
                  <c:v>0.50081572977441979</c:v>
                </c:pt>
                <c:pt idx="126">
                  <c:v>0.50325860632593467</c:v>
                </c:pt>
                <c:pt idx="127">
                  <c:v>0.50576801418225159</c:v>
                </c:pt>
                <c:pt idx="128">
                  <c:v>0.50833774093912187</c:v>
                </c:pt>
                <c:pt idx="129">
                  <c:v>0.51095995409716943</c:v>
                </c:pt>
                <c:pt idx="130">
                  <c:v>0.51362499719896482</c:v>
                </c:pt>
                <c:pt idx="131">
                  <c:v>0.51632112215661996</c:v>
                </c:pt>
                <c:pt idx="132">
                  <c:v>0.51903421680561135</c:v>
                </c:pt>
                <c:pt idx="133">
                  <c:v>0.52174758141947153</c:v>
                </c:pt>
                <c:pt idx="134">
                  <c:v>0.52444160689646646</c:v>
                </c:pt>
                <c:pt idx="135">
                  <c:v>0.52709346190337725</c:v>
                </c:pt>
                <c:pt idx="136">
                  <c:v>0.52967685165609701</c:v>
                </c:pt>
                <c:pt idx="137">
                  <c:v>0.53216170967446808</c:v>
                </c:pt>
                <c:pt idx="138">
                  <c:v>0.53451394752602999</c:v>
                </c:pt>
                <c:pt idx="139">
                  <c:v>0.53669527026229191</c:v>
                </c:pt>
                <c:pt idx="140">
                  <c:v>0.53866301218675083</c:v>
                </c:pt>
                <c:pt idx="141">
                  <c:v>0.54037007433651008</c:v>
                </c:pt>
                <c:pt idx="142">
                  <c:v>0.5417650009155347</c:v>
                </c:pt>
                <c:pt idx="143">
                  <c:v>0.54279215965408456</c:v>
                </c:pt>
                <c:pt idx="144">
                  <c:v>0.54339211680109578</c:v>
                </c:pt>
                <c:pt idx="145">
                  <c:v>0.54350221575242419</c:v>
                </c:pt>
                <c:pt idx="146">
                  <c:v>0.54305737355912009</c:v>
                </c:pt>
                <c:pt idx="147">
                  <c:v>0.54199114552718308</c:v>
                </c:pt>
                <c:pt idx="148">
                  <c:v>0.54023703579416038</c:v>
                </c:pt>
                <c:pt idx="149">
                  <c:v>0.5377300817475098</c:v>
                </c:pt>
                <c:pt idx="150">
                  <c:v>0.53440867272998172</c:v>
                </c:pt>
                <c:pt idx="151">
                  <c:v>0.53021653459082463</c:v>
                </c:pt>
                <c:pt idx="152">
                  <c:v>0.52510491953732863</c:v>
                </c:pt>
                <c:pt idx="153">
                  <c:v>0.51903474581333364</c:v>
                </c:pt>
                <c:pt idx="154">
                  <c:v>0.51197868075944686</c:v>
                </c:pt>
                <c:pt idx="155">
                  <c:v>0.50392307825069815</c:v>
                </c:pt>
                <c:pt idx="156">
                  <c:v>0.49486953999711669</c:v>
                </c:pt>
                <c:pt idx="157">
                  <c:v>0.48483598236919823</c:v>
                </c:pt>
                <c:pt idx="158">
                  <c:v>0.47385715906728687</c:v>
                </c:pt>
                <c:pt idx="159">
                  <c:v>0.46198457625208056</c:v>
                </c:pt>
                <c:pt idx="160">
                  <c:v>0.44928559798261841</c:v>
                </c:pt>
                <c:pt idx="161">
                  <c:v>0.43584197883413617</c:v>
                </c:pt>
                <c:pt idx="162">
                  <c:v>0.42174779733799256</c:v>
                </c:pt>
                <c:pt idx="163">
                  <c:v>0.40710685411160352</c:v>
                </c:pt>
                <c:pt idx="164">
                  <c:v>0.39202972417965487</c:v>
                </c:pt>
                <c:pt idx="165">
                  <c:v>0.3766306384783733</c:v>
                </c:pt>
                <c:pt idx="166">
                  <c:v>0.36102439533158831</c:v>
                </c:pt>
                <c:pt idx="167">
                  <c:v>0.34532346406488929</c:v>
                </c:pt>
                <c:pt idx="168">
                  <c:v>0.32963530802134278</c:v>
                </c:pt>
                <c:pt idx="169">
                  <c:v>0.31406023264422628</c:v>
                </c:pt>
                <c:pt idx="170">
                  <c:v>0.29868962602628646</c:v>
                </c:pt>
                <c:pt idx="171">
                  <c:v>0.28360472479490051</c:v>
                </c:pt>
                <c:pt idx="172">
                  <c:v>0.26887593482665878</c:v>
                </c:pt>
                <c:pt idx="173">
                  <c:v>0.2545624872527476</c:v>
                </c:pt>
                <c:pt idx="174">
                  <c:v>0.24071260620613949</c:v>
                </c:pt>
                <c:pt idx="175">
                  <c:v>0.22736392516304541</c:v>
                </c:pt>
                <c:pt idx="176">
                  <c:v>0.2145441997546807</c:v>
                </c:pt>
                <c:pt idx="177">
                  <c:v>0.2022721484030027</c:v>
                </c:pt>
                <c:pt idx="178">
                  <c:v>0.19055841724913461</c:v>
                </c:pt>
                <c:pt idx="179">
                  <c:v>0.17940660842515613</c:v>
                </c:pt>
                <c:pt idx="180">
                  <c:v>0.16881431382489864</c:v>
                </c:pt>
                <c:pt idx="181">
                  <c:v>0.15877408082524616</c:v>
                </c:pt>
                <c:pt idx="182">
                  <c:v>0.14927430443576103</c:v>
                </c:pt>
                <c:pt idx="183">
                  <c:v>0.14030011825602334</c:v>
                </c:pt>
                <c:pt idx="184">
                  <c:v>0.13183413504272151</c:v>
                </c:pt>
                <c:pt idx="185">
                  <c:v>0.12385710003755999</c:v>
                </c:pt>
                <c:pt idx="186">
                  <c:v>0.11634847687102128</c:v>
                </c:pt>
                <c:pt idx="187">
                  <c:v>0.10928691895173338</c:v>
                </c:pt>
                <c:pt idx="188">
                  <c:v>0.10265068661298236</c:v>
                </c:pt>
                <c:pt idx="189">
                  <c:v>9.6417973572640175E-2</c:v>
                </c:pt>
                <c:pt idx="190">
                  <c:v>9.0567174497862127E-2</c:v>
                </c:pt>
                <c:pt idx="191">
                  <c:v>8.5077104727627376E-2</c:v>
                </c:pt>
                <c:pt idx="192">
                  <c:v>7.9927152839675678E-2</c:v>
                </c:pt>
                <c:pt idx="193">
                  <c:v>7.5097399686178387E-2</c:v>
                </c:pt>
                <c:pt idx="194">
                  <c:v>7.0568717884927759E-2</c:v>
                </c:pt>
                <c:pt idx="195">
                  <c:v>6.6322818987823801E-2</c:v>
                </c:pt>
                <c:pt idx="196">
                  <c:v>6.2342287792778631E-2</c:v>
                </c:pt>
                <c:pt idx="197">
                  <c:v>5.8610601154860643E-2</c:v>
                </c:pt>
                <c:pt idx="198">
                  <c:v>5.5112125362465882E-2</c:v>
                </c:pt>
                <c:pt idx="199">
                  <c:v>5.1832105755793043E-2</c:v>
                </c:pt>
                <c:pt idx="200">
                  <c:v>4.8756646413091194E-2</c:v>
                </c:pt>
                <c:pt idx="201">
                  <c:v>4.587268389310669E-2</c:v>
                </c:pt>
                <c:pt idx="202">
                  <c:v>4.3167955430714763E-2</c:v>
                </c:pt>
                <c:pt idx="203">
                  <c:v>4.0630962110661327E-2</c:v>
                </c:pt>
                <c:pt idx="204">
                  <c:v>3.8250933915326066E-2</c:v>
                </c:pt>
                <c:pt idx="205">
                  <c:v>3.6017793606855163E-2</c:v>
                </c:pt>
                <c:pt idx="206">
                  <c:v>3.3922113566041807E-2</c:v>
                </c:pt>
                <c:pt idx="207">
                  <c:v>3.195508419213558E-2</c:v>
                </c:pt>
                <c:pt idx="208">
                  <c:v>3.0108474231867126E-2</c:v>
                </c:pt>
                <c:pt idx="209">
                  <c:v>2.8374593381753035E-2</c:v>
                </c:pt>
                <c:pt idx="210">
                  <c:v>2.6746262379400299E-2</c:v>
                </c:pt>
                <c:pt idx="211">
                  <c:v>2.5216776834453915E-2</c:v>
                </c:pt>
                <c:pt idx="212">
                  <c:v>2.3779876655603781E-2</c:v>
                </c:pt>
                <c:pt idx="213">
                  <c:v>2.2429717208025817E-2</c:v>
                </c:pt>
                <c:pt idx="214">
                  <c:v>2.116084120160534E-2</c:v>
                </c:pt>
                <c:pt idx="215">
                  <c:v>1.9968152982719745E-2</c:v>
                </c:pt>
                <c:pt idx="216">
                  <c:v>1.8846892970075958E-2</c:v>
                </c:pt>
                <c:pt idx="217">
                  <c:v>1.7792615622984363E-2</c:v>
                </c:pt>
                <c:pt idx="218">
                  <c:v>1.6801167519339733E-2</c:v>
                </c:pt>
                <c:pt idx="219">
                  <c:v>1.5868667411927325E-2</c:v>
                </c:pt>
                <c:pt idx="220">
                  <c:v>1.4991487857383716E-2</c:v>
                </c:pt>
                <c:pt idx="221">
                  <c:v>1.4166237339227604E-2</c:v>
                </c:pt>
                <c:pt idx="222">
                  <c:v>1.3389744223605294E-2</c:v>
                </c:pt>
                <c:pt idx="223">
                  <c:v>1.2659042279314798E-2</c:v>
                </c:pt>
                <c:pt idx="224">
                  <c:v>1.1971356077380058E-2</c:v>
                </c:pt>
                <c:pt idx="225">
                  <c:v>1.1324088187189295E-2</c:v>
                </c:pt>
                <c:pt idx="226">
                  <c:v>1.0714807251113668E-2</c:v>
                </c:pt>
                <c:pt idx="227">
                  <c:v>1.0141236883316985E-2</c:v>
                </c:pt>
                <c:pt idx="228">
                  <c:v>9.6012450913594664E-3</c:v>
                </c:pt>
                <c:pt idx="229">
                  <c:v>9.092834654254844E-3</c:v>
                </c:pt>
                <c:pt idx="230">
                  <c:v>8.6141345315634728E-3</c:v>
                </c:pt>
                <c:pt idx="231">
                  <c:v>8.1633910913483845E-3</c:v>
                </c:pt>
                <c:pt idx="232">
                  <c:v>7.7389607549455978E-3</c:v>
                </c:pt>
                <c:pt idx="233">
                  <c:v>7.3393028472175511E-3</c:v>
                </c:pt>
                <c:pt idx="234">
                  <c:v>6.9629726320935602E-3</c:v>
                </c:pt>
                <c:pt idx="235">
                  <c:v>6.6086154867315422E-3</c:v>
                </c:pt>
                <c:pt idx="236">
                  <c:v>6.2749612504053691E-3</c:v>
                </c:pt>
                <c:pt idx="237">
                  <c:v>5.9608187376171129E-3</c:v>
                </c:pt>
                <c:pt idx="238">
                  <c:v>5.6650707616235649E-3</c:v>
                </c:pt>
                <c:pt idx="239">
                  <c:v>5.386669756935864E-3</c:v>
                </c:pt>
                <c:pt idx="240">
                  <c:v>5.1246335687844431E-3</c:v>
                </c:pt>
                <c:pt idx="241">
                  <c:v>4.8780414331358758E-3</c:v>
                </c:pt>
                <c:pt idx="242">
                  <c:v>4.646030295234989E-3</c:v>
                </c:pt>
                <c:pt idx="243">
                  <c:v>4.4277916777066811E-3</c:v>
                </c:pt>
                <c:pt idx="244">
                  <c:v>4.2225684470350465E-3</c:v>
                </c:pt>
                <c:pt idx="245">
                  <c:v>4.0296520249559339E-3</c:v>
                </c:pt>
                <c:pt idx="246">
                  <c:v>3.8483798053598997E-3</c:v>
                </c:pt>
                <c:pt idx="247">
                  <c:v>3.6781326902099684E-3</c:v>
                </c:pt>
                <c:pt idx="248">
                  <c:v>3.5183330669785518E-3</c:v>
                </c:pt>
                <c:pt idx="249">
                  <c:v>3.3684427722391721E-3</c:v>
                </c:pt>
                <c:pt idx="250">
                  <c:v>3.227961435638583E-3</c:v>
                </c:pt>
                <c:pt idx="251">
                  <c:v>3.0964249384102115E-3</c:v>
                </c:pt>
                <c:pt idx="252">
                  <c:v>2.9734041297527214E-3</c:v>
                </c:pt>
                <c:pt idx="253">
                  <c:v>2.8585037793672488E-3</c:v>
                </c:pt>
                <c:pt idx="254">
                  <c:v>2.7513617236830843E-3</c:v>
                </c:pt>
                <c:pt idx="255">
                  <c:v>2.6516483692649037E-3</c:v>
                </c:pt>
                <c:pt idx="256">
                  <c:v>2.5590663404687001E-3</c:v>
                </c:pt>
                <c:pt idx="257">
                  <c:v>2.4733505589590097E-3</c:v>
                </c:pt>
                <c:pt idx="258">
                  <c:v>2.3942686603262466E-3</c:v>
                </c:pt>
                <c:pt idx="259">
                  <c:v>2.3216217595520036E-3</c:v>
                </c:pt>
                <c:pt idx="260">
                  <c:v>2.2552457855235467E-3</c:v>
                </c:pt>
                <c:pt idx="261">
                  <c:v>2.1950133749900347E-3</c:v>
                </c:pt>
                <c:pt idx="262">
                  <c:v>2.1408364830425033E-3</c:v>
                </c:pt>
                <c:pt idx="263">
                  <c:v>2.0926698606687226E-3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9-44BB-9032-B4644A8C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Response (x/x,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'2nd-Order APF'!$Z$4</c:f>
              <c:strCache>
                <c:ptCount val="1"/>
                <c:pt idx="0">
                  <c:v>y(n)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'2nd-Order APF'!$X$5:$X$268</c:f>
              <c:numCache>
                <c:formatCode>General</c:formatCode>
                <c:ptCount val="264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0.72916666666666674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0.85416666666666674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  <c:pt idx="48">
                  <c:v>1</c:v>
                </c:pt>
                <c:pt idx="49">
                  <c:v>1.0208333333333333</c:v>
                </c:pt>
                <c:pt idx="50">
                  <c:v>1.0416666666666667</c:v>
                </c:pt>
                <c:pt idx="51">
                  <c:v>1.0625</c:v>
                </c:pt>
                <c:pt idx="52">
                  <c:v>1.0833333333333333</c:v>
                </c:pt>
                <c:pt idx="53">
                  <c:v>1.1041666666666667</c:v>
                </c:pt>
                <c:pt idx="54">
                  <c:v>1.125</c:v>
                </c:pt>
                <c:pt idx="55">
                  <c:v>1.1458333333333333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1.2083333333333335</c:v>
                </c:pt>
                <c:pt idx="59">
                  <c:v>1.2291666666666665</c:v>
                </c:pt>
                <c:pt idx="60">
                  <c:v>1.25</c:v>
                </c:pt>
                <c:pt idx="61">
                  <c:v>1.2708333333333333</c:v>
                </c:pt>
                <c:pt idx="62">
                  <c:v>1.2916666666666667</c:v>
                </c:pt>
                <c:pt idx="63">
                  <c:v>1.3125</c:v>
                </c:pt>
                <c:pt idx="64">
                  <c:v>1.3333333333333333</c:v>
                </c:pt>
                <c:pt idx="65">
                  <c:v>1.3541666666666667</c:v>
                </c:pt>
                <c:pt idx="66">
                  <c:v>1.375</c:v>
                </c:pt>
                <c:pt idx="67">
                  <c:v>1.3958333333333333</c:v>
                </c:pt>
                <c:pt idx="68">
                  <c:v>1.4166666666666667</c:v>
                </c:pt>
                <c:pt idx="69">
                  <c:v>1.4375</c:v>
                </c:pt>
                <c:pt idx="70">
                  <c:v>1.4583333333333335</c:v>
                </c:pt>
                <c:pt idx="71">
                  <c:v>1.4791666666666665</c:v>
                </c:pt>
                <c:pt idx="72">
                  <c:v>1.5</c:v>
                </c:pt>
                <c:pt idx="73">
                  <c:v>1.5208333333333333</c:v>
                </c:pt>
                <c:pt idx="74">
                  <c:v>1.5416666666666667</c:v>
                </c:pt>
                <c:pt idx="75">
                  <c:v>1.5625</c:v>
                </c:pt>
                <c:pt idx="76">
                  <c:v>1.5833333333333333</c:v>
                </c:pt>
                <c:pt idx="77">
                  <c:v>1.6041666666666667</c:v>
                </c:pt>
                <c:pt idx="78">
                  <c:v>1.625</c:v>
                </c:pt>
                <c:pt idx="79">
                  <c:v>1.6458333333333333</c:v>
                </c:pt>
                <c:pt idx="80">
                  <c:v>1.6666666666666667</c:v>
                </c:pt>
                <c:pt idx="81">
                  <c:v>1.6875</c:v>
                </c:pt>
                <c:pt idx="82">
                  <c:v>1.7083333333333335</c:v>
                </c:pt>
                <c:pt idx="83">
                  <c:v>1.7291666666666665</c:v>
                </c:pt>
                <c:pt idx="84">
                  <c:v>1.75</c:v>
                </c:pt>
                <c:pt idx="85">
                  <c:v>1.7708333333333333</c:v>
                </c:pt>
                <c:pt idx="86">
                  <c:v>1.7916666666666667</c:v>
                </c:pt>
                <c:pt idx="87">
                  <c:v>1.8125</c:v>
                </c:pt>
                <c:pt idx="88">
                  <c:v>1.8333333333333333</c:v>
                </c:pt>
                <c:pt idx="89">
                  <c:v>1.8541666666666667</c:v>
                </c:pt>
                <c:pt idx="90">
                  <c:v>1.875</c:v>
                </c:pt>
                <c:pt idx="91">
                  <c:v>1.8958333333333333</c:v>
                </c:pt>
                <c:pt idx="92">
                  <c:v>1.9166666666666665</c:v>
                </c:pt>
                <c:pt idx="93">
                  <c:v>1.9375</c:v>
                </c:pt>
                <c:pt idx="94">
                  <c:v>1.9583333333333333</c:v>
                </c:pt>
                <c:pt idx="95">
                  <c:v>1.9791666666666667</c:v>
                </c:pt>
                <c:pt idx="96">
                  <c:v>2</c:v>
                </c:pt>
                <c:pt idx="97">
                  <c:v>2.020833333333333</c:v>
                </c:pt>
                <c:pt idx="98">
                  <c:v>2.0416666666666665</c:v>
                </c:pt>
                <c:pt idx="99">
                  <c:v>2.0625</c:v>
                </c:pt>
                <c:pt idx="100">
                  <c:v>2.0833333333333335</c:v>
                </c:pt>
                <c:pt idx="101">
                  <c:v>2.1041666666666665</c:v>
                </c:pt>
                <c:pt idx="102">
                  <c:v>2.125</c:v>
                </c:pt>
                <c:pt idx="103">
                  <c:v>2.1458333333333335</c:v>
                </c:pt>
                <c:pt idx="104">
                  <c:v>2.1666666666666665</c:v>
                </c:pt>
                <c:pt idx="105">
                  <c:v>2.1875</c:v>
                </c:pt>
                <c:pt idx="106">
                  <c:v>2.2083333333333335</c:v>
                </c:pt>
                <c:pt idx="107">
                  <c:v>2.2291666666666665</c:v>
                </c:pt>
                <c:pt idx="108">
                  <c:v>2.25</c:v>
                </c:pt>
                <c:pt idx="109">
                  <c:v>2.2708333333333335</c:v>
                </c:pt>
                <c:pt idx="110">
                  <c:v>2.2916666666666665</c:v>
                </c:pt>
                <c:pt idx="111">
                  <c:v>2.3125</c:v>
                </c:pt>
                <c:pt idx="112">
                  <c:v>2.3333333333333335</c:v>
                </c:pt>
                <c:pt idx="113">
                  <c:v>2.3541666666666665</c:v>
                </c:pt>
                <c:pt idx="114">
                  <c:v>2.375</c:v>
                </c:pt>
                <c:pt idx="115">
                  <c:v>2.395833333333333</c:v>
                </c:pt>
                <c:pt idx="116">
                  <c:v>2.416666666666667</c:v>
                </c:pt>
                <c:pt idx="117">
                  <c:v>2.4375</c:v>
                </c:pt>
                <c:pt idx="118">
                  <c:v>2.458333333333333</c:v>
                </c:pt>
                <c:pt idx="119">
                  <c:v>2.479166666666667</c:v>
                </c:pt>
                <c:pt idx="120">
                  <c:v>2.5</c:v>
                </c:pt>
                <c:pt idx="121">
                  <c:v>2.520833333333333</c:v>
                </c:pt>
                <c:pt idx="122">
                  <c:v>2.5416666666666665</c:v>
                </c:pt>
                <c:pt idx="123">
                  <c:v>2.5625</c:v>
                </c:pt>
                <c:pt idx="124">
                  <c:v>2.5833333333333335</c:v>
                </c:pt>
                <c:pt idx="125">
                  <c:v>2.6041666666666665</c:v>
                </c:pt>
                <c:pt idx="126">
                  <c:v>2.625</c:v>
                </c:pt>
                <c:pt idx="127">
                  <c:v>2.6458333333333335</c:v>
                </c:pt>
                <c:pt idx="128">
                  <c:v>2.6666666666666665</c:v>
                </c:pt>
                <c:pt idx="129">
                  <c:v>2.6875</c:v>
                </c:pt>
                <c:pt idx="130">
                  <c:v>2.7083333333333335</c:v>
                </c:pt>
                <c:pt idx="131">
                  <c:v>2.7291666666666665</c:v>
                </c:pt>
                <c:pt idx="132">
                  <c:v>2.75</c:v>
                </c:pt>
                <c:pt idx="133">
                  <c:v>2.7708333333333335</c:v>
                </c:pt>
                <c:pt idx="134">
                  <c:v>2.7916666666666665</c:v>
                </c:pt>
                <c:pt idx="135">
                  <c:v>2.8125</c:v>
                </c:pt>
                <c:pt idx="136">
                  <c:v>2.8333333333333335</c:v>
                </c:pt>
                <c:pt idx="137">
                  <c:v>2.854166666666667</c:v>
                </c:pt>
                <c:pt idx="138">
                  <c:v>2.875</c:v>
                </c:pt>
                <c:pt idx="139">
                  <c:v>2.895833333333333</c:v>
                </c:pt>
                <c:pt idx="140">
                  <c:v>2.916666666666667</c:v>
                </c:pt>
                <c:pt idx="141">
                  <c:v>2.9375</c:v>
                </c:pt>
                <c:pt idx="142">
                  <c:v>2.958333333333333</c:v>
                </c:pt>
                <c:pt idx="143">
                  <c:v>2.979166666666667</c:v>
                </c:pt>
                <c:pt idx="144">
                  <c:v>3</c:v>
                </c:pt>
                <c:pt idx="145">
                  <c:v>3.0208333333333335</c:v>
                </c:pt>
                <c:pt idx="146">
                  <c:v>3.0416666666666665</c:v>
                </c:pt>
                <c:pt idx="147">
                  <c:v>3.0625</c:v>
                </c:pt>
                <c:pt idx="148">
                  <c:v>3.0833333333333335</c:v>
                </c:pt>
                <c:pt idx="149">
                  <c:v>3.1041666666666665</c:v>
                </c:pt>
                <c:pt idx="150">
                  <c:v>3.125</c:v>
                </c:pt>
                <c:pt idx="151">
                  <c:v>3.1458333333333335</c:v>
                </c:pt>
                <c:pt idx="152">
                  <c:v>3.1666666666666665</c:v>
                </c:pt>
                <c:pt idx="153">
                  <c:v>3.1875</c:v>
                </c:pt>
                <c:pt idx="154">
                  <c:v>3.2083333333333335</c:v>
                </c:pt>
                <c:pt idx="155">
                  <c:v>3.2291666666666665</c:v>
                </c:pt>
                <c:pt idx="156">
                  <c:v>3.25</c:v>
                </c:pt>
                <c:pt idx="157">
                  <c:v>3.2708333333333335</c:v>
                </c:pt>
                <c:pt idx="158">
                  <c:v>3.2916666666666665</c:v>
                </c:pt>
                <c:pt idx="159">
                  <c:v>3.3125</c:v>
                </c:pt>
                <c:pt idx="160">
                  <c:v>3.3333333333333335</c:v>
                </c:pt>
                <c:pt idx="161">
                  <c:v>3.354166666666667</c:v>
                </c:pt>
                <c:pt idx="162">
                  <c:v>3.375</c:v>
                </c:pt>
                <c:pt idx="163">
                  <c:v>3.395833333333333</c:v>
                </c:pt>
                <c:pt idx="164">
                  <c:v>3.416666666666667</c:v>
                </c:pt>
                <c:pt idx="165">
                  <c:v>3.4375</c:v>
                </c:pt>
                <c:pt idx="166">
                  <c:v>3.458333333333333</c:v>
                </c:pt>
                <c:pt idx="167">
                  <c:v>3.479166666666667</c:v>
                </c:pt>
                <c:pt idx="168">
                  <c:v>3.5</c:v>
                </c:pt>
                <c:pt idx="169">
                  <c:v>3.5208333333333335</c:v>
                </c:pt>
                <c:pt idx="170">
                  <c:v>3.5416666666666665</c:v>
                </c:pt>
                <c:pt idx="171">
                  <c:v>3.5625</c:v>
                </c:pt>
                <c:pt idx="172">
                  <c:v>3.5833333333333335</c:v>
                </c:pt>
                <c:pt idx="173">
                  <c:v>3.6041666666666665</c:v>
                </c:pt>
                <c:pt idx="174">
                  <c:v>3.625</c:v>
                </c:pt>
                <c:pt idx="175">
                  <c:v>3.6458333333333335</c:v>
                </c:pt>
                <c:pt idx="176">
                  <c:v>3.6666666666666665</c:v>
                </c:pt>
                <c:pt idx="177">
                  <c:v>3.6875</c:v>
                </c:pt>
                <c:pt idx="178">
                  <c:v>3.7083333333333335</c:v>
                </c:pt>
                <c:pt idx="179">
                  <c:v>3.7291666666666665</c:v>
                </c:pt>
                <c:pt idx="180">
                  <c:v>3.75</c:v>
                </c:pt>
                <c:pt idx="181">
                  <c:v>3.7708333333333335</c:v>
                </c:pt>
                <c:pt idx="182">
                  <c:v>3.7916666666666665</c:v>
                </c:pt>
                <c:pt idx="183">
                  <c:v>3.8125</c:v>
                </c:pt>
                <c:pt idx="184">
                  <c:v>3.833333333333333</c:v>
                </c:pt>
                <c:pt idx="185">
                  <c:v>3.854166666666667</c:v>
                </c:pt>
                <c:pt idx="186">
                  <c:v>3.875</c:v>
                </c:pt>
                <c:pt idx="187">
                  <c:v>3.895833333333333</c:v>
                </c:pt>
                <c:pt idx="188">
                  <c:v>3.9166666666666665</c:v>
                </c:pt>
                <c:pt idx="189">
                  <c:v>3.9375</c:v>
                </c:pt>
                <c:pt idx="190">
                  <c:v>3.9583333333333335</c:v>
                </c:pt>
                <c:pt idx="191">
                  <c:v>3.9791666666666665</c:v>
                </c:pt>
                <c:pt idx="192">
                  <c:v>4</c:v>
                </c:pt>
                <c:pt idx="193">
                  <c:v>4.0208333333333339</c:v>
                </c:pt>
                <c:pt idx="194">
                  <c:v>4.0416666666666661</c:v>
                </c:pt>
                <c:pt idx="195">
                  <c:v>4.0625</c:v>
                </c:pt>
                <c:pt idx="196">
                  <c:v>4.083333333333333</c:v>
                </c:pt>
                <c:pt idx="197">
                  <c:v>4.104166666666667</c:v>
                </c:pt>
                <c:pt idx="198">
                  <c:v>4.125</c:v>
                </c:pt>
                <c:pt idx="199">
                  <c:v>4.145833333333333</c:v>
                </c:pt>
                <c:pt idx="200">
                  <c:v>4.166666666666667</c:v>
                </c:pt>
                <c:pt idx="201">
                  <c:v>4.1875</c:v>
                </c:pt>
                <c:pt idx="202">
                  <c:v>4.208333333333333</c:v>
                </c:pt>
                <c:pt idx="203">
                  <c:v>4.229166666666667</c:v>
                </c:pt>
                <c:pt idx="204">
                  <c:v>4.25</c:v>
                </c:pt>
                <c:pt idx="205">
                  <c:v>4.270833333333333</c:v>
                </c:pt>
                <c:pt idx="206">
                  <c:v>4.291666666666667</c:v>
                </c:pt>
                <c:pt idx="207">
                  <c:v>4.3125</c:v>
                </c:pt>
                <c:pt idx="208">
                  <c:v>4.333333333333333</c:v>
                </c:pt>
                <c:pt idx="209">
                  <c:v>4.354166666666667</c:v>
                </c:pt>
                <c:pt idx="210">
                  <c:v>4.375</c:v>
                </c:pt>
                <c:pt idx="211">
                  <c:v>4.395833333333333</c:v>
                </c:pt>
                <c:pt idx="212">
                  <c:v>4.416666666666667</c:v>
                </c:pt>
                <c:pt idx="213">
                  <c:v>4.4375</c:v>
                </c:pt>
                <c:pt idx="214">
                  <c:v>4.458333333333333</c:v>
                </c:pt>
                <c:pt idx="215">
                  <c:v>4.479166666666667</c:v>
                </c:pt>
                <c:pt idx="216">
                  <c:v>4.5</c:v>
                </c:pt>
                <c:pt idx="217">
                  <c:v>4.520833333333333</c:v>
                </c:pt>
                <c:pt idx="218">
                  <c:v>4.541666666666667</c:v>
                </c:pt>
                <c:pt idx="219">
                  <c:v>4.5625</c:v>
                </c:pt>
                <c:pt idx="220">
                  <c:v>4.583333333333333</c:v>
                </c:pt>
                <c:pt idx="221">
                  <c:v>4.604166666666667</c:v>
                </c:pt>
                <c:pt idx="222">
                  <c:v>4.625</c:v>
                </c:pt>
                <c:pt idx="223">
                  <c:v>4.645833333333333</c:v>
                </c:pt>
                <c:pt idx="224">
                  <c:v>4.666666666666667</c:v>
                </c:pt>
                <c:pt idx="225">
                  <c:v>4.6875</c:v>
                </c:pt>
                <c:pt idx="226">
                  <c:v>4.708333333333333</c:v>
                </c:pt>
                <c:pt idx="227">
                  <c:v>4.7291666666666661</c:v>
                </c:pt>
                <c:pt idx="228">
                  <c:v>4.75</c:v>
                </c:pt>
                <c:pt idx="229">
                  <c:v>4.7708333333333339</c:v>
                </c:pt>
                <c:pt idx="230">
                  <c:v>4.7916666666666661</c:v>
                </c:pt>
                <c:pt idx="231">
                  <c:v>4.8125</c:v>
                </c:pt>
                <c:pt idx="232">
                  <c:v>4.8333333333333339</c:v>
                </c:pt>
                <c:pt idx="233">
                  <c:v>4.8541666666666661</c:v>
                </c:pt>
                <c:pt idx="234">
                  <c:v>4.875</c:v>
                </c:pt>
                <c:pt idx="235">
                  <c:v>4.8958333333333339</c:v>
                </c:pt>
                <c:pt idx="236">
                  <c:v>4.9166666666666661</c:v>
                </c:pt>
                <c:pt idx="237">
                  <c:v>4.9375</c:v>
                </c:pt>
                <c:pt idx="238">
                  <c:v>4.9583333333333339</c:v>
                </c:pt>
                <c:pt idx="239">
                  <c:v>4.9791666666666661</c:v>
                </c:pt>
                <c:pt idx="240">
                  <c:v>5</c:v>
                </c:pt>
                <c:pt idx="241">
                  <c:v>5.0208333333333339</c:v>
                </c:pt>
                <c:pt idx="242">
                  <c:v>5.0416666666666661</c:v>
                </c:pt>
                <c:pt idx="243">
                  <c:v>5.0625</c:v>
                </c:pt>
                <c:pt idx="244">
                  <c:v>5.083333333333333</c:v>
                </c:pt>
                <c:pt idx="245">
                  <c:v>5.104166666666667</c:v>
                </c:pt>
                <c:pt idx="246">
                  <c:v>5.125</c:v>
                </c:pt>
                <c:pt idx="247">
                  <c:v>5.145833333333333</c:v>
                </c:pt>
                <c:pt idx="248">
                  <c:v>5.166666666666667</c:v>
                </c:pt>
                <c:pt idx="249">
                  <c:v>5.1875</c:v>
                </c:pt>
                <c:pt idx="250">
                  <c:v>5.208333333333333</c:v>
                </c:pt>
                <c:pt idx="251">
                  <c:v>5.229166666666667</c:v>
                </c:pt>
                <c:pt idx="252">
                  <c:v>5.25</c:v>
                </c:pt>
                <c:pt idx="253">
                  <c:v>5.270833333333333</c:v>
                </c:pt>
                <c:pt idx="254">
                  <c:v>5.291666666666667</c:v>
                </c:pt>
                <c:pt idx="255">
                  <c:v>5.3125</c:v>
                </c:pt>
                <c:pt idx="256">
                  <c:v>5.333333333333333</c:v>
                </c:pt>
                <c:pt idx="257">
                  <c:v>5.354166666666667</c:v>
                </c:pt>
                <c:pt idx="258">
                  <c:v>5.375</c:v>
                </c:pt>
                <c:pt idx="259">
                  <c:v>5.395833333333333</c:v>
                </c:pt>
                <c:pt idx="260">
                  <c:v>5.416666666666667</c:v>
                </c:pt>
                <c:pt idx="261">
                  <c:v>5.4375</c:v>
                </c:pt>
                <c:pt idx="262">
                  <c:v>5.458333333333333</c:v>
                </c:pt>
                <c:pt idx="263">
                  <c:v>5.479166666666667</c:v>
                </c:pt>
              </c:numCache>
            </c:numRef>
          </c:xVal>
          <c:yVal>
            <c:numRef>
              <c:f>'2nd-Order APF'!$Z$5:$Z$268</c:f>
              <c:numCache>
                <c:formatCode>General</c:formatCode>
                <c:ptCount val="264"/>
                <c:pt idx="0">
                  <c:v>0.83098222240901265</c:v>
                </c:pt>
                <c:pt idx="1">
                  <c:v>-0.30682099972835908</c:v>
                </c:pt>
                <c:pt idx="2">
                  <c:v>-0.24750911167178535</c:v>
                </c:pt>
                <c:pt idx="3">
                  <c:v>-0.19434492847437496</c:v>
                </c:pt>
                <c:pt idx="4">
                  <c:v>-0.14712215879645604</c:v>
                </c:pt>
                <c:pt idx="5">
                  <c:v>-0.10557631007831672</c:v>
                </c:pt>
                <c:pt idx="6">
                  <c:v>-6.9398668673653796E-2</c:v>
                </c:pt>
                <c:pt idx="7">
                  <c:v>-3.8248609784599957E-2</c:v>
                </c:pt>
                <c:pt idx="8">
                  <c:v>-1.176432666495681E-2</c:v>
                </c:pt>
                <c:pt idx="9">
                  <c:v>1.0427921802121994E-2</c:v>
                </c:pt>
                <c:pt idx="10">
                  <c:v>2.8705939587833219E-2</c:v>
                </c:pt>
                <c:pt idx="11">
                  <c:v>4.34449887858206E-2</c:v>
                </c:pt>
                <c:pt idx="12">
                  <c:v>5.5012341014128982E-2</c:v>
                </c:pt>
                <c:pt idx="13">
                  <c:v>6.3762874892351912E-2</c:v>
                </c:pt>
                <c:pt idx="14">
                  <c:v>7.0035611751136623E-2</c:v>
                </c:pt>
                <c:pt idx="15">
                  <c:v>7.4151085261807442E-2</c:v>
                </c:pt>
                <c:pt idx="16">
                  <c:v>7.6409445241710977E-2</c:v>
                </c:pt>
                <c:pt idx="17">
                  <c:v>7.7089201249108869E-2</c:v>
                </c:pt>
                <c:pt idx="18">
                  <c:v>7.6446517512525625E-2</c:v>
                </c:pt>
                <c:pt idx="19">
                  <c:v>7.4714977053670265E-2</c:v>
                </c:pt>
                <c:pt idx="20">
                  <c:v>7.2105739396727431E-2</c:v>
                </c:pt>
                <c:pt idx="21">
                  <c:v>6.8808022870518043E-2</c:v>
                </c:pt>
                <c:pt idx="22">
                  <c:v>6.4989849086634854E-2</c:v>
                </c:pt>
                <c:pt idx="23">
                  <c:v>6.0798993619418491E-2</c:v>
                </c:pt>
                <c:pt idx="24">
                  <c:v>5.6364093144254494E-2</c:v>
                </c:pt>
                <c:pt idx="25">
                  <c:v>5.1795865247399604E-2</c:v>
                </c:pt>
                <c:pt idx="26">
                  <c:v>4.7188402756370748E-2</c:v>
                </c:pt>
                <c:pt idx="27">
                  <c:v>4.2620509720808449E-2</c:v>
                </c:pt>
                <c:pt idx="28">
                  <c:v>3.8157051076930064E-2</c:v>
                </c:pt>
                <c:pt idx="29">
                  <c:v>3.38502925412449E-2</c:v>
                </c:pt>
                <c:pt idx="30">
                  <c:v>2.9741211396453554E-2</c:v>
                </c:pt>
                <c:pt idx="31">
                  <c:v>2.5860762556717355E-2</c:v>
                </c:pt>
                <c:pt idx="32">
                  <c:v>2.2231087638844699E-2</c:v>
                </c:pt>
                <c:pt idx="33">
                  <c:v>1.8866657733145591E-2</c:v>
                </c:pt>
                <c:pt idx="34">
                  <c:v>1.5775343179175963E-2</c:v>
                </c:pt>
                <c:pt idx="35">
                  <c:v>1.2959405926547641E-2</c:v>
                </c:pt>
                <c:pt idx="36">
                  <c:v>1.0416412020660027E-2</c:v>
                </c:pt>
                <c:pt idx="37">
                  <c:v>8.1400634202053058E-3</c:v>
                </c:pt>
                <c:pt idx="38">
                  <c:v>6.1209497509669922E-3</c:v>
                </c:pt>
                <c:pt idx="39">
                  <c:v>4.3472217523994909E-3</c:v>
                </c:pt>
                <c:pt idx="40">
                  <c:v>2.8051891032270081E-3</c:v>
                </c:pt>
                <c:pt idx="41">
                  <c:v>1.4798460428283406E-3</c:v>
                </c:pt>
                <c:pt idx="42">
                  <c:v>3.5532875870875362E-4</c:v>
                </c:pt>
                <c:pt idx="43">
                  <c:v>-5.8469109185439684E-4</c:v>
                </c:pt>
                <c:pt idx="44">
                  <c:v>-1.3566720957760405E-3</c:v>
                </c:pt>
                <c:pt idx="45">
                  <c:v>-1.9769232582256117E-3</c:v>
                </c:pt>
                <c:pt idx="46">
                  <c:v>-2.4613738153417275E-3</c:v>
                </c:pt>
                <c:pt idx="47">
                  <c:v>-2.8253879015088497E-3</c:v>
                </c:pt>
                <c:pt idx="48">
                  <c:v>-3.0836193930861688E-3</c:v>
                </c:pt>
                <c:pt idx="49">
                  <c:v>-3.24990241182641E-3</c:v>
                </c:pt>
                <c:pt idx="50">
                  <c:v>-3.3371731760510471E-3</c:v>
                </c:pt>
                <c:pt idx="51">
                  <c:v>-3.3574191254009656E-3</c:v>
                </c:pt>
                <c:pt idx="52">
                  <c:v>-3.3216515063689833E-3</c:v>
                </c:pt>
                <c:pt idx="53">
                  <c:v>-3.2398978827536408E-3</c:v>
                </c:pt>
                <c:pt idx="54">
                  <c:v>-3.1212113206868981E-3</c:v>
                </c:pt>
                <c:pt idx="55">
                  <c:v>-2.9736932860592279E-3</c:v>
                </c:pt>
                <c:pt idx="56">
                  <c:v>-2.804527578030876E-3</c:v>
                </c:pt>
                <c:pt idx="57">
                  <c:v>-2.6200229017896062E-3</c:v>
                </c:pt>
                <c:pt idx="58">
                  <c:v>-2.4256619534959523E-3</c:v>
                </c:pt>
                <c:pt idx="59">
                  <c:v>-2.2261551478588788E-3</c:v>
                </c:pt>
                <c:pt idx="60">
                  <c:v>-2.0254973620495503E-3</c:v>
                </c:pt>
                <c:pt idx="61">
                  <c:v>-1.8270262972843747E-3</c:v>
                </c:pt>
                <c:pt idx="62">
                  <c:v>-1.6334812704687214E-3</c:v>
                </c:pt>
                <c:pt idx="63">
                  <c:v>-1.4470614422830684E-3</c:v>
                </c:pt>
                <c:pt idx="64">
                  <c:v>-1.2694826648602269E-3</c:v>
                </c:pt>
                <c:pt idx="65">
                  <c:v>-1.1020322918878394E-3</c:v>
                </c:pt>
                <c:pt idx="66">
                  <c:v>-9.4562143696024338E-4</c:v>
                </c:pt>
                <c:pt idx="67">
                  <c:v>-8.008342928800704E-4</c:v>
                </c:pt>
                <c:pt idx="68">
                  <c:v>-6.6797423610865595E-4</c:v>
                </c:pt>
                <c:pt idx="69">
                  <c:v>-5.4710653753801009E-4</c:v>
                </c:pt>
                <c:pt idx="70">
                  <c:v>-4.3809758414170346E-4</c:v>
                </c:pt>
                <c:pt idx="71">
                  <c:v>-3.4065058684819055E-4</c:v>
                </c:pt>
                <c:pt idx="72">
                  <c:v>-2.5433780918836322E-4</c:v>
                </c:pt>
                <c:pt idx="73">
                  <c:v>-1.7862939992892193E-4</c:v>
                </c:pt>
                <c:pt idx="74">
                  <c:v>-1.1291895203512081E-4</c:v>
                </c:pt>
                <c:pt idx="75">
                  <c:v>-5.6545940907988291E-5</c:v>
                </c:pt>
                <c:pt idx="76">
                  <c:v>-8.8152178746852286E-6</c:v>
                </c:pt>
                <c:pt idx="77">
                  <c:v>3.0986248705441141E-5</c:v>
                </c:pt>
                <c:pt idx="78">
                  <c:v>6.3575181755049827E-5</c:v>
                </c:pt>
                <c:pt idx="79">
                  <c:v>8.9660144618820546E-5</c:v>
                </c:pt>
                <c:pt idx="80">
                  <c:v>1.0993182102361776E-4</c:v>
                </c:pt>
                <c:pt idx="81">
                  <c:v>1.2505521797000365E-4</c:v>
                </c:pt>
                <c:pt idx="82">
                  <c:v>1.3566358868181592E-4</c:v>
                </c:pt>
                <c:pt idx="83">
                  <c:v>1.4235388008620095E-4</c:v>
                </c:pt>
                <c:pt idx="84">
                  <c:v>1.4568351846342185E-4</c:v>
                </c:pt>
                <c:pt idx="85">
                  <c:v>1.4616835744252758E-4</c:v>
                </c:pt>
                <c:pt idx="86">
                  <c:v>1.4428162402899402E-4</c:v>
                </c:pt>
                <c:pt idx="87">
                  <c:v>1.4045371048893761E-4</c:v>
                </c:pt>
                <c:pt idx="88">
                  <c:v>1.3507267238509278E-4</c:v>
                </c:pt>
                <c:pt idx="89">
                  <c:v>1.2848530561096325E-4</c:v>
                </c:pt>
                <c:pt idx="90">
                  <c:v>1.2099868769116943E-4</c:v>
                </c:pt>
                <c:pt idx="91">
                  <c:v>1.1288208073534951E-4</c:v>
                </c:pt>
                <c:pt idx="92">
                  <c:v>1.0436910511128109E-4</c:v>
                </c:pt>
                <c:pt idx="93">
                  <c:v>9.566010403177949E-5</c:v>
                </c:pt>
                <c:pt idx="94">
                  <c:v>8.692462974793629E-5</c:v>
                </c:pt>
                <c:pt idx="95">
                  <c:v>7.8303991850571075E-5</c:v>
                </c:pt>
                <c:pt idx="96">
                  <c:v>6.9913817265128693E-5</c:v>
                </c:pt>
                <c:pt idx="97">
                  <c:v>6.1846579863076586E-5</c:v>
                </c:pt>
                <c:pt idx="98">
                  <c:v>5.4174065200544813E-5</c:v>
                </c:pt>
                <c:pt idx="99">
                  <c:v>4.6949742740436158E-5</c:v>
                </c:pt>
                <c:pt idx="100">
                  <c:v>4.0211024035729683E-5</c:v>
                </c:pt>
                <c:pt idx="101">
                  <c:v>3.3981390775687517E-5</c:v>
                </c:pt>
                <c:pt idx="102">
                  <c:v>2.8272381356079172E-5</c:v>
                </c:pt>
                <c:pt idx="103">
                  <c:v>2.3085428767134238E-5</c:v>
                </c:pt>
                <c:pt idx="104">
                  <c:v>1.8413546139929875E-5</c:v>
                </c:pt>
                <c:pt idx="105">
                  <c:v>1.4242859296730319E-5</c:v>
                </c:pt>
                <c:pt idx="106">
                  <c:v>1.0553988157991768E-5</c:v>
                </c:pt>
                <c:pt idx="107">
                  <c:v>7.3232809131601336E-6</c:v>
                </c:pt>
                <c:pt idx="108">
                  <c:v>4.5239065083682115E-6</c:v>
                </c:pt>
                <c:pt idx="109">
                  <c:v>2.1268122849326847E-6</c:v>
                </c:pt>
                <c:pt idx="110">
                  <c:v>1.0155455981990293E-7</c:v>
                </c:pt>
                <c:pt idx="111">
                  <c:v>-1.582989387320674E-6</c:v>
                </c:pt>
                <c:pt idx="112">
                  <c:v>-2.9580190289402801E-6</c:v>
                </c:pt>
                <c:pt idx="113">
                  <c:v>-4.0543088990149193E-6</c:v>
                </c:pt>
                <c:pt idx="114">
                  <c:v>-4.9017983534622399E-6</c:v>
                </c:pt>
                <c:pt idx="115">
                  <c:v>-5.5292637508263168E-6</c:v>
                </c:pt>
                <c:pt idx="116">
                  <c:v>-5.9640642578021288E-6</c:v>
                </c:pt>
                <c:pt idx="117">
                  <c:v>-6.2319528174731967E-6</c:v>
                </c:pt>
                <c:pt idx="118">
                  <c:v>-6.3569442276569212E-6</c:v>
                </c:pt>
                <c:pt idx="119">
                  <c:v>-6.361232743195408E-6</c:v>
                </c:pt>
                <c:pt idx="120">
                  <c:v>-6.2651521224675625E-6</c:v>
                </c:pt>
                <c:pt idx="121">
                  <c:v>-6.0871715701381976E-6</c:v>
                </c:pt>
                <c:pt idx="122">
                  <c:v>-5.8439215725959732E-6</c:v>
                </c:pt>
                <c:pt idx="123">
                  <c:v>-5.5502441689901035E-6</c:v>
                </c:pt>
                <c:pt idx="124">
                  <c:v>-5.2192627403543055E-6</c:v>
                </c:pt>
                <c:pt idx="125">
                  <c:v>-4.8624669247160083E-6</c:v>
                </c:pt>
                <c:pt idx="126">
                  <c:v>-4.4898087714940992E-6</c:v>
                </c:pt>
                <c:pt idx="127">
                  <c:v>-4.1098067293536483E-6</c:v>
                </c:pt>
                <c:pt idx="128">
                  <c:v>-3.7296545146264808E-6</c:v>
                </c:pt>
                <c:pt idx="129">
                  <c:v>-3.3553323300468579E-6</c:v>
                </c:pt>
                <c:pt idx="130">
                  <c:v>-2.9917182943928477E-6</c:v>
                </c:pt>
                <c:pt idx="131">
                  <c:v>-2.6426983019184922E-6</c:v>
                </c:pt>
                <c:pt idx="132">
                  <c:v>-2.3112728560981944E-6</c:v>
                </c:pt>
                <c:pt idx="133">
                  <c:v>-1.9996597156018107E-6</c:v>
                </c:pt>
                <c:pt idx="134">
                  <c:v>-1.7093914524298684E-6</c:v>
                </c:pt>
                <c:pt idx="135">
                  <c:v>-1.4414072539637404E-6</c:v>
                </c:pt>
                <c:pt idx="136">
                  <c:v>-1.1961385037960084E-6</c:v>
                </c:pt>
                <c:pt idx="137">
                  <c:v>-9.7358785227338292E-7</c:v>
                </c:pt>
                <c:pt idx="138">
                  <c:v>-7.7340163852125443E-7</c:v>
                </c:pt>
                <c:pt idx="139">
                  <c:v>-5.9493565322687286E-7</c:v>
                </c:pt>
                <c:pt idx="140">
                  <c:v>-4.3731433758292029E-7</c:v>
                </c:pt>
                <c:pt idx="141">
                  <c:v>-2.9948360048665226E-7</c:v>
                </c:pt>
                <c:pt idx="142">
                  <c:v>-1.8025750527805847E-7</c:v>
                </c:pt>
                <c:pt idx="143">
                  <c:v>-7.8359130858547714E-8</c:v>
                </c:pt>
                <c:pt idx="144">
                  <c:v>7.5440482376834735E-9</c:v>
                </c:pt>
                <c:pt idx="145">
                  <c:v>7.8809890629451928E-8</c:v>
                </c:pt>
                <c:pt idx="146">
                  <c:v>1.367960364214585E-7</c:v>
                </c:pt>
                <c:pt idx="147">
                  <c:v>1.8283867764602285E-7</c:v>
                </c:pt>
                <c:pt idx="148">
                  <c:v>2.1823525284676003E-7</c:v>
                </c:pt>
                <c:pt idx="149">
                  <c:v>2.442306736317985E-7</c:v>
                </c:pt>
                <c:pt idx="150">
                  <c:v>2.6200670198239241E-7</c:v>
                </c:pt>
                <c:pt idx="151">
                  <c:v>2.7267411218034957E-7</c:v>
                </c:pt>
                <c:pt idx="152">
                  <c:v>2.7726728948216494E-7</c:v>
                </c:pt>
                <c:pt idx="153">
                  <c:v>2.7674093829437147E-7</c:v>
                </c:pt>
                <c:pt idx="154">
                  <c:v>2.7196859487105237E-7</c:v>
                </c:pt>
                <c:pt idx="155">
                  <c:v>2.6374266283475147E-7</c:v>
                </c:pt>
                <c:pt idx="156">
                  <c:v>2.527757135801447E-7</c:v>
                </c:pt>
                <c:pt idx="157">
                  <c:v>2.3970281740287784E-7</c:v>
                </c:pt>
                <c:pt idx="158">
                  <c:v>2.250846946271764E-7</c:v>
                </c:pt>
                <c:pt idx="159">
                  <c:v>2.0941149877762778E-7</c:v>
                </c:pt>
                <c:pt idx="160">
                  <c:v>1.9310706570767163E-7</c:v>
                </c:pt>
                <c:pt idx="161">
                  <c:v>1.7653348337017874E-7</c:v>
                </c:pt>
                <c:pt idx="162">
                  <c:v>1.599958564536173E-7</c:v>
                </c:pt>
                <c:pt idx="163">
                  <c:v>1.4374715831333584E-7</c:v>
                </c:pt>
                <c:pt idx="164">
                  <c:v>1.2799307944139593E-7</c:v>
                </c:pt>
                <c:pt idx="165">
                  <c:v>1.1289679711208307E-7</c:v>
                </c:pt>
                <c:pt idx="166">
                  <c:v>9.8583604812616831E-8</c:v>
                </c:pt>
                <c:pt idx="167">
                  <c:v>8.5145352641031893E-8</c:v>
                </c:pt>
                <c:pt idx="168">
                  <c:v>7.2644661065383837E-8</c:v>
                </c:pt>
                <c:pt idx="169">
                  <c:v>6.1118880344628584E-8</c:v>
                </c:pt>
                <c:pt idx="170">
                  <c:v>5.0583776577290759E-8</c:v>
                </c:pt>
                <c:pt idx="171">
                  <c:v>4.1036932843287636E-8</c:v>
                </c:pt>
                <c:pt idx="172">
                  <c:v>3.2460860316701606E-8</c:v>
                </c:pt>
                <c:pt idx="173">
                  <c:v>2.4825819636142031E-8</c:v>
                </c:pt>
                <c:pt idx="174">
                  <c:v>1.8092357309504117E-8</c:v>
                </c:pt>
                <c:pt idx="175">
                  <c:v>1.2213565586355546E-8</c:v>
                </c:pt>
                <c:pt idx="176">
                  <c:v>7.1370771375035941E-9</c:v>
                </c:pt>
                <c:pt idx="177">
                  <c:v>2.8068081187711484E-9</c:v>
                </c:pt>
                <c:pt idx="178">
                  <c:v>-8.355351573621861E-10</c:v>
                </c:pt>
                <c:pt idx="179">
                  <c:v>-3.8491695887473598E-9</c:v>
                </c:pt>
                <c:pt idx="180">
                  <c:v>-6.2931516529557381E-9</c:v>
                </c:pt>
                <c:pt idx="181">
                  <c:v>-8.2254794423788846E-9</c:v>
                </c:pt>
                <c:pt idx="182">
                  <c:v>-9.7023630502302281E-9</c:v>
                </c:pt>
                <c:pt idx="183">
                  <c:v>-1.0777646282050803E-8</c:v>
                </c:pt>
                <c:pt idx="184">
                  <c:v>-1.1502363174507013E-8</c:v>
                </c:pt>
                <c:pt idx="185">
                  <c:v>-1.1924413483477106E-8</c:v>
                </c:pt>
                <c:pt idx="186">
                  <c:v>-1.208834211675574E-8</c:v>
                </c:pt>
                <c:pt idx="187">
                  <c:v>-1.2035208397922053E-8</c:v>
                </c:pt>
                <c:pt idx="188">
                  <c:v>-1.1802532026198514E-8</c:v>
                </c:pt>
                <c:pt idx="189">
                  <c:v>-1.1424303615815974E-8</c:v>
                </c:pt>
                <c:pt idx="190">
                  <c:v>-1.0931048734708461E-8</c:v>
                </c:pt>
                <c:pt idx="191">
                  <c:v>-1.0349935397078151E-8</c:v>
                </c:pt>
                <c:pt idx="192">
                  <c:v>-9.7049159815574222E-9</c:v>
                </c:pt>
                <c:pt idx="193">
                  <c:v>-9.0168955333804852E-9</c:v>
                </c:pt>
                <c:pt idx="194">
                  <c:v>-8.3039193548610685E-9</c:v>
                </c:pt>
                <c:pt idx="195">
                  <c:v>-7.5813736856347499E-9</c:v>
                </c:pt>
                <c:pt idx="196">
                  <c:v>-6.8621941167461478E-9</c:v>
                </c:pt>
                <c:pt idx="197">
                  <c:v>-6.157077166761504E-9</c:v>
                </c:pt>
                <c:pt idx="198">
                  <c:v>-5.4746911712750277E-9</c:v>
                </c:pt>
                <c:pt idx="199">
                  <c:v>-4.821883298419746E-9</c:v>
                </c:pt>
                <c:pt idx="200">
                  <c:v>-4.2038801024025178E-9</c:v>
                </c:pt>
                <c:pt idx="201">
                  <c:v>-3.6244795657199022E-9</c:v>
                </c:pt>
                <c:pt idx="202">
                  <c:v>-3.0862330604109644E-9</c:v>
                </c:pt>
                <c:pt idx="203">
                  <c:v>-2.5906160819121076E-9</c:v>
                </c:pt>
                <c:pt idx="204">
                  <c:v>-2.1381869787163164E-9</c:v>
                </c:pt>
                <c:pt idx="205">
                  <c:v>-1.7287332203691984E-9</c:v>
                </c:pt>
                <c:pt idx="206">
                  <c:v>-1.3614050188576893E-9</c:v>
                </c:pt>
                <c:pt idx="207">
                  <c:v>-1.0348363478064696E-9</c:v>
                </c:pt>
                <c:pt idx="208">
                  <c:v>-7.4725359379481053E-10</c:v>
                </c:pt>
                <c:pt idx="209">
                  <c:v>-4.9657222823781566E-10</c:v>
                </c:pt>
                <c:pt idx="210">
                  <c:v>-2.8048201027163868E-10</c:v>
                </c:pt>
                <c:pt idx="211">
                  <c:v>-9.6521324462769304E-11</c:v>
                </c:pt>
                <c:pt idx="212">
                  <c:v>5.7858674699404878E-11</c:v>
                </c:pt>
                <c:pt idx="213">
                  <c:v>1.8523939347092951E-10</c:v>
                </c:pt>
                <c:pt idx="214">
                  <c:v>2.8818885956905193E-10</c:v>
                </c:pt>
                <c:pt idx="215">
                  <c:v>3.692237570092498E-10</c:v>
                </c:pt>
                <c:pt idx="216">
                  <c:v>4.307786819932245E-10</c:v>
                </c:pt>
                <c:pt idx="217">
                  <c:v>4.7518188094707394E-10</c:v>
                </c:pt>
                <c:pt idx="218">
                  <c:v>5.0463675515784007E-10</c:v>
                </c:pt>
                <c:pt idx="219">
                  <c:v>5.212084470678349E-10</c:v>
                </c:pt>
                <c:pt idx="220">
                  <c:v>5.2681485945264167E-10</c:v>
                </c:pt>
                <c:pt idx="221">
                  <c:v>5.2322149892499426E-10</c:v>
                </c:pt>
                <c:pt idx="222">
                  <c:v>5.1203957815841101E-10</c:v>
                </c:pt>
                <c:pt idx="223">
                  <c:v>4.9472685577636438E-10</c:v>
                </c:pt>
                <c:pt idx="224">
                  <c:v>4.7259073803655789E-10</c:v>
                </c:pt>
                <c:pt idx="225">
                  <c:v>4.4679321144099675E-10</c:v>
                </c:pt>
                <c:pt idx="226">
                  <c:v>4.183572195469246E-10</c:v>
                </c:pt>
                <c:pt idx="227">
                  <c:v>3.8817413999468366E-10</c:v>
                </c:pt>
                <c:pt idx="228">
                  <c:v>3.5701205867382136E-10</c:v>
                </c:pt>
                <c:pt idx="229">
                  <c:v>3.2552457668783241E-10</c:v>
                </c:pt>
                <c:pt idx="230">
                  <c:v>2.9425992211009807E-10</c:v>
                </c:pt>
                <c:pt idx="231">
                  <c:v>2.6367017228655196E-10</c:v>
                </c:pt>
                <c:pt idx="232">
                  <c:v>2.3412042353973231E-10</c:v>
                </c:pt>
                <c:pt idx="233">
                  <c:v>2.0589777352726502E-10</c:v>
                </c:pt>
                <c:pt idx="234">
                  <c:v>1.7922000721709015E-10</c:v>
                </c:pt>
                <c:pt idx="235">
                  <c:v>1.5424390051369155E-10</c:v>
                </c:pt>
                <c:pt idx="236">
                  <c:v>1.3107307608855859E-10</c:v>
                </c:pt>
                <c:pt idx="237">
                  <c:v>1.097653640441879E-10</c:v>
                </c:pt>
                <c:pt idx="238">
                  <c:v>9.0339635803860541E-11</c:v>
                </c:pt>
                <c:pt idx="239">
                  <c:v>7.2782093213258193E-11</c:v>
                </c:pt>
                <c:pt idx="240">
                  <c:v>5.7052006418385441E-11</c:v>
                </c:pt>
                <c:pt idx="241">
                  <c:v>4.308690380652217E-11</c:v>
                </c:pt>
                <c:pt idx="242">
                  <c:v>3.0807225324468034E-11</c:v>
                </c:pt>
                <c:pt idx="243">
                  <c:v>2.0120456981852061E-11</c:v>
                </c:pt>
                <c:pt idx="244">
                  <c:v>1.0924769464326721E-11</c:v>
                </c:pt>
                <c:pt idx="245">
                  <c:v>3.1121876745385299E-12</c:v>
                </c:pt>
                <c:pt idx="246">
                  <c:v>-3.4286791662420724E-12</c:v>
                </c:pt>
                <c:pt idx="247">
                  <c:v>-8.810315347920128E-12</c:v>
                </c:pt>
                <c:pt idx="248">
                  <c:v>-1.3144351860327593E-11</c:v>
                </c:pt>
                <c:pt idx="249">
                  <c:v>-1.6539961994039471E-11</c:v>
                </c:pt>
                <c:pt idx="250">
                  <c:v>-1.9102566611329401E-11</c:v>
                </c:pt>
                <c:pt idx="251">
                  <c:v>-2.0932817028538807E-11</c:v>
                </c:pt>
                <c:pt idx="252">
                  <c:v>-2.2125824521038071E-11</c:v>
                </c:pt>
                <c:pt idx="253">
                  <c:v>-2.277060683644786E-11</c:v>
                </c:pt>
                <c:pt idx="254">
                  <c:v>-2.2949723707853506E-11</c:v>
                </c:pt>
                <c:pt idx="255">
                  <c:v>-2.2739075132086439E-11</c:v>
                </c:pt>
                <c:pt idx="256">
                  <c:v>-2.2207838062713612E-11</c:v>
                </c:pt>
                <c:pt idx="257">
                  <c:v>-2.1418519114849065E-11</c:v>
                </c:pt>
                <c:pt idx="258">
                  <c:v>-2.0427102848142912E-11</c:v>
                </c:pt>
                <c:pt idx="259">
                  <c:v>-1.9283277150786413E-11</c:v>
                </c:pt>
                <c:pt idx="260">
                  <c:v>-1.8030719162606534E-11</c:v>
                </c:pt>
                <c:pt idx="261">
                  <c:v>-1.6707427026280589E-11</c:v>
                </c:pt>
                <c:pt idx="262">
                  <c:v>-1.534608452425117E-11</c:v>
                </c:pt>
                <c:pt idx="263">
                  <c:v>-1.3974447331288914E-11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5-4281-BED4-42F95612E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'2nd-Order Low Shelf'!$L$4</c:f>
              <c:strCache>
                <c:ptCount val="1"/>
                <c:pt idx="0">
                  <c:v>Magnitude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'2nd-Order Low Shelf'!$E$5:$E$268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'2nd-Order Low Shelf'!$L$5:$L$268</c:f>
              <c:numCache>
                <c:formatCode>General</c:formatCode>
                <c:ptCount val="264"/>
                <c:pt idx="0">
                  <c:v>5.999389810703506</c:v>
                </c:pt>
                <c:pt idx="1">
                  <c:v>5.9993535087015415</c:v>
                </c:pt>
                <c:pt idx="2">
                  <c:v>5.999315046803229</c:v>
                </c:pt>
                <c:pt idx="3">
                  <c:v>5.9992742901634921</c:v>
                </c:pt>
                <c:pt idx="4">
                  <c:v>5.9992311102627731</c:v>
                </c:pt>
                <c:pt idx="5">
                  <c:v>5.9991853583867227</c:v>
                </c:pt>
                <c:pt idx="6">
                  <c:v>5.9991368923635164</c:v>
                </c:pt>
                <c:pt idx="7">
                  <c:v>5.999085548466061</c:v>
                </c:pt>
                <c:pt idx="8">
                  <c:v>5.9990311389919402</c:v>
                </c:pt>
                <c:pt idx="9">
                  <c:v>5.9989734971196427</c:v>
                </c:pt>
                <c:pt idx="10">
                  <c:v>5.9989124321716414</c:v>
                </c:pt>
                <c:pt idx="11">
                  <c:v>5.9988477269735228</c:v>
                </c:pt>
                <c:pt idx="12">
                  <c:v>5.9987791695153359</c:v>
                </c:pt>
                <c:pt idx="13">
                  <c:v>5.9987065549280363</c:v>
                </c:pt>
                <c:pt idx="14">
                  <c:v>5.9986295962467153</c:v>
                </c:pt>
                <c:pt idx="15">
                  <c:v>5.998548063970107</c:v>
                </c:pt>
                <c:pt idx="16">
                  <c:v>5.9984616993272057</c:v>
                </c:pt>
                <c:pt idx="17">
                  <c:v>5.9983701912025191</c:v>
                </c:pt>
                <c:pt idx="18">
                  <c:v>5.998273231395892</c:v>
                </c:pt>
                <c:pt idx="19">
                  <c:v>5.9981705168102151</c:v>
                </c:pt>
                <c:pt idx="20">
                  <c:v>5.9980616866523331</c:v>
                </c:pt>
                <c:pt idx="21">
                  <c:v>5.9979464050707492</c:v>
                </c:pt>
                <c:pt idx="22">
                  <c:v>5.9978242516560911</c:v>
                </c:pt>
                <c:pt idx="23">
                  <c:v>5.9976948293287506</c:v>
                </c:pt>
                <c:pt idx="24">
                  <c:v>5.9975577213473965</c:v>
                </c:pt>
                <c:pt idx="25">
                  <c:v>5.9974124403127433</c:v>
                </c:pt>
                <c:pt idx="26">
                  <c:v>5.9972585492859887</c:v>
                </c:pt>
                <c:pt idx="27">
                  <c:v>5.9970955122686362</c:v>
                </c:pt>
                <c:pt idx="28">
                  <c:v>5.9969227640731093</c:v>
                </c:pt>
                <c:pt idx="29">
                  <c:v>5.9967397654072387</c:v>
                </c:pt>
                <c:pt idx="30">
                  <c:v>5.9965458647331724</c:v>
                </c:pt>
                <c:pt idx="31">
                  <c:v>5.9963404638077229</c:v>
                </c:pt>
                <c:pt idx="32">
                  <c:v>5.9961228447401087</c:v>
                </c:pt>
                <c:pt idx="33">
                  <c:v>5.9958923137330489</c:v>
                </c:pt>
                <c:pt idx="34">
                  <c:v>5.9956480783765818</c:v>
                </c:pt>
                <c:pt idx="35">
                  <c:v>5.9953893039012964</c:v>
                </c:pt>
                <c:pt idx="36">
                  <c:v>5.9951151803320899</c:v>
                </c:pt>
                <c:pt idx="37">
                  <c:v>5.9948247887097041</c:v>
                </c:pt>
                <c:pt idx="38">
                  <c:v>5.9945171259130916</c:v>
                </c:pt>
                <c:pt idx="39">
                  <c:v>5.9941912101584451</c:v>
                </c:pt>
                <c:pt idx="40">
                  <c:v>5.9938458961733847</c:v>
                </c:pt>
                <c:pt idx="41">
                  <c:v>5.9934801352841971</c:v>
                </c:pt>
                <c:pt idx="42">
                  <c:v>5.9930926270021869</c:v>
                </c:pt>
                <c:pt idx="43">
                  <c:v>5.9926821250989617</c:v>
                </c:pt>
                <c:pt idx="44">
                  <c:v>5.9922472357530419</c:v>
                </c:pt>
                <c:pt idx="45">
                  <c:v>5.9917865813419766</c:v>
                </c:pt>
                <c:pt idx="46">
                  <c:v>5.9912985805098042</c:v>
                </c:pt>
                <c:pt idx="47">
                  <c:v>5.9907816149917021</c:v>
                </c:pt>
                <c:pt idx="48">
                  <c:v>5.9902340329478143</c:v>
                </c:pt>
                <c:pt idx="49">
                  <c:v>5.9896539523178571</c:v>
                </c:pt>
                <c:pt idx="50">
                  <c:v>5.9890394423329605</c:v>
                </c:pt>
                <c:pt idx="51">
                  <c:v>5.9883885798801515</c:v>
                </c:pt>
                <c:pt idx="52">
                  <c:v>5.9876990786834652</c:v>
                </c:pt>
                <c:pt idx="53">
                  <c:v>5.9869688086166395</c:v>
                </c:pt>
                <c:pt idx="54">
                  <c:v>5.9861951948678724</c:v>
                </c:pt>
                <c:pt idx="55">
                  <c:v>5.985375819090728</c:v>
                </c:pt>
                <c:pt idx="56">
                  <c:v>5.9845079665010985</c:v>
                </c:pt>
                <c:pt idx="57">
                  <c:v>5.983588721490241</c:v>
                </c:pt>
                <c:pt idx="58">
                  <c:v>5.9826151477122558</c:v>
                </c:pt>
                <c:pt idx="59">
                  <c:v>5.9815839005526215</c:v>
                </c:pt>
                <c:pt idx="60">
                  <c:v>5.9804918014440176</c:v>
                </c:pt>
                <c:pt idx="61">
                  <c:v>5.9793351031965569</c:v>
                </c:pt>
                <c:pt idx="62">
                  <c:v>5.9781100783543213</c:v>
                </c:pt>
                <c:pt idx="63">
                  <c:v>5.9768127435311413</c:v>
                </c:pt>
                <c:pt idx="64">
                  <c:v>5.9754388422309699</c:v>
                </c:pt>
                <c:pt idx="65">
                  <c:v>5.9739839058689626</c:v>
                </c:pt>
                <c:pt idx="66">
                  <c:v>5.972443164611267</c:v>
                </c:pt>
                <c:pt idx="67">
                  <c:v>5.9708116954114079</c:v>
                </c:pt>
                <c:pt idx="68">
                  <c:v>5.9690841670016601</c:v>
                </c:pt>
                <c:pt idx="69">
                  <c:v>5.9672548959264624</c:v>
                </c:pt>
                <c:pt idx="70">
                  <c:v>5.9653180981462963</c:v>
                </c:pt>
                <c:pt idx="71">
                  <c:v>5.96326743615802</c:v>
                </c:pt>
                <c:pt idx="72">
                  <c:v>5.9610963560903132</c:v>
                </c:pt>
                <c:pt idx="73">
                  <c:v>5.9587978922929086</c:v>
                </c:pt>
                <c:pt idx="74">
                  <c:v>5.9563646432377713</c:v>
                </c:pt>
                <c:pt idx="75">
                  <c:v>5.9537888513128117</c:v>
                </c:pt>
                <c:pt idx="76">
                  <c:v>5.9510622835789491</c:v>
                </c:pt>
                <c:pt idx="77">
                  <c:v>5.948176316262856</c:v>
                </c:pt>
                <c:pt idx="78">
                  <c:v>5.9451218088238953</c:v>
                </c:pt>
                <c:pt idx="79">
                  <c:v>5.9418890762655519</c:v>
                </c:pt>
                <c:pt idx="80">
                  <c:v>5.9384678604898102</c:v>
                </c:pt>
                <c:pt idx="81">
                  <c:v>5.934847672690581</c:v>
                </c:pt>
                <c:pt idx="82">
                  <c:v>5.9310169226990013</c:v>
                </c:pt>
                <c:pt idx="83">
                  <c:v>5.9269638672949387</c:v>
                </c:pt>
                <c:pt idx="84">
                  <c:v>5.9226758422262975</c:v>
                </c:pt>
                <c:pt idx="85">
                  <c:v>5.9181397483553404</c:v>
                </c:pt>
                <c:pt idx="86">
                  <c:v>5.9133414886831961</c:v>
                </c:pt>
                <c:pt idx="87">
                  <c:v>5.9082666287150545</c:v>
                </c:pt>
                <c:pt idx="88">
                  <c:v>5.9028995226849297</c:v>
                </c:pt>
                <c:pt idx="89">
                  <c:v>5.8972239925251912</c:v>
                </c:pt>
                <c:pt idx="90">
                  <c:v>5.8912231779767037</c:v>
                </c:pt>
                <c:pt idx="91">
                  <c:v>5.8848790386659573</c:v>
                </c:pt>
                <c:pt idx="92">
                  <c:v>5.8781726144463464</c:v>
                </c:pt>
                <c:pt idx="93">
                  <c:v>5.871084680209897</c:v>
                </c:pt>
                <c:pt idx="94">
                  <c:v>5.863594046138437</c:v>
                </c:pt>
                <c:pt idx="95">
                  <c:v>5.8556791999514726</c:v>
                </c:pt>
                <c:pt idx="96">
                  <c:v>5.847317630612122</c:v>
                </c:pt>
                <c:pt idx="97">
                  <c:v>5.8384852336487016</c:v>
                </c:pt>
                <c:pt idx="98">
                  <c:v>5.8291575825378157</c:v>
                </c:pt>
                <c:pt idx="99">
                  <c:v>5.8193082053577943</c:v>
                </c:pt>
                <c:pt idx="100">
                  <c:v>5.8089104964497116</c:v>
                </c:pt>
                <c:pt idx="101">
                  <c:v>5.7979357254907011</c:v>
                </c:pt>
                <c:pt idx="102">
                  <c:v>5.7863546261347025</c:v>
                </c:pt>
                <c:pt idx="103">
                  <c:v>5.7741363649049626</c:v>
                </c:pt>
                <c:pt idx="104">
                  <c:v>5.7612491696328618</c:v>
                </c:pt>
                <c:pt idx="105">
                  <c:v>5.747659900436294</c:v>
                </c:pt>
                <c:pt idx="106">
                  <c:v>5.7333340376297599</c:v>
                </c:pt>
                <c:pt idx="107">
                  <c:v>5.7182359201525195</c:v>
                </c:pt>
                <c:pt idx="108">
                  <c:v>5.7023287772522115</c:v>
                </c:pt>
                <c:pt idx="109">
                  <c:v>5.6855745153607851</c:v>
                </c:pt>
                <c:pt idx="110">
                  <c:v>5.6679340024598632</c:v>
                </c:pt>
                <c:pt idx="111">
                  <c:v>5.6493663329201729</c:v>
                </c:pt>
                <c:pt idx="112">
                  <c:v>5.6298304509256276</c:v>
                </c:pt>
                <c:pt idx="113">
                  <c:v>5.6092836601651053</c:v>
                </c:pt>
                <c:pt idx="114">
                  <c:v>5.5876822103590476</c:v>
                </c:pt>
                <c:pt idx="115">
                  <c:v>5.5649816804579508</c:v>
                </c:pt>
                <c:pt idx="116">
                  <c:v>5.5411371189153336</c:v>
                </c:pt>
                <c:pt idx="117">
                  <c:v>5.516101995752325</c:v>
                </c:pt>
                <c:pt idx="118">
                  <c:v>5.4898304172763943</c:v>
                </c:pt>
                <c:pt idx="119">
                  <c:v>5.4622752199879363</c:v>
                </c:pt>
                <c:pt idx="120">
                  <c:v>5.433389352811302</c:v>
                </c:pt>
                <c:pt idx="121">
                  <c:v>5.4031257972184843</c:v>
                </c:pt>
                <c:pt idx="122">
                  <c:v>5.3714374769244886</c:v>
                </c:pt>
                <c:pt idx="123">
                  <c:v>5.3382778304044756</c:v>
                </c:pt>
                <c:pt idx="124">
                  <c:v>5.3036011007013171</c:v>
                </c:pt>
                <c:pt idx="125">
                  <c:v>5.2673626499467545</c:v>
                </c:pt>
                <c:pt idx="126">
                  <c:v>5.2295185968187283</c:v>
                </c:pt>
                <c:pt idx="127">
                  <c:v>5.1900268423273079</c:v>
                </c:pt>
                <c:pt idx="128">
                  <c:v>5.1488474583420816</c:v>
                </c:pt>
                <c:pt idx="129">
                  <c:v>5.1059427330164748</c:v>
                </c:pt>
                <c:pt idx="130">
                  <c:v>5.0612772108906103</c:v>
                </c:pt>
                <c:pt idx="131">
                  <c:v>5.0148192178033932</c:v>
                </c:pt>
                <c:pt idx="132">
                  <c:v>4.9665405925734456</c:v>
                </c:pt>
                <c:pt idx="133">
                  <c:v>4.9164160076897536</c:v>
                </c:pt>
                <c:pt idx="134">
                  <c:v>4.8644256786809521</c:v>
                </c:pt>
                <c:pt idx="135">
                  <c:v>4.8105543454770121</c:v>
                </c:pt>
                <c:pt idx="136">
                  <c:v>4.7547913447919843</c:v>
                </c:pt>
                <c:pt idx="137">
                  <c:v>4.697132605780344</c:v>
                </c:pt>
                <c:pt idx="138">
                  <c:v>4.6375795678946794</c:v>
                </c:pt>
                <c:pt idx="139">
                  <c:v>4.5761399916916279</c:v>
                </c:pt>
                <c:pt idx="140">
                  <c:v>4.5128287557020066</c:v>
                </c:pt>
                <c:pt idx="141">
                  <c:v>4.447668233847506</c:v>
                </c:pt>
                <c:pt idx="142">
                  <c:v>4.3806870775021629</c:v>
                </c:pt>
                <c:pt idx="143">
                  <c:v>4.3119232262288643</c:v>
                </c:pt>
                <c:pt idx="144">
                  <c:v>4.241421043252152</c:v>
                </c:pt>
                <c:pt idx="145">
                  <c:v>4.1692338229488541</c:v>
                </c:pt>
                <c:pt idx="146">
                  <c:v>4.0954223642647767</c:v>
                </c:pt>
                <c:pt idx="147">
                  <c:v>4.0200565439378817</c:v>
                </c:pt>
                <c:pt idx="148">
                  <c:v>3.9432126358103865</c:v>
                </c:pt>
                <c:pt idx="149">
                  <c:v>3.864976601607681</c:v>
                </c:pt>
                <c:pt idx="150">
                  <c:v>3.785440530210566</c:v>
                </c:pt>
                <c:pt idx="151">
                  <c:v>3.7047042547463955</c:v>
                </c:pt>
                <c:pt idx="152">
                  <c:v>3.6228753311923088</c:v>
                </c:pt>
                <c:pt idx="153">
                  <c:v>3.5400664652556357</c:v>
                </c:pt>
                <c:pt idx="154">
                  <c:v>3.4563968158176746</c:v>
                </c:pt>
                <c:pt idx="155">
                  <c:v>3.3719907060169776</c:v>
                </c:pt>
                <c:pt idx="156">
                  <c:v>3.2869773171901921</c:v>
                </c:pt>
                <c:pt idx="157">
                  <c:v>3.2014890043790345</c:v>
                </c:pt>
                <c:pt idx="158">
                  <c:v>3.115661551652396</c:v>
                </c:pt>
                <c:pt idx="159">
                  <c:v>3.0296330357709387</c:v>
                </c:pt>
                <c:pt idx="160">
                  <c:v>2.943542115032499</c:v>
                </c:pt>
                <c:pt idx="161">
                  <c:v>2.8575284337786533</c:v>
                </c:pt>
                <c:pt idx="162">
                  <c:v>2.771730882547617</c:v>
                </c:pt>
                <c:pt idx="163">
                  <c:v>2.6862873410767598</c:v>
                </c:pt>
                <c:pt idx="164">
                  <c:v>2.6013330401055965</c:v>
                </c:pt>
                <c:pt idx="165">
                  <c:v>2.517000341937373</c:v>
                </c:pt>
                <c:pt idx="166">
                  <c:v>2.4334174899107457</c:v>
                </c:pt>
                <c:pt idx="167">
                  <c:v>2.3507086485961604</c:v>
                </c:pt>
                <c:pt idx="168">
                  <c:v>2.268991854210805</c:v>
                </c:pt>
                <c:pt idx="169">
                  <c:v>2.1883802866315194</c:v>
                </c:pt>
                <c:pt idx="170">
                  <c:v>2.10897955170707</c:v>
                </c:pt>
                <c:pt idx="171">
                  <c:v>2.0308892117853574</c:v>
                </c:pt>
                <c:pt idx="172">
                  <c:v>1.9542009755005763</c:v>
                </c:pt>
                <c:pt idx="173">
                  <c:v>1.8789990687360647</c:v>
                </c:pt>
                <c:pt idx="174">
                  <c:v>1.8053598540005076</c:v>
                </c:pt>
                <c:pt idx="175">
                  <c:v>1.7333515696209425</c:v>
                </c:pt>
                <c:pt idx="176">
                  <c:v>1.6630346286083233</c:v>
                </c:pt>
                <c:pt idx="177">
                  <c:v>1.594461038454501</c:v>
                </c:pt>
                <c:pt idx="178">
                  <c:v>1.5276749983853652</c:v>
                </c:pt>
                <c:pt idx="179">
                  <c:v>1.4627126544342919</c:v>
                </c:pt>
                <c:pt idx="180">
                  <c:v>1.3996028627939803</c:v>
                </c:pt>
                <c:pt idx="181">
                  <c:v>1.3383667070333503</c:v>
                </c:pt>
                <c:pt idx="182">
                  <c:v>1.2790181374005907</c:v>
                </c:pt>
                <c:pt idx="183">
                  <c:v>1.2215645498001344</c:v>
                </c:pt>
                <c:pt idx="184">
                  <c:v>1.1660067548022983</c:v>
                </c:pt>
                <c:pt idx="185">
                  <c:v>1.112339627781519</c:v>
                </c:pt>
                <c:pt idx="186">
                  <c:v>1.0605524494447418</c:v>
                </c:pt>
                <c:pt idx="187">
                  <c:v>1.0106292057154509</c:v>
                </c:pt>
                <c:pt idx="188">
                  <c:v>0.96254929976376535</c:v>
                </c:pt>
                <c:pt idx="189">
                  <c:v>0.91628763207995156</c:v>
                </c:pt>
                <c:pt idx="190">
                  <c:v>0.87181536709215235</c:v>
                </c:pt>
                <c:pt idx="191">
                  <c:v>0.82910016623182592</c:v>
                </c:pt>
                <c:pt idx="192">
                  <c:v>0.78810664021080767</c:v>
                </c:pt>
                <c:pt idx="193">
                  <c:v>0.74879667459414834</c:v>
                </c:pt>
                <c:pt idx="194">
                  <c:v>0.71113009870103339</c:v>
                </c:pt>
                <c:pt idx="195">
                  <c:v>0.67506461311117416</c:v>
                </c:pt>
                <c:pt idx="196">
                  <c:v>0.64055655465397843</c:v>
                </c:pt>
                <c:pt idx="197">
                  <c:v>0.60756087760622712</c:v>
                </c:pt>
                <c:pt idx="198">
                  <c:v>0.576031733984816</c:v>
                </c:pt>
                <c:pt idx="199">
                  <c:v>0.54592250218476901</c:v>
                </c:pt>
                <c:pt idx="200">
                  <c:v>0.51718628247543341</c:v>
                </c:pt>
                <c:pt idx="201">
                  <c:v>0.48977591401938969</c:v>
                </c:pt>
                <c:pt idx="202">
                  <c:v>0.46364439136130775</c:v>
                </c:pt>
                <c:pt idx="203">
                  <c:v>0.43874481990398517</c:v>
                </c:pt>
                <c:pt idx="204">
                  <c:v>0.41503084447873756</c:v>
                </c:pt>
                <c:pt idx="205">
                  <c:v>0.39245658662819921</c:v>
                </c:pt>
                <c:pt idx="206">
                  <c:v>0.37097687553544545</c:v>
                </c:pt>
                <c:pt idx="207">
                  <c:v>0.3505473892451515</c:v>
                </c:pt>
                <c:pt idx="208">
                  <c:v>0.33112467039769122</c:v>
                </c:pt>
                <c:pt idx="209">
                  <c:v>0.31266625057376879</c:v>
                </c:pt>
                <c:pt idx="210">
                  <c:v>0.29513077297426132</c:v>
                </c:pt>
                <c:pt idx="211">
                  <c:v>0.27847792655360226</c:v>
                </c:pt>
                <c:pt idx="212">
                  <c:v>0.26266861876909797</c:v>
                </c:pt>
                <c:pt idx="213">
                  <c:v>0.24766490187218088</c:v>
                </c:pt>
                <c:pt idx="214">
                  <c:v>0.23343009338135948</c:v>
                </c:pt>
                <c:pt idx="215">
                  <c:v>0.21992871070066272</c:v>
                </c:pt>
                <c:pt idx="216">
                  <c:v>0.20712653302614736</c:v>
                </c:pt>
                <c:pt idx="217">
                  <c:v>0.19499057233933159</c:v>
                </c:pt>
                <c:pt idx="218">
                  <c:v>0.18348908670022562</c:v>
                </c:pt>
                <c:pt idx="219">
                  <c:v>0.17259155455678091</c:v>
                </c:pt>
                <c:pt idx="220">
                  <c:v>0.16226868149092522</c:v>
                </c:pt>
                <c:pt idx="221">
                  <c:v>0.15249234930729491</c:v>
                </c:pt>
                <c:pt idx="222">
                  <c:v>0.14323562711116733</c:v>
                </c:pt>
                <c:pt idx="223">
                  <c:v>0.13447272804332211</c:v>
                </c:pt>
                <c:pt idx="224">
                  <c:v>0.12617898435407668</c:v>
                </c:pt>
                <c:pt idx="225">
                  <c:v>0.1183308200335349</c:v>
                </c:pt>
                <c:pt idx="226">
                  <c:v>0.11090572149312464</c:v>
                </c:pt>
                <c:pt idx="227">
                  <c:v>0.10388220674303861</c:v>
                </c:pt>
                <c:pt idx="228">
                  <c:v>9.7239787317763574E-2</c:v>
                </c:pt>
                <c:pt idx="229">
                  <c:v>9.0958940917112902E-2</c:v>
                </c:pt>
                <c:pt idx="230">
                  <c:v>8.5021081624647221E-2</c:v>
                </c:pt>
                <c:pt idx="231">
                  <c:v>7.9408511811516008E-2</c:v>
                </c:pt>
                <c:pt idx="232">
                  <c:v>7.4104411800708203E-2</c:v>
                </c:pt>
                <c:pt idx="233">
                  <c:v>6.9092785769220386E-2</c:v>
                </c:pt>
                <c:pt idx="234">
                  <c:v>6.4358441582526113E-2</c:v>
                </c:pt>
                <c:pt idx="235">
                  <c:v>5.9886956207458951E-2</c:v>
                </c:pt>
                <c:pt idx="236">
                  <c:v>5.5664649449866127E-2</c:v>
                </c:pt>
                <c:pt idx="237">
                  <c:v>5.1678545084304431E-2</c:v>
                </c:pt>
                <c:pt idx="238">
                  <c:v>4.7916348772629777E-2</c:v>
                </c:pt>
                <c:pt idx="239">
                  <c:v>4.4366418144287927E-2</c:v>
                </c:pt>
                <c:pt idx="240">
                  <c:v>4.1017738096409052E-2</c:v>
                </c:pt>
                <c:pt idx="241">
                  <c:v>3.785989018112907E-2</c:v>
                </c:pt>
                <c:pt idx="242">
                  <c:v>3.4883030962853522E-2</c:v>
                </c:pt>
                <c:pt idx="243">
                  <c:v>3.2077871300469629E-2</c:v>
                </c:pt>
                <c:pt idx="244">
                  <c:v>2.943564794650223E-2</c:v>
                </c:pt>
                <c:pt idx="245">
                  <c:v>2.69481100296858E-2</c:v>
                </c:pt>
                <c:pt idx="246">
                  <c:v>2.4607493409411554E-2</c:v>
                </c:pt>
                <c:pt idx="247">
                  <c:v>2.2406506492794916E-2</c:v>
                </c:pt>
                <c:pt idx="248">
                  <c:v>2.0338313935858547E-2</c:v>
                </c:pt>
                <c:pt idx="249">
                  <c:v>1.83965195609339E-2</c:v>
                </c:pt>
                <c:pt idx="250">
                  <c:v>1.6575157687038711E-2</c:v>
                </c:pt>
                <c:pt idx="251">
                  <c:v>1.486867758361312E-2</c:v>
                </c:pt>
                <c:pt idx="252">
                  <c:v>1.3271939358261042E-2</c:v>
                </c:pt>
                <c:pt idx="253">
                  <c:v>1.1780203700702038E-2</c:v>
                </c:pt>
                <c:pt idx="254">
                  <c:v>1.0389131072011323E-2</c:v>
                </c:pt>
                <c:pt idx="255">
                  <c:v>9.0947801157837786E-3</c:v>
                </c:pt>
                <c:pt idx="256">
                  <c:v>7.8936094954477655E-3</c:v>
                </c:pt>
                <c:pt idx="257">
                  <c:v>6.7824868216201884E-3</c:v>
                </c:pt>
                <c:pt idx="258">
                  <c:v>5.7586989153210035E-3</c:v>
                </c:pt>
                <c:pt idx="259">
                  <c:v>4.8199691970290445E-3</c:v>
                </c:pt>
                <c:pt idx="260">
                  <c:v>3.9644826273685227E-3</c:v>
                </c:pt>
                <c:pt idx="261">
                  <c:v>3.1909176670934418E-3</c:v>
                </c:pt>
                <c:pt idx="262">
                  <c:v>2.4984899155774355E-3</c:v>
                </c:pt>
                <c:pt idx="263">
                  <c:v>1.8870071281183631E-3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5-4AE5-AD70-481DD059C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(deg)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'2nd-Order Low Shelf'!$P$4</c:f>
              <c:strCache>
                <c:ptCount val="1"/>
                <c:pt idx="0">
                  <c:v>Phase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'2nd-Order Low Shelf'!$E$5:$E$268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'2nd-Order Low Shelf'!$P$5:$P$268</c:f>
              <c:numCache>
                <c:formatCode>General</c:formatCode>
                <c:ptCount val="264"/>
                <c:pt idx="0">
                  <c:v>-0.39714617138337521</c:v>
                </c:pt>
                <c:pt idx="1">
                  <c:v>-0.40878797814656542</c:v>
                </c:pt>
                <c:pt idx="2">
                  <c:v>-0.42077102863435023</c:v>
                </c:pt>
                <c:pt idx="3">
                  <c:v>-0.43310720721244461</c:v>
                </c:pt>
                <c:pt idx="4">
                  <c:v>-0.44580442510999613</c:v>
                </c:pt>
                <c:pt idx="5">
                  <c:v>-0.45887456109579589</c:v>
                </c:pt>
                <c:pt idx="6">
                  <c:v>-0.47232552053271265</c:v>
                </c:pt>
                <c:pt idx="7">
                  <c:v>-0.48616917567245388</c:v>
                </c:pt>
                <c:pt idx="8">
                  <c:v>-0.50042136487571898</c:v>
                </c:pt>
                <c:pt idx="9">
                  <c:v>-0.51508998232748271</c:v>
                </c:pt>
                <c:pt idx="10">
                  <c:v>-0.53018688789164992</c:v>
                </c:pt>
                <c:pt idx="11">
                  <c:v>-0.54572790617000588</c:v>
                </c:pt>
                <c:pt idx="12">
                  <c:v>-0.56172488661838293</c:v>
                </c:pt>
                <c:pt idx="13">
                  <c:v>-0.5781857037898458</c:v>
                </c:pt>
                <c:pt idx="14">
                  <c:v>-0.59513410318048554</c:v>
                </c:pt>
                <c:pt idx="15">
                  <c:v>-0.6125779460555566</c:v>
                </c:pt>
                <c:pt idx="16">
                  <c:v>-0.63052905596187658</c:v>
                </c:pt>
                <c:pt idx="17">
                  <c:v>-0.64900718593432594</c:v>
                </c:pt>
                <c:pt idx="18">
                  <c:v>-0.66802811081142632</c:v>
                </c:pt>
                <c:pt idx="19">
                  <c:v>-0.6876036274225088</c:v>
                </c:pt>
                <c:pt idx="20">
                  <c:v>-0.70775345875506723</c:v>
                </c:pt>
                <c:pt idx="21">
                  <c:v>-0.72848938001973185</c:v>
                </c:pt>
                <c:pt idx="22">
                  <c:v>-0.74983505744580536</c:v>
                </c:pt>
                <c:pt idx="23">
                  <c:v>-0.77180620746611284</c:v>
                </c:pt>
                <c:pt idx="24">
                  <c:v>-0.79441853201272028</c:v>
                </c:pt>
                <c:pt idx="25">
                  <c:v>-0.81769565067555627</c:v>
                </c:pt>
                <c:pt idx="26">
                  <c:v>-0.84164926473835922</c:v>
                </c:pt>
                <c:pt idx="27">
                  <c:v>-0.8663029564777317</c:v>
                </c:pt>
                <c:pt idx="28">
                  <c:v>-0.89168028577960357</c:v>
                </c:pt>
                <c:pt idx="29">
                  <c:v>-0.91779685769508579</c:v>
                </c:pt>
                <c:pt idx="30">
                  <c:v>-0.94468014878733941</c:v>
                </c:pt>
                <c:pt idx="31">
                  <c:v>-0.97234571234500355</c:v>
                </c:pt>
                <c:pt idx="32">
                  <c:v>-1.0008209666367991</c:v>
                </c:pt>
                <c:pt idx="33">
                  <c:v>-1.0301253681048141</c:v>
                </c:pt>
                <c:pt idx="34">
                  <c:v>-1.0602862656863976</c:v>
                </c:pt>
                <c:pt idx="35">
                  <c:v>-1.0913309679250518</c:v>
                </c:pt>
                <c:pt idx="36">
                  <c:v>-1.1232788156293214</c:v>
                </c:pt>
                <c:pt idx="37">
                  <c:v>-1.1561570298016821</c:v>
                </c:pt>
                <c:pt idx="38">
                  <c:v>-1.1899967414759949</c:v>
                </c:pt>
                <c:pt idx="39">
                  <c:v>-1.2248211039331403</c:v>
                </c:pt>
                <c:pt idx="40">
                  <c:v>-1.2606650920806142</c:v>
                </c:pt>
                <c:pt idx="41">
                  <c:v>-1.2975477761848577</c:v>
                </c:pt>
                <c:pt idx="42">
                  <c:v>-1.3355079528585228</c:v>
                </c:pt>
                <c:pt idx="43">
                  <c:v>-1.3745724631556966</c:v>
                </c:pt>
                <c:pt idx="44">
                  <c:v>-1.4147759795758195</c:v>
                </c:pt>
                <c:pt idx="45">
                  <c:v>-1.4561451694448109</c:v>
                </c:pt>
                <c:pt idx="46">
                  <c:v>-1.4987184685173225</c:v>
                </c:pt>
                <c:pt idx="47">
                  <c:v>-1.5425302452149874</c:v>
                </c:pt>
                <c:pt idx="48">
                  <c:v>-1.5876107967334441</c:v>
                </c:pt>
                <c:pt idx="49">
                  <c:v>-1.6340021493350425</c:v>
                </c:pt>
                <c:pt idx="50">
                  <c:v>-1.6817422313848338</c:v>
                </c:pt>
                <c:pt idx="51">
                  <c:v>-1.7308609192515705</c:v>
                </c:pt>
                <c:pt idx="52">
                  <c:v>-1.781407668070722</c:v>
                </c:pt>
                <c:pt idx="53">
                  <c:v>-1.8334120077400768</c:v>
                </c:pt>
                <c:pt idx="54">
                  <c:v>-1.8869269492534828</c:v>
                </c:pt>
                <c:pt idx="55">
                  <c:v>-1.9419855559972987</c:v>
                </c:pt>
                <c:pt idx="56">
                  <c:v>-1.9986324923096632</c:v>
                </c:pt>
                <c:pt idx="57">
                  <c:v>-2.056916101881594</c:v>
                </c:pt>
                <c:pt idx="58">
                  <c:v>-2.1168765669835485</c:v>
                </c:pt>
                <c:pt idx="59">
                  <c:v>-2.1785695143080401</c:v>
                </c:pt>
                <c:pt idx="60">
                  <c:v>-2.2420305559956133</c:v>
                </c:pt>
                <c:pt idx="61">
                  <c:v>-2.3073185508583456</c:v>
                </c:pt>
                <c:pt idx="62">
                  <c:v>-2.3744801566776319</c:v>
                </c:pt>
                <c:pt idx="63">
                  <c:v>-2.4435655353782284</c:v>
                </c:pt>
                <c:pt idx="64">
                  <c:v>-2.5146283068997626</c:v>
                </c:pt>
                <c:pt idx="65">
                  <c:v>-2.5877215791005757</c:v>
                </c:pt>
                <c:pt idx="66">
                  <c:v>-2.662901823925039</c:v>
                </c:pt>
                <c:pt idx="67">
                  <c:v>-2.7402209920479428</c:v>
                </c:pt>
                <c:pt idx="68">
                  <c:v>-2.8197382113337852</c:v>
                </c:pt>
                <c:pt idx="69">
                  <c:v>-2.9015157954144457</c:v>
                </c:pt>
                <c:pt idx="70">
                  <c:v>-2.9856074619852118</c:v>
                </c:pt>
                <c:pt idx="71">
                  <c:v>-3.072077801285086</c:v>
                </c:pt>
                <c:pt idx="72">
                  <c:v>-3.1609865749873163</c:v>
                </c:pt>
                <c:pt idx="73">
                  <c:v>-3.2523964441326654</c:v>
                </c:pt>
                <c:pt idx="74">
                  <c:v>-3.3463728696073898</c:v>
                </c:pt>
                <c:pt idx="75">
                  <c:v>-3.4429801247036886</c:v>
                </c:pt>
                <c:pt idx="76">
                  <c:v>-3.5422850776266896</c:v>
                </c:pt>
                <c:pt idx="77">
                  <c:v>-3.6443531981697914</c:v>
                </c:pt>
                <c:pt idx="78">
                  <c:v>-3.7492523131981912</c:v>
                </c:pt>
                <c:pt idx="79">
                  <c:v>-3.8570524616423461</c:v>
                </c:pt>
                <c:pt idx="80">
                  <c:v>-3.9678257370643575</c:v>
                </c:pt>
                <c:pt idx="81">
                  <c:v>-4.081634593424889</c:v>
                </c:pt>
                <c:pt idx="82">
                  <c:v>-4.1985586088888907</c:v>
                </c:pt>
                <c:pt idx="83">
                  <c:v>-4.3186635334253083</c:v>
                </c:pt>
                <c:pt idx="84">
                  <c:v>-4.4420241398118954</c:v>
                </c:pt>
                <c:pt idx="85">
                  <c:v>-4.5687086820601062</c:v>
                </c:pt>
                <c:pt idx="86">
                  <c:v>-4.6987939369967133</c:v>
                </c:pt>
                <c:pt idx="87">
                  <c:v>-4.8323459057882623</c:v>
                </c:pt>
                <c:pt idx="88">
                  <c:v>-4.9694423528722025</c:v>
                </c:pt>
                <c:pt idx="89">
                  <c:v>-5.1101535138695811</c:v>
                </c:pt>
                <c:pt idx="90">
                  <c:v>-5.2545456373258306</c:v>
                </c:pt>
                <c:pt idx="91">
                  <c:v>-5.4026919312569444</c:v>
                </c:pt>
                <c:pt idx="92">
                  <c:v>-5.5546646128357571</c:v>
                </c:pt>
                <c:pt idx="93">
                  <c:v>-5.7105196476364828</c:v>
                </c:pt>
                <c:pt idx="94">
                  <c:v>-5.87033362059372</c:v>
                </c:pt>
                <c:pt idx="95">
                  <c:v>-6.0341659967502403</c:v>
                </c:pt>
                <c:pt idx="96">
                  <c:v>-6.202073620445292</c:v>
                </c:pt>
                <c:pt idx="97">
                  <c:v>-6.3741211704927769</c:v>
                </c:pt>
                <c:pt idx="98">
                  <c:v>-6.5503549242649663</c:v>
                </c:pt>
                <c:pt idx="99">
                  <c:v>-6.730835078342527</c:v>
                </c:pt>
                <c:pt idx="100">
                  <c:v>-6.9155987189077468</c:v>
                </c:pt>
                <c:pt idx="101">
                  <c:v>-7.1046954130090008</c:v>
                </c:pt>
                <c:pt idx="102">
                  <c:v>-7.2981575951906512</c:v>
                </c:pt>
                <c:pt idx="103">
                  <c:v>-7.496017816757262</c:v>
                </c:pt>
                <c:pt idx="104">
                  <c:v>-7.6982972517974284</c:v>
                </c:pt>
                <c:pt idx="105">
                  <c:v>-7.9050119837040986</c:v>
                </c:pt>
                <c:pt idx="106">
                  <c:v>-8.116172052204945</c:v>
                </c:pt>
                <c:pt idx="107">
                  <c:v>-8.3317770280337591</c:v>
                </c:pt>
                <c:pt idx="108">
                  <c:v>-8.5518151078704996</c:v>
                </c:pt>
                <c:pt idx="109">
                  <c:v>-8.7762655414200754</c:v>
                </c:pt>
                <c:pt idx="110">
                  <c:v>-9.0050941825925168</c:v>
                </c:pt>
                <c:pt idx="111">
                  <c:v>-9.238262374226947</c:v>
                </c:pt>
                <c:pt idx="112">
                  <c:v>-9.4757058590105672</c:v>
                </c:pt>
                <c:pt idx="113">
                  <c:v>-9.7173535892890222</c:v>
                </c:pt>
                <c:pt idx="114">
                  <c:v>-9.9631197533088134</c:v>
                </c:pt>
                <c:pt idx="115">
                  <c:v>-10.212899360454655</c:v>
                </c:pt>
                <c:pt idx="116">
                  <c:v>-10.466567164579454</c:v>
                </c:pt>
                <c:pt idx="117">
                  <c:v>-10.723988808594465</c:v>
                </c:pt>
                <c:pt idx="118">
                  <c:v>-10.984997845654446</c:v>
                </c:pt>
                <c:pt idx="119">
                  <c:v>-11.249416099414846</c:v>
                </c:pt>
                <c:pt idx="120">
                  <c:v>-11.517040102514287</c:v>
                </c:pt>
                <c:pt idx="121">
                  <c:v>-11.787643012373577</c:v>
                </c:pt>
                <c:pt idx="122">
                  <c:v>-12.060976291435528</c:v>
                </c:pt>
                <c:pt idx="123">
                  <c:v>-12.336765650016121</c:v>
                </c:pt>
                <c:pt idx="124">
                  <c:v>-12.614710093530752</c:v>
                </c:pt>
                <c:pt idx="125">
                  <c:v>-12.894481092663064</c:v>
                </c:pt>
                <c:pt idx="126">
                  <c:v>-13.175727012221136</c:v>
                </c:pt>
                <c:pt idx="127">
                  <c:v>-13.458066964039419</c:v>
                </c:pt>
                <c:pt idx="128">
                  <c:v>-13.741090446616385</c:v>
                </c:pt>
                <c:pt idx="129">
                  <c:v>-14.024359560814844</c:v>
                </c:pt>
                <c:pt idx="130">
                  <c:v>-14.307411046554254</c:v>
                </c:pt>
                <c:pt idx="131">
                  <c:v>-14.589749278070229</c:v>
                </c:pt>
                <c:pt idx="132">
                  <c:v>-14.870851530716232</c:v>
                </c:pt>
                <c:pt idx="133">
                  <c:v>-15.150174742887602</c:v>
                </c:pt>
                <c:pt idx="134">
                  <c:v>-15.427143342106856</c:v>
                </c:pt>
                <c:pt idx="135">
                  <c:v>-15.701159240412142</c:v>
                </c:pt>
                <c:pt idx="136">
                  <c:v>-15.971604848758197</c:v>
                </c:pt>
                <c:pt idx="137">
                  <c:v>-16.237837244261236</c:v>
                </c:pt>
                <c:pt idx="138">
                  <c:v>-16.499197951573869</c:v>
                </c:pt>
                <c:pt idx="139">
                  <c:v>-16.755013259312431</c:v>
                </c:pt>
                <c:pt idx="140">
                  <c:v>-17.004595410093177</c:v>
                </c:pt>
                <c:pt idx="141">
                  <c:v>-17.247246085588088</c:v>
                </c:pt>
                <c:pt idx="142">
                  <c:v>-17.482265544465118</c:v>
                </c:pt>
                <c:pt idx="143">
                  <c:v>-17.708946485599046</c:v>
                </c:pt>
                <c:pt idx="144">
                  <c:v>-17.926589052772325</c:v>
                </c:pt>
                <c:pt idx="145">
                  <c:v>-18.134497151413498</c:v>
                </c:pt>
                <c:pt idx="146">
                  <c:v>-18.331987871889449</c:v>
                </c:pt>
                <c:pt idx="147">
                  <c:v>-18.518391939245955</c:v>
                </c:pt>
                <c:pt idx="148">
                  <c:v>-18.693065246984435</c:v>
                </c:pt>
                <c:pt idx="149">
                  <c:v>-18.855385360726622</c:v>
                </c:pt>
                <c:pt idx="150">
                  <c:v>-19.004764147283442</c:v>
                </c:pt>
                <c:pt idx="151">
                  <c:v>-19.140648052673317</c:v>
                </c:pt>
                <c:pt idx="152">
                  <c:v>-19.262522668165122</c:v>
                </c:pt>
                <c:pt idx="153">
                  <c:v>-19.369920468347878</c:v>
                </c:pt>
                <c:pt idx="154">
                  <c:v>-19.462421853231646</c:v>
                </c:pt>
                <c:pt idx="155">
                  <c:v>-19.539660040164158</c:v>
                </c:pt>
                <c:pt idx="156">
                  <c:v>-19.601324117285749</c:v>
                </c:pt>
                <c:pt idx="157">
                  <c:v>-19.647162646056426</c:v>
                </c:pt>
                <c:pt idx="158">
                  <c:v>-19.676985179243104</c:v>
                </c:pt>
                <c:pt idx="159">
                  <c:v>-19.690664498700187</c:v>
                </c:pt>
                <c:pt idx="160">
                  <c:v>-19.688137853618002</c:v>
                </c:pt>
                <c:pt idx="161">
                  <c:v>-19.669407294625842</c:v>
                </c:pt>
                <c:pt idx="162">
                  <c:v>-19.634539768049649</c:v>
                </c:pt>
                <c:pt idx="163">
                  <c:v>-19.58366664041074</c:v>
                </c:pt>
                <c:pt idx="164">
                  <c:v>-19.516982088607108</c:v>
                </c:pt>
                <c:pt idx="165">
                  <c:v>-19.43474150486179</c:v>
                </c:pt>
                <c:pt idx="166">
                  <c:v>-19.337258692942214</c:v>
                </c:pt>
                <c:pt idx="167">
                  <c:v>-19.224903828165679</c:v>
                </c:pt>
                <c:pt idx="168">
                  <c:v>-19.098098315772461</c:v>
                </c:pt>
                <c:pt idx="169">
                  <c:v>-18.957313654862219</c:v>
                </c:pt>
                <c:pt idx="170">
                  <c:v>-18.80306387823174</c:v>
                </c:pt>
                <c:pt idx="171">
                  <c:v>-18.635904492075383</c:v>
                </c:pt>
                <c:pt idx="172">
                  <c:v>-18.456425229736688</c:v>
                </c:pt>
                <c:pt idx="173">
                  <c:v>-18.265246508187541</c:v>
                </c:pt>
                <c:pt idx="174">
                  <c:v>-18.063014250646621</c:v>
                </c:pt>
                <c:pt idx="175">
                  <c:v>-17.850394628656748</c:v>
                </c:pt>
                <c:pt idx="176">
                  <c:v>-17.628070280740005</c:v>
                </c:pt>
                <c:pt idx="177">
                  <c:v>-17.396733781126031</c:v>
                </c:pt>
                <c:pt idx="178">
                  <c:v>-17.157084609158378</c:v>
                </c:pt>
                <c:pt idx="179">
                  <c:v>-16.909823439326154</c:v>
                </c:pt>
                <c:pt idx="180">
                  <c:v>-16.655650096005889</c:v>
                </c:pt>
                <c:pt idx="181">
                  <c:v>-16.39525686790558</c:v>
                </c:pt>
                <c:pt idx="182">
                  <c:v>-16.129326074459936</c:v>
                </c:pt>
                <c:pt idx="183">
                  <c:v>-15.858527931022076</c:v>
                </c:pt>
                <c:pt idx="184">
                  <c:v>-15.583515835490727</c:v>
                </c:pt>
                <c:pt idx="185">
                  <c:v>-15.304924908511317</c:v>
                </c:pt>
                <c:pt idx="186">
                  <c:v>-15.023369414927831</c:v>
                </c:pt>
                <c:pt idx="187">
                  <c:v>-14.739440105735172</c:v>
                </c:pt>
                <c:pt idx="188">
                  <c:v>-14.45370415319015</c:v>
                </c:pt>
                <c:pt idx="189">
                  <c:v>-14.166701817314305</c:v>
                </c:pt>
                <c:pt idx="190">
                  <c:v>-13.878947407732948</c:v>
                </c:pt>
                <c:pt idx="191">
                  <c:v>-13.590927441718941</c:v>
                </c:pt>
                <c:pt idx="192">
                  <c:v>-13.303100401731339</c:v>
                </c:pt>
                <c:pt idx="193">
                  <c:v>-13.015895956083167</c:v>
                </c:pt>
                <c:pt idx="194">
                  <c:v>-12.729717054283594</c:v>
                </c:pt>
                <c:pt idx="195">
                  <c:v>-12.444936910434174</c:v>
                </c:pt>
                <c:pt idx="196">
                  <c:v>-12.161902540274509</c:v>
                </c:pt>
                <c:pt idx="197">
                  <c:v>-11.880932610270781</c:v>
                </c:pt>
                <c:pt idx="198">
                  <c:v>-11.60232036406614</c:v>
                </c:pt>
                <c:pt idx="199">
                  <c:v>-11.326332260631249</c:v>
                </c:pt>
                <c:pt idx="200">
                  <c:v>-11.053210943073669</c:v>
                </c:pt>
                <c:pt idx="201">
                  <c:v>-10.783174195583959</c:v>
                </c:pt>
                <c:pt idx="202">
                  <c:v>-10.516417882744161</c:v>
                </c:pt>
                <c:pt idx="203">
                  <c:v>-10.253114639938286</c:v>
                </c:pt>
                <c:pt idx="204">
                  <c:v>-9.9934175703079209</c:v>
                </c:pt>
                <c:pt idx="205">
                  <c:v>-9.7374591038343556</c:v>
                </c:pt>
                <c:pt idx="206">
                  <c:v>-9.4853530937875767</c:v>
                </c:pt>
                <c:pt idx="207">
                  <c:v>-9.2371962484153585</c:v>
                </c:pt>
                <c:pt idx="208">
                  <c:v>-8.9930682251871836</c:v>
                </c:pt>
                <c:pt idx="209">
                  <c:v>-8.7530331320244166</c:v>
                </c:pt>
                <c:pt idx="210">
                  <c:v>-8.5171412764861252</c:v>
                </c:pt>
                <c:pt idx="211">
                  <c:v>-8.2854285490166681</c:v>
                </c:pt>
                <c:pt idx="212">
                  <c:v>-8.0579190933363272</c:v>
                </c:pt>
                <c:pt idx="213">
                  <c:v>-7.834624739515716</c:v>
                </c:pt>
                <c:pt idx="214">
                  <c:v>-7.6155472684985943</c:v>
                </c:pt>
                <c:pt idx="215">
                  <c:v>-7.4006780629799511</c:v>
                </c:pt>
                <c:pt idx="216">
                  <c:v>-7.1899997199863934</c:v>
                </c:pt>
                <c:pt idx="217">
                  <c:v>-6.983486341100817</c:v>
                </c:pt>
                <c:pt idx="218">
                  <c:v>-6.7811045437186719</c:v>
                </c:pt>
                <c:pt idx="219">
                  <c:v>-6.5828138692154692</c:v>
                </c:pt>
                <c:pt idx="220">
                  <c:v>-6.3885678006282234</c:v>
                </c:pt>
                <c:pt idx="221">
                  <c:v>-6.1983137570360247</c:v>
                </c:pt>
                <c:pt idx="222">
                  <c:v>-6.0119942579085626</c:v>
                </c:pt>
                <c:pt idx="223">
                  <c:v>-5.8295470890684404</c:v>
                </c:pt>
                <c:pt idx="224">
                  <c:v>-5.6509058068094946</c:v>
                </c:pt>
                <c:pt idx="225">
                  <c:v>-5.4760001997681211</c:v>
                </c:pt>
                <c:pt idx="226">
                  <c:v>-5.304756710002807</c:v>
                </c:pt>
                <c:pt idx="227">
                  <c:v>-5.137098814831023</c:v>
                </c:pt>
                <c:pt idx="228">
                  <c:v>-4.9729472164794881</c:v>
                </c:pt>
                <c:pt idx="229">
                  <c:v>-4.8122202613924419</c:v>
                </c:pt>
                <c:pt idx="230">
                  <c:v>-4.6548342979402619</c:v>
                </c:pt>
                <c:pt idx="231">
                  <c:v>-4.5007035126738444</c:v>
                </c:pt>
                <c:pt idx="232">
                  <c:v>-4.3497407379172079</c:v>
                </c:pt>
                <c:pt idx="233">
                  <c:v>-4.2018570436394569</c:v>
                </c:pt>
                <c:pt idx="234">
                  <c:v>-4.0569622085812584</c:v>
                </c:pt>
                <c:pt idx="235">
                  <c:v>-3.9149647549380582</c:v>
                </c:pt>
                <c:pt idx="236">
                  <c:v>-3.7757721907059247</c:v>
                </c:pt>
                <c:pt idx="237">
                  <c:v>-3.639290791446244</c:v>
                </c:pt>
                <c:pt idx="238">
                  <c:v>-3.5054258619774794</c:v>
                </c:pt>
                <c:pt idx="239">
                  <c:v>-3.3740816935752882</c:v>
                </c:pt>
                <c:pt idx="240">
                  <c:v>-3.245161642446476</c:v>
                </c:pt>
                <c:pt idx="241">
                  <c:v>-3.1185679150594865</c:v>
                </c:pt>
                <c:pt idx="242">
                  <c:v>-2.9942016109110341</c:v>
                </c:pt>
                <c:pt idx="243">
                  <c:v>-2.8719627511766079</c:v>
                </c:pt>
                <c:pt idx="244">
                  <c:v>-2.7517498910907143</c:v>
                </c:pt>
                <c:pt idx="245">
                  <c:v>-2.6334602828855878</c:v>
                </c:pt>
                <c:pt idx="246">
                  <c:v>-2.5169894048142809</c:v>
                </c:pt>
                <c:pt idx="247">
                  <c:v>-2.402230899573778</c:v>
                </c:pt>
                <c:pt idx="248">
                  <c:v>-2.2890763142085189</c:v>
                </c:pt>
                <c:pt idx="249">
                  <c:v>-2.1774146493059079</c:v>
                </c:pt>
                <c:pt idx="250">
                  <c:v>-2.0671322214400196</c:v>
                </c:pt>
                <c:pt idx="251">
                  <c:v>-1.9581119640072864</c:v>
                </c:pt>
                <c:pt idx="252">
                  <c:v>-1.8502332078696977</c:v>
                </c:pt>
                <c:pt idx="253">
                  <c:v>-1.7433708577279774</c:v>
                </c:pt>
                <c:pt idx="254">
                  <c:v>-1.6373949112061696</c:v>
                </c:pt>
                <c:pt idx="255">
                  <c:v>-1.532169628747146</c:v>
                </c:pt>
                <c:pt idx="256">
                  <c:v>-1.4275525468228454</c:v>
                </c:pt>
                <c:pt idx="257">
                  <c:v>-1.3233935965160339</c:v>
                </c:pt>
                <c:pt idx="258">
                  <c:v>-1.2195337668904453</c:v>
                </c:pt>
                <c:pt idx="259">
                  <c:v>-1.1158036587689548</c:v>
                </c:pt>
                <c:pt idx="260">
                  <c:v>-1.0120218645766315</c:v>
                </c:pt>
                <c:pt idx="261">
                  <c:v>-0.90799289528949612</c:v>
                </c:pt>
                <c:pt idx="262">
                  <c:v>-0.80350489181899754</c:v>
                </c:pt>
                <c:pt idx="263">
                  <c:v>-0.69832668050995683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7-4EF2-9D4A-0089EA49B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Delay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'2nd-Order Low Shelf'!$Q$4</c:f>
              <c:strCache>
                <c:ptCount val="1"/>
                <c:pt idx="0">
                  <c:v>Group Delay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'2nd-Order Low Shelf'!$E$5:$E$268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'2nd-Order Low Shelf'!$Q$5:$Q$268</c:f>
              <c:numCache>
                <c:formatCode>General</c:formatCode>
                <c:ptCount val="264"/>
                <c:pt idx="1">
                  <c:v>0.11029451609813351</c:v>
                </c:pt>
                <c:pt idx="2">
                  <c:v>0.11029241668309407</c:v>
                </c:pt>
                <c:pt idx="3">
                  <c:v>0.11029019220125189</c:v>
                </c:pt>
                <c:pt idx="4">
                  <c:v>0.11028783525772606</c:v>
                </c:pt>
                <c:pt idx="5">
                  <c:v>0.11028533807377947</c:v>
                </c:pt>
                <c:pt idx="6">
                  <c:v>0.11028269248423193</c:v>
                </c:pt>
                <c:pt idx="7">
                  <c:v>0.11027988990648753</c:v>
                </c:pt>
                <c:pt idx="8">
                  <c:v>0.11027692048332635</c:v>
                </c:pt>
                <c:pt idx="9">
                  <c:v>0.11027377425773353</c:v>
                </c:pt>
                <c:pt idx="10">
                  <c:v>0.11027044120261202</c:v>
                </c:pt>
                <c:pt idx="11">
                  <c:v>0.11026690987906919</c:v>
                </c:pt>
                <c:pt idx="12">
                  <c:v>0.1102631682408122</c:v>
                </c:pt>
                <c:pt idx="13">
                  <c:v>0.11025920458874466</c:v>
                </c:pt>
                <c:pt idx="14">
                  <c:v>0.11025500514337602</c:v>
                </c:pt>
                <c:pt idx="15">
                  <c:v>0.11025055539799665</c:v>
                </c:pt>
                <c:pt idx="16">
                  <c:v>0.11024584166310471</c:v>
                </c:pt>
                <c:pt idx="17">
                  <c:v>0.11024084796468919</c:v>
                </c:pt>
                <c:pt idx="18">
                  <c:v>0.11023555692966854</c:v>
                </c:pt>
                <c:pt idx="19">
                  <c:v>0.11022995141046929</c:v>
                </c:pt>
                <c:pt idx="20">
                  <c:v>0.11022401280336992</c:v>
                </c:pt>
                <c:pt idx="21">
                  <c:v>0.11021772156665705</c:v>
                </c:pt>
                <c:pt idx="22">
                  <c:v>0.11021105651628205</c:v>
                </c:pt>
                <c:pt idx="23">
                  <c:v>0.11020399472486815</c:v>
                </c:pt>
                <c:pt idx="24">
                  <c:v>0.11019651338502646</c:v>
                </c:pt>
                <c:pt idx="25">
                  <c:v>0.11018858717164653</c:v>
                </c:pt>
                <c:pt idx="26">
                  <c:v>0.11018019016578795</c:v>
                </c:pt>
                <c:pt idx="27">
                  <c:v>0.11017129513161578</c:v>
                </c:pt>
                <c:pt idx="28">
                  <c:v>0.11016187122064139</c:v>
                </c:pt>
                <c:pt idx="29">
                  <c:v>0.1101518874864284</c:v>
                </c:pt>
                <c:pt idx="30">
                  <c:v>0.11014131060411993</c:v>
                </c:pt>
                <c:pt idx="31">
                  <c:v>0.11013010556058823</c:v>
                </c:pt>
                <c:pt idx="32">
                  <c:v>0.11011823553991457</c:v>
                </c:pt>
                <c:pt idx="33">
                  <c:v>0.11010566101573203</c:v>
                </c:pt>
                <c:pt idx="34">
                  <c:v>0.11009234042043911</c:v>
                </c:pt>
                <c:pt idx="35">
                  <c:v>0.11007822823112279</c:v>
                </c:pt>
                <c:pt idx="36">
                  <c:v>0.1100632784332741</c:v>
                </c:pt>
                <c:pt idx="37">
                  <c:v>0.11004744270514774</c:v>
                </c:pt>
                <c:pt idx="38">
                  <c:v>0.11003066732449188</c:v>
                </c:pt>
                <c:pt idx="39">
                  <c:v>0.11001289680283985</c:v>
                </c:pt>
                <c:pt idx="40">
                  <c:v>0.10999407174434714</c:v>
                </c:pt>
                <c:pt idx="41">
                  <c:v>0.10997413083894964</c:v>
                </c:pt>
                <c:pt idx="42">
                  <c:v>0.10995300855539596</c:v>
                </c:pt>
                <c:pt idx="43">
                  <c:v>0.10993063377901011</c:v>
                </c:pt>
                <c:pt idx="44">
                  <c:v>0.10990693288095774</c:v>
                </c:pt>
                <c:pt idx="45">
                  <c:v>0.10988182855493778</c:v>
                </c:pt>
                <c:pt idx="46">
                  <c:v>0.10985523835607107</c:v>
                </c:pt>
                <c:pt idx="47">
                  <c:v>0.10982707311229653</c:v>
                </c:pt>
                <c:pt idx="48">
                  <c:v>0.10979724175180616</c:v>
                </c:pt>
                <c:pt idx="49">
                  <c:v>0.10976564594358899</c:v>
                </c:pt>
                <c:pt idx="50">
                  <c:v>0.10973217958394535</c:v>
                </c:pt>
                <c:pt idx="51">
                  <c:v>0.10969673551199878</c:v>
                </c:pt>
                <c:pt idx="52">
                  <c:v>0.10965919682033294</c:v>
                </c:pt>
                <c:pt idx="53">
                  <c:v>0.10961944079643443</c:v>
                </c:pt>
                <c:pt idx="54">
                  <c:v>0.10957733695637369</c:v>
                </c:pt>
                <c:pt idx="55">
                  <c:v>0.10953274675096891</c:v>
                </c:pt>
                <c:pt idx="56">
                  <c:v>0.1094855280181455</c:v>
                </c:pt>
                <c:pt idx="57">
                  <c:v>0.10943552485979839</c:v>
                </c:pt>
                <c:pt idx="58">
                  <c:v>0.10938257536312418</c:v>
                </c:pt>
                <c:pt idx="59">
                  <c:v>0.10932650597996013</c:v>
                </c:pt>
                <c:pt idx="60">
                  <c:v>0.10926713652412472</c:v>
                </c:pt>
                <c:pt idx="61">
                  <c:v>0.10920427607958504</c:v>
                </c:pt>
                <c:pt idx="62">
                  <c:v>0.10913771859405919</c:v>
                </c:pt>
                <c:pt idx="63">
                  <c:v>0.1090672519033128</c:v>
                </c:pt>
                <c:pt idx="64">
                  <c:v>0.10899264952781049</c:v>
                </c:pt>
                <c:pt idx="65">
                  <c:v>0.10891367193674516</c:v>
                </c:pt>
                <c:pt idx="66">
                  <c:v>0.10883006587174313</c:v>
                </c:pt>
                <c:pt idx="67">
                  <c:v>0.10874156600074154</c:v>
                </c:pt>
                <c:pt idx="68">
                  <c:v>0.10864789212144468</c:v>
                </c:pt>
                <c:pt idx="69">
                  <c:v>0.10854874362288509</c:v>
                </c:pt>
                <c:pt idx="70">
                  <c:v>0.10844380812282858</c:v>
                </c:pt>
                <c:pt idx="71">
                  <c:v>0.10833275615375001</c:v>
                </c:pt>
                <c:pt idx="72">
                  <c:v>0.10821523785800026</c:v>
                </c:pt>
                <c:pt idx="73">
                  <c:v>0.10809088722554427</c:v>
                </c:pt>
                <c:pt idx="74">
                  <c:v>0.10795931609540041</c:v>
                </c:pt>
                <c:pt idx="75">
                  <c:v>0.10782011586588768</c:v>
                </c:pt>
                <c:pt idx="76">
                  <c:v>0.1076728566504474</c:v>
                </c:pt>
                <c:pt idx="77">
                  <c:v>0.10751708648622356</c:v>
                </c:pt>
                <c:pt idx="78">
                  <c:v>0.10735233048463487</c:v>
                </c:pt>
                <c:pt idx="79">
                  <c:v>0.10717808682820366</c:v>
                </c:pt>
                <c:pt idx="80">
                  <c:v>0.10699382552902413</c:v>
                </c:pt>
                <c:pt idx="81">
                  <c:v>0.10679899736920638</c:v>
                </c:pt>
                <c:pt idx="82">
                  <c:v>0.10659301996864108</c:v>
                </c:pt>
                <c:pt idx="83">
                  <c:v>0.1063752799091086</c:v>
                </c:pt>
                <c:pt idx="84">
                  <c:v>0.10614513864072547</c:v>
                </c:pt>
                <c:pt idx="85">
                  <c:v>0.10590192489844098</c:v>
                </c:pt>
                <c:pt idx="86">
                  <c:v>0.10564493345207118</c:v>
                </c:pt>
                <c:pt idx="87">
                  <c:v>0.10537342813373737</c:v>
                </c:pt>
                <c:pt idx="88">
                  <c:v>0.10508663708216477</c:v>
                </c:pt>
                <c:pt idx="89">
                  <c:v>0.10478374781615683</c:v>
                </c:pt>
                <c:pt idx="90">
                  <c:v>0.10446392286050703</c:v>
                </c:pt>
                <c:pt idx="91">
                  <c:v>0.10412628302471662</c:v>
                </c:pt>
                <c:pt idx="92">
                  <c:v>0.10376990185072212</c:v>
                </c:pt>
                <c:pt idx="93">
                  <c:v>0.1033938317310468</c:v>
                </c:pt>
                <c:pt idx="94">
                  <c:v>0.10299707725087391</c:v>
                </c:pt>
                <c:pt idx="95">
                  <c:v>0.1025785943351995</c:v>
                </c:pt>
                <c:pt idx="96">
                  <c:v>0.10213731869475284</c:v>
                </c:pt>
                <c:pt idx="97">
                  <c:v>0.10167213301627767</c:v>
                </c:pt>
                <c:pt idx="98">
                  <c:v>0.10118188684278209</c:v>
                </c:pt>
                <c:pt idx="99">
                  <c:v>0.1006653871986181</c:v>
                </c:pt>
                <c:pt idx="100">
                  <c:v>0.10012140514297174</c:v>
                </c:pt>
                <c:pt idx="101">
                  <c:v>9.9548677101431934E-2</c:v>
                </c:pt>
                <c:pt idx="102">
                  <c:v>9.8945896027505073E-2</c:v>
                </c:pt>
                <c:pt idx="103">
                  <c:v>9.8311730001594988E-2</c:v>
                </c:pt>
                <c:pt idx="104">
                  <c:v>9.7644814325736379E-2</c:v>
                </c:pt>
                <c:pt idx="105">
                  <c:v>9.6943760637105872E-2</c:v>
                </c:pt>
                <c:pt idx="106">
                  <c:v>9.6207148969243553E-2</c:v>
                </c:pt>
                <c:pt idx="107">
                  <c:v>9.543353793033256E-2</c:v>
                </c:pt>
                <c:pt idx="108">
                  <c:v>9.4621476319801237E-2</c:v>
                </c:pt>
                <c:pt idx="109">
                  <c:v>9.3769503162370191E-2</c:v>
                </c:pt>
                <c:pt idx="110">
                  <c:v>9.2876154585527795E-2</c:v>
                </c:pt>
                <c:pt idx="111">
                  <c:v>9.193995786999444E-2</c:v>
                </c:pt>
                <c:pt idx="112">
                  <c:v>9.0959459883889232E-2</c:v>
                </c:pt>
                <c:pt idx="113">
                  <c:v>8.9933237120224108E-2</c:v>
                </c:pt>
                <c:pt idx="114">
                  <c:v>8.8859878551012489E-2</c:v>
                </c:pt>
                <c:pt idx="115">
                  <c:v>8.7738017459760398E-2</c:v>
                </c:pt>
                <c:pt idx="116">
                  <c:v>8.6566351659199139E-2</c:v>
                </c:pt>
                <c:pt idx="117">
                  <c:v>8.5343628083918419E-2</c:v>
                </c:pt>
                <c:pt idx="118">
                  <c:v>8.4068679175389585E-2</c:v>
                </c:pt>
                <c:pt idx="119">
                  <c:v>8.2740438807093142E-2</c:v>
                </c:pt>
                <c:pt idx="120">
                  <c:v>8.1357936459994687E-2</c:v>
                </c:pt>
                <c:pt idx="121">
                  <c:v>7.9920337427741711E-2</c:v>
                </c:pt>
                <c:pt idx="122">
                  <c:v>7.8426946163702396E-2</c:v>
                </c:pt>
                <c:pt idx="123">
                  <c:v>7.6877225450352082E-2</c:v>
                </c:pt>
                <c:pt idx="124">
                  <c:v>7.5270824265077391E-2</c:v>
                </c:pt>
                <c:pt idx="125">
                  <c:v>7.3607598505045613E-2</c:v>
                </c:pt>
                <c:pt idx="126">
                  <c:v>7.188761586741145E-2</c:v>
                </c:pt>
                <c:pt idx="127">
                  <c:v>7.0111176622952631E-2</c:v>
                </c:pt>
                <c:pt idx="128">
                  <c:v>6.8278850505599384E-2</c:v>
                </c:pt>
                <c:pt idx="129">
                  <c:v>6.6391489103028598E-2</c:v>
                </c:pt>
                <c:pt idx="130">
                  <c:v>6.4450229277990601E-2</c:v>
                </c:pt>
                <c:pt idx="131">
                  <c:v>6.2456527806750858E-2</c:v>
                </c:pt>
                <c:pt idx="132">
                  <c:v>6.041218632464819E-2</c:v>
                </c:pt>
                <c:pt idx="133">
                  <c:v>5.8319326201839876E-2</c:v>
                </c:pt>
                <c:pt idx="134">
                  <c:v>5.6180425579323026E-2</c:v>
                </c:pt>
                <c:pt idx="135">
                  <c:v>5.3998345126614243E-2</c:v>
                </c:pt>
                <c:pt idx="136">
                  <c:v>5.1776295270017425E-2</c:v>
                </c:pt>
                <c:pt idx="137">
                  <c:v>4.9517863228112198E-2</c:v>
                </c:pt>
                <c:pt idx="138">
                  <c:v>4.7227012005601705E-2</c:v>
                </c:pt>
                <c:pt idx="139">
                  <c:v>4.4908052444579613E-2</c:v>
                </c:pt>
                <c:pt idx="140">
                  <c:v>4.2565649039671014E-2</c:v>
                </c:pt>
                <c:pt idx="141">
                  <c:v>4.0204812086712713E-2</c:v>
                </c:pt>
                <c:pt idx="142">
                  <c:v>3.783084907884373E-2</c:v>
                </c:pt>
                <c:pt idx="143">
                  <c:v>3.5449361347083826E-2</c:v>
                </c:pt>
                <c:pt idx="144">
                  <c:v>3.3066206864830389E-2</c:v>
                </c:pt>
                <c:pt idx="145">
                  <c:v>3.0687451644596443E-2</c:v>
                </c:pt>
                <c:pt idx="146">
                  <c:v>2.831934370543274E-2</c:v>
                </c:pt>
                <c:pt idx="147">
                  <c:v>2.5968267491350932E-2</c:v>
                </c:pt>
                <c:pt idx="148">
                  <c:v>2.3640677671951042E-2</c:v>
                </c:pt>
                <c:pt idx="149">
                  <c:v>2.1343059426833851E-2</c:v>
                </c:pt>
                <c:pt idx="150">
                  <c:v>1.9081873957542274E-2</c:v>
                </c:pt>
                <c:pt idx="151">
                  <c:v>1.6863480889498888E-2</c:v>
                </c:pt>
                <c:pt idx="152">
                  <c:v>1.4694112581528298E-2</c:v>
                </c:pt>
                <c:pt idx="153">
                  <c:v>1.2579790794351158E-2</c:v>
                </c:pt>
                <c:pt idx="154">
                  <c:v>1.052626735314743E-2</c:v>
                </c:pt>
                <c:pt idx="155">
                  <c:v>8.5389842894601966E-3</c:v>
                </c:pt>
                <c:pt idx="156">
                  <c:v>6.6230170521844652E-3</c:v>
                </c:pt>
                <c:pt idx="157">
                  <c:v>4.7830197319124182E-3</c:v>
                </c:pt>
                <c:pt idx="158">
                  <c:v>3.0231835967474601E-3</c:v>
                </c:pt>
                <c:pt idx="159">
                  <c:v>1.3472070513136881E-3</c:v>
                </c:pt>
                <c:pt idx="160">
                  <c:v>-2.417473895062673E-4</c:v>
                </c:pt>
                <c:pt idx="161">
                  <c:v>-1.7410721814305442E-3</c:v>
                </c:pt>
                <c:pt idx="162">
                  <c:v>-3.1487279010079341E-3</c:v>
                </c:pt>
                <c:pt idx="163">
                  <c:v>-4.4632550823680665E-3</c:v>
                </c:pt>
                <c:pt idx="164">
                  <c:v>-5.6837771630403339E-3</c:v>
                </c:pt>
                <c:pt idx="165">
                  <c:v>-6.8099954974621488E-3</c:v>
                </c:pt>
                <c:pt idx="166">
                  <c:v>-7.8421747457380897E-3</c:v>
                </c:pt>
                <c:pt idx="167">
                  <c:v>-8.7811210068563066E-3</c:v>
                </c:pt>
                <c:pt idx="168">
                  <c:v>-9.6281590752705926E-3</c:v>
                </c:pt>
                <c:pt idx="169">
                  <c:v>-1.0385097539838867E-2</c:v>
                </c:pt>
                <c:pt idx="170">
                  <c:v>-1.1054193693437507E-2</c:v>
                </c:pt>
                <c:pt idx="171">
                  <c:v>-1.163811337081524E-2</c:v>
                </c:pt>
                <c:pt idx="172">
                  <c:v>-1.2139884835572184E-2</c:v>
                </c:pt>
                <c:pt idx="173">
                  <c:v>-1.2562855541384388E-2</c:v>
                </c:pt>
                <c:pt idx="174">
                  <c:v>-1.2910642823256647E-2</c:v>
                </c:pt>
                <c:pt idx="175">
                  <c:v>-1.3187086902069356E-2</c:v>
                </c:pt>
                <c:pt idx="176">
                  <c:v>-1.3396202903719781E-2</c:v>
                </c:pt>
                <c:pt idx="177">
                  <c:v>-1.3542134953565587E-2</c:v>
                </c:pt>
                <c:pt idx="178">
                  <c:v>-1.3629111494175075E-2</c:v>
                </c:pt>
                <c:pt idx="179">
                  <c:v>-1.366140268295204E-2</c:v>
                </c:pt>
                <c:pt idx="180">
                  <c:v>-1.3643281032554938E-2</c:v>
                </c:pt>
                <c:pt idx="181">
                  <c:v>-1.3578985238586937E-2</c:v>
                </c:pt>
                <c:pt idx="182">
                  <c:v>-1.3472686970813439E-2</c:v>
                </c:pt>
                <c:pt idx="183">
                  <c:v>-1.332846178838959E-2</c:v>
                </c:pt>
                <c:pt idx="184">
                  <c:v>-1.3150263678988772E-2</c:v>
                </c:pt>
                <c:pt idx="185">
                  <c:v>-1.2941903130249911E-2</c:v>
                </c:pt>
                <c:pt idx="186">
                  <c:v>-1.2707029306765512E-2</c:v>
                </c:pt>
                <c:pt idx="187">
                  <c:v>-1.2449115129522353E-2</c:v>
                </c:pt>
                <c:pt idx="188">
                  <c:v>-1.2171446480446147E-2</c:v>
                </c:pt>
                <c:pt idx="189">
                  <c:v>-1.1877114000489172E-2</c:v>
                </c:pt>
                <c:pt idx="190">
                  <c:v>-1.1569008028400935E-2</c:v>
                </c:pt>
                <c:pt idx="191">
                  <c:v>-1.1249816656870946E-2</c:v>
                </c:pt>
                <c:pt idx="192">
                  <c:v>-1.0922025279479729E-2</c:v>
                </c:pt>
                <c:pt idx="193">
                  <c:v>-1.0587918459549987E-2</c:v>
                </c:pt>
                <c:pt idx="194">
                  <c:v>-1.0249584750171544E-2</c:v>
                </c:pt>
                <c:pt idx="195">
                  <c:v>-9.9089214712426849E-3</c:v>
                </c:pt>
                <c:pt idx="196">
                  <c:v>-9.5676414388683635E-3</c:v>
                </c:pt>
                <c:pt idx="197">
                  <c:v>-9.2272809555115718E-3</c:v>
                </c:pt>
                <c:pt idx="198">
                  <c:v>-8.8892081398800355E-3</c:v>
                </c:pt>
                <c:pt idx="199">
                  <c:v>-8.5546320938901105E-3</c:v>
                </c:pt>
                <c:pt idx="200">
                  <c:v>-8.2246124301859937E-3</c:v>
                </c:pt>
                <c:pt idx="201">
                  <c:v>-7.9000690515341476E-3</c:v>
                </c:pt>
                <c:pt idx="202">
                  <c:v>-7.5817919663442408E-3</c:v>
                </c:pt>
                <c:pt idx="203">
                  <c:v>-7.2704507780218556E-3</c:v>
                </c:pt>
                <c:pt idx="204">
                  <c:v>-6.9666044958032599E-3</c:v>
                </c:pt>
                <c:pt idx="205">
                  <c:v>-6.6707110889681984E-3</c:v>
                </c:pt>
                <c:pt idx="206">
                  <c:v>-6.3831358494082328E-3</c:v>
                </c:pt>
                <c:pt idx="207">
                  <c:v>-6.1041608337987028E-3</c:v>
                </c:pt>
                <c:pt idx="208">
                  <c:v>-5.8339927360950847E-3</c:v>
                </c:pt>
                <c:pt idx="209">
                  <c:v>-5.5727704182172268E-3</c:v>
                </c:pt>
                <c:pt idx="210">
                  <c:v>-5.3205728900412733E-3</c:v>
                </c:pt>
                <c:pt idx="211">
                  <c:v>-5.077425665913851E-3</c:v>
                </c:pt>
                <c:pt idx="212">
                  <c:v>-4.8433072295318257E-3</c:v>
                </c:pt>
                <c:pt idx="213">
                  <c:v>-4.6181550370311903E-3</c:v>
                </c:pt>
                <c:pt idx="214">
                  <c:v>-4.4018709215640937E-3</c:v>
                </c:pt>
                <c:pt idx="215">
                  <c:v>-4.1943261611328856E-3</c:v>
                </c:pt>
                <c:pt idx="216">
                  <c:v>-3.9953658662285783E-3</c:v>
                </c:pt>
                <c:pt idx="217">
                  <c:v>-3.8048132852298981E-3</c:v>
                </c:pt>
                <c:pt idx="218">
                  <c:v>-3.6224734802168248E-3</c:v>
                </c:pt>
                <c:pt idx="219">
                  <c:v>-3.4481367240110704E-3</c:v>
                </c:pt>
                <c:pt idx="220">
                  <c:v>-3.2815815936332433E-3</c:v>
                </c:pt>
                <c:pt idx="221">
                  <c:v>-3.1225775893110228E-3</c:v>
                </c:pt>
                <c:pt idx="222">
                  <c:v>-2.9708875695169503E-3</c:v>
                </c:pt>
                <c:pt idx="223">
                  <c:v>-2.8262699937906541E-3</c:v>
                </c:pt>
                <c:pt idx="224">
                  <c:v>-2.6884806812881765E-3</c:v>
                </c:pt>
                <c:pt idx="225">
                  <c:v>-2.5572744895611772E-3</c:v>
                </c:pt>
                <c:pt idx="226">
                  <c:v>-2.432406772926107E-3</c:v>
                </c:pt>
                <c:pt idx="227">
                  <c:v>-2.3136346407890643E-3</c:v>
                </c:pt>
                <c:pt idx="228">
                  <c:v>-2.2007179828016565E-3</c:v>
                </c:pt>
                <c:pt idx="229">
                  <c:v>-2.0934203785374556E-3</c:v>
                </c:pt>
                <c:pt idx="230">
                  <c:v>-1.9915099377133304E-3</c:v>
                </c:pt>
                <c:pt idx="231">
                  <c:v>-1.8947598394786194E-3</c:v>
                </c:pt>
                <c:pt idx="232">
                  <c:v>-1.802948932441638E-3</c:v>
                </c:pt>
                <c:pt idx="233">
                  <c:v>-1.7158621608814664E-3</c:v>
                </c:pt>
                <c:pt idx="234">
                  <c:v>-1.6332908308428135E-3</c:v>
                </c:pt>
                <c:pt idx="235">
                  <c:v>-1.5550329416989367E-3</c:v>
                </c:pt>
                <c:pt idx="236">
                  <c:v>-1.4808933931745509E-3</c:v>
                </c:pt>
                <c:pt idx="237">
                  <c:v>-1.4106840782210637E-3</c:v>
                </c:pt>
                <c:pt idx="238">
                  <c:v>-1.3442239527264779E-3</c:v>
                </c:pt>
                <c:pt idx="239">
                  <c:v>-1.2813391163090284E-3</c:v>
                </c:pt>
                <c:pt idx="240">
                  <c:v>-1.2218628203897305E-3</c:v>
                </c:pt>
                <c:pt idx="241">
                  <c:v>-1.1656354184931448E-3</c:v>
                </c:pt>
                <c:pt idx="242">
                  <c:v>-1.1125043022684146E-3</c:v>
                </c:pt>
                <c:pt idx="243">
                  <c:v>-1.0623238813646577E-3</c:v>
                </c:pt>
                <c:pt idx="244">
                  <c:v>-1.0149554666770365E-3</c:v>
                </c:pt>
                <c:pt idx="245">
                  <c:v>-9.7026718933085712E-4</c:v>
                </c:pt>
                <c:pt idx="246">
                  <c:v>-9.2813390750263894E-4</c:v>
                </c:pt>
                <c:pt idx="247">
                  <c:v>-8.8843708720158314E-4</c:v>
                </c:pt>
                <c:pt idx="248">
                  <c:v>-8.5106473748570522E-4</c:v>
                </c:pt>
                <c:pt idx="249">
                  <c:v>-8.1591129943438874E-4</c:v>
                </c:pt>
                <c:pt idx="250">
                  <c:v>-7.8287758527341618E-4</c:v>
                </c:pt>
                <c:pt idx="251">
                  <c:v>-7.5187070972105349E-4</c:v>
                </c:pt>
                <c:pt idx="252">
                  <c:v>-7.2280405093319154E-4</c:v>
                </c:pt>
                <c:pt idx="253">
                  <c:v>-6.9559723932028695E-4</c:v>
                </c:pt>
                <c:pt idx="254">
                  <c:v>-6.7017616734196383E-4</c:v>
                </c:pt>
                <c:pt idx="255">
                  <c:v>-6.4647306169203294E-4</c:v>
                </c:pt>
                <c:pt idx="256">
                  <c:v>-6.244265699251253E-4</c:v>
                </c:pt>
                <c:pt idx="257">
                  <c:v>-6.0398193196058527E-4</c:v>
                </c:pt>
                <c:pt idx="258">
                  <c:v>-5.8509121604816865E-4</c:v>
                </c:pt>
                <c:pt idx="259">
                  <c:v>-5.6771362364102713E-4</c:v>
                </c:pt>
                <c:pt idx="260">
                  <c:v>-5.5181591722408205E-4</c:v>
                </c:pt>
                <c:pt idx="261">
                  <c:v>-5.3737297012044041E-4</c:v>
                </c:pt>
                <c:pt idx="262">
                  <c:v>-5.2436847681229634E-4</c:v>
                </c:pt>
                <c:pt idx="263">
                  <c:v>-5.1279586044835539E-4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1-48B3-AC0A-7B2DAB3A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Response (x/x,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'2nd-Order Low Shelf'!$Z$4</c:f>
              <c:strCache>
                <c:ptCount val="1"/>
                <c:pt idx="0">
                  <c:v>y(n)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'2nd-Order Low Shelf'!$X$5:$X$268</c:f>
              <c:numCache>
                <c:formatCode>General</c:formatCode>
                <c:ptCount val="264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0.72916666666666674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0.85416666666666674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  <c:pt idx="48">
                  <c:v>1</c:v>
                </c:pt>
                <c:pt idx="49">
                  <c:v>1.0208333333333333</c:v>
                </c:pt>
                <c:pt idx="50">
                  <c:v>1.0416666666666667</c:v>
                </c:pt>
                <c:pt idx="51">
                  <c:v>1.0625</c:v>
                </c:pt>
                <c:pt idx="52">
                  <c:v>1.0833333333333333</c:v>
                </c:pt>
                <c:pt idx="53">
                  <c:v>1.1041666666666667</c:v>
                </c:pt>
                <c:pt idx="54">
                  <c:v>1.125</c:v>
                </c:pt>
                <c:pt idx="55">
                  <c:v>1.1458333333333333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1.2083333333333335</c:v>
                </c:pt>
                <c:pt idx="59">
                  <c:v>1.2291666666666665</c:v>
                </c:pt>
                <c:pt idx="60">
                  <c:v>1.25</c:v>
                </c:pt>
                <c:pt idx="61">
                  <c:v>1.2708333333333333</c:v>
                </c:pt>
                <c:pt idx="62">
                  <c:v>1.2916666666666667</c:v>
                </c:pt>
                <c:pt idx="63">
                  <c:v>1.3125</c:v>
                </c:pt>
                <c:pt idx="64">
                  <c:v>1.3333333333333333</c:v>
                </c:pt>
                <c:pt idx="65">
                  <c:v>1.3541666666666667</c:v>
                </c:pt>
                <c:pt idx="66">
                  <c:v>1.375</c:v>
                </c:pt>
                <c:pt idx="67">
                  <c:v>1.3958333333333333</c:v>
                </c:pt>
                <c:pt idx="68">
                  <c:v>1.4166666666666667</c:v>
                </c:pt>
                <c:pt idx="69">
                  <c:v>1.4375</c:v>
                </c:pt>
                <c:pt idx="70">
                  <c:v>1.4583333333333335</c:v>
                </c:pt>
                <c:pt idx="71">
                  <c:v>1.4791666666666665</c:v>
                </c:pt>
                <c:pt idx="72">
                  <c:v>1.5</c:v>
                </c:pt>
                <c:pt idx="73">
                  <c:v>1.5208333333333333</c:v>
                </c:pt>
                <c:pt idx="74">
                  <c:v>1.5416666666666667</c:v>
                </c:pt>
                <c:pt idx="75">
                  <c:v>1.5625</c:v>
                </c:pt>
                <c:pt idx="76">
                  <c:v>1.5833333333333333</c:v>
                </c:pt>
                <c:pt idx="77">
                  <c:v>1.6041666666666667</c:v>
                </c:pt>
                <c:pt idx="78">
                  <c:v>1.625</c:v>
                </c:pt>
                <c:pt idx="79">
                  <c:v>1.6458333333333333</c:v>
                </c:pt>
                <c:pt idx="80">
                  <c:v>1.6666666666666667</c:v>
                </c:pt>
                <c:pt idx="81">
                  <c:v>1.6875</c:v>
                </c:pt>
                <c:pt idx="82">
                  <c:v>1.7083333333333335</c:v>
                </c:pt>
                <c:pt idx="83">
                  <c:v>1.7291666666666665</c:v>
                </c:pt>
                <c:pt idx="84">
                  <c:v>1.75</c:v>
                </c:pt>
                <c:pt idx="85">
                  <c:v>1.7708333333333333</c:v>
                </c:pt>
                <c:pt idx="86">
                  <c:v>1.7916666666666667</c:v>
                </c:pt>
                <c:pt idx="87">
                  <c:v>1.8125</c:v>
                </c:pt>
                <c:pt idx="88">
                  <c:v>1.8333333333333333</c:v>
                </c:pt>
                <c:pt idx="89">
                  <c:v>1.8541666666666667</c:v>
                </c:pt>
                <c:pt idx="90">
                  <c:v>1.875</c:v>
                </c:pt>
                <c:pt idx="91">
                  <c:v>1.8958333333333333</c:v>
                </c:pt>
                <c:pt idx="92">
                  <c:v>1.9166666666666665</c:v>
                </c:pt>
                <c:pt idx="93">
                  <c:v>1.9375</c:v>
                </c:pt>
                <c:pt idx="94">
                  <c:v>1.9583333333333333</c:v>
                </c:pt>
                <c:pt idx="95">
                  <c:v>1.9791666666666667</c:v>
                </c:pt>
                <c:pt idx="96">
                  <c:v>2</c:v>
                </c:pt>
                <c:pt idx="97">
                  <c:v>2.020833333333333</c:v>
                </c:pt>
                <c:pt idx="98">
                  <c:v>2.0416666666666665</c:v>
                </c:pt>
                <c:pt idx="99">
                  <c:v>2.0625</c:v>
                </c:pt>
                <c:pt idx="100">
                  <c:v>2.0833333333333335</c:v>
                </c:pt>
                <c:pt idx="101">
                  <c:v>2.1041666666666665</c:v>
                </c:pt>
                <c:pt idx="102">
                  <c:v>2.125</c:v>
                </c:pt>
                <c:pt idx="103">
                  <c:v>2.1458333333333335</c:v>
                </c:pt>
                <c:pt idx="104">
                  <c:v>2.1666666666666665</c:v>
                </c:pt>
                <c:pt idx="105">
                  <c:v>2.1875</c:v>
                </c:pt>
                <c:pt idx="106">
                  <c:v>2.2083333333333335</c:v>
                </c:pt>
                <c:pt idx="107">
                  <c:v>2.2291666666666665</c:v>
                </c:pt>
                <c:pt idx="108">
                  <c:v>2.25</c:v>
                </c:pt>
                <c:pt idx="109">
                  <c:v>2.2708333333333335</c:v>
                </c:pt>
                <c:pt idx="110">
                  <c:v>2.2916666666666665</c:v>
                </c:pt>
                <c:pt idx="111">
                  <c:v>2.3125</c:v>
                </c:pt>
                <c:pt idx="112">
                  <c:v>2.3333333333333335</c:v>
                </c:pt>
                <c:pt idx="113">
                  <c:v>2.3541666666666665</c:v>
                </c:pt>
                <c:pt idx="114">
                  <c:v>2.375</c:v>
                </c:pt>
                <c:pt idx="115">
                  <c:v>2.395833333333333</c:v>
                </c:pt>
                <c:pt idx="116">
                  <c:v>2.416666666666667</c:v>
                </c:pt>
                <c:pt idx="117">
                  <c:v>2.4375</c:v>
                </c:pt>
                <c:pt idx="118">
                  <c:v>2.458333333333333</c:v>
                </c:pt>
                <c:pt idx="119">
                  <c:v>2.479166666666667</c:v>
                </c:pt>
                <c:pt idx="120">
                  <c:v>2.5</c:v>
                </c:pt>
                <c:pt idx="121">
                  <c:v>2.520833333333333</c:v>
                </c:pt>
                <c:pt idx="122">
                  <c:v>2.5416666666666665</c:v>
                </c:pt>
                <c:pt idx="123">
                  <c:v>2.5625</c:v>
                </c:pt>
                <c:pt idx="124">
                  <c:v>2.5833333333333335</c:v>
                </c:pt>
                <c:pt idx="125">
                  <c:v>2.6041666666666665</c:v>
                </c:pt>
                <c:pt idx="126">
                  <c:v>2.625</c:v>
                </c:pt>
                <c:pt idx="127">
                  <c:v>2.6458333333333335</c:v>
                </c:pt>
                <c:pt idx="128">
                  <c:v>2.6666666666666665</c:v>
                </c:pt>
                <c:pt idx="129">
                  <c:v>2.6875</c:v>
                </c:pt>
                <c:pt idx="130">
                  <c:v>2.7083333333333335</c:v>
                </c:pt>
                <c:pt idx="131">
                  <c:v>2.7291666666666665</c:v>
                </c:pt>
                <c:pt idx="132">
                  <c:v>2.75</c:v>
                </c:pt>
                <c:pt idx="133">
                  <c:v>2.7708333333333335</c:v>
                </c:pt>
                <c:pt idx="134">
                  <c:v>2.7916666666666665</c:v>
                </c:pt>
                <c:pt idx="135">
                  <c:v>2.8125</c:v>
                </c:pt>
                <c:pt idx="136">
                  <c:v>2.8333333333333335</c:v>
                </c:pt>
                <c:pt idx="137">
                  <c:v>2.854166666666667</c:v>
                </c:pt>
                <c:pt idx="138">
                  <c:v>2.875</c:v>
                </c:pt>
                <c:pt idx="139">
                  <c:v>2.895833333333333</c:v>
                </c:pt>
                <c:pt idx="140">
                  <c:v>2.916666666666667</c:v>
                </c:pt>
                <c:pt idx="141">
                  <c:v>2.9375</c:v>
                </c:pt>
                <c:pt idx="142">
                  <c:v>2.958333333333333</c:v>
                </c:pt>
                <c:pt idx="143">
                  <c:v>2.979166666666667</c:v>
                </c:pt>
                <c:pt idx="144">
                  <c:v>3</c:v>
                </c:pt>
                <c:pt idx="145">
                  <c:v>3.0208333333333335</c:v>
                </c:pt>
                <c:pt idx="146">
                  <c:v>3.0416666666666665</c:v>
                </c:pt>
                <c:pt idx="147">
                  <c:v>3.0625</c:v>
                </c:pt>
                <c:pt idx="148">
                  <c:v>3.0833333333333335</c:v>
                </c:pt>
                <c:pt idx="149">
                  <c:v>3.1041666666666665</c:v>
                </c:pt>
                <c:pt idx="150">
                  <c:v>3.125</c:v>
                </c:pt>
                <c:pt idx="151">
                  <c:v>3.1458333333333335</c:v>
                </c:pt>
                <c:pt idx="152">
                  <c:v>3.1666666666666665</c:v>
                </c:pt>
                <c:pt idx="153">
                  <c:v>3.1875</c:v>
                </c:pt>
                <c:pt idx="154">
                  <c:v>3.2083333333333335</c:v>
                </c:pt>
                <c:pt idx="155">
                  <c:v>3.2291666666666665</c:v>
                </c:pt>
                <c:pt idx="156">
                  <c:v>3.25</c:v>
                </c:pt>
                <c:pt idx="157">
                  <c:v>3.2708333333333335</c:v>
                </c:pt>
                <c:pt idx="158">
                  <c:v>3.2916666666666665</c:v>
                </c:pt>
                <c:pt idx="159">
                  <c:v>3.3125</c:v>
                </c:pt>
                <c:pt idx="160">
                  <c:v>3.3333333333333335</c:v>
                </c:pt>
                <c:pt idx="161">
                  <c:v>3.354166666666667</c:v>
                </c:pt>
                <c:pt idx="162">
                  <c:v>3.375</c:v>
                </c:pt>
                <c:pt idx="163">
                  <c:v>3.395833333333333</c:v>
                </c:pt>
                <c:pt idx="164">
                  <c:v>3.416666666666667</c:v>
                </c:pt>
                <c:pt idx="165">
                  <c:v>3.4375</c:v>
                </c:pt>
                <c:pt idx="166">
                  <c:v>3.458333333333333</c:v>
                </c:pt>
                <c:pt idx="167">
                  <c:v>3.479166666666667</c:v>
                </c:pt>
                <c:pt idx="168">
                  <c:v>3.5</c:v>
                </c:pt>
                <c:pt idx="169">
                  <c:v>3.5208333333333335</c:v>
                </c:pt>
                <c:pt idx="170">
                  <c:v>3.5416666666666665</c:v>
                </c:pt>
                <c:pt idx="171">
                  <c:v>3.5625</c:v>
                </c:pt>
                <c:pt idx="172">
                  <c:v>3.5833333333333335</c:v>
                </c:pt>
                <c:pt idx="173">
                  <c:v>3.6041666666666665</c:v>
                </c:pt>
                <c:pt idx="174">
                  <c:v>3.625</c:v>
                </c:pt>
                <c:pt idx="175">
                  <c:v>3.6458333333333335</c:v>
                </c:pt>
                <c:pt idx="176">
                  <c:v>3.6666666666666665</c:v>
                </c:pt>
                <c:pt idx="177">
                  <c:v>3.6875</c:v>
                </c:pt>
                <c:pt idx="178">
                  <c:v>3.7083333333333335</c:v>
                </c:pt>
                <c:pt idx="179">
                  <c:v>3.7291666666666665</c:v>
                </c:pt>
                <c:pt idx="180">
                  <c:v>3.75</c:v>
                </c:pt>
                <c:pt idx="181">
                  <c:v>3.7708333333333335</c:v>
                </c:pt>
                <c:pt idx="182">
                  <c:v>3.7916666666666665</c:v>
                </c:pt>
                <c:pt idx="183">
                  <c:v>3.8125</c:v>
                </c:pt>
                <c:pt idx="184">
                  <c:v>3.833333333333333</c:v>
                </c:pt>
                <c:pt idx="185">
                  <c:v>3.854166666666667</c:v>
                </c:pt>
                <c:pt idx="186">
                  <c:v>3.875</c:v>
                </c:pt>
                <c:pt idx="187">
                  <c:v>3.895833333333333</c:v>
                </c:pt>
                <c:pt idx="188">
                  <c:v>3.9166666666666665</c:v>
                </c:pt>
                <c:pt idx="189">
                  <c:v>3.9375</c:v>
                </c:pt>
                <c:pt idx="190">
                  <c:v>3.9583333333333335</c:v>
                </c:pt>
                <c:pt idx="191">
                  <c:v>3.9791666666666665</c:v>
                </c:pt>
                <c:pt idx="192">
                  <c:v>4</c:v>
                </c:pt>
                <c:pt idx="193">
                  <c:v>4.0208333333333339</c:v>
                </c:pt>
                <c:pt idx="194">
                  <c:v>4.0416666666666661</c:v>
                </c:pt>
                <c:pt idx="195">
                  <c:v>4.0625</c:v>
                </c:pt>
                <c:pt idx="196">
                  <c:v>4.083333333333333</c:v>
                </c:pt>
                <c:pt idx="197">
                  <c:v>4.104166666666667</c:v>
                </c:pt>
                <c:pt idx="198">
                  <c:v>4.125</c:v>
                </c:pt>
                <c:pt idx="199">
                  <c:v>4.145833333333333</c:v>
                </c:pt>
                <c:pt idx="200">
                  <c:v>4.166666666666667</c:v>
                </c:pt>
                <c:pt idx="201">
                  <c:v>4.1875</c:v>
                </c:pt>
                <c:pt idx="202">
                  <c:v>4.208333333333333</c:v>
                </c:pt>
                <c:pt idx="203">
                  <c:v>4.229166666666667</c:v>
                </c:pt>
                <c:pt idx="204">
                  <c:v>4.25</c:v>
                </c:pt>
                <c:pt idx="205">
                  <c:v>4.270833333333333</c:v>
                </c:pt>
                <c:pt idx="206">
                  <c:v>4.291666666666667</c:v>
                </c:pt>
                <c:pt idx="207">
                  <c:v>4.3125</c:v>
                </c:pt>
                <c:pt idx="208">
                  <c:v>4.333333333333333</c:v>
                </c:pt>
                <c:pt idx="209">
                  <c:v>4.354166666666667</c:v>
                </c:pt>
                <c:pt idx="210">
                  <c:v>4.375</c:v>
                </c:pt>
                <c:pt idx="211">
                  <c:v>4.395833333333333</c:v>
                </c:pt>
                <c:pt idx="212">
                  <c:v>4.416666666666667</c:v>
                </c:pt>
                <c:pt idx="213">
                  <c:v>4.4375</c:v>
                </c:pt>
                <c:pt idx="214">
                  <c:v>4.458333333333333</c:v>
                </c:pt>
                <c:pt idx="215">
                  <c:v>4.479166666666667</c:v>
                </c:pt>
                <c:pt idx="216">
                  <c:v>4.5</c:v>
                </c:pt>
                <c:pt idx="217">
                  <c:v>4.520833333333333</c:v>
                </c:pt>
                <c:pt idx="218">
                  <c:v>4.541666666666667</c:v>
                </c:pt>
                <c:pt idx="219">
                  <c:v>4.5625</c:v>
                </c:pt>
                <c:pt idx="220">
                  <c:v>4.583333333333333</c:v>
                </c:pt>
                <c:pt idx="221">
                  <c:v>4.604166666666667</c:v>
                </c:pt>
                <c:pt idx="222">
                  <c:v>4.625</c:v>
                </c:pt>
                <c:pt idx="223">
                  <c:v>4.645833333333333</c:v>
                </c:pt>
                <c:pt idx="224">
                  <c:v>4.666666666666667</c:v>
                </c:pt>
                <c:pt idx="225">
                  <c:v>4.6875</c:v>
                </c:pt>
                <c:pt idx="226">
                  <c:v>4.708333333333333</c:v>
                </c:pt>
                <c:pt idx="227">
                  <c:v>4.7291666666666661</c:v>
                </c:pt>
                <c:pt idx="228">
                  <c:v>4.75</c:v>
                </c:pt>
                <c:pt idx="229">
                  <c:v>4.7708333333333339</c:v>
                </c:pt>
                <c:pt idx="230">
                  <c:v>4.7916666666666661</c:v>
                </c:pt>
                <c:pt idx="231">
                  <c:v>4.8125</c:v>
                </c:pt>
                <c:pt idx="232">
                  <c:v>4.8333333333333339</c:v>
                </c:pt>
                <c:pt idx="233">
                  <c:v>4.8541666666666661</c:v>
                </c:pt>
                <c:pt idx="234">
                  <c:v>4.875</c:v>
                </c:pt>
                <c:pt idx="235">
                  <c:v>4.8958333333333339</c:v>
                </c:pt>
                <c:pt idx="236">
                  <c:v>4.9166666666666661</c:v>
                </c:pt>
                <c:pt idx="237">
                  <c:v>4.9375</c:v>
                </c:pt>
                <c:pt idx="238">
                  <c:v>4.9583333333333339</c:v>
                </c:pt>
                <c:pt idx="239">
                  <c:v>4.9791666666666661</c:v>
                </c:pt>
                <c:pt idx="240">
                  <c:v>5</c:v>
                </c:pt>
                <c:pt idx="241">
                  <c:v>5.0208333333333339</c:v>
                </c:pt>
                <c:pt idx="242">
                  <c:v>5.0416666666666661</c:v>
                </c:pt>
                <c:pt idx="243">
                  <c:v>5.0625</c:v>
                </c:pt>
                <c:pt idx="244">
                  <c:v>5.083333333333333</c:v>
                </c:pt>
                <c:pt idx="245">
                  <c:v>5.104166666666667</c:v>
                </c:pt>
                <c:pt idx="246">
                  <c:v>5.125</c:v>
                </c:pt>
                <c:pt idx="247">
                  <c:v>5.145833333333333</c:v>
                </c:pt>
                <c:pt idx="248">
                  <c:v>5.166666666666667</c:v>
                </c:pt>
                <c:pt idx="249">
                  <c:v>5.1875</c:v>
                </c:pt>
                <c:pt idx="250">
                  <c:v>5.208333333333333</c:v>
                </c:pt>
                <c:pt idx="251">
                  <c:v>5.229166666666667</c:v>
                </c:pt>
                <c:pt idx="252">
                  <c:v>5.25</c:v>
                </c:pt>
                <c:pt idx="253">
                  <c:v>5.270833333333333</c:v>
                </c:pt>
                <c:pt idx="254">
                  <c:v>5.291666666666667</c:v>
                </c:pt>
                <c:pt idx="255">
                  <c:v>5.3125</c:v>
                </c:pt>
                <c:pt idx="256">
                  <c:v>5.333333333333333</c:v>
                </c:pt>
                <c:pt idx="257">
                  <c:v>5.354166666666667</c:v>
                </c:pt>
                <c:pt idx="258">
                  <c:v>5.375</c:v>
                </c:pt>
                <c:pt idx="259">
                  <c:v>5.395833333333333</c:v>
                </c:pt>
                <c:pt idx="260">
                  <c:v>5.416666666666667</c:v>
                </c:pt>
                <c:pt idx="261">
                  <c:v>5.4375</c:v>
                </c:pt>
                <c:pt idx="262">
                  <c:v>5.458333333333333</c:v>
                </c:pt>
                <c:pt idx="263">
                  <c:v>5.479166666666667</c:v>
                </c:pt>
              </c:numCache>
            </c:numRef>
          </c:xVal>
          <c:yVal>
            <c:numRef>
              <c:f>'2nd-Order Low Shelf'!$Z$5:$Z$268</c:f>
              <c:numCache>
                <c:formatCode>General</c:formatCode>
                <c:ptCount val="264"/>
                <c:pt idx="0">
                  <c:v>1.0435879521533959</c:v>
                </c:pt>
                <c:pt idx="1">
                  <c:v>8.3500804836772469E-2</c:v>
                </c:pt>
                <c:pt idx="2">
                  <c:v>7.6442655372106261E-2</c:v>
                </c:pt>
                <c:pt idx="3">
                  <c:v>6.9947705270738958E-2</c:v>
                </c:pt>
                <c:pt idx="4">
                  <c:v>6.3975333517342386E-2</c:v>
                </c:pt>
                <c:pt idx="5">
                  <c:v>5.8487257471916507E-2</c:v>
                </c:pt>
                <c:pt idx="6">
                  <c:v>5.3447487860070281E-2</c:v>
                </c:pt>
                <c:pt idx="7">
                  <c:v>4.8822267622241067E-2</c:v>
                </c:pt>
                <c:pt idx="8">
                  <c:v>4.4579998488153257E-2</c:v>
                </c:pt>
                <c:pt idx="9">
                  <c:v>4.0691158510888559E-2</c:v>
                </c:pt>
                <c:pt idx="10">
                  <c:v>3.7128213252877941E-2</c:v>
                </c:pt>
                <c:pt idx="11">
                  <c:v>3.3865522852046727E-2</c:v>
                </c:pt>
                <c:pt idx="12">
                  <c:v>3.0879246799868861E-2</c:v>
                </c:pt>
                <c:pt idx="13">
                  <c:v>2.8147247925151574E-2</c:v>
                </c:pt>
                <c:pt idx="14">
                  <c:v>2.5648996790071273E-2</c:v>
                </c:pt>
                <c:pt idx="15">
                  <c:v>2.3365477461422063E-2</c:v>
                </c:pt>
                <c:pt idx="16">
                  <c:v>2.1279095414214667E-2</c:v>
                </c:pt>
                <c:pt idx="17">
                  <c:v>1.9373588151447876E-2</c:v>
                </c:pt>
                <c:pt idx="18">
                  <c:v>1.7633938978519538E-2</c:v>
                </c:pt>
                <c:pt idx="19">
                  <c:v>1.6046294249398237E-2</c:v>
                </c:pt>
                <c:pt idx="20">
                  <c:v>1.4597884300908548E-2</c:v>
                </c:pt>
                <c:pt idx="21">
                  <c:v>1.3276948208316413E-2</c:v>
                </c:pt>
                <c:pt idx="22">
                  <c:v>1.207266242725764E-2</c:v>
                </c:pt>
                <c:pt idx="23">
                  <c:v>1.097507333170002E-2</c:v>
                </c:pt>
                <c:pt idx="24">
                  <c:v>9.9750336131384093E-3</c:v>
                </c:pt>
                <c:pt idx="25">
                  <c:v>9.0641424709265884E-3</c:v>
                </c:pt>
                <c:pt idx="26">
                  <c:v>8.2346894961133153E-3</c:v>
                </c:pt>
                <c:pt idx="27">
                  <c:v>7.4796021301364252E-3</c:v>
                </c:pt>
                <c:pt idx="28">
                  <c:v>6.7923965641751858E-3</c:v>
                </c:pt>
                <c:pt idx="29">
                  <c:v>6.1671319339555632E-3</c:v>
                </c:pt>
                <c:pt idx="30">
                  <c:v>5.598367657564756E-3</c:v>
                </c:pt>
                <c:pt idx="31">
                  <c:v>5.0811237596929066E-3</c:v>
                </c:pt>
                <c:pt idx="32">
                  <c:v>4.6108440241123825E-3</c:v>
                </c:pt>
                <c:pt idx="33">
                  <c:v>4.1833618166444968E-3</c:v>
                </c:pt>
                <c:pt idx="34">
                  <c:v>3.7948684229396536E-3</c:v>
                </c:pt>
                <c:pt idx="35">
                  <c:v>3.441883748762671E-3</c:v>
                </c:pt>
                <c:pt idx="36">
                  <c:v>3.1212292348381672E-3</c:v>
                </c:pt>
                <c:pt idx="37">
                  <c:v>2.8300028434261005E-3</c:v>
                </c:pt>
                <c:pt idx="38">
                  <c:v>2.5655559794599092E-3</c:v>
                </c:pt>
                <c:pt idx="39">
                  <c:v>2.3254722151189689E-3</c:v>
                </c:pt>
                <c:pt idx="40">
                  <c:v>2.1075476929825324E-3</c:v>
                </c:pt>
                <c:pt idx="41">
                  <c:v>1.9097730893086469E-3</c:v>
                </c:pt>
                <c:pt idx="42">
                  <c:v>1.7303170254048589E-3</c:v>
                </c:pt>
                <c:pt idx="43">
                  <c:v>1.5675108214323126E-3</c:v>
                </c:pt>
                <c:pt idx="44">
                  <c:v>1.4198344932510774E-3</c:v>
                </c:pt>
                <c:pt idx="45">
                  <c:v>1.2859038990252405E-3</c:v>
                </c:pt>
                <c:pt idx="46">
                  <c:v>1.1644589482255141E-3</c:v>
                </c:pt>
                <c:pt idx="47">
                  <c:v>1.0543527913681075E-3</c:v>
                </c:pt>
                <c:pt idx="48">
                  <c:v>9.5454191429233427E-4</c:v>
                </c:pt>
                <c:pt idx="49">
                  <c:v>8.6407706599318096E-4</c:v>
                </c:pt>
                <c:pt idx="50">
                  <c:v>7.820949539814122E-4</c:v>
                </c:pt>
                <c:pt idx="51">
                  <c:v>7.0781064583957324E-4</c:v>
                </c:pt>
                <c:pt idx="52">
                  <c:v>6.4051062007779256E-4</c:v>
                </c:pt>
                <c:pt idx="53">
                  <c:v>5.7954641357167843E-4</c:v>
                </c:pt>
                <c:pt idx="54">
                  <c:v>5.243288167911432E-4</c:v>
                </c:pt>
                <c:pt idx="55">
                  <c:v>4.7432257171067051E-4</c:v>
                </c:pt>
                <c:pt idx="56">
                  <c:v>4.2904153073664958E-4</c:v>
                </c:pt>
                <c:pt idx="57">
                  <c:v>3.8804423820517112E-4</c:v>
                </c:pt>
                <c:pt idx="58">
                  <c:v>3.5092989900398886E-4</c:v>
                </c:pt>
                <c:pt idx="59">
                  <c:v>3.1733470166550798E-4</c:v>
                </c:pt>
                <c:pt idx="60">
                  <c:v>2.8692846587418687E-4</c:v>
                </c:pt>
                <c:pt idx="61">
                  <c:v>2.5941158674222303E-4</c:v>
                </c:pt>
                <c:pt idx="62">
                  <c:v>2.3451225044235656E-4</c:v>
                </c:pt>
                <c:pt idx="63">
                  <c:v>2.1198389785642501E-4</c:v>
                </c:pt>
                <c:pt idx="64">
                  <c:v>1.9160291481304834E-4</c:v>
                </c:pt>
                <c:pt idx="65">
                  <c:v>1.7316652925731133E-4</c:v>
                </c:pt>
                <c:pt idx="66">
                  <c:v>1.564908973289904E-4</c:v>
                </c:pt>
                <c:pt idx="67">
                  <c:v>1.4140936183279927E-4</c:v>
                </c:pt>
                <c:pt idx="68">
                  <c:v>1.2777086797295217E-4</c:v>
                </c:pt>
                <c:pt idx="69">
                  <c:v>1.1543852250328756E-4</c:v>
                </c:pt>
                <c:pt idx="70">
                  <c:v>1.042882836210592E-4</c:v>
                </c:pt>
                <c:pt idx="71">
                  <c:v>9.4207770014647979E-5</c:v>
                </c:pt>
                <c:pt idx="72">
                  <c:v>8.5095178469822292E-5</c:v>
                </c:pt>
                <c:pt idx="73">
                  <c:v>7.6858300352300636E-5</c:v>
                </c:pt>
                <c:pt idx="74">
                  <c:v>6.9413628122369297E-5</c:v>
                </c:pt>
                <c:pt idx="75">
                  <c:v>6.2685543805908792E-5</c:v>
                </c:pt>
                <c:pt idx="76">
                  <c:v>5.6605582050736762E-5</c:v>
                </c:pt>
                <c:pt idx="77">
                  <c:v>5.1111761042674361E-5</c:v>
                </c:pt>
                <c:pt idx="78">
                  <c:v>4.6147975146835043E-5</c:v>
                </c:pt>
                <c:pt idx="79">
                  <c:v>4.1663443680640361E-5</c:v>
                </c:pt>
                <c:pt idx="80">
                  <c:v>3.7612210719999452E-5</c:v>
                </c:pt>
                <c:pt idx="81">
                  <c:v>3.3952691292668362E-5</c:v>
                </c:pt>
                <c:pt idx="82">
                  <c:v>3.0647259726477928E-5</c:v>
                </c:pt>
                <c:pt idx="83">
                  <c:v>2.7661876298074033E-5</c:v>
                </c:pt>
                <c:pt idx="84">
                  <c:v>2.4965748672998402E-5</c:v>
                </c:pt>
                <c:pt idx="85">
                  <c:v>2.2531024943072901E-5</c:v>
                </c:pt>
                <c:pt idx="86">
                  <c:v>2.0332515354646376E-5</c:v>
                </c:pt>
                <c:pt idx="87">
                  <c:v>1.8347440083634037E-5</c:v>
                </c:pt>
                <c:pt idx="88">
                  <c:v>1.655520065255648E-5</c:v>
                </c:pt>
                <c:pt idx="89">
                  <c:v>1.4937172802929849E-5</c:v>
                </c:pt>
                <c:pt idx="90">
                  <c:v>1.3476518835173862E-5</c:v>
                </c:pt>
                <c:pt idx="91">
                  <c:v>1.2158017609347921E-5</c:v>
                </c:pt>
                <c:pt idx="92">
                  <c:v>1.0967910565019277E-5</c:v>
                </c:pt>
                <c:pt idx="93">
                  <c:v>9.8937622688082617E-6</c:v>
                </c:pt>
                <c:pt idx="94">
                  <c:v>8.9243341349253943E-6</c:v>
                </c:pt>
                <c:pt idx="95">
                  <c:v>8.0494700884882574E-6</c:v>
                </c:pt>
                <c:pt idx="96">
                  <c:v>7.259993054658865E-6</c:v>
                </c:pt>
                <c:pt idx="97">
                  <c:v>6.5476112596603902E-6</c:v>
                </c:pt>
                <c:pt idx="98">
                  <c:v>5.9048334234178223E-6</c:v>
                </c:pt>
                <c:pt idx="99">
                  <c:v>5.324892008745756E-6</c:v>
                </c:pt>
                <c:pt idx="100">
                  <c:v>4.8016737694329229E-6</c:v>
                </c:pt>
                <c:pt idx="101">
                  <c:v>4.3296569099372298E-6</c:v>
                </c:pt>
                <c:pt idx="102">
                  <c:v>3.9038542333374049E-6</c:v>
                </c:pt>
                <c:pt idx="103">
                  <c:v>3.5197617122636443E-6</c:v>
                </c:pt>
                <c:pt idx="104">
                  <c:v>3.1733119702756302E-6</c:v>
                </c:pt>
                <c:pt idx="105">
                  <c:v>2.8608322090517313E-6</c:v>
                </c:pt>
                <c:pt idx="106">
                  <c:v>2.5790061602358103E-6</c:v>
                </c:pt>
                <c:pt idx="107">
                  <c:v>2.3248396802570801E-6</c:v>
                </c:pt>
                <c:pt idx="108">
                  <c:v>2.0956296422578144E-6</c:v>
                </c:pt>
                <c:pt idx="109">
                  <c:v>1.8889358117651973E-6</c:v>
                </c:pt>
                <c:pt idx="110">
                  <c:v>1.7025554222294185E-6</c:v>
                </c:pt>
                <c:pt idx="111">
                  <c:v>1.5345001932956211E-6</c:v>
                </c:pt>
                <c:pt idx="112">
                  <c:v>1.3829755589332005E-6</c:v>
                </c:pt>
                <c:pt idx="113">
                  <c:v>1.2463618945404795E-6</c:v>
                </c:pt>
                <c:pt idx="114">
                  <c:v>1.1231975520836658E-6</c:v>
                </c:pt>
                <c:pt idx="115">
                  <c:v>1.0121635304052535E-6</c:v>
                </c:pt>
                <c:pt idx="116">
                  <c:v>9.1206962422059485E-7</c:v>
                </c:pt>
                <c:pt idx="117">
                  <c:v>8.2184191016858528E-7</c:v>
                </c:pt>
                <c:pt idx="118">
                  <c:v>7.405114417354814E-7</c:v>
                </c:pt>
                <c:pt idx="119">
                  <c:v>6.6720403705900355E-7</c:v>
                </c:pt>
                <c:pt idx="120">
                  <c:v>6.0113105466053974E-7</c:v>
                </c:pt>
                <c:pt idx="121">
                  <c:v>5.4158106215316754E-7</c:v>
                </c:pt>
                <c:pt idx="122">
                  <c:v>4.8791231202929802E-7</c:v>
                </c:pt>
                <c:pt idx="123">
                  <c:v>4.3954594683206778E-7</c:v>
                </c:pt>
                <c:pt idx="124">
                  <c:v>3.9595986343911521E-7</c:v>
                </c:pt>
                <c:pt idx="125">
                  <c:v>3.5668317290866815E-7</c:v>
                </c:pt>
                <c:pt idx="126">
                  <c:v>3.2129119842182891E-7</c:v>
                </c:pt>
                <c:pt idx="127">
                  <c:v>2.8940095936137318E-7</c:v>
                </c:pt>
                <c:pt idx="128">
                  <c:v>2.6066709455054157E-7</c:v>
                </c:pt>
                <c:pt idx="129">
                  <c:v>2.3477818218442275E-7</c:v>
                </c:pt>
                <c:pt idx="130">
                  <c:v>2.1145341806626361E-7</c:v>
                </c:pt>
                <c:pt idx="131">
                  <c:v>1.9043961745188947E-7</c:v>
                </c:pt>
                <c:pt idx="132">
                  <c:v>1.7150850914410081E-7</c:v>
                </c:pt>
                <c:pt idx="133">
                  <c:v>1.5445429349872762E-7</c:v>
                </c:pt>
                <c:pt idx="134">
                  <c:v>1.3909143873515036E-7</c:v>
                </c:pt>
                <c:pt idx="135">
                  <c:v>1.2525269241389538E-7</c:v>
                </c:pt>
                <c:pt idx="136">
                  <c:v>1.1278728717717213E-7</c:v>
                </c:pt>
                <c:pt idx="137">
                  <c:v>1.0155932186740638E-7</c:v>
                </c:pt>
                <c:pt idx="138">
                  <c:v>9.1446300964288923E-8</c:v>
                </c:pt>
                <c:pt idx="139">
                  <c:v>8.2337816931039531E-8</c:v>
                </c:pt>
                <c:pt idx="140">
                  <c:v>7.4134361552181314E-8</c:v>
                </c:pt>
                <c:pt idx="141">
                  <c:v>6.6746253693252434E-8</c:v>
                </c:pt>
                <c:pt idx="142">
                  <c:v>6.009267213124689E-8</c:v>
                </c:pt>
                <c:pt idx="143">
                  <c:v>5.4100783205570816E-8</c:v>
                </c:pt>
                <c:pt idx="144">
                  <c:v>4.8704954034150857E-8</c:v>
                </c:pt>
                <c:pt idx="145">
                  <c:v>4.3846042938197821E-8</c:v>
                </c:pt>
                <c:pt idx="146">
                  <c:v>3.9470759531207087E-8</c:v>
                </c:pt>
                <c:pt idx="147">
                  <c:v>3.5531087661389954E-8</c:v>
                </c:pt>
                <c:pt idx="148">
                  <c:v>3.198376505940856E-8</c:v>
                </c:pt>
                <c:pt idx="149">
                  <c:v>2.8789814141843885E-8</c:v>
                </c:pt>
                <c:pt idx="150">
                  <c:v>2.591411896142717E-8</c:v>
                </c:pt>
                <c:pt idx="151">
                  <c:v>2.3325043783285111E-8</c:v>
                </c:pt>
                <c:pt idx="152">
                  <c:v>2.0994089207332908E-8</c:v>
                </c:pt>
                <c:pt idx="153">
                  <c:v>1.8895582155057744E-8</c:v>
                </c:pt>
                <c:pt idx="154">
                  <c:v>1.7006396398394232E-8</c:v>
                </c:pt>
                <c:pt idx="155">
                  <c:v>1.5305700632932461E-8</c:v>
                </c:pt>
                <c:pt idx="156">
                  <c:v>1.3774731390691662E-8</c:v>
                </c:pt>
                <c:pt idx="157">
                  <c:v>1.2396588352186886E-8</c:v>
                </c:pt>
                <c:pt idx="158">
                  <c:v>1.1156049856269092E-8</c:v>
                </c:pt>
                <c:pt idx="159">
                  <c:v>1.0039406621722054E-8</c:v>
                </c:pt>
                <c:pt idx="160">
                  <c:v>9.0343118891043937E-9</c:v>
                </c:pt>
                <c:pt idx="161">
                  <c:v>8.1296463668670858E-9</c:v>
                </c:pt>
                <c:pt idx="162">
                  <c:v>7.3153965241950208E-9</c:v>
                </c:pt>
                <c:pt idx="163">
                  <c:v>6.5825449159774144E-9</c:v>
                </c:pt>
                <c:pt idx="164">
                  <c:v>5.9229713543077228E-9</c:v>
                </c:pt>
                <c:pt idx="165">
                  <c:v>5.3293638573056007E-9</c:v>
                </c:pt>
                <c:pt idx="166">
                  <c:v>4.7951384110669879E-9</c:v>
                </c:pt>
                <c:pt idx="167">
                  <c:v>4.3143666752905195E-9</c:v>
                </c:pt>
                <c:pt idx="168">
                  <c:v>3.8817108485990978E-9</c:v>
                </c:pt>
                <c:pt idx="169">
                  <c:v>3.492364986677712E-9</c:v>
                </c:pt>
                <c:pt idx="170">
                  <c:v>3.1420021358980338E-9</c:v>
                </c:pt>
                <c:pt idx="171">
                  <c:v>2.8267267078334889E-9</c:v>
                </c:pt>
                <c:pt idx="172">
                  <c:v>2.543031576650503E-9</c:v>
                </c:pt>
                <c:pt idx="173">
                  <c:v>2.2877594323928984E-9</c:v>
                </c:pt>
                <c:pt idx="174">
                  <c:v>2.0580679691992354E-9</c:v>
                </c:pt>
                <c:pt idx="175">
                  <c:v>1.8513985289966592E-9</c:v>
                </c:pt>
                <c:pt idx="176">
                  <c:v>1.665447858641455E-9</c:v>
                </c:pt>
                <c:pt idx="177">
                  <c:v>1.4981426722248735E-9</c:v>
                </c:pt>
                <c:pt idx="178">
                  <c:v>1.3476167406929328E-9</c:v>
                </c:pt>
                <c:pt idx="179">
                  <c:v>1.2121902583657513E-9</c:v>
                </c:pt>
                <c:pt idx="180">
                  <c:v>1.090351260678835E-9</c:v>
                </c:pt>
                <c:pt idx="181">
                  <c:v>9.8073888977026949E-10</c:v>
                </c:pt>
                <c:pt idx="182">
                  <c:v>8.821283246428225E-10</c:v>
                </c:pt>
                <c:pt idx="183">
                  <c:v>7.9341721075404401E-10</c:v>
                </c:pt>
                <c:pt idx="184">
                  <c:v>7.1361344022502963E-10</c:v>
                </c:pt>
                <c:pt idx="185">
                  <c:v>6.418241485850434E-10</c:v>
                </c:pt>
                <c:pt idx="186">
                  <c:v>5.7724580724296596E-10</c:v>
                </c:pt>
                <c:pt idx="187">
                  <c:v>5.1915530284034998E-10</c:v>
                </c:pt>
                <c:pt idx="188">
                  <c:v>4.6690190542355103E-10</c:v>
                </c:pt>
                <c:pt idx="189">
                  <c:v>4.1990003709016021E-10</c:v>
                </c:pt>
                <c:pt idx="190">
                  <c:v>3.7762276152261066E-10</c:v>
                </c:pt>
                <c:pt idx="191">
                  <c:v>3.3959592271390759E-10</c:v>
                </c:pt>
                <c:pt idx="192">
                  <c:v>3.0539286830219931E-10</c:v>
                </c:pt>
                <c:pt idx="193">
                  <c:v>2.7462969933926986E-10</c:v>
                </c:pt>
                <c:pt idx="194">
                  <c:v>2.469609940923334E-10</c:v>
                </c:pt>
                <c:pt idx="195">
                  <c:v>2.2207595868128772E-10</c:v>
                </c:pt>
                <c:pt idx="196">
                  <c:v>1.9969496204122347E-10</c:v>
                </c:pt>
                <c:pt idx="197">
                  <c:v>1.7956641692333799E-10</c:v>
                </c:pt>
                <c:pt idx="198">
                  <c:v>1.6146397245230882E-10</c:v>
                </c:pt>
                <c:pt idx="199">
                  <c:v>1.4518398718597736E-10</c:v>
                </c:pt>
                <c:pt idx="200">
                  <c:v>1.3054325471114193E-10</c:v>
                </c:pt>
                <c:pt idx="201">
                  <c:v>1.1737695659095578E-10</c:v>
                </c:pt>
                <c:pt idx="202">
                  <c:v>1.0553681998515373E-10</c:v>
                </c:pt>
                <c:pt idx="203">
                  <c:v>9.4889459521391856E-11</c:v>
                </c:pt>
                <c:pt idx="204">
                  <c:v>8.5314885028983992E-11</c:v>
                </c:pt>
                <c:pt idx="205">
                  <c:v>7.6705158577437721E-11</c:v>
                </c:pt>
                <c:pt idx="206">
                  <c:v>6.8963185911423669E-11</c:v>
                </c:pt>
                <c:pt idx="207">
                  <c:v>6.2001628859170649E-11</c:v>
                </c:pt>
                <c:pt idx="208">
                  <c:v>5.5741926629006381E-11</c:v>
                </c:pt>
                <c:pt idx="209">
                  <c:v>5.011341511349231E-11</c:v>
                </c:pt>
                <c:pt idx="210">
                  <c:v>4.5052534405519044E-11</c:v>
                </c:pt>
                <c:pt idx="211">
                  <c:v>4.0502115707721187E-11</c:v>
                </c:pt>
                <c:pt idx="212">
                  <c:v>3.6410739696344499E-11</c:v>
                </c:pt>
                <c:pt idx="213">
                  <c:v>3.2732159192904321E-11</c:v>
                </c:pt>
                <c:pt idx="214">
                  <c:v>2.9424779710305821E-11</c:v>
                </c:pt>
                <c:pt idx="215">
                  <c:v>2.6451192082387185E-11</c:v>
                </c:pt>
                <c:pt idx="216">
                  <c:v>2.3777751964154557E-11</c:v>
                </c:pt>
                <c:pt idx="217">
                  <c:v>2.137420151065972E-11</c:v>
                </c:pt>
                <c:pt idx="218">
                  <c:v>1.9213329011257324E-11</c:v>
                </c:pt>
                <c:pt idx="219">
                  <c:v>1.7270662678027521E-11</c:v>
                </c:pt>
                <c:pt idx="220">
                  <c:v>1.5524195167111082E-11</c:v>
                </c:pt>
                <c:pt idx="221">
                  <c:v>1.3954135753764601E-11</c:v>
                </c:pt>
                <c:pt idx="222">
                  <c:v>1.2542687389875256E-11</c:v>
                </c:pt>
                <c:pt idx="223">
                  <c:v>1.1273846149875062E-11</c:v>
                </c:pt>
                <c:pt idx="224">
                  <c:v>1.0133220820523785E-11</c:v>
                </c:pt>
                <c:pt idx="225">
                  <c:v>9.107870614643727E-12</c:v>
                </c:pt>
                <c:pt idx="226">
                  <c:v>8.1861591910708186E-12</c:v>
                </c:pt>
                <c:pt idx="227">
                  <c:v>7.3576233450703063E-12</c:v>
                </c:pt>
                <c:pt idx="228">
                  <c:v>6.6128548972651992E-12</c:v>
                </c:pt>
                <c:pt idx="229">
                  <c:v>5.9433944565545985E-12</c:v>
                </c:pt>
                <c:pt idx="230">
                  <c:v>5.3416358651898297E-12</c:v>
                </c:pt>
                <c:pt idx="231">
                  <c:v>4.8007402535991959E-12</c:v>
                </c:pt>
                <c:pt idx="232">
                  <c:v>4.3145587400310986E-12</c:v>
                </c:pt>
                <c:pt idx="233">
                  <c:v>3.8775629068123759E-12</c:v>
                </c:pt>
                <c:pt idx="234">
                  <c:v>3.4847822720673961E-12</c:v>
                </c:pt>
                <c:pt idx="235">
                  <c:v>3.1317480540801495E-12</c:v>
                </c:pt>
                <c:pt idx="236">
                  <c:v>2.8144425959765638E-12</c:v>
                </c:pt>
                <c:pt idx="237">
                  <c:v>2.5292538818408969E-12</c:v>
                </c:pt>
                <c:pt idx="238">
                  <c:v>2.2729346324637431E-12</c:v>
                </c:pt>
                <c:pt idx="239">
                  <c:v>2.0425655202848973E-12</c:v>
                </c:pt>
                <c:pt idx="240">
                  <c:v>1.8355220893137517E-12</c:v>
                </c:pt>
                <c:pt idx="241">
                  <c:v>1.6494450073976508E-12</c:v>
                </c:pt>
                <c:pt idx="242">
                  <c:v>1.4822133156280359E-12</c:v>
                </c:pt>
                <c:pt idx="243">
                  <c:v>1.331920373342233E-12</c:v>
                </c:pt>
                <c:pt idx="244">
                  <c:v>1.1968522274708321E-12</c:v>
                </c:pt>
                <c:pt idx="245">
                  <c:v>1.0754681622346251E-12</c:v>
                </c:pt>
                <c:pt idx="246">
                  <c:v>9.6638320971520034E-13</c:v>
                </c:pt>
                <c:pt idx="247">
                  <c:v>8.6835242388326691E-13</c:v>
                </c:pt>
                <c:pt idx="248">
                  <c:v>7.8025674051500799E-13</c:v>
                </c:pt>
                <c:pt idx="249">
                  <c:v>7.0109026328101233E-13</c:v>
                </c:pt>
                <c:pt idx="250">
                  <c:v>6.2994883235419099E-13</c:v>
                </c:pt>
                <c:pt idx="251">
                  <c:v>5.6601974633218817E-13</c:v>
                </c:pt>
                <c:pt idx="252">
                  <c:v>5.0857252126780446E-13</c:v>
                </c:pt>
                <c:pt idx="253">
                  <c:v>4.5695058229335134E-13</c:v>
                </c:pt>
                <c:pt idx="254">
                  <c:v>4.1056379384257879E-13</c:v>
                </c:pt>
                <c:pt idx="255">
                  <c:v>3.6888174393468048E-13</c:v>
                </c:pt>
                <c:pt idx="256">
                  <c:v>3.314277064949095E-13</c:v>
                </c:pt>
                <c:pt idx="257">
                  <c:v>2.9777321334094126E-13</c:v>
                </c:pt>
                <c:pt idx="258">
                  <c:v>2.6753317434914405E-13</c:v>
                </c:pt>
                <c:pt idx="259">
                  <c:v>2.403614905076175E-13</c:v>
                </c:pt>
                <c:pt idx="260">
                  <c:v>2.1594711013273844E-13</c:v>
                </c:pt>
                <c:pt idx="261">
                  <c:v>1.9401048353555642E-13</c:v>
                </c:pt>
                <c:pt idx="262">
                  <c:v>1.743003759299793E-13</c:v>
                </c:pt>
                <c:pt idx="263">
                  <c:v>1.5659100242691226E-13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E-4C40-A08B-48017ED30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'2nd-Order High Shelf'!$L$4</c:f>
              <c:strCache>
                <c:ptCount val="1"/>
                <c:pt idx="0">
                  <c:v>Magnitude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'2nd-Order High Shelf'!$E$5:$E$268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'2nd-Order High Shelf'!$L$5:$L$268</c:f>
              <c:numCache>
                <c:formatCode>General</c:formatCode>
                <c:ptCount val="264"/>
                <c:pt idx="0">
                  <c:v>6.1018929655304744E-4</c:v>
                </c:pt>
                <c:pt idx="1">
                  <c:v>6.4649129846739459E-4</c:v>
                </c:pt>
                <c:pt idx="2">
                  <c:v>6.8495319675951393E-4</c:v>
                </c:pt>
                <c:pt idx="3">
                  <c:v>7.2570983669909418E-4</c:v>
                </c:pt>
                <c:pt idx="4">
                  <c:v>7.6888973753602534E-4</c:v>
                </c:pt>
                <c:pt idx="5">
                  <c:v>8.1464161332915998E-4</c:v>
                </c:pt>
                <c:pt idx="6">
                  <c:v>8.6310763673514757E-4</c:v>
                </c:pt>
                <c:pt idx="7">
                  <c:v>9.144515340768879E-4</c:v>
                </c:pt>
                <c:pt idx="8">
                  <c:v>9.6886100824450968E-4</c:v>
                </c:pt>
                <c:pt idx="9">
                  <c:v>1.0265028805578307E-3</c:v>
                </c:pt>
                <c:pt idx="10">
                  <c:v>1.0875678285750577E-3</c:v>
                </c:pt>
                <c:pt idx="11">
                  <c:v>1.1522730266076962E-3</c:v>
                </c:pt>
                <c:pt idx="12">
                  <c:v>1.2208304846314673E-3</c:v>
                </c:pt>
                <c:pt idx="13">
                  <c:v>1.2934450719441289E-3</c:v>
                </c:pt>
                <c:pt idx="14">
                  <c:v>1.3704037534860622E-3</c:v>
                </c:pt>
                <c:pt idx="15">
                  <c:v>1.4519360298621445E-3</c:v>
                </c:pt>
                <c:pt idx="16">
                  <c:v>1.5383006729631872E-3</c:v>
                </c:pt>
                <c:pt idx="17">
                  <c:v>1.6298087975981149E-3</c:v>
                </c:pt>
                <c:pt idx="18">
                  <c:v>1.7267686041226536E-3</c:v>
                </c:pt>
                <c:pt idx="19">
                  <c:v>1.8294831899939063E-3</c:v>
                </c:pt>
                <c:pt idx="20">
                  <c:v>1.9383133477390627E-3</c:v>
                </c:pt>
                <c:pt idx="21">
                  <c:v>2.0535949293779055E-3</c:v>
                </c:pt>
                <c:pt idx="22">
                  <c:v>2.1757483441695322E-3</c:v>
                </c:pt>
                <c:pt idx="23">
                  <c:v>2.3051706713088475E-3</c:v>
                </c:pt>
                <c:pt idx="24">
                  <c:v>2.4422786526219014E-3</c:v>
                </c:pt>
                <c:pt idx="25">
                  <c:v>2.587559687375179E-3</c:v>
                </c:pt>
                <c:pt idx="26">
                  <c:v>2.7414507140757962E-3</c:v>
                </c:pt>
                <c:pt idx="27">
                  <c:v>2.9044877315272072E-3</c:v>
                </c:pt>
                <c:pt idx="28">
                  <c:v>3.077235927069794E-3</c:v>
                </c:pt>
                <c:pt idx="29">
                  <c:v>3.2602345931080005E-3</c:v>
                </c:pt>
                <c:pt idx="30">
                  <c:v>3.4541352671921678E-3</c:v>
                </c:pt>
                <c:pt idx="31">
                  <c:v>3.6595361922649233E-3</c:v>
                </c:pt>
                <c:pt idx="32">
                  <c:v>3.877155260141769E-3</c:v>
                </c:pt>
                <c:pt idx="33">
                  <c:v>4.1076862669892347E-3</c:v>
                </c:pt>
                <c:pt idx="34">
                  <c:v>4.3519216235362087E-3</c:v>
                </c:pt>
                <c:pt idx="35">
                  <c:v>4.6106960987356872E-3</c:v>
                </c:pt>
                <c:pt idx="36">
                  <c:v>4.8848196681272448E-3</c:v>
                </c:pt>
                <c:pt idx="37">
                  <c:v>5.175211290368539E-3</c:v>
                </c:pt>
                <c:pt idx="38">
                  <c:v>5.4828740869775168E-3</c:v>
                </c:pt>
                <c:pt idx="39">
                  <c:v>5.808789841756026E-3</c:v>
                </c:pt>
                <c:pt idx="40">
                  <c:v>6.1541038268390809E-3</c:v>
                </c:pt>
                <c:pt idx="41">
                  <c:v>6.5198647159534027E-3</c:v>
                </c:pt>
                <c:pt idx="42">
                  <c:v>6.9073729979209856E-3</c:v>
                </c:pt>
                <c:pt idx="43">
                  <c:v>7.3178749011345882E-3</c:v>
                </c:pt>
                <c:pt idx="44">
                  <c:v>7.7527642470784962E-3</c:v>
                </c:pt>
                <c:pt idx="45">
                  <c:v>8.2134186580633713E-3</c:v>
                </c:pt>
                <c:pt idx="46">
                  <c:v>8.7014194904158175E-3</c:v>
                </c:pt>
                <c:pt idx="47">
                  <c:v>9.2183850084383775E-3</c:v>
                </c:pt>
                <c:pt idx="48">
                  <c:v>9.7659670521837508E-3</c:v>
                </c:pt>
                <c:pt idx="49">
                  <c:v>1.0346047682234863E-2</c:v>
                </c:pt>
                <c:pt idx="50">
                  <c:v>1.0960557667078565E-2</c:v>
                </c:pt>
                <c:pt idx="51">
                  <c:v>1.1611420119972841E-2</c:v>
                </c:pt>
                <c:pt idx="52">
                  <c:v>1.2300921316924746E-2</c:v>
                </c:pt>
                <c:pt idx="53">
                  <c:v>1.3031191383639064E-2</c:v>
                </c:pt>
                <c:pt idx="54">
                  <c:v>1.3804805132189733E-2</c:v>
                </c:pt>
                <c:pt idx="55">
                  <c:v>1.4624180909322208E-2</c:v>
                </c:pt>
                <c:pt idx="56">
                  <c:v>1.5492033499111772E-2</c:v>
                </c:pt>
                <c:pt idx="57">
                  <c:v>1.641127851006579E-2</c:v>
                </c:pt>
                <c:pt idx="58">
                  <c:v>1.7384852287709161E-2</c:v>
                </c:pt>
                <c:pt idx="59">
                  <c:v>1.8416099447559321E-2</c:v>
                </c:pt>
                <c:pt idx="60">
                  <c:v>1.9508198556160053E-2</c:v>
                </c:pt>
                <c:pt idx="61">
                  <c:v>2.0664896803573883E-2</c:v>
                </c:pt>
                <c:pt idx="62">
                  <c:v>2.1889921645862061E-2</c:v>
                </c:pt>
                <c:pt idx="63">
                  <c:v>2.3187256468913738E-2</c:v>
                </c:pt>
                <c:pt idx="64">
                  <c:v>2.4561157769129691E-2</c:v>
                </c:pt>
                <c:pt idx="65">
                  <c:v>2.6016094131188803E-2</c:v>
                </c:pt>
                <c:pt idx="66">
                  <c:v>2.7556835388970958E-2</c:v>
                </c:pt>
                <c:pt idx="67">
                  <c:v>2.9188304588728418E-2</c:v>
                </c:pt>
                <c:pt idx="68">
                  <c:v>3.0915832998471858E-2</c:v>
                </c:pt>
                <c:pt idx="69">
                  <c:v>3.2745104073724725E-2</c:v>
                </c:pt>
                <c:pt idx="70">
                  <c:v>3.468190185379131E-2</c:v>
                </c:pt>
                <c:pt idx="71">
                  <c:v>3.6732563842120279E-2</c:v>
                </c:pt>
                <c:pt idx="72">
                  <c:v>3.8903643909750395E-2</c:v>
                </c:pt>
                <c:pt idx="73">
                  <c:v>4.1202107707154871E-2</c:v>
                </c:pt>
                <c:pt idx="74">
                  <c:v>4.3635356762429328E-2</c:v>
                </c:pt>
                <c:pt idx="75">
                  <c:v>4.621114868754253E-2</c:v>
                </c:pt>
                <c:pt idx="76">
                  <c:v>4.8937716421178744E-2</c:v>
                </c:pt>
                <c:pt idx="77">
                  <c:v>5.1823683737273751E-2</c:v>
                </c:pt>
                <c:pt idx="78">
                  <c:v>5.4878191176060971E-2</c:v>
                </c:pt>
                <c:pt idx="79">
                  <c:v>5.8110923734644312E-2</c:v>
                </c:pt>
                <c:pt idx="80">
                  <c:v>6.1532139510325205E-2</c:v>
                </c:pt>
                <c:pt idx="81">
                  <c:v>6.5152327309530481E-2</c:v>
                </c:pt>
                <c:pt idx="82">
                  <c:v>6.8983077301126239E-2</c:v>
                </c:pt>
                <c:pt idx="83">
                  <c:v>7.303613270527004E-2</c:v>
                </c:pt>
                <c:pt idx="84">
                  <c:v>7.7324157773813587E-2</c:v>
                </c:pt>
                <c:pt idx="85">
                  <c:v>8.1860251644783943E-2</c:v>
                </c:pt>
                <c:pt idx="86">
                  <c:v>8.6658511316876782E-2</c:v>
                </c:pt>
                <c:pt idx="87">
                  <c:v>9.1733371285020404E-2</c:v>
                </c:pt>
                <c:pt idx="88">
                  <c:v>9.7100477315349085E-2</c:v>
                </c:pt>
                <c:pt idx="89">
                  <c:v>0.102776007474986</c:v>
                </c:pt>
                <c:pt idx="90">
                  <c:v>0.10877682202357641</c:v>
                </c:pt>
                <c:pt idx="91">
                  <c:v>0.11512096133427088</c:v>
                </c:pt>
                <c:pt idx="92">
                  <c:v>0.12182738555381106</c:v>
                </c:pt>
                <c:pt idx="93">
                  <c:v>0.12891531979012508</c:v>
                </c:pt>
                <c:pt idx="94">
                  <c:v>0.13640595386180052</c:v>
                </c:pt>
                <c:pt idx="95">
                  <c:v>0.14432080004861697</c:v>
                </c:pt>
                <c:pt idx="96">
                  <c:v>0.15268236938796687</c:v>
                </c:pt>
                <c:pt idx="97">
                  <c:v>0.16151476635143697</c:v>
                </c:pt>
                <c:pt idx="98">
                  <c:v>0.17084241746234696</c:v>
                </c:pt>
                <c:pt idx="99">
                  <c:v>0.18069179464224147</c:v>
                </c:pt>
                <c:pt idx="100">
                  <c:v>0.19108950355042506</c:v>
                </c:pt>
                <c:pt idx="101">
                  <c:v>0.20206427450939993</c:v>
                </c:pt>
                <c:pt idx="102">
                  <c:v>0.21364537386539237</c:v>
                </c:pt>
                <c:pt idx="103">
                  <c:v>0.22586363509518506</c:v>
                </c:pt>
                <c:pt idx="104">
                  <c:v>0.23875083036709499</c:v>
                </c:pt>
                <c:pt idx="105">
                  <c:v>0.25234009956390818</c:v>
                </c:pt>
                <c:pt idx="106">
                  <c:v>0.26666596237024326</c:v>
                </c:pt>
                <c:pt idx="107">
                  <c:v>0.28176407984758384</c:v>
                </c:pt>
                <c:pt idx="108">
                  <c:v>0.29767122274777391</c:v>
                </c:pt>
                <c:pt idx="109">
                  <c:v>0.31442548463917802</c:v>
                </c:pt>
                <c:pt idx="110">
                  <c:v>0.33206599754019767</c:v>
                </c:pt>
                <c:pt idx="111">
                  <c:v>0.35063366707994736</c:v>
                </c:pt>
                <c:pt idx="112">
                  <c:v>0.37016954907449129</c:v>
                </c:pt>
                <c:pt idx="113">
                  <c:v>0.39071633983506188</c:v>
                </c:pt>
                <c:pt idx="114">
                  <c:v>0.41231778964091848</c:v>
                </c:pt>
                <c:pt idx="115">
                  <c:v>0.43501831954206793</c:v>
                </c:pt>
                <c:pt idx="116">
                  <c:v>0.45886288108475182</c:v>
                </c:pt>
                <c:pt idx="117">
                  <c:v>0.48389800424790719</c:v>
                </c:pt>
                <c:pt idx="118">
                  <c:v>0.51016958272359902</c:v>
                </c:pt>
                <c:pt idx="119">
                  <c:v>0.53772478001221702</c:v>
                </c:pt>
                <c:pt idx="120">
                  <c:v>0.56661064718876542</c:v>
                </c:pt>
                <c:pt idx="121">
                  <c:v>0.59687420278159276</c:v>
                </c:pt>
                <c:pt idx="122">
                  <c:v>0.62856252307557003</c:v>
                </c:pt>
                <c:pt idx="123">
                  <c:v>0.66172216959559749</c:v>
                </c:pt>
                <c:pt idx="124">
                  <c:v>0.69639889929868259</c:v>
                </c:pt>
                <c:pt idx="125">
                  <c:v>0.73263735005340291</c:v>
                </c:pt>
                <c:pt idx="126">
                  <c:v>0.77048140318136737</c:v>
                </c:pt>
                <c:pt idx="127">
                  <c:v>0.80997315767270117</c:v>
                </c:pt>
                <c:pt idx="128">
                  <c:v>0.85115254165793741</c:v>
                </c:pt>
                <c:pt idx="129">
                  <c:v>0.89405726698354548</c:v>
                </c:pt>
                <c:pt idx="130">
                  <c:v>0.93872278910941298</c:v>
                </c:pt>
                <c:pt idx="131">
                  <c:v>0.98518078219663641</c:v>
                </c:pt>
                <c:pt idx="132">
                  <c:v>1.0334594074266377</c:v>
                </c:pt>
                <c:pt idx="133">
                  <c:v>1.0835839923103072</c:v>
                </c:pt>
                <c:pt idx="134">
                  <c:v>1.1355743213190583</c:v>
                </c:pt>
                <c:pt idx="135">
                  <c:v>1.1894456545229699</c:v>
                </c:pt>
                <c:pt idx="136">
                  <c:v>1.2452086552080621</c:v>
                </c:pt>
                <c:pt idx="137">
                  <c:v>1.302867394219644</c:v>
                </c:pt>
                <c:pt idx="138">
                  <c:v>1.3624204321053495</c:v>
                </c:pt>
                <c:pt idx="139">
                  <c:v>1.4238600083084361</c:v>
                </c:pt>
                <c:pt idx="140">
                  <c:v>1.487171244298009</c:v>
                </c:pt>
                <c:pt idx="141">
                  <c:v>1.5523317661524674</c:v>
                </c:pt>
                <c:pt idx="142">
                  <c:v>1.6193129224978104</c:v>
                </c:pt>
                <c:pt idx="143">
                  <c:v>1.6880767737710791</c:v>
                </c:pt>
                <c:pt idx="144">
                  <c:v>1.7585789567478831</c:v>
                </c:pt>
                <c:pt idx="145">
                  <c:v>1.8307661770511707</c:v>
                </c:pt>
                <c:pt idx="146">
                  <c:v>1.9045776357352298</c:v>
                </c:pt>
                <c:pt idx="147">
                  <c:v>1.9799434560621052</c:v>
                </c:pt>
                <c:pt idx="148">
                  <c:v>2.0567873641895833</c:v>
                </c:pt>
                <c:pt idx="149">
                  <c:v>2.135023398392319</c:v>
                </c:pt>
                <c:pt idx="150">
                  <c:v>2.2145594697894788</c:v>
                </c:pt>
                <c:pt idx="151">
                  <c:v>2.2952957452536102</c:v>
                </c:pt>
                <c:pt idx="152">
                  <c:v>2.377124668807709</c:v>
                </c:pt>
                <c:pt idx="153">
                  <c:v>2.4599335347443834</c:v>
                </c:pt>
                <c:pt idx="154">
                  <c:v>2.5436031841823112</c:v>
                </c:pt>
                <c:pt idx="155">
                  <c:v>2.6280092939829949</c:v>
                </c:pt>
                <c:pt idx="156">
                  <c:v>2.7130226828097759</c:v>
                </c:pt>
                <c:pt idx="157">
                  <c:v>2.7985109956209526</c:v>
                </c:pt>
                <c:pt idx="158">
                  <c:v>2.8843384483476004</c:v>
                </c:pt>
                <c:pt idx="159">
                  <c:v>2.9703669642290418</c:v>
                </c:pt>
                <c:pt idx="160">
                  <c:v>3.0564578849674988</c:v>
                </c:pt>
                <c:pt idx="161">
                  <c:v>3.1424715662213334</c:v>
                </c:pt>
                <c:pt idx="162">
                  <c:v>3.2282691174523546</c:v>
                </c:pt>
                <c:pt idx="163">
                  <c:v>3.3137126589232198</c:v>
                </c:pt>
                <c:pt idx="164">
                  <c:v>3.3986669598943937</c:v>
                </c:pt>
                <c:pt idx="165">
                  <c:v>3.4829996580625959</c:v>
                </c:pt>
                <c:pt idx="166">
                  <c:v>3.5665825100892383</c:v>
                </c:pt>
                <c:pt idx="167">
                  <c:v>3.6492913514037948</c:v>
                </c:pt>
                <c:pt idx="168">
                  <c:v>3.7310081457891826</c:v>
                </c:pt>
                <c:pt idx="169">
                  <c:v>3.8116197133684633</c:v>
                </c:pt>
                <c:pt idx="170">
                  <c:v>3.891020448292922</c:v>
                </c:pt>
                <c:pt idx="171">
                  <c:v>3.9691107882146124</c:v>
                </c:pt>
                <c:pt idx="172">
                  <c:v>4.0457990244993924</c:v>
                </c:pt>
                <c:pt idx="173">
                  <c:v>4.1210009312639153</c:v>
                </c:pt>
                <c:pt idx="174">
                  <c:v>4.1946401459994593</c:v>
                </c:pt>
                <c:pt idx="175">
                  <c:v>4.2666484303790302</c:v>
                </c:pt>
                <c:pt idx="176">
                  <c:v>4.3369653713916714</c:v>
                </c:pt>
                <c:pt idx="177">
                  <c:v>4.4055389615454885</c:v>
                </c:pt>
                <c:pt idx="178">
                  <c:v>4.4723250016146041</c:v>
                </c:pt>
                <c:pt idx="179">
                  <c:v>4.5372873455656766</c:v>
                </c:pt>
                <c:pt idx="180">
                  <c:v>4.6003971372060146</c:v>
                </c:pt>
                <c:pt idx="181">
                  <c:v>4.6616332929666138</c:v>
                </c:pt>
                <c:pt idx="182">
                  <c:v>4.7209818625993902</c:v>
                </c:pt>
                <c:pt idx="183">
                  <c:v>4.7784354501998578</c:v>
                </c:pt>
                <c:pt idx="184">
                  <c:v>4.8339932451976759</c:v>
                </c:pt>
                <c:pt idx="185">
                  <c:v>4.8876603722184706</c:v>
                </c:pt>
                <c:pt idx="186">
                  <c:v>4.9394475505552471</c:v>
                </c:pt>
                <c:pt idx="187">
                  <c:v>4.9893707942845369</c:v>
                </c:pt>
                <c:pt idx="188">
                  <c:v>5.0374507002362376</c:v>
                </c:pt>
                <c:pt idx="189">
                  <c:v>5.0837123679200538</c:v>
                </c:pt>
                <c:pt idx="190">
                  <c:v>5.128184632907832</c:v>
                </c:pt>
                <c:pt idx="191">
                  <c:v>5.1708998337681624</c:v>
                </c:pt>
                <c:pt idx="192">
                  <c:v>5.2118933597891743</c:v>
                </c:pt>
                <c:pt idx="193">
                  <c:v>5.2512033254058386</c:v>
                </c:pt>
                <c:pt idx="194">
                  <c:v>5.2888699012989608</c:v>
                </c:pt>
                <c:pt idx="195">
                  <c:v>5.3249353868888214</c:v>
                </c:pt>
                <c:pt idx="196">
                  <c:v>5.3594434453460149</c:v>
                </c:pt>
                <c:pt idx="197">
                  <c:v>5.3924391223937711</c:v>
                </c:pt>
                <c:pt idx="198">
                  <c:v>5.4239682660151676</c:v>
                </c:pt>
                <c:pt idx="199">
                  <c:v>5.4540774978152262</c:v>
                </c:pt>
                <c:pt idx="200">
                  <c:v>5.4828137175245617</c:v>
                </c:pt>
                <c:pt idx="201">
                  <c:v>5.5102240859805978</c:v>
                </c:pt>
                <c:pt idx="202">
                  <c:v>5.5363556086386856</c:v>
                </c:pt>
                <c:pt idx="203">
                  <c:v>5.5612551800960111</c:v>
                </c:pt>
                <c:pt idx="204">
                  <c:v>5.5849691555212555</c:v>
                </c:pt>
                <c:pt idx="205">
                  <c:v>5.6075434133717934</c:v>
                </c:pt>
                <c:pt idx="206">
                  <c:v>5.629023124464557</c:v>
                </c:pt>
                <c:pt idx="207">
                  <c:v>5.6494526107548451</c:v>
                </c:pt>
                <c:pt idx="208">
                  <c:v>5.6688753296023098</c:v>
                </c:pt>
                <c:pt idx="209">
                  <c:v>5.6873337494262222</c:v>
                </c:pt>
                <c:pt idx="210">
                  <c:v>5.7048692270257364</c:v>
                </c:pt>
                <c:pt idx="211">
                  <c:v>5.7215220734463941</c:v>
                </c:pt>
                <c:pt idx="212">
                  <c:v>5.7373313812308915</c:v>
                </c:pt>
                <c:pt idx="213">
                  <c:v>5.7523350981278174</c:v>
                </c:pt>
                <c:pt idx="214">
                  <c:v>5.7665699066186331</c:v>
                </c:pt>
                <c:pt idx="215">
                  <c:v>5.7800712892993396</c:v>
                </c:pt>
                <c:pt idx="216">
                  <c:v>5.79287346697385</c:v>
                </c:pt>
                <c:pt idx="217">
                  <c:v>5.8050094276606687</c:v>
                </c:pt>
                <c:pt idx="218">
                  <c:v>5.8165109132997728</c:v>
                </c:pt>
                <c:pt idx="219">
                  <c:v>5.8274084454432149</c:v>
                </c:pt>
                <c:pt idx="220">
                  <c:v>5.8377313185090749</c:v>
                </c:pt>
                <c:pt idx="221">
                  <c:v>5.8475076506927062</c:v>
                </c:pt>
                <c:pt idx="222">
                  <c:v>5.8567643728888328</c:v>
                </c:pt>
                <c:pt idx="223">
                  <c:v>5.8655272719566751</c:v>
                </c:pt>
                <c:pt idx="224">
                  <c:v>5.8738210156459232</c:v>
                </c:pt>
                <c:pt idx="225">
                  <c:v>5.8816691799664635</c:v>
                </c:pt>
                <c:pt idx="226">
                  <c:v>5.8890942785068745</c:v>
                </c:pt>
                <c:pt idx="227">
                  <c:v>5.8961177932569608</c:v>
                </c:pt>
                <c:pt idx="228">
                  <c:v>5.9027602126822369</c:v>
                </c:pt>
                <c:pt idx="229">
                  <c:v>5.909041059082881</c:v>
                </c:pt>
                <c:pt idx="230">
                  <c:v>5.9149789183753496</c:v>
                </c:pt>
                <c:pt idx="231">
                  <c:v>5.9205914881884834</c:v>
                </c:pt>
                <c:pt idx="232">
                  <c:v>5.9258955881992907</c:v>
                </c:pt>
                <c:pt idx="233">
                  <c:v>5.9309072142307819</c:v>
                </c:pt>
                <c:pt idx="234">
                  <c:v>5.9356415584174762</c:v>
                </c:pt>
                <c:pt idx="235">
                  <c:v>5.9401130437925422</c:v>
                </c:pt>
                <c:pt idx="236">
                  <c:v>5.9443353505501335</c:v>
                </c:pt>
                <c:pt idx="237">
                  <c:v>5.9483214549156935</c:v>
                </c:pt>
                <c:pt idx="238">
                  <c:v>5.9520836512273689</c:v>
                </c:pt>
                <c:pt idx="239">
                  <c:v>5.9556335818557109</c:v>
                </c:pt>
                <c:pt idx="240">
                  <c:v>5.958982261903591</c:v>
                </c:pt>
                <c:pt idx="241">
                  <c:v>5.9621401098188702</c:v>
                </c:pt>
                <c:pt idx="242">
                  <c:v>5.9651169690371457</c:v>
                </c:pt>
                <c:pt idx="243">
                  <c:v>5.9679221286995308</c:v>
                </c:pt>
                <c:pt idx="244">
                  <c:v>5.970564352053497</c:v>
                </c:pt>
                <c:pt idx="245">
                  <c:v>5.973051889970316</c:v>
                </c:pt>
                <c:pt idx="246">
                  <c:v>5.9753925065905866</c:v>
                </c:pt>
                <c:pt idx="247">
                  <c:v>5.9775934935072064</c:v>
                </c:pt>
                <c:pt idx="248">
                  <c:v>5.9796616860641443</c:v>
                </c:pt>
                <c:pt idx="249">
                  <c:v>5.9816034804390661</c:v>
                </c:pt>
                <c:pt idx="250">
                  <c:v>5.983424842312961</c:v>
                </c:pt>
                <c:pt idx="251">
                  <c:v>5.9851313224163878</c:v>
                </c:pt>
                <c:pt idx="252">
                  <c:v>5.9867280606417399</c:v>
                </c:pt>
                <c:pt idx="253">
                  <c:v>5.9882197962992976</c:v>
                </c:pt>
                <c:pt idx="254">
                  <c:v>5.9896108689279863</c:v>
                </c:pt>
                <c:pt idx="255">
                  <c:v>5.9909052198842163</c:v>
                </c:pt>
                <c:pt idx="256">
                  <c:v>5.9921063905045528</c:v>
                </c:pt>
                <c:pt idx="257">
                  <c:v>5.9932175131783811</c:v>
                </c:pt>
                <c:pt idx="258">
                  <c:v>5.9942413010846787</c:v>
                </c:pt>
                <c:pt idx="259">
                  <c:v>5.9951800308029721</c:v>
                </c:pt>
                <c:pt idx="260">
                  <c:v>5.9960355173726319</c:v>
                </c:pt>
                <c:pt idx="261">
                  <c:v>5.9968090823329074</c:v>
                </c:pt>
                <c:pt idx="262">
                  <c:v>5.9975015100844233</c:v>
                </c:pt>
                <c:pt idx="263">
                  <c:v>5.9981129928718815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C-41FF-94E7-9BE7BB8B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(deg)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'2nd-Order High Shelf'!$P$4</c:f>
              <c:strCache>
                <c:ptCount val="1"/>
                <c:pt idx="0">
                  <c:v>Phase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'2nd-Order High Shelf'!$E$5:$E$268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'2nd-Order High Shelf'!$P$5:$P$268</c:f>
              <c:numCache>
                <c:formatCode>General</c:formatCode>
                <c:ptCount val="264"/>
                <c:pt idx="0">
                  <c:v>0.3971461713833625</c:v>
                </c:pt>
                <c:pt idx="1">
                  <c:v>0.40878797814655271</c:v>
                </c:pt>
                <c:pt idx="2">
                  <c:v>0.42077102863435023</c:v>
                </c:pt>
                <c:pt idx="3">
                  <c:v>0.43310720721241919</c:v>
                </c:pt>
                <c:pt idx="4">
                  <c:v>0.44580442510993251</c:v>
                </c:pt>
                <c:pt idx="5">
                  <c:v>0.45887456109578312</c:v>
                </c:pt>
                <c:pt idx="6">
                  <c:v>0.47232552053266175</c:v>
                </c:pt>
                <c:pt idx="7">
                  <c:v>0.48616917567242846</c:v>
                </c:pt>
                <c:pt idx="8">
                  <c:v>0.50042136487568079</c:v>
                </c:pt>
                <c:pt idx="9">
                  <c:v>0.51508998232744452</c:v>
                </c:pt>
                <c:pt idx="10">
                  <c:v>0.53018688789159907</c:v>
                </c:pt>
                <c:pt idx="11">
                  <c:v>0.54572790616996769</c:v>
                </c:pt>
                <c:pt idx="12">
                  <c:v>0.5617248866183957</c:v>
                </c:pt>
                <c:pt idx="13">
                  <c:v>0.5781857037898458</c:v>
                </c:pt>
                <c:pt idx="14">
                  <c:v>0.59513410318043469</c:v>
                </c:pt>
                <c:pt idx="15">
                  <c:v>0.6125779460555566</c:v>
                </c:pt>
                <c:pt idx="16">
                  <c:v>0.63052905596182562</c:v>
                </c:pt>
                <c:pt idx="17">
                  <c:v>0.64900718593428786</c:v>
                </c:pt>
                <c:pt idx="18">
                  <c:v>0.66802811081142632</c:v>
                </c:pt>
                <c:pt idx="19">
                  <c:v>0.68760362742245795</c:v>
                </c:pt>
                <c:pt idx="20">
                  <c:v>0.70775345875504181</c:v>
                </c:pt>
                <c:pt idx="21">
                  <c:v>0.728489380019681</c:v>
                </c:pt>
                <c:pt idx="22">
                  <c:v>0.74983505744572898</c:v>
                </c:pt>
                <c:pt idx="23">
                  <c:v>0.77180620746608741</c:v>
                </c:pt>
                <c:pt idx="24">
                  <c:v>0.79441853201269486</c:v>
                </c:pt>
                <c:pt idx="25">
                  <c:v>0.81769565067550543</c:v>
                </c:pt>
                <c:pt idx="26">
                  <c:v>0.84164926473832113</c:v>
                </c:pt>
                <c:pt idx="27">
                  <c:v>0.86630295647768074</c:v>
                </c:pt>
                <c:pt idx="28">
                  <c:v>0.89168028577953995</c:v>
                </c:pt>
                <c:pt idx="29">
                  <c:v>0.91779685769495856</c:v>
                </c:pt>
                <c:pt idx="30">
                  <c:v>0.94468014878721218</c:v>
                </c:pt>
                <c:pt idx="31">
                  <c:v>0.97234571234500355</c:v>
                </c:pt>
                <c:pt idx="32">
                  <c:v>1.0008209666367101</c:v>
                </c:pt>
                <c:pt idx="33">
                  <c:v>1.0301253681048015</c:v>
                </c:pt>
                <c:pt idx="34">
                  <c:v>1.0602862656863465</c:v>
                </c:pt>
                <c:pt idx="35">
                  <c:v>1.0913309679250136</c:v>
                </c:pt>
                <c:pt idx="36">
                  <c:v>1.1232788156292197</c:v>
                </c:pt>
                <c:pt idx="37">
                  <c:v>1.1561570298016568</c:v>
                </c:pt>
                <c:pt idx="38">
                  <c:v>1.1899967414759312</c:v>
                </c:pt>
                <c:pt idx="39">
                  <c:v>1.2248211039330383</c:v>
                </c:pt>
                <c:pt idx="40">
                  <c:v>1.2606650920804996</c:v>
                </c:pt>
                <c:pt idx="41">
                  <c:v>1.2975477761847687</c:v>
                </c:pt>
                <c:pt idx="42">
                  <c:v>1.3355079528584464</c:v>
                </c:pt>
                <c:pt idx="43">
                  <c:v>1.3745724631556202</c:v>
                </c:pt>
                <c:pt idx="44">
                  <c:v>1.414775979575756</c:v>
                </c:pt>
                <c:pt idx="45">
                  <c:v>1.456145169444798</c:v>
                </c:pt>
                <c:pt idx="46">
                  <c:v>1.4987184685171699</c:v>
                </c:pt>
                <c:pt idx="47">
                  <c:v>1.542530245214911</c:v>
                </c:pt>
                <c:pt idx="48">
                  <c:v>1.5876107967334059</c:v>
                </c:pt>
                <c:pt idx="49">
                  <c:v>1.6340021493349661</c:v>
                </c:pt>
                <c:pt idx="50">
                  <c:v>1.6817422313848085</c:v>
                </c:pt>
                <c:pt idx="51">
                  <c:v>1.7308609192514814</c:v>
                </c:pt>
                <c:pt idx="52">
                  <c:v>1.7814076680704676</c:v>
                </c:pt>
                <c:pt idx="53">
                  <c:v>1.8334120077398859</c:v>
                </c:pt>
                <c:pt idx="54">
                  <c:v>1.8869269492534317</c:v>
                </c:pt>
                <c:pt idx="55">
                  <c:v>1.941985555997235</c:v>
                </c:pt>
                <c:pt idx="56">
                  <c:v>1.9986324923094978</c:v>
                </c:pt>
                <c:pt idx="57">
                  <c:v>2.0569161018813524</c:v>
                </c:pt>
                <c:pt idx="58">
                  <c:v>2.1168765669835357</c:v>
                </c:pt>
                <c:pt idx="59">
                  <c:v>2.1785695143078745</c:v>
                </c:pt>
                <c:pt idx="60">
                  <c:v>2.2420305559954476</c:v>
                </c:pt>
                <c:pt idx="61">
                  <c:v>2.3073185508582181</c:v>
                </c:pt>
                <c:pt idx="62">
                  <c:v>2.3744801566774667</c:v>
                </c:pt>
                <c:pt idx="63">
                  <c:v>2.4435655353781649</c:v>
                </c:pt>
                <c:pt idx="64">
                  <c:v>2.5146283068996738</c:v>
                </c:pt>
                <c:pt idx="65">
                  <c:v>2.5877215791004229</c:v>
                </c:pt>
                <c:pt idx="66">
                  <c:v>2.6629018239247846</c:v>
                </c:pt>
                <c:pt idx="67">
                  <c:v>2.7402209920478029</c:v>
                </c:pt>
                <c:pt idx="68">
                  <c:v>2.8197382113336324</c:v>
                </c:pt>
                <c:pt idx="69">
                  <c:v>2.9015157954142041</c:v>
                </c:pt>
                <c:pt idx="70">
                  <c:v>2.9856074619851101</c:v>
                </c:pt>
                <c:pt idx="71">
                  <c:v>3.0720778012849079</c:v>
                </c:pt>
                <c:pt idx="72">
                  <c:v>3.160986574987227</c:v>
                </c:pt>
                <c:pt idx="73">
                  <c:v>3.2523964441325637</c:v>
                </c:pt>
                <c:pt idx="74">
                  <c:v>3.3463728696071353</c:v>
                </c:pt>
                <c:pt idx="75">
                  <c:v>3.4429801247032308</c:v>
                </c:pt>
                <c:pt idx="76">
                  <c:v>3.5422850776264858</c:v>
                </c:pt>
                <c:pt idx="77">
                  <c:v>3.6443531981696005</c:v>
                </c:pt>
                <c:pt idx="78">
                  <c:v>3.7492523131981654</c:v>
                </c:pt>
                <c:pt idx="79">
                  <c:v>3.8570524616420023</c:v>
                </c:pt>
                <c:pt idx="80">
                  <c:v>3.9678257370641288</c:v>
                </c:pt>
                <c:pt idx="81">
                  <c:v>4.0816345934247105</c:v>
                </c:pt>
                <c:pt idx="82">
                  <c:v>4.1985586088886233</c:v>
                </c:pt>
                <c:pt idx="83">
                  <c:v>4.3186635334249388</c:v>
                </c:pt>
                <c:pt idx="84">
                  <c:v>4.4420241398116671</c:v>
                </c:pt>
                <c:pt idx="85">
                  <c:v>4.5687086820598637</c:v>
                </c:pt>
                <c:pt idx="86">
                  <c:v>4.6987939369965472</c:v>
                </c:pt>
                <c:pt idx="87">
                  <c:v>4.8323459057880713</c:v>
                </c:pt>
                <c:pt idx="88">
                  <c:v>4.9694423528716678</c:v>
                </c:pt>
                <c:pt idx="89">
                  <c:v>5.1101535138691743</c:v>
                </c:pt>
                <c:pt idx="90">
                  <c:v>5.2545456373252328</c:v>
                </c:pt>
                <c:pt idx="91">
                  <c:v>5.4026919312564612</c:v>
                </c:pt>
                <c:pt idx="92">
                  <c:v>5.5546646128354009</c:v>
                </c:pt>
                <c:pt idx="93">
                  <c:v>5.7105196476364064</c:v>
                </c:pt>
                <c:pt idx="94">
                  <c:v>5.8703336205931222</c:v>
                </c:pt>
                <c:pt idx="95">
                  <c:v>6.0341659967499472</c:v>
                </c:pt>
                <c:pt idx="96">
                  <c:v>6.2020736204450371</c:v>
                </c:pt>
                <c:pt idx="97">
                  <c:v>6.3741211704924208</c:v>
                </c:pt>
                <c:pt idx="98">
                  <c:v>6.550354924264445</c:v>
                </c:pt>
                <c:pt idx="99">
                  <c:v>6.7308350783423752</c:v>
                </c:pt>
                <c:pt idx="100">
                  <c:v>6.9155987189073018</c:v>
                </c:pt>
                <c:pt idx="101">
                  <c:v>7.1046954130085682</c:v>
                </c:pt>
                <c:pt idx="102">
                  <c:v>7.2981575951903208</c:v>
                </c:pt>
                <c:pt idx="103">
                  <c:v>7.4960178167567282</c:v>
                </c:pt>
                <c:pt idx="104">
                  <c:v>7.6982972517974799</c:v>
                </c:pt>
                <c:pt idx="105">
                  <c:v>7.9050119837035</c:v>
                </c:pt>
                <c:pt idx="106">
                  <c:v>8.1161720522048046</c:v>
                </c:pt>
                <c:pt idx="107">
                  <c:v>8.3317770280333274</c:v>
                </c:pt>
                <c:pt idx="108">
                  <c:v>8.5518151078704108</c:v>
                </c:pt>
                <c:pt idx="109">
                  <c:v>8.7762655414200506</c:v>
                </c:pt>
                <c:pt idx="110">
                  <c:v>9.0050941825922628</c:v>
                </c:pt>
                <c:pt idx="111">
                  <c:v>9.2382623742264638</c:v>
                </c:pt>
                <c:pt idx="112">
                  <c:v>9.4757058590100076</c:v>
                </c:pt>
                <c:pt idx="113">
                  <c:v>9.7173535892882708</c:v>
                </c:pt>
                <c:pt idx="114">
                  <c:v>9.9631197533087619</c:v>
                </c:pt>
                <c:pt idx="115">
                  <c:v>10.212899360454413</c:v>
                </c:pt>
                <c:pt idx="116">
                  <c:v>10.466567164579047</c:v>
                </c:pt>
                <c:pt idx="117">
                  <c:v>10.723988808593422</c:v>
                </c:pt>
                <c:pt idx="118">
                  <c:v>10.984997845654318</c:v>
                </c:pt>
                <c:pt idx="119">
                  <c:v>11.249416099413981</c:v>
                </c:pt>
                <c:pt idx="120">
                  <c:v>11.517040102513905</c:v>
                </c:pt>
                <c:pt idx="121">
                  <c:v>11.787643012372941</c:v>
                </c:pt>
                <c:pt idx="122">
                  <c:v>12.060976291435146</c:v>
                </c:pt>
                <c:pt idx="123">
                  <c:v>12.336765650015586</c:v>
                </c:pt>
                <c:pt idx="124">
                  <c:v>12.614710093530752</c:v>
                </c:pt>
                <c:pt idx="125">
                  <c:v>12.89448109266197</c:v>
                </c:pt>
                <c:pt idx="126">
                  <c:v>13.175727012220422</c:v>
                </c:pt>
                <c:pt idx="127">
                  <c:v>13.458066964039318</c:v>
                </c:pt>
                <c:pt idx="128">
                  <c:v>13.741090446616104</c:v>
                </c:pt>
                <c:pt idx="129">
                  <c:v>14.024359560814563</c:v>
                </c:pt>
                <c:pt idx="130">
                  <c:v>14.307411046553948</c:v>
                </c:pt>
                <c:pt idx="131">
                  <c:v>14.589749278069798</c:v>
                </c:pt>
                <c:pt idx="132">
                  <c:v>14.870851530715443</c:v>
                </c:pt>
                <c:pt idx="133">
                  <c:v>15.150174742886788</c:v>
                </c:pt>
                <c:pt idx="134">
                  <c:v>15.427143342106449</c:v>
                </c:pt>
                <c:pt idx="135">
                  <c:v>15.701159240412091</c:v>
                </c:pt>
                <c:pt idx="136">
                  <c:v>15.971604848757433</c:v>
                </c:pt>
                <c:pt idx="137">
                  <c:v>16.23783724426103</c:v>
                </c:pt>
                <c:pt idx="138">
                  <c:v>16.499197951573283</c:v>
                </c:pt>
                <c:pt idx="139">
                  <c:v>16.755013259311514</c:v>
                </c:pt>
                <c:pt idx="140">
                  <c:v>17.004595410092641</c:v>
                </c:pt>
                <c:pt idx="141">
                  <c:v>17.24724608558801</c:v>
                </c:pt>
                <c:pt idx="142">
                  <c:v>17.482265544464838</c:v>
                </c:pt>
                <c:pt idx="143">
                  <c:v>17.708946485599121</c:v>
                </c:pt>
                <c:pt idx="144">
                  <c:v>17.926589052771437</c:v>
                </c:pt>
                <c:pt idx="145">
                  <c:v>18.134497151412965</c:v>
                </c:pt>
                <c:pt idx="146">
                  <c:v>18.331987871889119</c:v>
                </c:pt>
                <c:pt idx="147">
                  <c:v>18.518391939245372</c:v>
                </c:pt>
                <c:pt idx="148">
                  <c:v>18.693065246984133</c:v>
                </c:pt>
                <c:pt idx="149">
                  <c:v>18.855385360726011</c:v>
                </c:pt>
                <c:pt idx="150">
                  <c:v>19.004764147282909</c:v>
                </c:pt>
                <c:pt idx="151">
                  <c:v>19.140648052672603</c:v>
                </c:pt>
                <c:pt idx="152">
                  <c:v>19.262522668164891</c:v>
                </c:pt>
                <c:pt idx="153">
                  <c:v>19.369920468347242</c:v>
                </c:pt>
                <c:pt idx="154">
                  <c:v>19.462421853231518</c:v>
                </c:pt>
                <c:pt idx="155">
                  <c:v>19.539660040163824</c:v>
                </c:pt>
                <c:pt idx="156">
                  <c:v>19.601324117285927</c:v>
                </c:pt>
                <c:pt idx="157">
                  <c:v>19.647162646055868</c:v>
                </c:pt>
                <c:pt idx="158">
                  <c:v>19.676985179242308</c:v>
                </c:pt>
                <c:pt idx="159">
                  <c:v>19.690664498700073</c:v>
                </c:pt>
                <c:pt idx="160">
                  <c:v>19.688137853617491</c:v>
                </c:pt>
                <c:pt idx="161">
                  <c:v>19.669407294626183</c:v>
                </c:pt>
                <c:pt idx="162">
                  <c:v>19.634539768050047</c:v>
                </c:pt>
                <c:pt idx="163">
                  <c:v>19.583666640410797</c:v>
                </c:pt>
                <c:pt idx="164">
                  <c:v>19.516982088606994</c:v>
                </c:pt>
                <c:pt idx="165">
                  <c:v>19.434741504861279</c:v>
                </c:pt>
                <c:pt idx="166">
                  <c:v>19.337258692941816</c:v>
                </c:pt>
                <c:pt idx="167">
                  <c:v>19.224903828165054</c:v>
                </c:pt>
                <c:pt idx="168">
                  <c:v>19.098098315772233</c:v>
                </c:pt>
                <c:pt idx="169">
                  <c:v>18.957313654861935</c:v>
                </c:pt>
                <c:pt idx="170">
                  <c:v>18.80306387823174</c:v>
                </c:pt>
                <c:pt idx="171">
                  <c:v>18.635904492075099</c:v>
                </c:pt>
                <c:pt idx="172">
                  <c:v>18.456425229736229</c:v>
                </c:pt>
                <c:pt idx="173">
                  <c:v>18.265246508187616</c:v>
                </c:pt>
                <c:pt idx="174">
                  <c:v>18.063014250646646</c:v>
                </c:pt>
                <c:pt idx="175">
                  <c:v>17.85039462865657</c:v>
                </c:pt>
                <c:pt idx="176">
                  <c:v>17.628070280740005</c:v>
                </c:pt>
                <c:pt idx="177">
                  <c:v>17.396733781126184</c:v>
                </c:pt>
                <c:pt idx="178">
                  <c:v>17.157084609158304</c:v>
                </c:pt>
                <c:pt idx="179">
                  <c:v>16.909823439325951</c:v>
                </c:pt>
                <c:pt idx="180">
                  <c:v>16.655650096005889</c:v>
                </c:pt>
                <c:pt idx="181">
                  <c:v>16.395256867905299</c:v>
                </c:pt>
                <c:pt idx="182">
                  <c:v>16.129326074460039</c:v>
                </c:pt>
                <c:pt idx="183">
                  <c:v>15.858527931021975</c:v>
                </c:pt>
                <c:pt idx="184">
                  <c:v>15.583515835490626</c:v>
                </c:pt>
                <c:pt idx="185">
                  <c:v>15.304924908511394</c:v>
                </c:pt>
                <c:pt idx="186">
                  <c:v>15.023369414927831</c:v>
                </c:pt>
                <c:pt idx="187">
                  <c:v>14.739440105735122</c:v>
                </c:pt>
                <c:pt idx="188">
                  <c:v>14.453704153190253</c:v>
                </c:pt>
                <c:pt idx="189">
                  <c:v>14.166701817314406</c:v>
                </c:pt>
                <c:pt idx="190">
                  <c:v>13.878947407732847</c:v>
                </c:pt>
                <c:pt idx="191">
                  <c:v>13.590927441718916</c:v>
                </c:pt>
                <c:pt idx="192">
                  <c:v>13.303100401731363</c:v>
                </c:pt>
                <c:pt idx="193">
                  <c:v>13.015895956083167</c:v>
                </c:pt>
                <c:pt idx="194">
                  <c:v>12.729717054283542</c:v>
                </c:pt>
                <c:pt idx="195">
                  <c:v>12.444936910434125</c:v>
                </c:pt>
                <c:pt idx="196">
                  <c:v>12.161902540274561</c:v>
                </c:pt>
                <c:pt idx="197">
                  <c:v>11.880932610270833</c:v>
                </c:pt>
                <c:pt idx="198">
                  <c:v>11.60232036406614</c:v>
                </c:pt>
                <c:pt idx="199">
                  <c:v>11.326332260631274</c:v>
                </c:pt>
                <c:pt idx="200">
                  <c:v>11.053210943073719</c:v>
                </c:pt>
                <c:pt idx="201">
                  <c:v>10.783174195583959</c:v>
                </c:pt>
                <c:pt idx="202">
                  <c:v>10.51641788274406</c:v>
                </c:pt>
                <c:pt idx="203">
                  <c:v>10.253114639938335</c:v>
                </c:pt>
                <c:pt idx="204">
                  <c:v>9.9934175703079458</c:v>
                </c:pt>
                <c:pt idx="205">
                  <c:v>9.7374591038343308</c:v>
                </c:pt>
                <c:pt idx="206">
                  <c:v>9.4853530937876034</c:v>
                </c:pt>
                <c:pt idx="207">
                  <c:v>9.237196248415307</c:v>
                </c:pt>
                <c:pt idx="208">
                  <c:v>8.9930682251872103</c:v>
                </c:pt>
                <c:pt idx="209">
                  <c:v>8.7530331320244663</c:v>
                </c:pt>
                <c:pt idx="210">
                  <c:v>8.51714127648615</c:v>
                </c:pt>
                <c:pt idx="211">
                  <c:v>8.2854285490166681</c:v>
                </c:pt>
                <c:pt idx="212">
                  <c:v>8.0579190933363005</c:v>
                </c:pt>
                <c:pt idx="213">
                  <c:v>7.8346247395156903</c:v>
                </c:pt>
                <c:pt idx="214">
                  <c:v>7.6155472684985943</c:v>
                </c:pt>
                <c:pt idx="215">
                  <c:v>7.4006780629799769</c:v>
                </c:pt>
                <c:pt idx="216">
                  <c:v>7.1899997199863934</c:v>
                </c:pt>
                <c:pt idx="217">
                  <c:v>6.983486341100817</c:v>
                </c:pt>
                <c:pt idx="218">
                  <c:v>6.7811045437186719</c:v>
                </c:pt>
                <c:pt idx="219">
                  <c:v>6.5828138692154692</c:v>
                </c:pt>
                <c:pt idx="220">
                  <c:v>6.3885678006282491</c:v>
                </c:pt>
                <c:pt idx="221">
                  <c:v>6.1983137570360247</c:v>
                </c:pt>
                <c:pt idx="222">
                  <c:v>6.0119942579085883</c:v>
                </c:pt>
                <c:pt idx="223">
                  <c:v>5.8295470890684404</c:v>
                </c:pt>
                <c:pt idx="224">
                  <c:v>5.6509058068095204</c:v>
                </c:pt>
                <c:pt idx="225">
                  <c:v>5.4760001997681718</c:v>
                </c:pt>
                <c:pt idx="226">
                  <c:v>5.304756710002807</c:v>
                </c:pt>
                <c:pt idx="227">
                  <c:v>5.1370988148310488</c:v>
                </c:pt>
                <c:pt idx="228">
                  <c:v>4.9729472164794881</c:v>
                </c:pt>
                <c:pt idx="229">
                  <c:v>4.8122202613924676</c:v>
                </c:pt>
                <c:pt idx="230">
                  <c:v>4.6548342979402619</c:v>
                </c:pt>
                <c:pt idx="231">
                  <c:v>4.5007035126738444</c:v>
                </c:pt>
                <c:pt idx="232">
                  <c:v>4.3497407379171831</c:v>
                </c:pt>
                <c:pt idx="233">
                  <c:v>4.2018570436394569</c:v>
                </c:pt>
                <c:pt idx="234">
                  <c:v>4.0569622085812842</c:v>
                </c:pt>
                <c:pt idx="235">
                  <c:v>3.9149647549380324</c:v>
                </c:pt>
                <c:pt idx="236">
                  <c:v>3.77577219070595</c:v>
                </c:pt>
                <c:pt idx="237">
                  <c:v>3.639290791446244</c:v>
                </c:pt>
                <c:pt idx="238">
                  <c:v>3.5054258619775047</c:v>
                </c:pt>
                <c:pt idx="239">
                  <c:v>3.3740816935753393</c:v>
                </c:pt>
                <c:pt idx="240">
                  <c:v>3.245161642446476</c:v>
                </c:pt>
                <c:pt idx="241">
                  <c:v>3.1185679150594865</c:v>
                </c:pt>
                <c:pt idx="242">
                  <c:v>2.9942016109110909</c:v>
                </c:pt>
                <c:pt idx="243">
                  <c:v>2.8719627511766079</c:v>
                </c:pt>
                <c:pt idx="244">
                  <c:v>2.7517498910907143</c:v>
                </c:pt>
                <c:pt idx="245">
                  <c:v>2.6334602828855878</c:v>
                </c:pt>
                <c:pt idx="246">
                  <c:v>2.5169894048142809</c:v>
                </c:pt>
                <c:pt idx="247">
                  <c:v>2.402230899573778</c:v>
                </c:pt>
                <c:pt idx="248">
                  <c:v>2.2890763142085189</c:v>
                </c:pt>
                <c:pt idx="249">
                  <c:v>2.1774146493059079</c:v>
                </c:pt>
                <c:pt idx="250">
                  <c:v>2.0671322214400196</c:v>
                </c:pt>
                <c:pt idx="251">
                  <c:v>1.9581119640073374</c:v>
                </c:pt>
                <c:pt idx="252">
                  <c:v>1.8502332078696977</c:v>
                </c:pt>
                <c:pt idx="253">
                  <c:v>1.7433708577279774</c:v>
                </c:pt>
                <c:pt idx="254">
                  <c:v>1.6373949112061696</c:v>
                </c:pt>
                <c:pt idx="255">
                  <c:v>1.532169628747146</c:v>
                </c:pt>
                <c:pt idx="256">
                  <c:v>1.4275525468228454</c:v>
                </c:pt>
                <c:pt idx="257">
                  <c:v>1.3233935965160339</c:v>
                </c:pt>
                <c:pt idx="258">
                  <c:v>1.2195337668904453</c:v>
                </c:pt>
                <c:pt idx="259">
                  <c:v>1.1158036587689548</c:v>
                </c:pt>
                <c:pt idx="260">
                  <c:v>1.0120218645766315</c:v>
                </c:pt>
                <c:pt idx="261">
                  <c:v>0.90799289528949612</c:v>
                </c:pt>
                <c:pt idx="262">
                  <c:v>0.80350489181899754</c:v>
                </c:pt>
                <c:pt idx="263">
                  <c:v>0.69832668050995683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6-44A3-B652-EC21D7845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Delay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'2nd-Order High Shelf'!$Q$4</c:f>
              <c:strCache>
                <c:ptCount val="1"/>
                <c:pt idx="0">
                  <c:v>Group Delay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'2nd-Order High Shelf'!$E$5:$E$268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'2nd-Order High Shelf'!$Q$5:$Q$268</c:f>
              <c:numCache>
                <c:formatCode>General</c:formatCode>
                <c:ptCount val="264"/>
                <c:pt idx="1">
                  <c:v>-0.11029451609813351</c:v>
                </c:pt>
                <c:pt idx="2">
                  <c:v>-0.11029241668321108</c:v>
                </c:pt>
                <c:pt idx="3">
                  <c:v>-0.11029019220102459</c:v>
                </c:pt>
                <c:pt idx="4">
                  <c:v>-0.11028783525739433</c:v>
                </c:pt>
                <c:pt idx="5">
                  <c:v>-0.11028533807420851</c:v>
                </c:pt>
                <c:pt idx="6">
                  <c:v>-0.11028269248391925</c:v>
                </c:pt>
                <c:pt idx="7">
                  <c:v>-0.11027988990669051</c:v>
                </c:pt>
                <c:pt idx="8">
                  <c:v>-0.11027692048322756</c:v>
                </c:pt>
                <c:pt idx="9">
                  <c:v>-0.11027377425773353</c:v>
                </c:pt>
                <c:pt idx="10">
                  <c:v>-0.11027044120251955</c:v>
                </c:pt>
                <c:pt idx="11">
                  <c:v>-0.11026690987915899</c:v>
                </c:pt>
                <c:pt idx="12">
                  <c:v>-0.11026316824116346</c:v>
                </c:pt>
                <c:pt idx="13">
                  <c:v>-0.11025920458865912</c:v>
                </c:pt>
                <c:pt idx="14">
                  <c:v>-0.11025500514304523</c:v>
                </c:pt>
                <c:pt idx="15">
                  <c:v>-0.11025055539831803</c:v>
                </c:pt>
                <c:pt idx="16">
                  <c:v>-0.11024584166279174</c:v>
                </c:pt>
                <c:pt idx="17">
                  <c:v>-0.11024084796476602</c:v>
                </c:pt>
                <c:pt idx="18">
                  <c:v>-0.11023555692988923</c:v>
                </c:pt>
                <c:pt idx="19">
                  <c:v>-0.11022995141018296</c:v>
                </c:pt>
                <c:pt idx="20">
                  <c:v>-0.11022401280350899</c:v>
                </c:pt>
                <c:pt idx="21">
                  <c:v>-0.11021772156652192</c:v>
                </c:pt>
                <c:pt idx="22">
                  <c:v>-0.11021105651615021</c:v>
                </c:pt>
                <c:pt idx="23">
                  <c:v>-0.11020399472512375</c:v>
                </c:pt>
                <c:pt idx="24">
                  <c:v>-0.11019651338502646</c:v>
                </c:pt>
                <c:pt idx="25">
                  <c:v>-0.11018858717152617</c:v>
                </c:pt>
                <c:pt idx="26">
                  <c:v>-0.11018019016584668</c:v>
                </c:pt>
                <c:pt idx="27">
                  <c:v>-0.11017129513155823</c:v>
                </c:pt>
                <c:pt idx="28">
                  <c:v>-0.11016187122058645</c:v>
                </c:pt>
                <c:pt idx="29">
                  <c:v>-0.11015188748616009</c:v>
                </c:pt>
                <c:pt idx="30">
                  <c:v>-0.11014131060411993</c:v>
                </c:pt>
                <c:pt idx="31">
                  <c:v>-0.11013010556109472</c:v>
                </c:pt>
                <c:pt idx="32">
                  <c:v>-0.11011823553957023</c:v>
                </c:pt>
                <c:pt idx="33">
                  <c:v>-0.11010566101601903</c:v>
                </c:pt>
                <c:pt idx="34">
                  <c:v>-0.1100923404202989</c:v>
                </c:pt>
                <c:pt idx="35">
                  <c:v>-0.11007822823116846</c:v>
                </c:pt>
                <c:pt idx="36">
                  <c:v>-0.11006327843305531</c:v>
                </c:pt>
                <c:pt idx="37">
                  <c:v>-0.11004744270540341</c:v>
                </c:pt>
                <c:pt idx="38">
                  <c:v>-0.11003066732436698</c:v>
                </c:pt>
                <c:pt idx="39">
                  <c:v>-0.11001289680271921</c:v>
                </c:pt>
                <c:pt idx="40">
                  <c:v>-0.10999407174430829</c:v>
                </c:pt>
                <c:pt idx="41">
                  <c:v>-0.10997413083902577</c:v>
                </c:pt>
                <c:pt idx="42">
                  <c:v>-0.10995300855543262</c:v>
                </c:pt>
                <c:pt idx="43">
                  <c:v>-0.10993063377901011</c:v>
                </c:pt>
                <c:pt idx="44">
                  <c:v>-0.10990693288099294</c:v>
                </c:pt>
                <c:pt idx="45">
                  <c:v>-0.10988182855507225</c:v>
                </c:pt>
                <c:pt idx="46">
                  <c:v>-0.10985523835571068</c:v>
                </c:pt>
                <c:pt idx="47">
                  <c:v>-0.10982707311248745</c:v>
                </c:pt>
                <c:pt idx="48">
                  <c:v>-0.10979724175189919</c:v>
                </c:pt>
                <c:pt idx="49">
                  <c:v>-0.10976564594349864</c:v>
                </c:pt>
                <c:pt idx="50">
                  <c:v>-0.10973217958406274</c:v>
                </c:pt>
                <c:pt idx="51">
                  <c:v>-0.10969673551185646</c:v>
                </c:pt>
                <c:pt idx="52">
                  <c:v>-0.10965919681997406</c:v>
                </c:pt>
                <c:pt idx="53">
                  <c:v>-0.10961944079656831</c:v>
                </c:pt>
                <c:pt idx="54">
                  <c:v>-0.10957733695666012</c:v>
                </c:pt>
                <c:pt idx="55">
                  <c:v>-0.10953274675094374</c:v>
                </c:pt>
                <c:pt idx="56">
                  <c:v>-0.10948552801794895</c:v>
                </c:pt>
                <c:pt idx="57">
                  <c:v>-0.10943552485965538</c:v>
                </c:pt>
                <c:pt idx="58">
                  <c:v>-0.10938257536354139</c:v>
                </c:pt>
                <c:pt idx="59">
                  <c:v>-0.10932650597968942</c:v>
                </c:pt>
                <c:pt idx="60">
                  <c:v>-0.10926713652412472</c:v>
                </c:pt>
                <c:pt idx="61">
                  <c:v>-0.10920427607964892</c:v>
                </c:pt>
                <c:pt idx="62">
                  <c:v>-0.10913771859399785</c:v>
                </c:pt>
                <c:pt idx="63">
                  <c:v>-0.10906725190347334</c:v>
                </c:pt>
                <c:pt idx="64">
                  <c:v>-0.10899264952777166</c:v>
                </c:pt>
                <c:pt idx="65">
                  <c:v>-0.10891367193664987</c:v>
                </c:pt>
                <c:pt idx="66">
                  <c:v>-0.10883006587159592</c:v>
                </c:pt>
                <c:pt idx="67">
                  <c:v>-0.10874156600090269</c:v>
                </c:pt>
                <c:pt idx="68">
                  <c:v>-0.1086478921214271</c:v>
                </c:pt>
                <c:pt idx="69">
                  <c:v>-0.1085487436227672</c:v>
                </c:pt>
                <c:pt idx="70">
                  <c:v>-0.10844380812300898</c:v>
                </c:pt>
                <c:pt idx="71">
                  <c:v>-0.10833275615365431</c:v>
                </c:pt>
                <c:pt idx="72">
                  <c:v>-0.10821523785810837</c:v>
                </c:pt>
                <c:pt idx="73">
                  <c:v>-0.10809088722552956</c:v>
                </c:pt>
                <c:pt idx="74">
                  <c:v>-0.10795931609522492</c:v>
                </c:pt>
                <c:pt idx="75">
                  <c:v>-0.10782011586566068</c:v>
                </c:pt>
                <c:pt idx="76">
                  <c:v>-0.10767285665072283</c:v>
                </c:pt>
                <c:pt idx="77">
                  <c:v>-0.10751708648623712</c:v>
                </c:pt>
                <c:pt idx="78">
                  <c:v>-0.10735233048480393</c:v>
                </c:pt>
                <c:pt idx="79">
                  <c:v>-0.10717808682788754</c:v>
                </c:pt>
                <c:pt idx="80">
                  <c:v>-0.10699382552913521</c:v>
                </c:pt>
                <c:pt idx="81">
                  <c:v>-0.10679899736925347</c:v>
                </c:pt>
                <c:pt idx="82">
                  <c:v>-0.10659301996856012</c:v>
                </c:pt>
                <c:pt idx="83">
                  <c:v>-0.10637527990901811</c:v>
                </c:pt>
                <c:pt idx="84">
                  <c:v>-0.10614513864084697</c:v>
                </c:pt>
                <c:pt idx="85">
                  <c:v>-0.1059019248984291</c:v>
                </c:pt>
                <c:pt idx="86">
                  <c:v>-0.10564493345213322</c:v>
                </c:pt>
                <c:pt idx="87">
                  <c:v>-0.10537342813371775</c:v>
                </c:pt>
                <c:pt idx="88">
                  <c:v>-0.10508663708190132</c:v>
                </c:pt>
                <c:pt idx="89">
                  <c:v>-0.10478374781625206</c:v>
                </c:pt>
                <c:pt idx="90">
                  <c:v>-0.10446392286036887</c:v>
                </c:pt>
                <c:pt idx="91">
                  <c:v>-0.10412628302479716</c:v>
                </c:pt>
                <c:pt idx="92">
                  <c:v>-0.10376990185080884</c:v>
                </c:pt>
                <c:pt idx="93">
                  <c:v>-0.1033938317312324</c:v>
                </c:pt>
                <c:pt idx="94">
                  <c:v>-0.1029970772505379</c:v>
                </c:pt>
                <c:pt idx="95">
                  <c:v>-0.10257859433539025</c:v>
                </c:pt>
                <c:pt idx="96">
                  <c:v>-0.10213731869477607</c:v>
                </c:pt>
                <c:pt idx="97">
                  <c:v>-0.10167213301621784</c:v>
                </c:pt>
                <c:pt idx="98">
                  <c:v>-0.10118188684268725</c:v>
                </c:pt>
                <c:pt idx="99">
                  <c:v>-0.10066538719882417</c:v>
                </c:pt>
                <c:pt idx="100">
                  <c:v>-0.10012140514281291</c:v>
                </c:pt>
                <c:pt idx="101">
                  <c:v>-9.9548677101438485E-2</c:v>
                </c:pt>
                <c:pt idx="102">
                  <c:v>-9.8945896027557323E-2</c:v>
                </c:pt>
                <c:pt idx="103">
                  <c:v>-9.831173000149393E-2</c:v>
                </c:pt>
                <c:pt idx="104">
                  <c:v>-9.7644814326018917E-2</c:v>
                </c:pt>
                <c:pt idx="105">
                  <c:v>-9.6943760636800963E-2</c:v>
                </c:pt>
                <c:pt idx="106">
                  <c:v>-9.6207148969452358E-2</c:v>
                </c:pt>
                <c:pt idx="107">
                  <c:v>-9.5433537930203621E-2</c:v>
                </c:pt>
                <c:pt idx="108">
                  <c:v>-9.4621476319948661E-2</c:v>
                </c:pt>
                <c:pt idx="109">
                  <c:v>-9.3769503162396906E-2</c:v>
                </c:pt>
                <c:pt idx="110">
                  <c:v>-9.28761545854348E-2</c:v>
                </c:pt>
                <c:pt idx="111">
                  <c:v>-9.1939957869904082E-2</c:v>
                </c:pt>
                <c:pt idx="112">
                  <c:v>-9.0959459883859978E-2</c:v>
                </c:pt>
                <c:pt idx="113">
                  <c:v>-8.993323712015272E-2</c:v>
                </c:pt>
                <c:pt idx="114">
                  <c:v>-8.8859878551265523E-2</c:v>
                </c:pt>
                <c:pt idx="115">
                  <c:v>-8.7738017459693618E-2</c:v>
                </c:pt>
                <c:pt idx="116">
                  <c:v>-8.6566351659142768E-2</c:v>
                </c:pt>
                <c:pt idx="117">
                  <c:v>-8.5343628083707601E-2</c:v>
                </c:pt>
                <c:pt idx="118">
                  <c:v>-8.4068679175684252E-2</c:v>
                </c:pt>
                <c:pt idx="119">
                  <c:v>-8.2740438806862465E-2</c:v>
                </c:pt>
                <c:pt idx="120">
                  <c:v>-8.1357936460141569E-2</c:v>
                </c:pt>
                <c:pt idx="121">
                  <c:v>-7.9920337427666674E-2</c:v>
                </c:pt>
                <c:pt idx="122">
                  <c:v>-7.8426946163775282E-2</c:v>
                </c:pt>
                <c:pt idx="123">
                  <c:v>-7.6877225450309505E-2</c:v>
                </c:pt>
                <c:pt idx="124">
                  <c:v>-7.5270824265222205E-2</c:v>
                </c:pt>
                <c:pt idx="125">
                  <c:v>-7.3607598504757718E-2</c:v>
                </c:pt>
                <c:pt idx="126">
                  <c:v>-7.1887615867508622E-2</c:v>
                </c:pt>
                <c:pt idx="127">
                  <c:v>-7.0111176623104801E-2</c:v>
                </c:pt>
                <c:pt idx="128">
                  <c:v>-6.8278850505556099E-2</c:v>
                </c:pt>
                <c:pt idx="129">
                  <c:v>-6.6391489103028598E-2</c:v>
                </c:pt>
                <c:pt idx="130">
                  <c:v>-6.4450229277984938E-2</c:v>
                </c:pt>
                <c:pt idx="131">
                  <c:v>-6.2456527806722957E-2</c:v>
                </c:pt>
                <c:pt idx="132">
                  <c:v>-6.041218632457146E-2</c:v>
                </c:pt>
                <c:pt idx="133">
                  <c:v>-5.8319326201834686E-2</c:v>
                </c:pt>
                <c:pt idx="134">
                  <c:v>-5.6180425579405537E-2</c:v>
                </c:pt>
                <c:pt idx="135">
                  <c:v>-5.3998345126684257E-2</c:v>
                </c:pt>
                <c:pt idx="136">
                  <c:v>-5.1776295269881055E-2</c:v>
                </c:pt>
                <c:pt idx="137">
                  <c:v>-4.9517863228215941E-2</c:v>
                </c:pt>
                <c:pt idx="138">
                  <c:v>-4.7227012005533017E-2</c:v>
                </c:pt>
                <c:pt idx="139">
                  <c:v>-4.4908052444521618E-2</c:v>
                </c:pt>
                <c:pt idx="140">
                  <c:v>-4.2565649039735844E-2</c:v>
                </c:pt>
                <c:pt idx="141">
                  <c:v>-4.0204812086788645E-2</c:v>
                </c:pt>
                <c:pt idx="142">
                  <c:v>-3.7830849078811138E-2</c:v>
                </c:pt>
                <c:pt idx="143">
                  <c:v>-3.5449361347139385E-2</c:v>
                </c:pt>
                <c:pt idx="144">
                  <c:v>-3.3066206864684103E-2</c:v>
                </c:pt>
                <c:pt idx="145">
                  <c:v>-3.0687451644648877E-2</c:v>
                </c:pt>
                <c:pt idx="146">
                  <c:v>-2.8319343705461776E-2</c:v>
                </c:pt>
                <c:pt idx="147">
                  <c:v>-2.596826749131579E-2</c:v>
                </c:pt>
                <c:pt idx="148">
                  <c:v>-2.3640677671989029E-2</c:v>
                </c:pt>
                <c:pt idx="149">
                  <c:v>-2.1343059426793209E-2</c:v>
                </c:pt>
                <c:pt idx="150">
                  <c:v>-1.9081873957552259E-2</c:v>
                </c:pt>
                <c:pt idx="151">
                  <c:v>-1.6863480889476399E-2</c:v>
                </c:pt>
                <c:pt idx="152">
                  <c:v>-1.4694112581586552E-2</c:v>
                </c:pt>
                <c:pt idx="153">
                  <c:v>-1.2579790794303719E-2</c:v>
                </c:pt>
                <c:pt idx="154">
                  <c:v>-1.0526267353205243E-2</c:v>
                </c:pt>
                <c:pt idx="155">
                  <c:v>-8.5389842894374162E-3</c:v>
                </c:pt>
                <c:pt idx="156">
                  <c:v>-6.6230170522394135E-3</c:v>
                </c:pt>
                <c:pt idx="157">
                  <c:v>-4.7830197318356818E-3</c:v>
                </c:pt>
                <c:pt idx="158">
                  <c:v>-3.0231835967233301E-3</c:v>
                </c:pt>
                <c:pt idx="159">
                  <c:v>-1.347207051380867E-3</c:v>
                </c:pt>
                <c:pt idx="160">
                  <c:v>2.4174738954433844E-4</c:v>
                </c:pt>
                <c:pt idx="161">
                  <c:v>1.741072181351287E-3</c:v>
                </c:pt>
                <c:pt idx="162">
                  <c:v>3.1487279010028006E-3</c:v>
                </c:pt>
                <c:pt idx="163">
                  <c:v>4.4632550823979888E-3</c:v>
                </c:pt>
                <c:pt idx="164">
                  <c:v>5.6837771630548692E-3</c:v>
                </c:pt>
                <c:pt idx="165">
                  <c:v>6.8099954974950973E-3</c:v>
                </c:pt>
                <c:pt idx="166">
                  <c:v>7.8421747457289425E-3</c:v>
                </c:pt>
                <c:pt idx="167">
                  <c:v>8.7811210068740771E-3</c:v>
                </c:pt>
                <c:pt idx="168">
                  <c:v>9.6281590752403789E-3</c:v>
                </c:pt>
                <c:pt idx="169">
                  <c:v>1.038509753984306E-2</c:v>
                </c:pt>
                <c:pt idx="170">
                  <c:v>1.105419369341714E-2</c:v>
                </c:pt>
                <c:pt idx="171">
                  <c:v>1.1638113370835026E-2</c:v>
                </c:pt>
                <c:pt idx="172">
                  <c:v>1.213988483558396E-2</c:v>
                </c:pt>
                <c:pt idx="173">
                  <c:v>1.2562855541349369E-2</c:v>
                </c:pt>
                <c:pt idx="174">
                  <c:v>1.2910642823259821E-2</c:v>
                </c:pt>
                <c:pt idx="175">
                  <c:v>1.3187086902081917E-2</c:v>
                </c:pt>
                <c:pt idx="176">
                  <c:v>1.3396202903709076E-2</c:v>
                </c:pt>
                <c:pt idx="177">
                  <c:v>1.3542134953556646E-2</c:v>
                </c:pt>
                <c:pt idx="178">
                  <c:v>1.3629111494188006E-2</c:v>
                </c:pt>
                <c:pt idx="179">
                  <c:v>1.3661402682959106E-2</c:v>
                </c:pt>
                <c:pt idx="180">
                  <c:v>1.364328103254407E-2</c:v>
                </c:pt>
                <c:pt idx="181">
                  <c:v>1.3578985238601574E-2</c:v>
                </c:pt>
                <c:pt idx="182">
                  <c:v>1.3472686970794002E-2</c:v>
                </c:pt>
                <c:pt idx="183">
                  <c:v>1.3328461788399644E-2</c:v>
                </c:pt>
                <c:pt idx="184">
                  <c:v>1.3150263678988772E-2</c:v>
                </c:pt>
                <c:pt idx="185">
                  <c:v>1.2941903130241659E-2</c:v>
                </c:pt>
                <c:pt idx="186">
                  <c:v>1.2707029306768961E-2</c:v>
                </c:pt>
                <c:pt idx="187">
                  <c:v>1.2449115129524534E-2</c:v>
                </c:pt>
                <c:pt idx="188">
                  <c:v>1.2171446480439638E-2</c:v>
                </c:pt>
                <c:pt idx="189">
                  <c:v>1.1877114000489245E-2</c:v>
                </c:pt>
                <c:pt idx="190">
                  <c:v>1.1569008028409076E-2</c:v>
                </c:pt>
                <c:pt idx="191">
                  <c:v>1.1249816656867962E-2</c:v>
                </c:pt>
                <c:pt idx="192">
                  <c:v>1.0922025279477842E-2</c:v>
                </c:pt>
                <c:pt idx="193">
                  <c:v>1.0587918459550904E-2</c:v>
                </c:pt>
                <c:pt idx="194">
                  <c:v>1.0249584750173388E-2</c:v>
                </c:pt>
                <c:pt idx="195">
                  <c:v>9.9089214712426224E-3</c:v>
                </c:pt>
                <c:pt idx="196">
                  <c:v>9.5676414388649409E-3</c:v>
                </c:pt>
                <c:pt idx="197">
                  <c:v>9.2272809555115718E-3</c:v>
                </c:pt>
                <c:pt idx="198">
                  <c:v>8.8892081398816783E-3</c:v>
                </c:pt>
                <c:pt idx="199">
                  <c:v>8.5546320938893403E-3</c:v>
                </c:pt>
                <c:pt idx="200">
                  <c:v>8.224612430185246E-3</c:v>
                </c:pt>
                <c:pt idx="201">
                  <c:v>7.9000690515356013E-3</c:v>
                </c:pt>
                <c:pt idx="202">
                  <c:v>7.5817919663471187E-3</c:v>
                </c:pt>
                <c:pt idx="203">
                  <c:v>7.2704507780176871E-3</c:v>
                </c:pt>
                <c:pt idx="204">
                  <c:v>6.9666044958039278E-3</c:v>
                </c:pt>
                <c:pt idx="205">
                  <c:v>6.6707110889694943E-3</c:v>
                </c:pt>
                <c:pt idx="206">
                  <c:v>6.3831358494069283E-3</c:v>
                </c:pt>
                <c:pt idx="207">
                  <c:v>6.1041608338006249E-3</c:v>
                </c:pt>
                <c:pt idx="208">
                  <c:v>5.8339927360932173E-3</c:v>
                </c:pt>
                <c:pt idx="209">
                  <c:v>5.5727704182166916E-3</c:v>
                </c:pt>
                <c:pt idx="210">
                  <c:v>5.3205728900418345E-3</c:v>
                </c:pt>
                <c:pt idx="211">
                  <c:v>5.0774256659143957E-3</c:v>
                </c:pt>
                <c:pt idx="212">
                  <c:v>4.843307229532392E-3</c:v>
                </c:pt>
                <c:pt idx="213">
                  <c:v>4.6181550370311721E-3</c:v>
                </c:pt>
                <c:pt idx="214">
                  <c:v>4.4018709215635759E-3</c:v>
                </c:pt>
                <c:pt idx="215">
                  <c:v>4.1943261611323817E-3</c:v>
                </c:pt>
                <c:pt idx="216">
                  <c:v>3.9953658662290658E-3</c:v>
                </c:pt>
                <c:pt idx="217">
                  <c:v>3.8048132852298981E-3</c:v>
                </c:pt>
                <c:pt idx="218">
                  <c:v>3.6224734802168248E-3</c:v>
                </c:pt>
                <c:pt idx="219">
                  <c:v>3.4481367240110704E-3</c:v>
                </c:pt>
                <c:pt idx="220">
                  <c:v>3.2815815936328078E-3</c:v>
                </c:pt>
                <c:pt idx="221">
                  <c:v>3.1225775893114456E-3</c:v>
                </c:pt>
                <c:pt idx="222">
                  <c:v>2.9708875695165396E-3</c:v>
                </c:pt>
                <c:pt idx="223">
                  <c:v>2.8262699937910535E-3</c:v>
                </c:pt>
                <c:pt idx="224">
                  <c:v>2.6884806812877888E-3</c:v>
                </c:pt>
                <c:pt idx="225">
                  <c:v>2.5572744895608138E-3</c:v>
                </c:pt>
                <c:pt idx="226">
                  <c:v>2.4324067729268261E-3</c:v>
                </c:pt>
                <c:pt idx="227">
                  <c:v>2.3136346407887087E-3</c:v>
                </c:pt>
                <c:pt idx="228">
                  <c:v>2.2007179828020017E-3</c:v>
                </c:pt>
                <c:pt idx="229">
                  <c:v>2.0934203785371204E-3</c:v>
                </c:pt>
                <c:pt idx="230">
                  <c:v>1.9915099377136561E-3</c:v>
                </c:pt>
                <c:pt idx="231">
                  <c:v>1.8947598394786194E-3</c:v>
                </c:pt>
                <c:pt idx="232">
                  <c:v>1.8029489324419348E-3</c:v>
                </c:pt>
                <c:pt idx="233">
                  <c:v>1.715862160881178E-3</c:v>
                </c:pt>
                <c:pt idx="234">
                  <c:v>1.6332908308425232E-3</c:v>
                </c:pt>
                <c:pt idx="235">
                  <c:v>1.555032941699501E-3</c:v>
                </c:pt>
                <c:pt idx="236">
                  <c:v>1.4808933931740075E-3</c:v>
                </c:pt>
                <c:pt idx="237">
                  <c:v>1.4106840782213252E-3</c:v>
                </c:pt>
                <c:pt idx="238">
                  <c:v>1.3442239527262239E-3</c:v>
                </c:pt>
                <c:pt idx="239">
                  <c:v>1.2813391163087773E-3</c:v>
                </c:pt>
                <c:pt idx="240">
                  <c:v>1.2218628203902147E-3</c:v>
                </c:pt>
                <c:pt idx="241">
                  <c:v>1.1656354184931448E-3</c:v>
                </c:pt>
                <c:pt idx="242">
                  <c:v>1.1125043022679061E-3</c:v>
                </c:pt>
                <c:pt idx="243">
                  <c:v>1.0623238813651519E-3</c:v>
                </c:pt>
                <c:pt idx="244">
                  <c:v>1.0149554666770365E-3</c:v>
                </c:pt>
                <c:pt idx="245">
                  <c:v>9.7026718933085712E-4</c:v>
                </c:pt>
                <c:pt idx="246">
                  <c:v>9.2813390750263894E-4</c:v>
                </c:pt>
                <c:pt idx="247">
                  <c:v>8.8843708720158314E-4</c:v>
                </c:pt>
                <c:pt idx="248">
                  <c:v>8.5106473748570522E-4</c:v>
                </c:pt>
                <c:pt idx="249">
                  <c:v>8.1591129943438874E-4</c:v>
                </c:pt>
                <c:pt idx="250">
                  <c:v>7.8287758527341618E-4</c:v>
                </c:pt>
                <c:pt idx="251">
                  <c:v>7.5187070972070123E-4</c:v>
                </c:pt>
                <c:pt idx="252">
                  <c:v>7.2280405093353372E-4</c:v>
                </c:pt>
                <c:pt idx="253">
                  <c:v>6.9559723932028695E-4</c:v>
                </c:pt>
                <c:pt idx="254">
                  <c:v>6.7017616734196383E-4</c:v>
                </c:pt>
                <c:pt idx="255">
                  <c:v>6.4647306169203294E-4</c:v>
                </c:pt>
                <c:pt idx="256">
                  <c:v>6.244265699251253E-4</c:v>
                </c:pt>
                <c:pt idx="257">
                  <c:v>6.0398193196058527E-4</c:v>
                </c:pt>
                <c:pt idx="258">
                  <c:v>5.8509121604816865E-4</c:v>
                </c:pt>
                <c:pt idx="259">
                  <c:v>5.6771362364102713E-4</c:v>
                </c:pt>
                <c:pt idx="260">
                  <c:v>5.5181591722408205E-4</c:v>
                </c:pt>
                <c:pt idx="261">
                  <c:v>5.3737297012044041E-4</c:v>
                </c:pt>
                <c:pt idx="262">
                  <c:v>5.2436847681229634E-4</c:v>
                </c:pt>
                <c:pt idx="263">
                  <c:v>5.1279586044835539E-4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1-4A98-9A69-4CC3A9794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Response (x/x,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'1st-order LPF'!$Z$4</c:f>
              <c:strCache>
                <c:ptCount val="1"/>
                <c:pt idx="0">
                  <c:v>y(n)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'1st-order LPF'!$X$5:$X$268</c:f>
              <c:numCache>
                <c:formatCode>General</c:formatCode>
                <c:ptCount val="264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0.72916666666666674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0.85416666666666674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  <c:pt idx="48">
                  <c:v>1</c:v>
                </c:pt>
                <c:pt idx="49">
                  <c:v>1.0208333333333333</c:v>
                </c:pt>
                <c:pt idx="50">
                  <c:v>1.0416666666666667</c:v>
                </c:pt>
                <c:pt idx="51">
                  <c:v>1.0625</c:v>
                </c:pt>
                <c:pt idx="52">
                  <c:v>1.0833333333333333</c:v>
                </c:pt>
                <c:pt idx="53">
                  <c:v>1.1041666666666667</c:v>
                </c:pt>
                <c:pt idx="54">
                  <c:v>1.125</c:v>
                </c:pt>
                <c:pt idx="55">
                  <c:v>1.1458333333333333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1.2083333333333335</c:v>
                </c:pt>
                <c:pt idx="59">
                  <c:v>1.2291666666666665</c:v>
                </c:pt>
                <c:pt idx="60">
                  <c:v>1.25</c:v>
                </c:pt>
                <c:pt idx="61">
                  <c:v>1.2708333333333333</c:v>
                </c:pt>
                <c:pt idx="62">
                  <c:v>1.2916666666666667</c:v>
                </c:pt>
                <c:pt idx="63">
                  <c:v>1.3125</c:v>
                </c:pt>
                <c:pt idx="64">
                  <c:v>1.3333333333333333</c:v>
                </c:pt>
                <c:pt idx="65">
                  <c:v>1.3541666666666667</c:v>
                </c:pt>
                <c:pt idx="66">
                  <c:v>1.375</c:v>
                </c:pt>
                <c:pt idx="67">
                  <c:v>1.3958333333333333</c:v>
                </c:pt>
                <c:pt idx="68">
                  <c:v>1.4166666666666667</c:v>
                </c:pt>
                <c:pt idx="69">
                  <c:v>1.4375</c:v>
                </c:pt>
                <c:pt idx="70">
                  <c:v>1.4583333333333335</c:v>
                </c:pt>
                <c:pt idx="71">
                  <c:v>1.4791666666666665</c:v>
                </c:pt>
                <c:pt idx="72">
                  <c:v>1.5</c:v>
                </c:pt>
                <c:pt idx="73">
                  <c:v>1.5208333333333333</c:v>
                </c:pt>
                <c:pt idx="74">
                  <c:v>1.5416666666666667</c:v>
                </c:pt>
                <c:pt idx="75">
                  <c:v>1.5625</c:v>
                </c:pt>
                <c:pt idx="76">
                  <c:v>1.5833333333333333</c:v>
                </c:pt>
                <c:pt idx="77">
                  <c:v>1.6041666666666667</c:v>
                </c:pt>
                <c:pt idx="78">
                  <c:v>1.625</c:v>
                </c:pt>
                <c:pt idx="79">
                  <c:v>1.6458333333333333</c:v>
                </c:pt>
                <c:pt idx="80">
                  <c:v>1.6666666666666667</c:v>
                </c:pt>
                <c:pt idx="81">
                  <c:v>1.6875</c:v>
                </c:pt>
                <c:pt idx="82">
                  <c:v>1.7083333333333335</c:v>
                </c:pt>
                <c:pt idx="83">
                  <c:v>1.7291666666666665</c:v>
                </c:pt>
                <c:pt idx="84">
                  <c:v>1.75</c:v>
                </c:pt>
                <c:pt idx="85">
                  <c:v>1.7708333333333333</c:v>
                </c:pt>
                <c:pt idx="86">
                  <c:v>1.7916666666666667</c:v>
                </c:pt>
                <c:pt idx="87">
                  <c:v>1.8125</c:v>
                </c:pt>
                <c:pt idx="88">
                  <c:v>1.8333333333333333</c:v>
                </c:pt>
                <c:pt idx="89">
                  <c:v>1.8541666666666667</c:v>
                </c:pt>
                <c:pt idx="90">
                  <c:v>1.875</c:v>
                </c:pt>
                <c:pt idx="91">
                  <c:v>1.8958333333333333</c:v>
                </c:pt>
                <c:pt idx="92">
                  <c:v>1.9166666666666665</c:v>
                </c:pt>
                <c:pt idx="93">
                  <c:v>1.9375</c:v>
                </c:pt>
                <c:pt idx="94">
                  <c:v>1.9583333333333333</c:v>
                </c:pt>
                <c:pt idx="95">
                  <c:v>1.9791666666666667</c:v>
                </c:pt>
                <c:pt idx="96">
                  <c:v>2</c:v>
                </c:pt>
                <c:pt idx="97">
                  <c:v>2.020833333333333</c:v>
                </c:pt>
                <c:pt idx="98">
                  <c:v>2.0416666666666665</c:v>
                </c:pt>
                <c:pt idx="99">
                  <c:v>2.0625</c:v>
                </c:pt>
                <c:pt idx="100">
                  <c:v>2.0833333333333335</c:v>
                </c:pt>
                <c:pt idx="101">
                  <c:v>2.1041666666666665</c:v>
                </c:pt>
                <c:pt idx="102">
                  <c:v>2.125</c:v>
                </c:pt>
                <c:pt idx="103">
                  <c:v>2.1458333333333335</c:v>
                </c:pt>
                <c:pt idx="104">
                  <c:v>2.1666666666666665</c:v>
                </c:pt>
                <c:pt idx="105">
                  <c:v>2.1875</c:v>
                </c:pt>
                <c:pt idx="106">
                  <c:v>2.2083333333333335</c:v>
                </c:pt>
                <c:pt idx="107">
                  <c:v>2.2291666666666665</c:v>
                </c:pt>
                <c:pt idx="108">
                  <c:v>2.25</c:v>
                </c:pt>
                <c:pt idx="109">
                  <c:v>2.2708333333333335</c:v>
                </c:pt>
                <c:pt idx="110">
                  <c:v>2.2916666666666665</c:v>
                </c:pt>
                <c:pt idx="111">
                  <c:v>2.3125</c:v>
                </c:pt>
                <c:pt idx="112">
                  <c:v>2.3333333333333335</c:v>
                </c:pt>
                <c:pt idx="113">
                  <c:v>2.3541666666666665</c:v>
                </c:pt>
                <c:pt idx="114">
                  <c:v>2.375</c:v>
                </c:pt>
                <c:pt idx="115">
                  <c:v>2.395833333333333</c:v>
                </c:pt>
                <c:pt idx="116">
                  <c:v>2.416666666666667</c:v>
                </c:pt>
                <c:pt idx="117">
                  <c:v>2.4375</c:v>
                </c:pt>
                <c:pt idx="118">
                  <c:v>2.458333333333333</c:v>
                </c:pt>
                <c:pt idx="119">
                  <c:v>2.479166666666667</c:v>
                </c:pt>
                <c:pt idx="120">
                  <c:v>2.5</c:v>
                </c:pt>
                <c:pt idx="121">
                  <c:v>2.520833333333333</c:v>
                </c:pt>
                <c:pt idx="122">
                  <c:v>2.5416666666666665</c:v>
                </c:pt>
                <c:pt idx="123">
                  <c:v>2.5625</c:v>
                </c:pt>
                <c:pt idx="124">
                  <c:v>2.5833333333333335</c:v>
                </c:pt>
                <c:pt idx="125">
                  <c:v>2.6041666666666665</c:v>
                </c:pt>
                <c:pt idx="126">
                  <c:v>2.625</c:v>
                </c:pt>
                <c:pt idx="127">
                  <c:v>2.6458333333333335</c:v>
                </c:pt>
                <c:pt idx="128">
                  <c:v>2.6666666666666665</c:v>
                </c:pt>
                <c:pt idx="129">
                  <c:v>2.6875</c:v>
                </c:pt>
                <c:pt idx="130">
                  <c:v>2.7083333333333335</c:v>
                </c:pt>
                <c:pt idx="131">
                  <c:v>2.7291666666666665</c:v>
                </c:pt>
                <c:pt idx="132">
                  <c:v>2.75</c:v>
                </c:pt>
                <c:pt idx="133">
                  <c:v>2.7708333333333335</c:v>
                </c:pt>
                <c:pt idx="134">
                  <c:v>2.7916666666666665</c:v>
                </c:pt>
                <c:pt idx="135">
                  <c:v>2.8125</c:v>
                </c:pt>
                <c:pt idx="136">
                  <c:v>2.8333333333333335</c:v>
                </c:pt>
                <c:pt idx="137">
                  <c:v>2.854166666666667</c:v>
                </c:pt>
                <c:pt idx="138">
                  <c:v>2.875</c:v>
                </c:pt>
                <c:pt idx="139">
                  <c:v>2.895833333333333</c:v>
                </c:pt>
                <c:pt idx="140">
                  <c:v>2.916666666666667</c:v>
                </c:pt>
                <c:pt idx="141">
                  <c:v>2.9375</c:v>
                </c:pt>
                <c:pt idx="142">
                  <c:v>2.958333333333333</c:v>
                </c:pt>
                <c:pt idx="143">
                  <c:v>2.979166666666667</c:v>
                </c:pt>
                <c:pt idx="144">
                  <c:v>3</c:v>
                </c:pt>
                <c:pt idx="145">
                  <c:v>3.0208333333333335</c:v>
                </c:pt>
                <c:pt idx="146">
                  <c:v>3.0416666666666665</c:v>
                </c:pt>
                <c:pt idx="147">
                  <c:v>3.0625</c:v>
                </c:pt>
                <c:pt idx="148">
                  <c:v>3.0833333333333335</c:v>
                </c:pt>
                <c:pt idx="149">
                  <c:v>3.1041666666666665</c:v>
                </c:pt>
                <c:pt idx="150">
                  <c:v>3.125</c:v>
                </c:pt>
                <c:pt idx="151">
                  <c:v>3.1458333333333335</c:v>
                </c:pt>
                <c:pt idx="152">
                  <c:v>3.1666666666666665</c:v>
                </c:pt>
                <c:pt idx="153">
                  <c:v>3.1875</c:v>
                </c:pt>
                <c:pt idx="154">
                  <c:v>3.2083333333333335</c:v>
                </c:pt>
                <c:pt idx="155">
                  <c:v>3.2291666666666665</c:v>
                </c:pt>
                <c:pt idx="156">
                  <c:v>3.25</c:v>
                </c:pt>
                <c:pt idx="157">
                  <c:v>3.2708333333333335</c:v>
                </c:pt>
                <c:pt idx="158">
                  <c:v>3.2916666666666665</c:v>
                </c:pt>
                <c:pt idx="159">
                  <c:v>3.3125</c:v>
                </c:pt>
                <c:pt idx="160">
                  <c:v>3.3333333333333335</c:v>
                </c:pt>
                <c:pt idx="161">
                  <c:v>3.354166666666667</c:v>
                </c:pt>
                <c:pt idx="162">
                  <c:v>3.375</c:v>
                </c:pt>
                <c:pt idx="163">
                  <c:v>3.395833333333333</c:v>
                </c:pt>
                <c:pt idx="164">
                  <c:v>3.416666666666667</c:v>
                </c:pt>
                <c:pt idx="165">
                  <c:v>3.4375</c:v>
                </c:pt>
                <c:pt idx="166">
                  <c:v>3.458333333333333</c:v>
                </c:pt>
                <c:pt idx="167">
                  <c:v>3.479166666666667</c:v>
                </c:pt>
                <c:pt idx="168">
                  <c:v>3.5</c:v>
                </c:pt>
                <c:pt idx="169">
                  <c:v>3.5208333333333335</c:v>
                </c:pt>
                <c:pt idx="170">
                  <c:v>3.5416666666666665</c:v>
                </c:pt>
                <c:pt idx="171">
                  <c:v>3.5625</c:v>
                </c:pt>
                <c:pt idx="172">
                  <c:v>3.5833333333333335</c:v>
                </c:pt>
                <c:pt idx="173">
                  <c:v>3.6041666666666665</c:v>
                </c:pt>
                <c:pt idx="174">
                  <c:v>3.625</c:v>
                </c:pt>
                <c:pt idx="175">
                  <c:v>3.6458333333333335</c:v>
                </c:pt>
                <c:pt idx="176">
                  <c:v>3.6666666666666665</c:v>
                </c:pt>
                <c:pt idx="177">
                  <c:v>3.6875</c:v>
                </c:pt>
                <c:pt idx="178">
                  <c:v>3.7083333333333335</c:v>
                </c:pt>
                <c:pt idx="179">
                  <c:v>3.7291666666666665</c:v>
                </c:pt>
                <c:pt idx="180">
                  <c:v>3.75</c:v>
                </c:pt>
                <c:pt idx="181">
                  <c:v>3.7708333333333335</c:v>
                </c:pt>
                <c:pt idx="182">
                  <c:v>3.7916666666666665</c:v>
                </c:pt>
                <c:pt idx="183">
                  <c:v>3.8125</c:v>
                </c:pt>
                <c:pt idx="184">
                  <c:v>3.833333333333333</c:v>
                </c:pt>
                <c:pt idx="185">
                  <c:v>3.854166666666667</c:v>
                </c:pt>
                <c:pt idx="186">
                  <c:v>3.875</c:v>
                </c:pt>
                <c:pt idx="187">
                  <c:v>3.895833333333333</c:v>
                </c:pt>
                <c:pt idx="188">
                  <c:v>3.9166666666666665</c:v>
                </c:pt>
                <c:pt idx="189">
                  <c:v>3.9375</c:v>
                </c:pt>
                <c:pt idx="190">
                  <c:v>3.9583333333333335</c:v>
                </c:pt>
                <c:pt idx="191">
                  <c:v>3.9791666666666665</c:v>
                </c:pt>
                <c:pt idx="192">
                  <c:v>4</c:v>
                </c:pt>
                <c:pt idx="193">
                  <c:v>4.0208333333333339</c:v>
                </c:pt>
                <c:pt idx="194">
                  <c:v>4.0416666666666661</c:v>
                </c:pt>
                <c:pt idx="195">
                  <c:v>4.0625</c:v>
                </c:pt>
                <c:pt idx="196">
                  <c:v>4.083333333333333</c:v>
                </c:pt>
                <c:pt idx="197">
                  <c:v>4.104166666666667</c:v>
                </c:pt>
                <c:pt idx="198">
                  <c:v>4.125</c:v>
                </c:pt>
                <c:pt idx="199">
                  <c:v>4.145833333333333</c:v>
                </c:pt>
                <c:pt idx="200">
                  <c:v>4.166666666666667</c:v>
                </c:pt>
                <c:pt idx="201">
                  <c:v>4.1875</c:v>
                </c:pt>
                <c:pt idx="202">
                  <c:v>4.208333333333333</c:v>
                </c:pt>
                <c:pt idx="203">
                  <c:v>4.229166666666667</c:v>
                </c:pt>
                <c:pt idx="204">
                  <c:v>4.25</c:v>
                </c:pt>
                <c:pt idx="205">
                  <c:v>4.270833333333333</c:v>
                </c:pt>
                <c:pt idx="206">
                  <c:v>4.291666666666667</c:v>
                </c:pt>
                <c:pt idx="207">
                  <c:v>4.3125</c:v>
                </c:pt>
                <c:pt idx="208">
                  <c:v>4.333333333333333</c:v>
                </c:pt>
                <c:pt idx="209">
                  <c:v>4.354166666666667</c:v>
                </c:pt>
                <c:pt idx="210">
                  <c:v>4.375</c:v>
                </c:pt>
                <c:pt idx="211">
                  <c:v>4.395833333333333</c:v>
                </c:pt>
                <c:pt idx="212">
                  <c:v>4.416666666666667</c:v>
                </c:pt>
                <c:pt idx="213">
                  <c:v>4.4375</c:v>
                </c:pt>
                <c:pt idx="214">
                  <c:v>4.458333333333333</c:v>
                </c:pt>
                <c:pt idx="215">
                  <c:v>4.479166666666667</c:v>
                </c:pt>
                <c:pt idx="216">
                  <c:v>4.5</c:v>
                </c:pt>
                <c:pt idx="217">
                  <c:v>4.520833333333333</c:v>
                </c:pt>
                <c:pt idx="218">
                  <c:v>4.541666666666667</c:v>
                </c:pt>
                <c:pt idx="219">
                  <c:v>4.5625</c:v>
                </c:pt>
                <c:pt idx="220">
                  <c:v>4.583333333333333</c:v>
                </c:pt>
                <c:pt idx="221">
                  <c:v>4.604166666666667</c:v>
                </c:pt>
                <c:pt idx="222">
                  <c:v>4.625</c:v>
                </c:pt>
                <c:pt idx="223">
                  <c:v>4.645833333333333</c:v>
                </c:pt>
                <c:pt idx="224">
                  <c:v>4.666666666666667</c:v>
                </c:pt>
                <c:pt idx="225">
                  <c:v>4.6875</c:v>
                </c:pt>
                <c:pt idx="226">
                  <c:v>4.708333333333333</c:v>
                </c:pt>
                <c:pt idx="227">
                  <c:v>4.7291666666666661</c:v>
                </c:pt>
                <c:pt idx="228">
                  <c:v>4.75</c:v>
                </c:pt>
                <c:pt idx="229">
                  <c:v>4.7708333333333339</c:v>
                </c:pt>
                <c:pt idx="230">
                  <c:v>4.7916666666666661</c:v>
                </c:pt>
                <c:pt idx="231">
                  <c:v>4.8125</c:v>
                </c:pt>
                <c:pt idx="232">
                  <c:v>4.8333333333333339</c:v>
                </c:pt>
                <c:pt idx="233">
                  <c:v>4.8541666666666661</c:v>
                </c:pt>
                <c:pt idx="234">
                  <c:v>4.875</c:v>
                </c:pt>
                <c:pt idx="235">
                  <c:v>4.8958333333333339</c:v>
                </c:pt>
                <c:pt idx="236">
                  <c:v>4.9166666666666661</c:v>
                </c:pt>
                <c:pt idx="237">
                  <c:v>4.9375</c:v>
                </c:pt>
                <c:pt idx="238">
                  <c:v>4.9583333333333339</c:v>
                </c:pt>
                <c:pt idx="239">
                  <c:v>4.9791666666666661</c:v>
                </c:pt>
                <c:pt idx="240">
                  <c:v>5</c:v>
                </c:pt>
                <c:pt idx="241">
                  <c:v>5.0208333333333339</c:v>
                </c:pt>
                <c:pt idx="242">
                  <c:v>5.0416666666666661</c:v>
                </c:pt>
                <c:pt idx="243">
                  <c:v>5.0625</c:v>
                </c:pt>
                <c:pt idx="244">
                  <c:v>5.083333333333333</c:v>
                </c:pt>
                <c:pt idx="245">
                  <c:v>5.104166666666667</c:v>
                </c:pt>
                <c:pt idx="246">
                  <c:v>5.125</c:v>
                </c:pt>
                <c:pt idx="247">
                  <c:v>5.145833333333333</c:v>
                </c:pt>
                <c:pt idx="248">
                  <c:v>5.166666666666667</c:v>
                </c:pt>
                <c:pt idx="249">
                  <c:v>5.1875</c:v>
                </c:pt>
                <c:pt idx="250">
                  <c:v>5.208333333333333</c:v>
                </c:pt>
                <c:pt idx="251">
                  <c:v>5.229166666666667</c:v>
                </c:pt>
                <c:pt idx="252">
                  <c:v>5.25</c:v>
                </c:pt>
                <c:pt idx="253">
                  <c:v>5.270833333333333</c:v>
                </c:pt>
                <c:pt idx="254">
                  <c:v>5.291666666666667</c:v>
                </c:pt>
                <c:pt idx="255">
                  <c:v>5.3125</c:v>
                </c:pt>
                <c:pt idx="256">
                  <c:v>5.333333333333333</c:v>
                </c:pt>
                <c:pt idx="257">
                  <c:v>5.354166666666667</c:v>
                </c:pt>
                <c:pt idx="258">
                  <c:v>5.375</c:v>
                </c:pt>
                <c:pt idx="259">
                  <c:v>5.395833333333333</c:v>
                </c:pt>
                <c:pt idx="260">
                  <c:v>5.416666666666667</c:v>
                </c:pt>
                <c:pt idx="261">
                  <c:v>5.4375</c:v>
                </c:pt>
                <c:pt idx="262">
                  <c:v>5.458333333333333</c:v>
                </c:pt>
                <c:pt idx="263">
                  <c:v>5.479166666666667</c:v>
                </c:pt>
              </c:numCache>
            </c:numRef>
          </c:xVal>
          <c:yVal>
            <c:numRef>
              <c:f>'1st-order LPF'!$Z$5:$Z$268</c:f>
              <c:numCache>
                <c:formatCode>General</c:formatCode>
                <c:ptCount val="264"/>
                <c:pt idx="0">
                  <c:v>6.1511768503621556E-2</c:v>
                </c:pt>
                <c:pt idx="1">
                  <c:v>0.11545614167835686</c:v>
                </c:pt>
                <c:pt idx="2">
                  <c:v>0.10125231875987602</c:v>
                </c:pt>
                <c:pt idx="3">
                  <c:v>8.8795900375851236E-2</c:v>
                </c:pt>
                <c:pt idx="4">
                  <c:v>7.7871914639871226E-2</c:v>
                </c:pt>
                <c:pt idx="5">
                  <c:v>6.8291836267348152E-2</c:v>
                </c:pt>
                <c:pt idx="6">
                  <c:v>5.9890333021019461E-2</c:v>
                </c:pt>
                <c:pt idx="7">
                  <c:v>5.2522412420231958E-2</c:v>
                </c:pt>
                <c:pt idx="8">
                  <c:v>4.6060919472141866E-2</c:v>
                </c:pt>
                <c:pt idx="9">
                  <c:v>4.0394342240873175E-2</c:v>
                </c:pt>
                <c:pt idx="10">
                  <c:v>3.5424887383319871E-2</c:v>
                </c:pt>
                <c:pt idx="11">
                  <c:v>3.1066792439340598E-2</c:v>
                </c:pt>
                <c:pt idx="12">
                  <c:v>2.7244845749983041E-2</c:v>
                </c:pt>
                <c:pt idx="13">
                  <c:v>2.3893088460603371E-2</c:v>
                </c:pt>
                <c:pt idx="14">
                  <c:v>2.0953676208152999E-2</c:v>
                </c:pt>
                <c:pt idx="15">
                  <c:v>1.8375880847721498E-2</c:v>
                </c:pt>
                <c:pt idx="16">
                  <c:v>1.6115214990211141E-2</c:v>
                </c:pt>
                <c:pt idx="17">
                  <c:v>1.4132664242483222E-2</c:v>
                </c:pt>
                <c:pt idx="18">
                  <c:v>1.2394013900037146E-2</c:v>
                </c:pt>
                <c:pt idx="19">
                  <c:v>1.0869258472337641E-2</c:v>
                </c:pt>
                <c:pt idx="20">
                  <c:v>9.5320838504247205E-3</c:v>
                </c:pt>
                <c:pt idx="21">
                  <c:v>8.359413180095851E-3</c:v>
                </c:pt>
                <c:pt idx="22">
                  <c:v>7.3310086033754936E-3</c:v>
                </c:pt>
                <c:pt idx="23">
                  <c:v>6.4291219951577109E-3</c:v>
                </c:pt>
                <c:pt idx="24">
                  <c:v>5.6381886674623455E-3</c:v>
                </c:pt>
                <c:pt idx="25">
                  <c:v>4.9445587552769728E-3</c:v>
                </c:pt>
                <c:pt idx="26">
                  <c:v>4.3362616482626685E-3</c:v>
                </c:pt>
                <c:pt idx="27">
                  <c:v>3.8027994029045369E-3</c:v>
                </c:pt>
                <c:pt idx="28">
                  <c:v>3.3349655698301887E-3</c:v>
                </c:pt>
                <c:pt idx="29">
                  <c:v>2.924686309632303E-3</c:v>
                </c:pt>
                <c:pt idx="30">
                  <c:v>2.564881055184676E-3</c:v>
                </c:pt>
                <c:pt idx="31">
                  <c:v>2.2493403157729875E-3</c:v>
                </c:pt>
                <c:pt idx="32">
                  <c:v>1.9726185141936054E-3</c:v>
                </c:pt>
                <c:pt idx="33">
                  <c:v>1.7299400074115355E-3</c:v>
                </c:pt>
                <c:pt idx="34">
                  <c:v>1.5171166688894321E-3</c:v>
                </c:pt>
                <c:pt idx="35">
                  <c:v>1.3304756102300076E-3</c:v>
                </c:pt>
                <c:pt idx="36">
                  <c:v>1.1667957947576418E-3</c:v>
                </c:pt>
                <c:pt idx="37">
                  <c:v>1.0232524491213795E-3</c:v>
                </c:pt>
                <c:pt idx="38">
                  <c:v>8.9736831357914329E-4</c:v>
                </c:pt>
                <c:pt idx="39">
                  <c:v>7.8697088964441218E-4</c:v>
                </c:pt>
                <c:pt idx="40">
                  <c:v>6.9015494727861981E-4</c:v>
                </c:pt>
                <c:pt idx="41">
                  <c:v>6.0524964458135658E-4</c:v>
                </c:pt>
                <c:pt idx="42">
                  <c:v>5.3078969253258135E-4</c:v>
                </c:pt>
                <c:pt idx="43">
                  <c:v>4.6549006715023615E-4</c:v>
                </c:pt>
                <c:pt idx="44">
                  <c:v>4.0822383264767502E-4</c:v>
                </c:pt>
                <c:pt idx="45">
                  <c:v>3.5800269286470518E-4</c:v>
                </c:pt>
                <c:pt idx="46">
                  <c:v>3.1395993533037142E-4</c:v>
                </c:pt>
                <c:pt idx="47">
                  <c:v>2.7533547360746383E-4</c:v>
                </c:pt>
                <c:pt idx="48">
                  <c:v>2.4146272978070918E-4</c:v>
                </c:pt>
                <c:pt idx="49">
                  <c:v>2.1175713070766217E-4</c:v>
                </c:pt>
                <c:pt idx="50">
                  <c:v>1.8570601950150049E-4</c:v>
                </c:pt>
                <c:pt idx="51">
                  <c:v>1.6285980813888983E-4</c:v>
                </c:pt>
                <c:pt idx="52">
                  <c:v>1.4282421850532261E-4</c:v>
                </c:pt>
                <c:pt idx="53">
                  <c:v>1.2525347797450248E-4</c:v>
                </c:pt>
                <c:pt idx="54">
                  <c:v>1.0984435209162036E-4</c:v>
                </c:pt>
                <c:pt idx="55">
                  <c:v>9.6330911377040263E-5</c:v>
                </c:pt>
                <c:pt idx="56">
                  <c:v>8.44799419363055E-5</c:v>
                </c:pt>
                <c:pt idx="57">
                  <c:v>7.4086920673134676E-5</c:v>
                </c:pt>
                <c:pt idx="58">
                  <c:v>6.4972485645950606E-5</c:v>
                </c:pt>
                <c:pt idx="59">
                  <c:v>5.6979340653633432E-5</c:v>
                </c:pt>
                <c:pt idx="60">
                  <c:v>4.9969540630082845E-5</c:v>
                </c:pt>
                <c:pt idx="61">
                  <c:v>4.382211099914291E-5</c:v>
                </c:pt>
                <c:pt idx="62">
                  <c:v>3.8430959904904339E-5</c:v>
                </c:pt>
                <c:pt idx="63">
                  <c:v>3.3703047286819465E-5</c:v>
                </c:pt>
                <c:pt idx="64">
                  <c:v>2.9556779201672565E-5</c:v>
                </c:pt>
                <c:pt idx="65">
                  <c:v>2.5920599681740686E-5</c:v>
                </c:pt>
                <c:pt idx="66">
                  <c:v>2.2731755827544127E-5</c:v>
                </c:pt>
                <c:pt idx="67">
                  <c:v>1.9935214823254639E-5</c:v>
                </c:pt>
                <c:pt idx="68">
                  <c:v>1.748271418469863E-5</c:v>
                </c:pt>
                <c:pt idx="69">
                  <c:v>1.5331928849210304E-5</c:v>
                </c:pt>
                <c:pt idx="70">
                  <c:v>1.3445740733037063E-5</c:v>
                </c:pt>
                <c:pt idx="71">
                  <c:v>1.1791598150376482E-5</c:v>
                </c:pt>
                <c:pt idx="72">
                  <c:v>1.0340954038949101E-5</c:v>
                </c:pt>
                <c:pt idx="73">
                  <c:v>9.0687732970482456E-6</c:v>
                </c:pt>
                <c:pt idx="74">
                  <c:v>7.9531007297285319E-6</c:v>
                </c:pt>
                <c:pt idx="75">
                  <c:v>6.9746821477824416E-6</c:v>
                </c:pt>
                <c:pt idx="76">
                  <c:v>6.1166320804609709E-6</c:v>
                </c:pt>
                <c:pt idx="77">
                  <c:v>5.3641423673506904E-6</c:v>
                </c:pt>
                <c:pt idx="78">
                  <c:v>4.7042266003088017E-6</c:v>
                </c:pt>
                <c:pt idx="79">
                  <c:v>4.125496005055254E-6</c:v>
                </c:pt>
                <c:pt idx="80">
                  <c:v>3.6179628946041054E-6</c:v>
                </c:pt>
                <c:pt idx="81">
                  <c:v>3.1728683025489448E-6</c:v>
                </c:pt>
                <c:pt idx="82">
                  <c:v>2.7825308215112059E-6</c:v>
                </c:pt>
                <c:pt idx="83">
                  <c:v>2.4402140380172276E-6</c:v>
                </c:pt>
                <c:pt idx="84">
                  <c:v>2.1400102760056212E-6</c:v>
                </c:pt>
                <c:pt idx="85">
                  <c:v>1.876738642619563E-6</c:v>
                </c:pt>
                <c:pt idx="86">
                  <c:v>1.645855616766332E-6</c:v>
                </c:pt>
                <c:pt idx="87">
                  <c:v>1.4433766373885002E-6</c:v>
                </c:pt>
                <c:pt idx="88">
                  <c:v>1.265807338223346E-6</c:v>
                </c:pt>
                <c:pt idx="89">
                  <c:v>1.1100832423053862E-6</c:v>
                </c:pt>
                <c:pt idx="90">
                  <c:v>9.7351687546450905E-7</c:v>
                </c:pt>
                <c:pt idx="91">
                  <c:v>8.5375138610862534E-7</c:v>
                </c:pt>
                <c:pt idx="92">
                  <c:v>7.4871987086470576E-7</c:v>
                </c:pt>
                <c:pt idx="93">
                  <c:v>6.5660970412332338E-7</c:v>
                </c:pt>
                <c:pt idx="94">
                  <c:v>5.7583125588879277E-7</c:v>
                </c:pt>
                <c:pt idx="95">
                  <c:v>5.0499045807003061E-7</c:v>
                </c:pt>
                <c:pt idx="96">
                  <c:v>4.4286474576334756E-7</c:v>
                </c:pt>
                <c:pt idx="97">
                  <c:v>3.8838195832372704E-7</c:v>
                </c:pt>
                <c:pt idx="98">
                  <c:v>3.4060183610094246E-7</c:v>
                </c:pt>
                <c:pt idx="99">
                  <c:v>2.9869979351264322E-7</c:v>
                </c:pt>
                <c:pt idx="100">
                  <c:v>2.6195268841138468E-7</c:v>
                </c:pt>
                <c:pt idx="101">
                  <c:v>2.2972634215445987E-7</c:v>
                </c:pt>
                <c:pt idx="102">
                  <c:v>2.0146459499888207E-7</c:v>
                </c:pt>
                <c:pt idx="103">
                  <c:v>1.7667970794038785E-7</c:v>
                </c:pt>
                <c:pt idx="104">
                  <c:v>1.5494394535215464E-7</c:v>
                </c:pt>
                <c:pt idx="105">
                  <c:v>1.3588219315707557E-7</c:v>
                </c:pt>
                <c:pt idx="106">
                  <c:v>1.1916548513859073E-7</c:v>
                </c:pt>
                <c:pt idx="107">
                  <c:v>1.0450532566765724E-7</c:v>
                </c:pt>
                <c:pt idx="108">
                  <c:v>9.1648710867928214E-8</c:v>
                </c:pt>
                <c:pt idx="109">
                  <c:v>8.0373762294801518E-8</c:v>
                </c:pt>
                <c:pt idx="110">
                  <c:v>7.048589777471564E-8</c:v>
                </c:pt>
                <c:pt idx="111">
                  <c:v>6.1814473321339149E-8</c:v>
                </c:pt>
                <c:pt idx="112">
                  <c:v>5.4209838175108142E-8</c:v>
                </c:pt>
                <c:pt idx="113">
                  <c:v>4.7540752142216067E-8</c:v>
                </c:pt>
                <c:pt idx="114">
                  <c:v>4.1692120661695976E-8</c:v>
                </c:pt>
                <c:pt idx="115">
                  <c:v>3.6563008512561378E-8</c:v>
                </c:pt>
                <c:pt idx="116">
                  <c:v>3.2064897881720137E-8</c:v>
                </c:pt>
                <c:pt idx="117">
                  <c:v>2.8120160730534869E-8</c:v>
                </c:pt>
                <c:pt idx="118">
                  <c:v>2.4660719096252289E-8</c:v>
                </c:pt>
                <c:pt idx="119">
                  <c:v>2.1626870207889269E-8</c:v>
                </c:pt>
                <c:pt idx="120">
                  <c:v>1.8966256140518158E-8</c:v>
                </c:pt>
                <c:pt idx="121">
                  <c:v>1.6632960226326272E-8</c:v>
                </c:pt>
                <c:pt idx="122">
                  <c:v>1.4586714628382819E-8</c:v>
                </c:pt>
                <c:pt idx="123">
                  <c:v>1.279220540148387E-8</c:v>
                </c:pt>
                <c:pt idx="124">
                  <c:v>1.1218463046870163E-8</c:v>
                </c:pt>
                <c:pt idx="125">
                  <c:v>9.838328043059142E-9</c:v>
                </c:pt>
                <c:pt idx="126">
                  <c:v>8.6279821289644575E-9</c:v>
                </c:pt>
                <c:pt idx="127">
                  <c:v>7.5665372502239672E-9</c:v>
                </c:pt>
                <c:pt idx="128">
                  <c:v>6.6356750748043553E-9</c:v>
                </c:pt>
                <c:pt idx="129">
                  <c:v>5.8193308566711209E-9</c:v>
                </c:pt>
                <c:pt idx="130">
                  <c:v>5.1034161916680493E-9</c:v>
                </c:pt>
                <c:pt idx="131">
                  <c:v>4.4755758809490117E-9</c:v>
                </c:pt>
                <c:pt idx="132">
                  <c:v>3.9249747059303562E-9</c:v>
                </c:pt>
                <c:pt idx="133">
                  <c:v>3.4421104349428399E-9</c:v>
                </c:pt>
                <c:pt idx="134">
                  <c:v>3.0186498344666318E-9</c:v>
                </c:pt>
                <c:pt idx="135">
                  <c:v>2.6472848548442177E-9</c:v>
                </c:pt>
                <c:pt idx="136">
                  <c:v>2.3216065085355758E-9</c:v>
                </c:pt>
                <c:pt idx="137">
                  <c:v>2.0359942643164928E-9</c:v>
                </c:pt>
                <c:pt idx="138">
                  <c:v>1.7855190485938179E-9</c:v>
                </c:pt>
                <c:pt idx="139">
                  <c:v>1.565858179841999E-9</c:v>
                </c:pt>
                <c:pt idx="140">
                  <c:v>1.3732207681061126E-9</c:v>
                </c:pt>
                <c:pt idx="141">
                  <c:v>1.2042822921218955E-9</c:v>
                </c:pt>
                <c:pt idx="142">
                  <c:v>1.0561272249898698E-9</c:v>
                </c:pt>
                <c:pt idx="143">
                  <c:v>9.2619871824197159E-10</c:v>
                </c:pt>
                <c:pt idx="144">
                  <c:v>8.1225447595226929E-10</c:v>
                </c:pt>
                <c:pt idx="145">
                  <c:v>7.123280573706564E-10</c:v>
                </c:pt>
                <c:pt idx="146">
                  <c:v>6.2469494024341984E-10</c:v>
                </c:pt>
                <c:pt idx="147">
                  <c:v>5.4784275914414593E-10</c:v>
                </c:pt>
                <c:pt idx="148">
                  <c:v>4.8044520519042594E-10</c:v>
                </c:pt>
                <c:pt idx="149">
                  <c:v>4.2133913670972906E-10</c:v>
                </c:pt>
                <c:pt idx="150">
                  <c:v>3.6950450583211984E-10</c:v>
                </c:pt>
                <c:pt idx="151">
                  <c:v>3.2404675458453898E-10</c:v>
                </c:pt>
                <c:pt idx="152">
                  <c:v>2.8418137667983091E-10</c:v>
                </c:pt>
                <c:pt idx="153">
                  <c:v>2.4922037856909043E-10</c:v>
                </c:pt>
                <c:pt idx="154">
                  <c:v>2.185604061032368E-10</c:v>
                </c:pt>
                <c:pt idx="155">
                  <c:v>1.9167233189467716E-10</c:v>
                </c:pt>
                <c:pt idx="156">
                  <c:v>1.6809212367856777E-10</c:v>
                </c:pt>
                <c:pt idx="157">
                  <c:v>1.4741283608057139E-10</c:v>
                </c:pt>
                <c:pt idx="158">
                  <c:v>1.2927758758567055E-10</c:v>
                </c:pt>
                <c:pt idx="159">
                  <c:v>1.133734015051177E-10</c:v>
                </c:pt>
                <c:pt idx="160">
                  <c:v>9.9425804649415822E-11</c:v>
                </c:pt>
                <c:pt idx="161">
                  <c:v>8.7194090491653493E-11</c:v>
                </c:pt>
                <c:pt idx="162">
                  <c:v>7.6467165073240659E-11</c:v>
                </c:pt>
                <c:pt idx="163">
                  <c:v>6.7059903961013874E-11</c:v>
                </c:pt>
                <c:pt idx="164">
                  <c:v>5.8809957384363918E-11</c:v>
                </c:pt>
                <c:pt idx="165">
                  <c:v>5.157494841569423E-11</c:v>
                </c:pt>
                <c:pt idx="166">
                  <c:v>4.5230015840629416E-11</c:v>
                </c:pt>
                <c:pt idx="167">
                  <c:v>3.966565931302155E-11</c:v>
                </c:pt>
                <c:pt idx="168">
                  <c:v>3.4785849606609346E-11</c:v>
                </c:pt>
                <c:pt idx="169">
                  <c:v>3.0506371350202246E-11</c:v>
                </c:pt>
                <c:pt idx="170">
                  <c:v>2.6753369645443941E-11</c:v>
                </c:pt>
                <c:pt idx="171">
                  <c:v>2.3462075484799214E-11</c:v>
                </c:pt>
                <c:pt idx="172">
                  <c:v>2.0575687973128285E-11</c:v>
                </c:pt>
                <c:pt idx="173">
                  <c:v>1.804439406231665E-11</c:v>
                </c:pt>
                <c:pt idx="174">
                  <c:v>1.5824508881617958E-11</c:v>
                </c:pt>
                <c:pt idx="175">
                  <c:v>1.3877721827598784E-11</c:v>
                </c:pt>
                <c:pt idx="176">
                  <c:v>1.2170435402764959E-11</c:v>
                </c:pt>
                <c:pt idx="177">
                  <c:v>1.0673185392598642E-11</c:v>
                </c:pt>
                <c:pt idx="178">
                  <c:v>9.3601323744671165E-12</c:v>
                </c:pt>
                <c:pt idx="179">
                  <c:v>8.2086157829041661E-12</c:v>
                </c:pt>
                <c:pt idx="180">
                  <c:v>7.1987628353578158E-12</c:v>
                </c:pt>
                <c:pt idx="181">
                  <c:v>6.3131455692758071E-12</c:v>
                </c:pt>
                <c:pt idx="182">
                  <c:v>5.5364800717018919E-12</c:v>
                </c:pt>
                <c:pt idx="183">
                  <c:v>4.8553627107110099E-12</c:v>
                </c:pt>
                <c:pt idx="184">
                  <c:v>4.2580388165862658E-12</c:v>
                </c:pt>
                <c:pt idx="185">
                  <c:v>3.7341998206556877E-12</c:v>
                </c:pt>
                <c:pt idx="186">
                  <c:v>3.2748053508268123E-12</c:v>
                </c:pt>
                <c:pt idx="187">
                  <c:v>2.871927213557852E-12</c:v>
                </c:pt>
                <c:pt idx="188">
                  <c:v>2.5186125697186091E-12</c:v>
                </c:pt>
                <c:pt idx="189">
                  <c:v>2.2087639430409241E-12</c:v>
                </c:pt>
                <c:pt idx="190">
                  <c:v>1.9370339903539647E-12</c:v>
                </c:pt>
                <c:pt idx="191">
                  <c:v>1.6987332175573659E-12</c:v>
                </c:pt>
                <c:pt idx="192">
                  <c:v>1.4897490487017641E-12</c:v>
                </c:pt>
                <c:pt idx="193">
                  <c:v>1.3064748514772975E-12</c:v>
                </c:pt>
                <c:pt idx="194">
                  <c:v>1.1457476942375478E-12</c:v>
                </c:pt>
                <c:pt idx="195">
                  <c:v>1.0047937603745513E-12</c:v>
                </c:pt>
                <c:pt idx="196">
                  <c:v>8.8118047801046574E-13</c:v>
                </c:pt>
                <c:pt idx="197">
                  <c:v>7.7277453886388506E-13</c:v>
                </c:pt>
                <c:pt idx="198">
                  <c:v>6.7770508178370864E-13</c:v>
                </c:pt>
                <c:pt idx="199">
                  <c:v>5.9433140557489385E-13</c:v>
                </c:pt>
                <c:pt idx="200">
                  <c:v>5.2121465390658412E-13</c:v>
                </c:pt>
                <c:pt idx="201">
                  <c:v>4.5709298364299002E-13</c:v>
                </c:pt>
                <c:pt idx="202">
                  <c:v>4.0085978805403547E-13</c:v>
                </c:pt>
                <c:pt idx="203">
                  <c:v>3.5154459908365419E-13</c:v>
                </c:pt>
                <c:pt idx="204">
                  <c:v>3.0829633908858983E-13</c:v>
                </c:pt>
                <c:pt idx="205">
                  <c:v>2.7036863300752712E-13</c:v>
                </c:pt>
                <c:pt idx="206">
                  <c:v>2.3710692747912788E-13</c:v>
                </c:pt>
                <c:pt idx="207">
                  <c:v>2.0793719461172567E-13</c:v>
                </c:pt>
                <c:pt idx="208">
                  <c:v>1.8235602545522772E-13</c:v>
                </c:pt>
                <c:pt idx="209">
                  <c:v>1.5992194220914273E-13</c:v>
                </c:pt>
                <c:pt idx="210">
                  <c:v>1.4024777923350607E-13</c:v>
                </c:pt>
                <c:pt idx="211">
                  <c:v>1.2299400137478917E-13</c:v>
                </c:pt>
                <c:pt idx="212">
                  <c:v>1.0786284429498889E-13</c:v>
                </c:pt>
                <c:pt idx="213">
                  <c:v>9.4593175678157827E-14</c:v>
                </c:pt>
                <c:pt idx="214">
                  <c:v>8.2955988629483333E-14</c:v>
                </c:pt>
                <c:pt idx="215">
                  <c:v>7.275044949235165E-14</c:v>
                </c:pt>
                <c:pt idx="216">
                  <c:v>6.3800431876935756E-14</c:v>
                </c:pt>
                <c:pt idx="217">
                  <c:v>5.5951477084845458E-14</c:v>
                </c:pt>
                <c:pt idx="218">
                  <c:v>4.9068128473088059E-14</c:v>
                </c:pt>
                <c:pt idx="219">
                  <c:v>4.3031593754002951E-14</c:v>
                </c:pt>
                <c:pt idx="220">
                  <c:v>3.7737694887326716E-14</c:v>
                </c:pt>
                <c:pt idx="221">
                  <c:v>3.309507018378763E-14</c:v>
                </c:pt>
                <c:pt idx="222">
                  <c:v>2.9023597592275122E-14</c:v>
                </c:pt>
                <c:pt idx="223">
                  <c:v>2.545301195979853E-14</c:v>
                </c:pt>
                <c:pt idx="224">
                  <c:v>2.2321692401016455E-14</c:v>
                </c:pt>
                <c:pt idx="225">
                  <c:v>1.957559884985571E-14</c:v>
                </c:pt>
                <c:pt idx="226">
                  <c:v>1.716733944031154E-14</c:v>
                </c:pt>
                <c:pt idx="227">
                  <c:v>1.5055352621360468E-14</c:v>
                </c:pt>
                <c:pt idx="228">
                  <c:v>1.3203189890989433E-14</c:v>
                </c:pt>
                <c:pt idx="229">
                  <c:v>1.1578886770821636E-14</c:v>
                </c:pt>
                <c:pt idx="230">
                  <c:v>1.0154411165668784E-14</c:v>
                </c:pt>
                <c:pt idx="231">
                  <c:v>8.9051795878423678E-15</c:v>
                </c:pt>
                <c:pt idx="232">
                  <c:v>7.8096328972612959E-15</c:v>
                </c:pt>
                <c:pt idx="233">
                  <c:v>6.8488642355120873E-15</c:v>
                </c:pt>
                <c:pt idx="234">
                  <c:v>6.0062927327769824E-15</c:v>
                </c:pt>
                <c:pt idx="235">
                  <c:v>5.2673773564898582E-15</c:v>
                </c:pt>
                <c:pt idx="236">
                  <c:v>4.6193659633426134E-15</c:v>
                </c:pt>
                <c:pt idx="237">
                  <c:v>4.0510752238013342E-15</c:v>
                </c:pt>
                <c:pt idx="238">
                  <c:v>3.552697621086885E-15</c:v>
                </c:pt>
                <c:pt idx="239">
                  <c:v>3.115632193823558E-15</c:v>
                </c:pt>
                <c:pt idx="240">
                  <c:v>2.7323361013257475E-15</c:v>
                </c:pt>
                <c:pt idx="241">
                  <c:v>2.3961944498480729E-15</c:v>
                </c:pt>
                <c:pt idx="242">
                  <c:v>2.1014061332706381E-15</c:v>
                </c:pt>
                <c:pt idx="243">
                  <c:v>1.8428837180669699E-15</c:v>
                </c:pt>
                <c:pt idx="244">
                  <c:v>1.6161656447773122E-15</c:v>
                </c:pt>
                <c:pt idx="245">
                  <c:v>1.4173392307672156E-15</c:v>
                </c:pt>
                <c:pt idx="246">
                  <c:v>1.2429731454591076E-15</c:v>
                </c:pt>
                <c:pt idx="247">
                  <c:v>1.0900581926997097E-15</c:v>
                </c:pt>
                <c:pt idx="248">
                  <c:v>9.5595537829006855E-16</c:v>
                </c:pt>
                <c:pt idx="249">
                  <c:v>8.3835036643172726E-16</c:v>
                </c:pt>
                <c:pt idx="250">
                  <c:v>7.3521353910197783E-16</c:v>
                </c:pt>
                <c:pt idx="251">
                  <c:v>6.4476496906603951E-16</c:v>
                </c:pt>
                <c:pt idx="252">
                  <c:v>5.6544370203316967E-16</c:v>
                </c:pt>
                <c:pt idx="253">
                  <c:v>4.9588081783057949E-16</c:v>
                </c:pt>
                <c:pt idx="254">
                  <c:v>4.3487580568701723E-16</c:v>
                </c:pt>
                <c:pt idx="255">
                  <c:v>3.813758459125258E-16</c:v>
                </c:pt>
                <c:pt idx="256">
                  <c:v>3.3445764041923756E-16</c:v>
                </c:pt>
                <c:pt idx="257">
                  <c:v>2.933114785157663E-16</c:v>
                </c:pt>
                <c:pt idx="258">
                  <c:v>2.5722726298393273E-16</c:v>
                </c:pt>
                <c:pt idx="259">
                  <c:v>2.2558225527695703E-16</c:v>
                </c:pt>
                <c:pt idx="260">
                  <c:v>1.9783032834671495E-16</c:v>
                </c:pt>
                <c:pt idx="261">
                  <c:v>1.734925416261978E-16</c:v>
                </c:pt>
                <c:pt idx="262">
                  <c:v>1.5214887551096658E-16</c:v>
                </c:pt>
                <c:pt idx="263">
                  <c:v>1.3343098269393275E-16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D-4F94-BADE-62A9CC736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Response (x/x,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'2nd-Order High Shelf'!$Z$4</c:f>
              <c:strCache>
                <c:ptCount val="1"/>
                <c:pt idx="0">
                  <c:v>y(n)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'2nd-Order High Shelf'!$X$5:$X$268</c:f>
              <c:numCache>
                <c:formatCode>General</c:formatCode>
                <c:ptCount val="264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0.72916666666666674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0.85416666666666674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  <c:pt idx="48">
                  <c:v>1</c:v>
                </c:pt>
                <c:pt idx="49">
                  <c:v>1.0208333333333333</c:v>
                </c:pt>
                <c:pt idx="50">
                  <c:v>1.0416666666666667</c:v>
                </c:pt>
                <c:pt idx="51">
                  <c:v>1.0625</c:v>
                </c:pt>
                <c:pt idx="52">
                  <c:v>1.0833333333333333</c:v>
                </c:pt>
                <c:pt idx="53">
                  <c:v>1.1041666666666667</c:v>
                </c:pt>
                <c:pt idx="54">
                  <c:v>1.125</c:v>
                </c:pt>
                <c:pt idx="55">
                  <c:v>1.1458333333333333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1.2083333333333335</c:v>
                </c:pt>
                <c:pt idx="59">
                  <c:v>1.2291666666666665</c:v>
                </c:pt>
                <c:pt idx="60">
                  <c:v>1.25</c:v>
                </c:pt>
                <c:pt idx="61">
                  <c:v>1.2708333333333333</c:v>
                </c:pt>
                <c:pt idx="62">
                  <c:v>1.2916666666666667</c:v>
                </c:pt>
                <c:pt idx="63">
                  <c:v>1.3125</c:v>
                </c:pt>
                <c:pt idx="64">
                  <c:v>1.3333333333333333</c:v>
                </c:pt>
                <c:pt idx="65">
                  <c:v>1.3541666666666667</c:v>
                </c:pt>
                <c:pt idx="66">
                  <c:v>1.375</c:v>
                </c:pt>
                <c:pt idx="67">
                  <c:v>1.3958333333333333</c:v>
                </c:pt>
                <c:pt idx="68">
                  <c:v>1.4166666666666667</c:v>
                </c:pt>
                <c:pt idx="69">
                  <c:v>1.4375</c:v>
                </c:pt>
                <c:pt idx="70">
                  <c:v>1.4583333333333335</c:v>
                </c:pt>
                <c:pt idx="71">
                  <c:v>1.4791666666666665</c:v>
                </c:pt>
                <c:pt idx="72">
                  <c:v>1.5</c:v>
                </c:pt>
                <c:pt idx="73">
                  <c:v>1.5208333333333333</c:v>
                </c:pt>
                <c:pt idx="74">
                  <c:v>1.5416666666666667</c:v>
                </c:pt>
                <c:pt idx="75">
                  <c:v>1.5625</c:v>
                </c:pt>
                <c:pt idx="76">
                  <c:v>1.5833333333333333</c:v>
                </c:pt>
                <c:pt idx="77">
                  <c:v>1.6041666666666667</c:v>
                </c:pt>
                <c:pt idx="78">
                  <c:v>1.625</c:v>
                </c:pt>
                <c:pt idx="79">
                  <c:v>1.6458333333333333</c:v>
                </c:pt>
                <c:pt idx="80">
                  <c:v>1.6666666666666667</c:v>
                </c:pt>
                <c:pt idx="81">
                  <c:v>1.6875</c:v>
                </c:pt>
                <c:pt idx="82">
                  <c:v>1.7083333333333335</c:v>
                </c:pt>
                <c:pt idx="83">
                  <c:v>1.7291666666666665</c:v>
                </c:pt>
                <c:pt idx="84">
                  <c:v>1.75</c:v>
                </c:pt>
                <c:pt idx="85">
                  <c:v>1.7708333333333333</c:v>
                </c:pt>
                <c:pt idx="86">
                  <c:v>1.7916666666666667</c:v>
                </c:pt>
                <c:pt idx="87">
                  <c:v>1.8125</c:v>
                </c:pt>
                <c:pt idx="88">
                  <c:v>1.8333333333333333</c:v>
                </c:pt>
                <c:pt idx="89">
                  <c:v>1.8541666666666667</c:v>
                </c:pt>
                <c:pt idx="90">
                  <c:v>1.875</c:v>
                </c:pt>
                <c:pt idx="91">
                  <c:v>1.8958333333333333</c:v>
                </c:pt>
                <c:pt idx="92">
                  <c:v>1.9166666666666665</c:v>
                </c:pt>
                <c:pt idx="93">
                  <c:v>1.9375</c:v>
                </c:pt>
                <c:pt idx="94">
                  <c:v>1.9583333333333333</c:v>
                </c:pt>
                <c:pt idx="95">
                  <c:v>1.9791666666666667</c:v>
                </c:pt>
                <c:pt idx="96">
                  <c:v>2</c:v>
                </c:pt>
                <c:pt idx="97">
                  <c:v>2.020833333333333</c:v>
                </c:pt>
                <c:pt idx="98">
                  <c:v>2.0416666666666665</c:v>
                </c:pt>
                <c:pt idx="99">
                  <c:v>2.0625</c:v>
                </c:pt>
                <c:pt idx="100">
                  <c:v>2.0833333333333335</c:v>
                </c:pt>
                <c:pt idx="101">
                  <c:v>2.1041666666666665</c:v>
                </c:pt>
                <c:pt idx="102">
                  <c:v>2.125</c:v>
                </c:pt>
                <c:pt idx="103">
                  <c:v>2.1458333333333335</c:v>
                </c:pt>
                <c:pt idx="104">
                  <c:v>2.1666666666666665</c:v>
                </c:pt>
                <c:pt idx="105">
                  <c:v>2.1875</c:v>
                </c:pt>
                <c:pt idx="106">
                  <c:v>2.2083333333333335</c:v>
                </c:pt>
                <c:pt idx="107">
                  <c:v>2.2291666666666665</c:v>
                </c:pt>
                <c:pt idx="108">
                  <c:v>2.25</c:v>
                </c:pt>
                <c:pt idx="109">
                  <c:v>2.2708333333333335</c:v>
                </c:pt>
                <c:pt idx="110">
                  <c:v>2.2916666666666665</c:v>
                </c:pt>
                <c:pt idx="111">
                  <c:v>2.3125</c:v>
                </c:pt>
                <c:pt idx="112">
                  <c:v>2.3333333333333335</c:v>
                </c:pt>
                <c:pt idx="113">
                  <c:v>2.3541666666666665</c:v>
                </c:pt>
                <c:pt idx="114">
                  <c:v>2.375</c:v>
                </c:pt>
                <c:pt idx="115">
                  <c:v>2.395833333333333</c:v>
                </c:pt>
                <c:pt idx="116">
                  <c:v>2.416666666666667</c:v>
                </c:pt>
                <c:pt idx="117">
                  <c:v>2.4375</c:v>
                </c:pt>
                <c:pt idx="118">
                  <c:v>2.458333333333333</c:v>
                </c:pt>
                <c:pt idx="119">
                  <c:v>2.479166666666667</c:v>
                </c:pt>
                <c:pt idx="120">
                  <c:v>2.5</c:v>
                </c:pt>
                <c:pt idx="121">
                  <c:v>2.520833333333333</c:v>
                </c:pt>
                <c:pt idx="122">
                  <c:v>2.5416666666666665</c:v>
                </c:pt>
                <c:pt idx="123">
                  <c:v>2.5625</c:v>
                </c:pt>
                <c:pt idx="124">
                  <c:v>2.5833333333333335</c:v>
                </c:pt>
                <c:pt idx="125">
                  <c:v>2.6041666666666665</c:v>
                </c:pt>
                <c:pt idx="126">
                  <c:v>2.625</c:v>
                </c:pt>
                <c:pt idx="127">
                  <c:v>2.6458333333333335</c:v>
                </c:pt>
                <c:pt idx="128">
                  <c:v>2.6666666666666665</c:v>
                </c:pt>
                <c:pt idx="129">
                  <c:v>2.6875</c:v>
                </c:pt>
                <c:pt idx="130">
                  <c:v>2.7083333333333335</c:v>
                </c:pt>
                <c:pt idx="131">
                  <c:v>2.7291666666666665</c:v>
                </c:pt>
                <c:pt idx="132">
                  <c:v>2.75</c:v>
                </c:pt>
                <c:pt idx="133">
                  <c:v>2.7708333333333335</c:v>
                </c:pt>
                <c:pt idx="134">
                  <c:v>2.7916666666666665</c:v>
                </c:pt>
                <c:pt idx="135">
                  <c:v>2.8125</c:v>
                </c:pt>
                <c:pt idx="136">
                  <c:v>2.8333333333333335</c:v>
                </c:pt>
                <c:pt idx="137">
                  <c:v>2.854166666666667</c:v>
                </c:pt>
                <c:pt idx="138">
                  <c:v>2.875</c:v>
                </c:pt>
                <c:pt idx="139">
                  <c:v>2.895833333333333</c:v>
                </c:pt>
                <c:pt idx="140">
                  <c:v>2.916666666666667</c:v>
                </c:pt>
                <c:pt idx="141">
                  <c:v>2.9375</c:v>
                </c:pt>
                <c:pt idx="142">
                  <c:v>2.958333333333333</c:v>
                </c:pt>
                <c:pt idx="143">
                  <c:v>2.979166666666667</c:v>
                </c:pt>
                <c:pt idx="144">
                  <c:v>3</c:v>
                </c:pt>
                <c:pt idx="145">
                  <c:v>3.0208333333333335</c:v>
                </c:pt>
                <c:pt idx="146">
                  <c:v>3.0416666666666665</c:v>
                </c:pt>
                <c:pt idx="147">
                  <c:v>3.0625</c:v>
                </c:pt>
                <c:pt idx="148">
                  <c:v>3.0833333333333335</c:v>
                </c:pt>
                <c:pt idx="149">
                  <c:v>3.1041666666666665</c:v>
                </c:pt>
                <c:pt idx="150">
                  <c:v>3.125</c:v>
                </c:pt>
                <c:pt idx="151">
                  <c:v>3.1458333333333335</c:v>
                </c:pt>
                <c:pt idx="152">
                  <c:v>3.1666666666666665</c:v>
                </c:pt>
                <c:pt idx="153">
                  <c:v>3.1875</c:v>
                </c:pt>
                <c:pt idx="154">
                  <c:v>3.2083333333333335</c:v>
                </c:pt>
                <c:pt idx="155">
                  <c:v>3.2291666666666665</c:v>
                </c:pt>
                <c:pt idx="156">
                  <c:v>3.25</c:v>
                </c:pt>
                <c:pt idx="157">
                  <c:v>3.2708333333333335</c:v>
                </c:pt>
                <c:pt idx="158">
                  <c:v>3.2916666666666665</c:v>
                </c:pt>
                <c:pt idx="159">
                  <c:v>3.3125</c:v>
                </c:pt>
                <c:pt idx="160">
                  <c:v>3.3333333333333335</c:v>
                </c:pt>
                <c:pt idx="161">
                  <c:v>3.354166666666667</c:v>
                </c:pt>
                <c:pt idx="162">
                  <c:v>3.375</c:v>
                </c:pt>
                <c:pt idx="163">
                  <c:v>3.395833333333333</c:v>
                </c:pt>
                <c:pt idx="164">
                  <c:v>3.416666666666667</c:v>
                </c:pt>
                <c:pt idx="165">
                  <c:v>3.4375</c:v>
                </c:pt>
                <c:pt idx="166">
                  <c:v>3.458333333333333</c:v>
                </c:pt>
                <c:pt idx="167">
                  <c:v>3.479166666666667</c:v>
                </c:pt>
                <c:pt idx="168">
                  <c:v>3.5</c:v>
                </c:pt>
                <c:pt idx="169">
                  <c:v>3.5208333333333335</c:v>
                </c:pt>
                <c:pt idx="170">
                  <c:v>3.5416666666666665</c:v>
                </c:pt>
                <c:pt idx="171">
                  <c:v>3.5625</c:v>
                </c:pt>
                <c:pt idx="172">
                  <c:v>3.5833333333333335</c:v>
                </c:pt>
                <c:pt idx="173">
                  <c:v>3.6041666666666665</c:v>
                </c:pt>
                <c:pt idx="174">
                  <c:v>3.625</c:v>
                </c:pt>
                <c:pt idx="175">
                  <c:v>3.6458333333333335</c:v>
                </c:pt>
                <c:pt idx="176">
                  <c:v>3.6666666666666665</c:v>
                </c:pt>
                <c:pt idx="177">
                  <c:v>3.6875</c:v>
                </c:pt>
                <c:pt idx="178">
                  <c:v>3.7083333333333335</c:v>
                </c:pt>
                <c:pt idx="179">
                  <c:v>3.7291666666666665</c:v>
                </c:pt>
                <c:pt idx="180">
                  <c:v>3.75</c:v>
                </c:pt>
                <c:pt idx="181">
                  <c:v>3.7708333333333335</c:v>
                </c:pt>
                <c:pt idx="182">
                  <c:v>3.7916666666666665</c:v>
                </c:pt>
                <c:pt idx="183">
                  <c:v>3.8125</c:v>
                </c:pt>
                <c:pt idx="184">
                  <c:v>3.833333333333333</c:v>
                </c:pt>
                <c:pt idx="185">
                  <c:v>3.854166666666667</c:v>
                </c:pt>
                <c:pt idx="186">
                  <c:v>3.875</c:v>
                </c:pt>
                <c:pt idx="187">
                  <c:v>3.895833333333333</c:v>
                </c:pt>
                <c:pt idx="188">
                  <c:v>3.9166666666666665</c:v>
                </c:pt>
                <c:pt idx="189">
                  <c:v>3.9375</c:v>
                </c:pt>
                <c:pt idx="190">
                  <c:v>3.9583333333333335</c:v>
                </c:pt>
                <c:pt idx="191">
                  <c:v>3.9791666666666665</c:v>
                </c:pt>
                <c:pt idx="192">
                  <c:v>4</c:v>
                </c:pt>
                <c:pt idx="193">
                  <c:v>4.0208333333333339</c:v>
                </c:pt>
                <c:pt idx="194">
                  <c:v>4.0416666666666661</c:v>
                </c:pt>
                <c:pt idx="195">
                  <c:v>4.0625</c:v>
                </c:pt>
                <c:pt idx="196">
                  <c:v>4.083333333333333</c:v>
                </c:pt>
                <c:pt idx="197">
                  <c:v>4.104166666666667</c:v>
                </c:pt>
                <c:pt idx="198">
                  <c:v>4.125</c:v>
                </c:pt>
                <c:pt idx="199">
                  <c:v>4.145833333333333</c:v>
                </c:pt>
                <c:pt idx="200">
                  <c:v>4.166666666666667</c:v>
                </c:pt>
                <c:pt idx="201">
                  <c:v>4.1875</c:v>
                </c:pt>
                <c:pt idx="202">
                  <c:v>4.208333333333333</c:v>
                </c:pt>
                <c:pt idx="203">
                  <c:v>4.229166666666667</c:v>
                </c:pt>
                <c:pt idx="204">
                  <c:v>4.25</c:v>
                </c:pt>
                <c:pt idx="205">
                  <c:v>4.270833333333333</c:v>
                </c:pt>
                <c:pt idx="206">
                  <c:v>4.291666666666667</c:v>
                </c:pt>
                <c:pt idx="207">
                  <c:v>4.3125</c:v>
                </c:pt>
                <c:pt idx="208">
                  <c:v>4.333333333333333</c:v>
                </c:pt>
                <c:pt idx="209">
                  <c:v>4.354166666666667</c:v>
                </c:pt>
                <c:pt idx="210">
                  <c:v>4.375</c:v>
                </c:pt>
                <c:pt idx="211">
                  <c:v>4.395833333333333</c:v>
                </c:pt>
                <c:pt idx="212">
                  <c:v>4.416666666666667</c:v>
                </c:pt>
                <c:pt idx="213">
                  <c:v>4.4375</c:v>
                </c:pt>
                <c:pt idx="214">
                  <c:v>4.458333333333333</c:v>
                </c:pt>
                <c:pt idx="215">
                  <c:v>4.479166666666667</c:v>
                </c:pt>
                <c:pt idx="216">
                  <c:v>4.5</c:v>
                </c:pt>
                <c:pt idx="217">
                  <c:v>4.520833333333333</c:v>
                </c:pt>
                <c:pt idx="218">
                  <c:v>4.541666666666667</c:v>
                </c:pt>
                <c:pt idx="219">
                  <c:v>4.5625</c:v>
                </c:pt>
                <c:pt idx="220">
                  <c:v>4.583333333333333</c:v>
                </c:pt>
                <c:pt idx="221">
                  <c:v>4.604166666666667</c:v>
                </c:pt>
                <c:pt idx="222">
                  <c:v>4.625</c:v>
                </c:pt>
                <c:pt idx="223">
                  <c:v>4.645833333333333</c:v>
                </c:pt>
                <c:pt idx="224">
                  <c:v>4.666666666666667</c:v>
                </c:pt>
                <c:pt idx="225">
                  <c:v>4.6875</c:v>
                </c:pt>
                <c:pt idx="226">
                  <c:v>4.708333333333333</c:v>
                </c:pt>
                <c:pt idx="227">
                  <c:v>4.7291666666666661</c:v>
                </c:pt>
                <c:pt idx="228">
                  <c:v>4.75</c:v>
                </c:pt>
                <c:pt idx="229">
                  <c:v>4.7708333333333339</c:v>
                </c:pt>
                <c:pt idx="230">
                  <c:v>4.7916666666666661</c:v>
                </c:pt>
                <c:pt idx="231">
                  <c:v>4.8125</c:v>
                </c:pt>
                <c:pt idx="232">
                  <c:v>4.8333333333333339</c:v>
                </c:pt>
                <c:pt idx="233">
                  <c:v>4.8541666666666661</c:v>
                </c:pt>
                <c:pt idx="234">
                  <c:v>4.875</c:v>
                </c:pt>
                <c:pt idx="235">
                  <c:v>4.8958333333333339</c:v>
                </c:pt>
                <c:pt idx="236">
                  <c:v>4.9166666666666661</c:v>
                </c:pt>
                <c:pt idx="237">
                  <c:v>4.9375</c:v>
                </c:pt>
                <c:pt idx="238">
                  <c:v>4.9583333333333339</c:v>
                </c:pt>
                <c:pt idx="239">
                  <c:v>4.9791666666666661</c:v>
                </c:pt>
                <c:pt idx="240">
                  <c:v>5</c:v>
                </c:pt>
                <c:pt idx="241">
                  <c:v>5.0208333333333339</c:v>
                </c:pt>
                <c:pt idx="242">
                  <c:v>5.0416666666666661</c:v>
                </c:pt>
                <c:pt idx="243">
                  <c:v>5.0625</c:v>
                </c:pt>
                <c:pt idx="244">
                  <c:v>5.083333333333333</c:v>
                </c:pt>
                <c:pt idx="245">
                  <c:v>5.104166666666667</c:v>
                </c:pt>
                <c:pt idx="246">
                  <c:v>5.125</c:v>
                </c:pt>
                <c:pt idx="247">
                  <c:v>5.145833333333333</c:v>
                </c:pt>
                <c:pt idx="248">
                  <c:v>5.166666666666667</c:v>
                </c:pt>
                <c:pt idx="249">
                  <c:v>5.1875</c:v>
                </c:pt>
                <c:pt idx="250">
                  <c:v>5.208333333333333</c:v>
                </c:pt>
                <c:pt idx="251">
                  <c:v>5.229166666666667</c:v>
                </c:pt>
                <c:pt idx="252">
                  <c:v>5.25</c:v>
                </c:pt>
                <c:pt idx="253">
                  <c:v>5.270833333333333</c:v>
                </c:pt>
                <c:pt idx="254">
                  <c:v>5.291666666666667</c:v>
                </c:pt>
                <c:pt idx="255">
                  <c:v>5.3125</c:v>
                </c:pt>
                <c:pt idx="256">
                  <c:v>5.333333333333333</c:v>
                </c:pt>
                <c:pt idx="257">
                  <c:v>5.354166666666667</c:v>
                </c:pt>
                <c:pt idx="258">
                  <c:v>5.375</c:v>
                </c:pt>
                <c:pt idx="259">
                  <c:v>5.395833333333333</c:v>
                </c:pt>
                <c:pt idx="260">
                  <c:v>5.416666666666667</c:v>
                </c:pt>
                <c:pt idx="261">
                  <c:v>5.4375</c:v>
                </c:pt>
                <c:pt idx="262">
                  <c:v>5.458333333333333</c:v>
                </c:pt>
                <c:pt idx="263">
                  <c:v>5.479166666666667</c:v>
                </c:pt>
              </c:numCache>
            </c:numRef>
          </c:xVal>
          <c:yVal>
            <c:numRef>
              <c:f>'2nd-Order High Shelf'!$Z$5:$Z$268</c:f>
              <c:numCache>
                <c:formatCode>General</c:formatCode>
                <c:ptCount val="264"/>
                <c:pt idx="0">
                  <c:v>1.9119254020245704</c:v>
                </c:pt>
                <c:pt idx="1">
                  <c:v>-0.15297925730887973</c:v>
                </c:pt>
                <c:pt idx="2">
                  <c:v>-0.12780787974822361</c:v>
                </c:pt>
                <c:pt idx="3">
                  <c:v>-0.10671701682799922</c:v>
                </c:pt>
                <c:pt idx="4">
                  <c:v>-8.9052950985017462E-2</c:v>
                </c:pt>
                <c:pt idx="5">
                  <c:v>-7.4265691707004949E-2</c:v>
                </c:pt>
                <c:pt idx="6">
                  <c:v>-6.1892647501242778E-2</c:v>
                </c:pt>
                <c:pt idx="7">
                  <c:v>-5.1544850918673897E-2</c:v>
                </c:pt>
                <c:pt idx="8">
                  <c:v>-4.2895339719202188E-2</c:v>
                </c:pt>
                <c:pt idx="9">
                  <c:v>-3.5669358665809663E-2</c:v>
                </c:pt>
                <c:pt idx="10">
                  <c:v>-2.9636098379235531E-2</c:v>
                </c:pt>
                <c:pt idx="11">
                  <c:v>-2.460173162254892E-2</c:v>
                </c:pt>
                <c:pt idx="12">
                  <c:v>-2.0403544545324635E-2</c:v>
                </c:pt>
                <c:pt idx="13">
                  <c:v>-1.6904991841516861E-2</c:v>
                </c:pt>
                <c:pt idx="14">
                  <c:v>-1.3991531345330328E-2</c:v>
                </c:pt>
                <c:pt idx="15">
                  <c:v>-1.1567116052145382E-2</c:v>
                </c:pt>
                <c:pt idx="16">
                  <c:v>-9.5512405391423947E-3</c:v>
                </c:pt>
                <c:pt idx="17">
                  <c:v>-7.8764548080051972E-3</c:v>
                </c:pt>
                <c:pt idx="18">
                  <c:v>-6.4862721331297168E-3</c:v>
                </c:pt>
                <c:pt idx="19">
                  <c:v>-5.3334089567075712E-3</c:v>
                </c:pt>
                <c:pt idx="20">
                  <c:v>-4.3783045515445491E-3</c:v>
                </c:pt>
                <c:pt idx="21">
                  <c:v>-3.587876348248243E-3</c:v>
                </c:pt>
                <c:pt idx="22">
                  <c:v>-2.9344737279492642E-3</c:v>
                </c:pt>
                <c:pt idx="23">
                  <c:v>-2.3949989116905405E-3</c:v>
                </c:pt>
                <c:pt idx="24">
                  <c:v>-1.9501684994145973E-3</c:v>
                </c:pt>
                <c:pt idx="25">
                  <c:v>-1.5838933658356088E-3</c:v>
                </c:pt>
                <c:pt idx="26">
                  <c:v>-1.2827581264270686E-3</c:v>
                </c:pt>
                <c:pt idx="27">
                  <c:v>-1.0355843449380816E-3</c:v>
                </c:pt>
                <c:pt idx="28">
                  <c:v>-8.3306414937283409E-4</c:v>
                </c:pt>
                <c:pt idx="29">
                  <c:v>-6.6745302817275789E-4</c:v>
                </c:pt>
                <c:pt idx="30">
                  <c:v>-5.3231235324149688E-4</c:v>
                </c:pt>
                <c:pt idx="31">
                  <c:v>-4.2229367284449596E-4</c:v>
                </c:pt>
                <c:pt idx="32">
                  <c:v>-3.3295807872819698E-4</c:v>
                </c:pt>
                <c:pt idx="33">
                  <c:v>-2.6062501473255573E-4</c:v>
                </c:pt>
                <c:pt idx="34">
                  <c:v>-2.0224578971265935E-4</c:v>
                </c:pt>
                <c:pt idx="35">
                  <c:v>-1.5529781192220415E-4</c:v>
                </c:pt>
                <c:pt idx="36">
                  <c:v>-1.1769619725350173E-4</c:v>
                </c:pt>
                <c:pt idx="37">
                  <c:v>-8.7719938544014497E-5</c:v>
                </c:pt>
                <c:pt idx="38">
                  <c:v>-6.3950273308100133E-5</c:v>
                </c:pt>
                <c:pt idx="39">
                  <c:v>-4.5219266036812102E-5</c:v>
                </c:pt>
                <c:pt idx="40">
                  <c:v>-3.0566939853863875E-5</c:v>
                </c:pt>
                <c:pt idx="41">
                  <c:v>-1.9205560293662584E-5</c:v>
                </c:pt>
                <c:pt idx="42">
                  <c:v>-1.0489899267506168E-5</c:v>
                </c:pt>
                <c:pt idx="43">
                  <c:v>-3.8924966453013523E-6</c:v>
                </c:pt>
                <c:pt idx="44">
                  <c:v>1.0169040152212774E-6</c:v>
                </c:pt>
                <c:pt idx="45">
                  <c:v>4.5884354213660051E-6</c:v>
                </c:pt>
                <c:pt idx="46">
                  <c:v>7.1062797999239157E-6</c:v>
                </c:pt>
                <c:pt idx="47">
                  <c:v>8.800418888523593E-6</c:v>
                </c:pt>
                <c:pt idx="48">
                  <c:v>9.8563650741799339E-6</c:v>
                </c:pt>
                <c:pt idx="49">
                  <c:v>1.0423211809003767E-5</c:v>
                </c:pt>
                <c:pt idx="50">
                  <c:v>1.0620285864120026E-5</c:v>
                </c:pt>
                <c:pt idx="51">
                  <c:v>1.0542637413612518E-5</c:v>
                </c:pt>
                <c:pt idx="52">
                  <c:v>1.0265564930079385E-5</c:v>
                </c:pt>
                <c:pt idx="53">
                  <c:v>9.848339209909752E-6</c:v>
                </c:pt>
                <c:pt idx="54">
                  <c:v>9.3372635099550593E-6</c:v>
                </c:pt>
                <c:pt idx="55">
                  <c:v>8.7681839103300579E-6</c:v>
                </c:pt>
                <c:pt idx="56">
                  <c:v>8.1685448997057709E-6</c:v>
                </c:pt>
                <c:pt idx="57">
                  <c:v>7.5590692037483472E-6</c:v>
                </c:pt>
                <c:pt idx="58">
                  <c:v>6.9551275352510497E-6</c:v>
                </c:pt>
                <c:pt idx="59">
                  <c:v>6.36785280844329E-6</c:v>
                </c:pt>
                <c:pt idx="60">
                  <c:v>5.8050440709593651E-6</c:v>
                </c:pt>
                <c:pt idx="61">
                  <c:v>5.2718976637154116E-6</c:v>
                </c:pt>
                <c:pt idx="62">
                  <c:v>4.771596668690544E-6</c:v>
                </c:pt>
                <c:pt idx="63">
                  <c:v>4.3057843353330906E-6</c:v>
                </c:pt>
                <c:pt idx="64">
                  <c:v>3.8749427102843999E-6</c:v>
                </c:pt>
                <c:pt idx="65">
                  <c:v>3.4786939833947268E-6</c:v>
                </c:pt>
                <c:pt idx="66">
                  <c:v>3.1160389808461379E-6</c:v>
                </c:pt>
                <c:pt idx="67">
                  <c:v>2.7855446791482742E-6</c:v>
                </c:pt>
                <c:pt idx="68">
                  <c:v>2.4854904944275668E-6</c:v>
                </c:pt>
                <c:pt idx="69">
                  <c:v>2.213981346679338E-6</c:v>
                </c:pt>
                <c:pt idx="70">
                  <c:v>1.9690340473754915E-6</c:v>
                </c:pt>
                <c:pt idx="71">
                  <c:v>1.748642359949973E-6</c:v>
                </c:pt>
                <c:pt idx="72">
                  <c:v>1.5508250935742656E-6</c:v>
                </c:pt>
                <c:pt idx="73">
                  <c:v>1.373660775695006E-6</c:v>
                </c:pt>
                <c:pt idx="74">
                  <c:v>1.2153117783508165E-6</c:v>
                </c:pt>
                <c:pt idx="75">
                  <c:v>1.0740402225735641E-6</c:v>
                </c:pt>
                <c:pt idx="76">
                  <c:v>9.4821753360225996E-7</c:v>
                </c:pt>
                <c:pt idx="77">
                  <c:v>8.3632915004323617E-7</c:v>
                </c:pt>
                <c:pt idx="78">
                  <c:v>7.3697558823295297E-7</c:v>
                </c:pt>
                <c:pt idx="79">
                  <c:v>6.4887081704562761E-7</c:v>
                </c:pt>
                <c:pt idx="80">
                  <c:v>5.7083869839475461E-7</c:v>
                </c:pt>
                <c:pt idx="81">
                  <c:v>5.0180808654146826E-7</c:v>
                </c:pt>
                <c:pt idx="82">
                  <c:v>4.4080704827813378E-7</c:v>
                </c:pt>
                <c:pt idx="83">
                  <c:v>3.869565605019489E-7</c:v>
                </c:pt>
                <c:pt idx="84">
                  <c:v>3.3946395699955801E-7</c:v>
                </c:pt>
                <c:pt idx="85">
                  <c:v>2.9761632860479032E-7</c:v>
                </c:pt>
                <c:pt idx="86">
                  <c:v>2.6077402711262094E-7</c:v>
                </c:pt>
                <c:pt idx="87">
                  <c:v>2.2836438083445456E-7</c:v>
                </c:pt>
                <c:pt idx="88">
                  <c:v>1.9987569632528762E-7</c:v>
                </c:pt>
                <c:pt idx="89">
                  <c:v>1.7485159484690049E-7</c:v>
                </c:pt>
                <c:pt idx="90">
                  <c:v>1.5288571211404968E-7</c:v>
                </c:pt>
                <c:pt idx="91">
                  <c:v>1.3361677462536633E-7</c:v>
                </c:pt>
                <c:pt idx="92">
                  <c:v>1.1672405444605711E-7</c:v>
                </c:pt>
                <c:pt idx="93">
                  <c:v>1.0192319590247238E-7</c:v>
                </c:pt>
                <c:pt idx="94">
                  <c:v>8.8962401632838033E-8</c:v>
                </c:pt>
                <c:pt idx="95">
                  <c:v>7.7618961298317029E-8</c:v>
                </c:pt>
                <c:pt idx="96">
                  <c:v>6.7696103577551178E-8</c:v>
                </c:pt>
                <c:pt idx="97">
                  <c:v>5.9020150510629898E-8</c:v>
                </c:pt>
                <c:pt idx="98">
                  <c:v>5.1437952556183887E-8</c:v>
                </c:pt>
                <c:pt idx="99">
                  <c:v>4.4814582663393028E-8</c:v>
                </c:pt>
                <c:pt idx="100">
                  <c:v>3.9031268068693082E-8</c:v>
                </c:pt>
                <c:pt idx="101">
                  <c:v>3.3983539270321199E-8</c:v>
                </c:pt>
                <c:pt idx="102">
                  <c:v>2.9579576607087034E-8</c:v>
                </c:pt>
                <c:pt idx="103">
                  <c:v>2.5738735988909607E-8</c:v>
                </c:pt>
                <c:pt idx="104">
                  <c:v>2.2390236532630986E-8</c:v>
                </c:pt>
                <c:pt idx="105">
                  <c:v>1.9471994099465738E-8</c:v>
                </c:pt>
                <c:pt idx="106">
                  <c:v>1.6929585974315354E-8</c:v>
                </c:pt>
                <c:pt idx="107">
                  <c:v>1.4715333145809671E-8</c:v>
                </c:pt>
                <c:pt idx="108">
                  <c:v>1.2787487820641826E-8</c:v>
                </c:pt>
                <c:pt idx="109">
                  <c:v>1.1109514923780011E-8</c:v>
                </c:pt>
                <c:pt idx="110">
                  <c:v>9.6494573893137458E-9</c:v>
                </c:pt>
                <c:pt idx="111">
                  <c:v>8.3793760304126857E-9</c:v>
                </c:pt>
                <c:pt idx="112">
                  <c:v>7.274855689217212E-9</c:v>
                </c:pt>
                <c:pt idx="113">
                  <c:v>6.3145702085253205E-9</c:v>
                </c:pt>
                <c:pt idx="114">
                  <c:v>5.4798995384395284E-9</c:v>
                </c:pt>
                <c:pt idx="115">
                  <c:v>4.7545929952822088E-9</c:v>
                </c:pt>
                <c:pt idx="116">
                  <c:v>4.1244733303772432E-9</c:v>
                </c:pt>
                <c:pt idx="117">
                  <c:v>3.5771768464788117E-9</c:v>
                </c:pt>
                <c:pt idx="118">
                  <c:v>3.1019253237033733E-9</c:v>
                </c:pt>
                <c:pt idx="119">
                  <c:v>2.6893259888871298E-9</c:v>
                </c:pt>
                <c:pt idx="120">
                  <c:v>2.3311961864345089E-9</c:v>
                </c:pt>
                <c:pt idx="121">
                  <c:v>2.020409788934747E-9</c:v>
                </c:pt>
                <c:pt idx="122">
                  <c:v>1.7507627259422808E-9</c:v>
                </c:pt>
                <c:pt idx="123">
                  <c:v>1.5168553129891616E-9</c:v>
                </c:pt>
                <c:pt idx="124">
                  <c:v>1.3139893335542926E-9</c:v>
                </c:pt>
                <c:pt idx="125">
                  <c:v>1.1380780675549862E-9</c:v>
                </c:pt>
                <c:pt idx="126">
                  <c:v>9.855676739158541E-10</c:v>
                </c:pt>
                <c:pt idx="127">
                  <c:v>8.5336852463895072E-10</c:v>
                </c:pt>
                <c:pt idx="128">
                  <c:v>7.3879525604958283E-10</c:v>
                </c:pt>
                <c:pt idx="129">
                  <c:v>6.3951445180704033E-10</c:v>
                </c:pt>
                <c:pt idx="130">
                  <c:v>5.5349900392320886E-10</c:v>
                </c:pt>
                <c:pt idx="131">
                  <c:v>4.7898831430337233E-10</c:v>
                </c:pt>
                <c:pt idx="132">
                  <c:v>4.1445360190874724E-10</c:v>
                </c:pt>
                <c:pt idx="133">
                  <c:v>3.5856767106670704E-10</c:v>
                </c:pt>
                <c:pt idx="134">
                  <c:v>3.1017857609392973E-10</c:v>
                </c:pt>
                <c:pt idx="135">
                  <c:v>2.6828668747902925E-10</c:v>
                </c:pt>
                <c:pt idx="136">
                  <c:v>2.3202472649381759E-10</c:v>
                </c:pt>
                <c:pt idx="137">
                  <c:v>2.0064038924732923E-10</c:v>
                </c:pt>
                <c:pt idx="138">
                  <c:v>1.7348122873833936E-10</c:v>
                </c:pt>
                <c:pt idx="139">
                  <c:v>1.4998150517805421E-10</c:v>
                </c:pt>
                <c:pt idx="140">
                  <c:v>1.296507514357956E-10</c:v>
                </c:pt>
                <c:pt idx="141">
                  <c:v>1.1206383251969567E-10</c:v>
                </c:pt>
                <c:pt idx="142">
                  <c:v>9.6852306084622083E-11</c:v>
                </c:pt>
                <c:pt idx="143">
                  <c:v>8.3696915541245796E-11</c:v>
                </c:pt>
                <c:pt idx="144">
                  <c:v>7.2321068848046668E-11</c:v>
                </c:pt>
                <c:pt idx="145">
                  <c:v>6.2485174877150349E-11</c:v>
                </c:pt>
                <c:pt idx="146">
                  <c:v>5.3981725686031105E-11</c:v>
                </c:pt>
                <c:pt idx="147">
                  <c:v>4.6631027391873005E-11</c:v>
                </c:pt>
                <c:pt idx="148">
                  <c:v>4.0277494890514681E-11</c:v>
                </c:pt>
                <c:pt idx="149">
                  <c:v>3.4786436613321525E-11</c:v>
                </c:pt>
                <c:pt idx="150">
                  <c:v>3.0041265071656169E-11</c:v>
                </c:pt>
                <c:pt idx="151">
                  <c:v>2.5941077274352058E-11</c:v>
                </c:pt>
                <c:pt idx="152">
                  <c:v>2.2398556371936232E-11</c:v>
                </c:pt>
                <c:pt idx="153">
                  <c:v>1.9338152216710539E-11</c:v>
                </c:pt>
                <c:pt idx="154">
                  <c:v>1.6694504048042008E-11</c:v>
                </c:pt>
                <c:pt idx="155">
                  <c:v>1.4411073320611881E-11</c:v>
                </c:pt>
                <c:pt idx="156">
                  <c:v>1.2438958880380615E-11</c:v>
                </c:pt>
                <c:pt idx="157">
                  <c:v>1.0735870337819152E-11</c:v>
                </c:pt>
                <c:pt idx="158">
                  <c:v>9.2652386598042215E-12</c:v>
                </c:pt>
                <c:pt idx="159">
                  <c:v>7.995445761050533E-12</c:v>
                </c:pt>
                <c:pt idx="160">
                  <c:v>6.8991572759985765E-12</c:v>
                </c:pt>
                <c:pt idx="161">
                  <c:v>5.952744778946872E-12</c:v>
                </c:pt>
                <c:pt idx="162">
                  <c:v>5.1357855343036579E-12</c:v>
                </c:pt>
                <c:pt idx="163">
                  <c:v>4.4306294353931101E-12</c:v>
                </c:pt>
                <c:pt idx="164">
                  <c:v>3.8220241600498857E-12</c:v>
                </c:pt>
                <c:pt idx="165">
                  <c:v>3.2967907611065942E-12</c:v>
                </c:pt>
                <c:pt idx="166">
                  <c:v>2.8435429432176827E-12</c:v>
                </c:pt>
                <c:pt idx="167">
                  <c:v>2.4524441746620365E-12</c:v>
                </c:pt>
                <c:pt idx="168">
                  <c:v>2.1149975615923906E-12</c:v>
                </c:pt>
                <c:pt idx="169">
                  <c:v>1.8238640881276441E-12</c:v>
                </c:pt>
                <c:pt idx="170">
                  <c:v>1.5727054121890528E-12</c:v>
                </c:pt>
                <c:pt idx="171">
                  <c:v>1.3560479157921121E-12</c:v>
                </c:pt>
                <c:pt idx="172">
                  <c:v>1.1691651498294439E-12</c:v>
                </c:pt>
                <c:pt idx="173">
                  <c:v>1.0079761960954344E-12</c:v>
                </c:pt>
                <c:pt idx="174">
                  <c:v>8.6895780113313688E-13</c:v>
                </c:pt>
                <c:pt idx="175">
                  <c:v>7.490684241424766E-13</c:v>
                </c:pt>
                <c:pt idx="176">
                  <c:v>6.4568259051260351E-13</c:v>
                </c:pt>
                <c:pt idx="177">
                  <c:v>5.5653415860241808E-13</c:v>
                </c:pt>
                <c:pt idx="178">
                  <c:v>4.7966729459861205E-13</c:v>
                </c:pt>
                <c:pt idx="179">
                  <c:v>4.1339411245775923E-13</c:v>
                </c:pt>
                <c:pt idx="180">
                  <c:v>3.5625807641215118E-13</c:v>
                </c:pt>
                <c:pt idx="181">
                  <c:v>3.0700238517422562E-13</c:v>
                </c:pt>
                <c:pt idx="182">
                  <c:v>2.645426623167677E-13</c:v>
                </c:pt>
                <c:pt idx="183">
                  <c:v>2.2794336850968446E-13</c:v>
                </c:pt>
                <c:pt idx="184">
                  <c:v>1.9639743024550217E-13</c:v>
                </c:pt>
                <c:pt idx="185">
                  <c:v>1.6920864802128938E-13</c:v>
                </c:pt>
                <c:pt idx="186">
                  <c:v>1.4577650608385071E-13</c:v>
                </c:pt>
                <c:pt idx="187">
                  <c:v>1.2558305701861371E-13</c:v>
                </c:pt>
                <c:pt idx="188">
                  <c:v>1.0818159873780823E-13</c:v>
                </c:pt>
                <c:pt idx="189">
                  <c:v>9.3186899725397892E-14</c:v>
                </c:pt>
                <c:pt idx="190">
                  <c:v>8.0266761526545675E-14</c:v>
                </c:pt>
                <c:pt idx="191">
                  <c:v>6.9134736122974678E-14</c:v>
                </c:pt>
                <c:pt idx="192">
                  <c:v>5.9543840614407882E-14</c:v>
                </c:pt>
                <c:pt idx="193">
                  <c:v>5.1281133051825689E-14</c:v>
                </c:pt>
                <c:pt idx="194">
                  <c:v>4.4163031792258505E-14</c:v>
                </c:pt>
                <c:pt idx="195">
                  <c:v>3.8031276758401774E-14</c:v>
                </c:pt>
                <c:pt idx="196">
                  <c:v>3.2749444828214076E-14</c:v>
                </c:pt>
                <c:pt idx="197">
                  <c:v>2.8199943543076592E-14</c:v>
                </c:pt>
                <c:pt idx="198">
                  <c:v>2.4281417661897601E-14</c:v>
                </c:pt>
                <c:pt idx="199">
                  <c:v>2.090651202244426E-14</c:v>
                </c:pt>
                <c:pt idx="200">
                  <c:v>1.7999941890310472E-14</c:v>
                </c:pt>
                <c:pt idx="201">
                  <c:v>1.5496828644805305E-14</c:v>
                </c:pt>
                <c:pt idx="202">
                  <c:v>1.3341264412011486E-14</c:v>
                </c:pt>
                <c:pt idx="203">
                  <c:v>1.1485074231452222E-14</c:v>
                </c:pt>
                <c:pt idx="204">
                  <c:v>9.8867486407232098E-15</c:v>
                </c:pt>
                <c:pt idx="205">
                  <c:v>8.5105232742081062E-15</c:v>
                </c:pt>
                <c:pt idx="206">
                  <c:v>7.3255852772552595E-15</c:v>
                </c:pt>
                <c:pt idx="207">
                  <c:v>6.3053891048252459E-15</c:v>
                </c:pt>
                <c:pt idx="208">
                  <c:v>5.4270666631686435E-15</c:v>
                </c:pt>
                <c:pt idx="209">
                  <c:v>4.6709188160367604E-15</c:v>
                </c:pt>
                <c:pt idx="210">
                  <c:v>4.019977057758066E-15</c:v>
                </c:pt>
                <c:pt idx="211">
                  <c:v>3.4596256926846859E-15</c:v>
                </c:pt>
                <c:pt idx="212">
                  <c:v>2.9772761872585747E-15</c:v>
                </c:pt>
                <c:pt idx="213">
                  <c:v>2.5620865059816416E-15</c:v>
                </c:pt>
                <c:pt idx="214">
                  <c:v>2.2047192307090587E-15</c:v>
                </c:pt>
                <c:pt idx="215">
                  <c:v>1.8971331153549282E-15</c:v>
                </c:pt>
                <c:pt idx="216">
                  <c:v>1.6324034638207944E-15</c:v>
                </c:pt>
                <c:pt idx="217">
                  <c:v>1.4045673537238634E-15</c:v>
                </c:pt>
                <c:pt idx="218">
                  <c:v>1.2084902761267464E-15</c:v>
                </c:pt>
                <c:pt idx="219">
                  <c:v>1.0397512338835486E-15</c:v>
                </c:pt>
                <c:pt idx="220">
                  <c:v>8.9454374871956185E-16</c:v>
                </c:pt>
                <c:pt idx="221">
                  <c:v>7.69590578648505E-16</c:v>
                </c:pt>
                <c:pt idx="222">
                  <c:v>6.6207025048176227E-16</c:v>
                </c:pt>
                <c:pt idx="223">
                  <c:v>5.6955377362824323E-16</c:v>
                </c:pt>
                <c:pt idx="224">
                  <c:v>4.8995012684443665E-16</c:v>
                </c:pt>
                <c:pt idx="225">
                  <c:v>4.2145930401195041E-16</c:v>
                </c:pt>
                <c:pt idx="226">
                  <c:v>3.6253187265802151E-16</c:v>
                </c:pt>
                <c:pt idx="227">
                  <c:v>3.1183414347283167E-16</c:v>
                </c:pt>
                <c:pt idx="228">
                  <c:v>2.6821817369141828E-16</c:v>
                </c:pt>
                <c:pt idx="229">
                  <c:v>2.3069593463761039E-16</c:v>
                </c:pt>
                <c:pt idx="230">
                  <c:v>1.9841706633697632E-16</c:v>
                </c:pt>
                <c:pt idx="231">
                  <c:v>1.7064972193503742E-16</c:v>
                </c:pt>
                <c:pt idx="232">
                  <c:v>1.4676407346572889E-16</c:v>
                </c:pt>
                <c:pt idx="233">
                  <c:v>1.2621810982131497E-16</c:v>
                </c:pt>
                <c:pt idx="234">
                  <c:v>1.085454088881388E-16</c:v>
                </c:pt>
                <c:pt idx="235">
                  <c:v>9.3344609862141269E-17</c:v>
                </c:pt>
                <c:pt idx="236">
                  <c:v>8.027034971812376E-17</c:v>
                </c:pt>
                <c:pt idx="237">
                  <c:v>6.9025460517340135E-17</c:v>
                </c:pt>
                <c:pt idx="238">
                  <c:v>5.9354252423635618E-17</c:v>
                </c:pt>
                <c:pt idx="239">
                  <c:v>5.1036731583701681E-17</c:v>
                </c:pt>
                <c:pt idx="240">
                  <c:v>4.3883622950732533E-17</c:v>
                </c:pt>
                <c:pt idx="241">
                  <c:v>3.7732086157266485E-17</c:v>
                </c:pt>
                <c:pt idx="242">
                  <c:v>3.2442028072669274E-17</c:v>
                </c:pt>
                <c:pt idx="243">
                  <c:v>2.7892929058742031E-17</c:v>
                </c:pt>
                <c:pt idx="244">
                  <c:v>2.3981111460870273E-17</c:v>
                </c:pt>
                <c:pt idx="245">
                  <c:v>2.0617388798461502E-17</c:v>
                </c:pt>
                <c:pt idx="246">
                  <c:v>1.772504266822778E-17</c:v>
                </c:pt>
                <c:pt idx="247">
                  <c:v>1.5238081737701834E-17</c:v>
                </c:pt>
                <c:pt idx="248">
                  <c:v>1.3099743548452355E-17</c:v>
                </c:pt>
                <c:pt idx="249">
                  <c:v>1.1261205310311522E-17</c:v>
                </c:pt>
                <c:pt idx="250">
                  <c:v>9.6804745715048958E-18</c:v>
                </c:pt>
                <c:pt idx="251">
                  <c:v>8.3214346999737331E-18</c:v>
                </c:pt>
                <c:pt idx="252">
                  <c:v>7.1530235989566923E-18</c:v>
                </c:pt>
                <c:pt idx="253">
                  <c:v>6.1485270830749635E-18</c:v>
                </c:pt>
                <c:pt idx="254">
                  <c:v>5.2849709269641461E-18</c:v>
                </c:pt>
                <c:pt idx="255">
                  <c:v>4.5425978248316489E-18</c:v>
                </c:pt>
                <c:pt idx="256">
                  <c:v>3.9044174160817771E-18</c:v>
                </c:pt>
                <c:pt idx="257">
                  <c:v>3.3558191823209711E-18</c:v>
                </c:pt>
                <c:pt idx="258">
                  <c:v>2.8842394416550351E-18</c:v>
                </c:pt>
                <c:pt idx="259">
                  <c:v>2.4788748891079196E-18</c:v>
                </c:pt>
                <c:pt idx="260">
                  <c:v>2.1304361846947145E-18</c:v>
                </c:pt>
                <c:pt idx="261">
                  <c:v>1.8309359968266573E-18</c:v>
                </c:pt>
                <c:pt idx="262">
                  <c:v>1.5735066886872571E-18</c:v>
                </c:pt>
                <c:pt idx="263">
                  <c:v>1.3522435065423615E-18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8-4400-A02F-B67ABA20C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'Peaking EQ'!$L$4</c:f>
              <c:strCache>
                <c:ptCount val="1"/>
                <c:pt idx="0">
                  <c:v>Magnitude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'Peaking EQ'!$E$5:$E$268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'Peaking EQ'!$L$5:$L$268</c:f>
              <c:numCache>
                <c:formatCode>General</c:formatCode>
                <c:ptCount val="264"/>
                <c:pt idx="0">
                  <c:v>1.2943597627962564E-3</c:v>
                </c:pt>
                <c:pt idx="1">
                  <c:v>1.3713697094006742E-3</c:v>
                </c:pt>
                <c:pt idx="2">
                  <c:v>1.4529621547825792E-3</c:v>
                </c:pt>
                <c:pt idx="3">
                  <c:v>1.5394232573871767E-3</c:v>
                </c:pt>
                <c:pt idx="4">
                  <c:v>1.6310257715809748E-3</c:v>
                </c:pt>
                <c:pt idx="5">
                  <c:v>1.7280853073351121E-3</c:v>
                </c:pt>
                <c:pt idx="6">
                  <c:v>1.8309036159637234E-3</c:v>
                </c:pt>
                <c:pt idx="7">
                  <c:v>1.9398281942969342E-3</c:v>
                </c:pt>
                <c:pt idx="8">
                  <c:v>2.0552574273382048E-3</c:v>
                </c:pt>
                <c:pt idx="9">
                  <c:v>2.1775454258575072E-3</c:v>
                </c:pt>
                <c:pt idx="10">
                  <c:v>2.3070969392671044E-3</c:v>
                </c:pt>
                <c:pt idx="11">
                  <c:v>2.4443729638900943E-3</c:v>
                </c:pt>
                <c:pt idx="12">
                  <c:v>2.5898235762488986E-3</c:v>
                </c:pt>
                <c:pt idx="13">
                  <c:v>2.7438837416849183E-3</c:v>
                </c:pt>
                <c:pt idx="14">
                  <c:v>2.9071626464724273E-3</c:v>
                </c:pt>
                <c:pt idx="15">
                  <c:v>3.0801476128622298E-3</c:v>
                </c:pt>
                <c:pt idx="16">
                  <c:v>3.2633881183653079E-3</c:v>
                </c:pt>
                <c:pt idx="17">
                  <c:v>3.4575447633433116E-3</c:v>
                </c:pt>
                <c:pt idx="18">
                  <c:v>3.6632720380762713E-3</c:v>
                </c:pt>
                <c:pt idx="19">
                  <c:v>3.8812136841848916E-3</c:v>
                </c:pt>
                <c:pt idx="20">
                  <c:v>4.1121359530921159E-3</c:v>
                </c:pt>
                <c:pt idx="21">
                  <c:v>4.3567522769581033E-3</c:v>
                </c:pt>
                <c:pt idx="22">
                  <c:v>4.6159556236420891E-3</c:v>
                </c:pt>
                <c:pt idx="23">
                  <c:v>4.8905895876753952E-3</c:v>
                </c:pt>
                <c:pt idx="24">
                  <c:v>5.1815396281693037E-3</c:v>
                </c:pt>
                <c:pt idx="25">
                  <c:v>5.4898413058760229E-3</c:v>
                </c:pt>
                <c:pt idx="26">
                  <c:v>5.8164232793738151E-3</c:v>
                </c:pt>
                <c:pt idx="27">
                  <c:v>6.1624246274951952E-3</c:v>
                </c:pt>
                <c:pt idx="28">
                  <c:v>6.5290466072371722E-3</c:v>
                </c:pt>
                <c:pt idx="29">
                  <c:v>6.9174357752474535E-3</c:v>
                </c:pt>
                <c:pt idx="30">
                  <c:v>7.3289771981842142E-3</c:v>
                </c:pt>
                <c:pt idx="31">
                  <c:v>7.7649431534162119E-3</c:v>
                </c:pt>
                <c:pt idx="32">
                  <c:v>8.2268602298188071E-3</c:v>
                </c:pt>
                <c:pt idx="33">
                  <c:v>8.7162042819484351E-3</c:v>
                </c:pt>
                <c:pt idx="34">
                  <c:v>9.2346609411284933E-3</c:v>
                </c:pt>
                <c:pt idx="35">
                  <c:v>9.7840062777457999E-3</c:v>
                </c:pt>
                <c:pt idx="36">
                  <c:v>1.0365964299943253E-2</c:v>
                </c:pt>
                <c:pt idx="37">
                  <c:v>1.098249101620764E-2</c:v>
                </c:pt>
                <c:pt idx="38">
                  <c:v>1.1635721849500433E-2</c:v>
                </c:pt>
                <c:pt idx="39">
                  <c:v>1.2327747732781098E-2</c:v>
                </c:pt>
                <c:pt idx="40">
                  <c:v>1.3061007647576891E-2</c:v>
                </c:pt>
                <c:pt idx="41">
                  <c:v>1.3837736472442474E-2</c:v>
                </c:pt>
                <c:pt idx="42">
                  <c:v>1.4660704969384743E-2</c:v>
                </c:pt>
                <c:pt idx="43">
                  <c:v>1.5532569970375661E-2</c:v>
                </c:pt>
                <c:pt idx="44">
                  <c:v>1.6456303214615883E-2</c:v>
                </c:pt>
                <c:pt idx="45">
                  <c:v>1.7434843645137175E-2</c:v>
                </c:pt>
                <c:pt idx="46">
                  <c:v>1.847156478357766E-2</c:v>
                </c:pt>
                <c:pt idx="47">
                  <c:v>1.9569920619679049E-2</c:v>
                </c:pt>
                <c:pt idx="48">
                  <c:v>2.0733438741750571E-2</c:v>
                </c:pt>
                <c:pt idx="49">
                  <c:v>2.1966138466196904E-2</c:v>
                </c:pt>
                <c:pt idx="50">
                  <c:v>2.3272145528270879E-2</c:v>
                </c:pt>
                <c:pt idx="51">
                  <c:v>2.4655572582350845E-2</c:v>
                </c:pt>
                <c:pt idx="52">
                  <c:v>2.6121307787915823E-2</c:v>
                </c:pt>
                <c:pt idx="53">
                  <c:v>2.7673911440340364E-2</c:v>
                </c:pt>
                <c:pt idx="54">
                  <c:v>2.9318893774379646E-2</c:v>
                </c:pt>
                <c:pt idx="55">
                  <c:v>3.1061437476758727E-2</c:v>
                </c:pt>
                <c:pt idx="56">
                  <c:v>3.2907361269237968E-2</c:v>
                </c:pt>
                <c:pt idx="57">
                  <c:v>3.4862917466638645E-2</c:v>
                </c:pt>
                <c:pt idx="58">
                  <c:v>3.6934409675237354E-2</c:v>
                </c:pt>
                <c:pt idx="59">
                  <c:v>3.912901822702073E-2</c:v>
                </c:pt>
                <c:pt idx="60">
                  <c:v>4.145357911566562E-2</c:v>
                </c:pt>
                <c:pt idx="61">
                  <c:v>4.3916148654364079E-2</c:v>
                </c:pt>
                <c:pt idx="62">
                  <c:v>4.652475260202505E-2</c:v>
                </c:pt>
                <c:pt idx="63">
                  <c:v>4.9287974299365225E-2</c:v>
                </c:pt>
                <c:pt idx="64">
                  <c:v>5.221499298305441E-2</c:v>
                </c:pt>
                <c:pt idx="65">
                  <c:v>5.5315455661471058E-2</c:v>
                </c:pt>
                <c:pt idx="66">
                  <c:v>5.8599669140575572E-2</c:v>
                </c:pt>
                <c:pt idx="67">
                  <c:v>6.2078286745099666E-2</c:v>
                </c:pt>
                <c:pt idx="68">
                  <c:v>6.576285446019714E-2</c:v>
                </c:pt>
                <c:pt idx="69">
                  <c:v>6.9665694608395445E-2</c:v>
                </c:pt>
                <c:pt idx="70">
                  <c:v>7.379937214627029E-2</c:v>
                </c:pt>
                <c:pt idx="71">
                  <c:v>7.817766449569985E-2</c:v>
                </c:pt>
                <c:pt idx="72">
                  <c:v>8.2814846237825285E-2</c:v>
                </c:pt>
                <c:pt idx="73">
                  <c:v>8.772611061382285E-2</c:v>
                </c:pt>
                <c:pt idx="74">
                  <c:v>9.292762616784131E-2</c:v>
                </c:pt>
                <c:pt idx="75">
                  <c:v>9.8436371801780151E-2</c:v>
                </c:pt>
                <c:pt idx="76">
                  <c:v>0.10427039787305636</c:v>
                </c:pt>
                <c:pt idx="77">
                  <c:v>0.11044865237238718</c:v>
                </c:pt>
                <c:pt idx="78">
                  <c:v>0.11699125803697194</c:v>
                </c:pt>
                <c:pt idx="79">
                  <c:v>0.12391958047040827</c:v>
                </c:pt>
                <c:pt idx="80">
                  <c:v>0.13125629938549649</c:v>
                </c:pt>
                <c:pt idx="81">
                  <c:v>0.13902468458374229</c:v>
                </c:pt>
                <c:pt idx="82">
                  <c:v>0.14725047561661853</c:v>
                </c:pt>
                <c:pt idx="83">
                  <c:v>0.15595986029155767</c:v>
                </c:pt>
                <c:pt idx="84">
                  <c:v>0.16518113785247041</c:v>
                </c:pt>
                <c:pt idx="85">
                  <c:v>0.17494369081105712</c:v>
                </c:pt>
                <c:pt idx="86">
                  <c:v>0.1852792140406494</c:v>
                </c:pt>
                <c:pt idx="87">
                  <c:v>0.19622031319269786</c:v>
                </c:pt>
                <c:pt idx="88">
                  <c:v>0.20780240939744218</c:v>
                </c:pt>
                <c:pt idx="89">
                  <c:v>0.22006230104721003</c:v>
                </c:pt>
                <c:pt idx="90">
                  <c:v>0.23303851239881576</c:v>
                </c:pt>
                <c:pt idx="91">
                  <c:v>0.24677240019645169</c:v>
                </c:pt>
                <c:pt idx="92">
                  <c:v>0.26130762604830754</c:v>
                </c:pt>
                <c:pt idx="93">
                  <c:v>0.2766887715275913</c:v>
                </c:pt>
                <c:pt idx="94">
                  <c:v>0.292965064706456</c:v>
                </c:pt>
                <c:pt idx="95">
                  <c:v>0.31018686303111154</c:v>
                </c:pt>
                <c:pt idx="96">
                  <c:v>0.3284071664152946</c:v>
                </c:pt>
                <c:pt idx="97">
                  <c:v>0.34768296834706941</c:v>
                </c:pt>
                <c:pt idx="98">
                  <c:v>0.36807254175741655</c:v>
                </c:pt>
                <c:pt idx="99">
                  <c:v>0.38963926514290681</c:v>
                </c:pt>
                <c:pt idx="100">
                  <c:v>0.41244751207706237</c:v>
                </c:pt>
                <c:pt idx="101">
                  <c:v>0.43656708538222488</c:v>
                </c:pt>
                <c:pt idx="102">
                  <c:v>0.46206981656143531</c:v>
                </c:pt>
                <c:pt idx="103">
                  <c:v>0.48903191665914647</c:v>
                </c:pt>
                <c:pt idx="104">
                  <c:v>0.51753268738922986</c:v>
                </c:pt>
                <c:pt idx="105">
                  <c:v>0.54765556700355089</c:v>
                </c:pt>
                <c:pt idx="106">
                  <c:v>0.57948826803173159</c:v>
                </c:pt>
                <c:pt idx="107">
                  <c:v>0.61312236355557148</c:v>
                </c:pt>
                <c:pt idx="108">
                  <c:v>0.6486533339962498</c:v>
                </c:pt>
                <c:pt idx="109">
                  <c:v>0.68618116720554134</c:v>
                </c:pt>
                <c:pt idx="110">
                  <c:v>0.72580985249607832</c:v>
                </c:pt>
                <c:pt idx="111">
                  <c:v>0.76764916831000796</c:v>
                </c:pt>
                <c:pt idx="112">
                  <c:v>0.81181116414418297</c:v>
                </c:pt>
                <c:pt idx="113">
                  <c:v>0.8584136457080711</c:v>
                </c:pt>
                <c:pt idx="114">
                  <c:v>0.9075789905779158</c:v>
                </c:pt>
                <c:pt idx="115">
                  <c:v>0.95943339788367565</c:v>
                </c:pt>
                <c:pt idx="116">
                  <c:v>1.0141066673932977</c:v>
                </c:pt>
                <c:pt idx="117">
                  <c:v>1.0717346961035723</c:v>
                </c:pt>
                <c:pt idx="118">
                  <c:v>1.1324544562534129</c:v>
                </c:pt>
                <c:pt idx="119">
                  <c:v>1.1964084022981187</c:v>
                </c:pt>
                <c:pt idx="120">
                  <c:v>1.263741267501326</c:v>
                </c:pt>
                <c:pt idx="121">
                  <c:v>1.3346001566871859</c:v>
                </c:pt>
                <c:pt idx="122">
                  <c:v>1.4091345999469953</c:v>
                </c:pt>
                <c:pt idx="123">
                  <c:v>1.4874949563266191</c:v>
                </c:pt>
                <c:pt idx="124">
                  <c:v>1.5698313439311584</c:v>
                </c:pt>
                <c:pt idx="125">
                  <c:v>1.6562923551596507</c:v>
                </c:pt>
                <c:pt idx="126">
                  <c:v>1.7470252094019472</c:v>
                </c:pt>
                <c:pt idx="127">
                  <c:v>1.8421723728889643</c:v>
                </c:pt>
                <c:pt idx="128">
                  <c:v>1.9418694028416508</c:v>
                </c:pt>
                <c:pt idx="129">
                  <c:v>2.0462432986959724</c:v>
                </c:pt>
                <c:pt idx="130">
                  <c:v>2.1554105010769438</c:v>
                </c:pt>
                <c:pt idx="131">
                  <c:v>2.2694708023237893</c:v>
                </c:pt>
                <c:pt idx="132">
                  <c:v>2.3885050798086844</c:v>
                </c:pt>
                <c:pt idx="133">
                  <c:v>2.5125734724685813</c:v>
                </c:pt>
                <c:pt idx="134">
                  <c:v>2.6417044675252899</c:v>
                </c:pt>
                <c:pt idx="135">
                  <c:v>2.7758923614258899</c:v>
                </c:pt>
                <c:pt idx="136">
                  <c:v>2.9150911495181693</c:v>
                </c:pt>
                <c:pt idx="137">
                  <c:v>3.0592025962180411</c:v>
                </c:pt>
                <c:pt idx="138">
                  <c:v>3.2080708882265609</c:v>
                </c:pt>
                <c:pt idx="139">
                  <c:v>3.3614714181951486</c:v>
                </c:pt>
                <c:pt idx="140">
                  <c:v>3.5190984283308886</c:v>
                </c:pt>
                <c:pt idx="141">
                  <c:v>3.6805525960838645</c:v>
                </c:pt>
                <c:pt idx="142">
                  <c:v>3.8453315790708444</c:v>
                </c:pt>
                <c:pt idx="143">
                  <c:v>4.0128094032242396</c:v>
                </c:pt>
                <c:pt idx="144">
                  <c:v>4.1822300769993044</c:v>
                </c:pt>
                <c:pt idx="145">
                  <c:v>4.3526884362624134</c:v>
                </c:pt>
                <c:pt idx="146">
                  <c:v>4.5231219376911849</c:v>
                </c:pt>
                <c:pt idx="147">
                  <c:v>4.6922979998553496</c:v>
                </c:pt>
                <c:pt idx="148">
                  <c:v>4.8588153203873272</c:v>
                </c:pt>
                <c:pt idx="149">
                  <c:v>5.0210979386460162</c:v>
                </c:pt>
                <c:pt idx="150">
                  <c:v>5.1774126977053001</c:v>
                </c:pt>
                <c:pt idx="151">
                  <c:v>5.3258857888438929</c:v>
                </c:pt>
                <c:pt idx="152">
                  <c:v>5.4645357138567716</c:v>
                </c:pt>
                <c:pt idx="153">
                  <c:v>5.5913240691322237</c:v>
                </c:pt>
                <c:pt idx="154">
                  <c:v>5.7042130306954144</c:v>
                </c:pt>
                <c:pt idx="155">
                  <c:v>5.8012397369332449</c:v>
                </c:pt>
                <c:pt idx="156">
                  <c:v>5.8805978619214736</c:v>
                </c:pt>
                <c:pt idx="157">
                  <c:v>5.9407237690687325</c:v>
                </c:pt>
                <c:pt idx="158">
                  <c:v>5.9803767720276628</c:v>
                </c:pt>
                <c:pt idx="159">
                  <c:v>5.9987091524208127</c:v>
                </c:pt>
                <c:pt idx="160">
                  <c:v>5.9953161846647092</c:v>
                </c:pt>
                <c:pt idx="161">
                  <c:v>5.9702603964318364</c:v>
                </c:pt>
                <c:pt idx="162">
                  <c:v>5.9240679659262421</c:v>
                </c:pt>
                <c:pt idx="163">
                  <c:v>5.8576972717372646</c:v>
                </c:pt>
                <c:pt idx="164">
                  <c:v>5.7724826891627625</c:v>
                </c:pt>
                <c:pt idx="165">
                  <c:v>5.6700615830894128</c:v>
                </c:pt>
                <c:pt idx="166">
                  <c:v>5.552290710611139</c:v>
                </c:pt>
                <c:pt idx="167">
                  <c:v>5.4211622926088321</c:v>
                </c:pt>
                <c:pt idx="168">
                  <c:v>5.2787218547095875</c:v>
                </c:pt>
                <c:pt idx="169">
                  <c:v>5.127001093026756</c:v>
                </c:pt>
                <c:pt idx="170">
                  <c:v>4.967956744175976</c:v>
                </c:pt>
                <c:pt idx="171">
                  <c:v>4.8034308582838907</c:v>
                </c:pt>
                <c:pt idx="172">
                  <c:v>4.6351181729117688</c:v>
                </c:pt>
                <c:pt idx="173">
                  <c:v>4.4645496137700986</c:v>
                </c:pt>
                <c:pt idx="174">
                  <c:v>4.2930842267685145</c:v>
                </c:pt>
                <c:pt idx="175">
                  <c:v>4.1219090238980431</c:v>
                </c:pt>
                <c:pt idx="176">
                  <c:v>3.9520457797071327</c:v>
                </c:pt>
                <c:pt idx="177">
                  <c:v>3.7843595172491771</c:v>
                </c:pt>
                <c:pt idx="178">
                  <c:v>3.6195720818068216</c:v>
                </c:pt>
                <c:pt idx="179">
                  <c:v>3.4582747783191223</c:v>
                </c:pt>
                <c:pt idx="180">
                  <c:v>3.3009437045683372</c:v>
                </c:pt>
                <c:pt idx="181">
                  <c:v>3.1479515969640208</c:v>
                </c:pt>
                <c:pt idx="182">
                  <c:v>2.9995816650925007</c:v>
                </c:pt>
                <c:pt idx="183">
                  <c:v>2.8560402586450944</c:v>
                </c:pt>
                <c:pt idx="184">
                  <c:v>2.7174668631941628</c:v>
                </c:pt>
                <c:pt idx="185">
                  <c:v>2.5839446270265425</c:v>
                </c:pt>
                <c:pt idx="186">
                  <c:v>2.4555089724100059</c:v>
                </c:pt>
                <c:pt idx="187">
                  <c:v>2.3321550351215574</c:v>
                </c:pt>
                <c:pt idx="188">
                  <c:v>2.2138451377079296</c:v>
                </c:pt>
                <c:pt idx="189">
                  <c:v>2.1005138119772075</c:v>
                </c:pt>
                <c:pt idx="190">
                  <c:v>1.9920737260411625</c:v>
                </c:pt>
                <c:pt idx="191">
                  <c:v>1.8884196053495861</c:v>
                </c:pt>
                <c:pt idx="192">
                  <c:v>1.7894320946920388</c:v>
                </c:pt>
                <c:pt idx="193">
                  <c:v>1.6949807975689852</c:v>
                </c:pt>
                <c:pt idx="194">
                  <c:v>1.6049276990225949</c:v>
                </c:pt>
                <c:pt idx="195">
                  <c:v>1.5191284354941335</c:v>
                </c:pt>
                <c:pt idx="196">
                  <c:v>1.4374352591545647</c:v>
                </c:pt>
                <c:pt idx="197">
                  <c:v>1.3596978683969183</c:v>
                </c:pt>
                <c:pt idx="198">
                  <c:v>1.2857654451466289</c:v>
                </c:pt>
                <c:pt idx="199">
                  <c:v>1.215487209340588</c:v>
                </c:pt>
                <c:pt idx="200">
                  <c:v>1.1487139248326725</c:v>
                </c:pt>
                <c:pt idx="201">
                  <c:v>1.0852981664636772</c:v>
                </c:pt>
                <c:pt idx="202">
                  <c:v>1.025095422595699</c:v>
                </c:pt>
                <c:pt idx="203">
                  <c:v>0.96796405378543926</c:v>
                </c:pt>
                <c:pt idx="204">
                  <c:v>0.91376628360482681</c:v>
                </c:pt>
                <c:pt idx="205">
                  <c:v>0.86236801270548558</c:v>
                </c:pt>
                <c:pt idx="206">
                  <c:v>0.81363927368228162</c:v>
                </c:pt>
                <c:pt idx="207">
                  <c:v>0.76745445242217247</c:v>
                </c:pt>
                <c:pt idx="208">
                  <c:v>0.72369220755456842</c:v>
                </c:pt>
                <c:pt idx="209">
                  <c:v>0.68223562468956378</c:v>
                </c:pt>
                <c:pt idx="210">
                  <c:v>0.64297235746799031</c:v>
                </c:pt>
                <c:pt idx="211">
                  <c:v>0.60579434248641806</c:v>
                </c:pt>
                <c:pt idx="212">
                  <c:v>0.57059804870989517</c:v>
                </c:pt>
                <c:pt idx="213">
                  <c:v>0.53728417721860422</c:v>
                </c:pt>
                <c:pt idx="214">
                  <c:v>0.50575779766526208</c:v>
                </c:pt>
                <c:pt idx="215">
                  <c:v>0.47592807605121801</c:v>
                </c:pt>
                <c:pt idx="216">
                  <c:v>0.44770829096831227</c:v>
                </c:pt>
                <c:pt idx="217">
                  <c:v>0.42101565465609025</c:v>
                </c:pt>
                <c:pt idx="218">
                  <c:v>0.3957712342828752</c:v>
                </c:pt>
                <c:pt idx="219">
                  <c:v>0.37189979419270486</c:v>
                </c:pt>
                <c:pt idx="220">
                  <c:v>0.34932971621817294</c:v>
                </c:pt>
                <c:pt idx="221">
                  <c:v>0.32799280047863139</c:v>
                </c:pt>
                <c:pt idx="222">
                  <c:v>0.3078242084266965</c:v>
                </c:pt>
                <c:pt idx="223">
                  <c:v>0.28876229336786174</c:v>
                </c:pt>
                <c:pt idx="224">
                  <c:v>0.2707484772273252</c:v>
                </c:pt>
                <c:pt idx="225">
                  <c:v>0.25372712770514738</c:v>
                </c:pt>
                <c:pt idx="226">
                  <c:v>0.23764543658912246</c:v>
                </c:pt>
                <c:pt idx="227">
                  <c:v>0.22245329986924492</c:v>
                </c:pt>
                <c:pt idx="228">
                  <c:v>0.2081031869195428</c:v>
                </c:pt>
                <c:pt idx="229">
                  <c:v>0.19455003727764111</c:v>
                </c:pt>
                <c:pt idx="230">
                  <c:v>0.1817511561966198</c:v>
                </c:pt>
                <c:pt idx="231">
                  <c:v>0.1696660745044371</c:v>
                </c:pt>
                <c:pt idx="232">
                  <c:v>0.15825649330926345</c:v>
                </c:pt>
                <c:pt idx="233">
                  <c:v>0.14748613759748919</c:v>
                </c:pt>
                <c:pt idx="234">
                  <c:v>0.13732068583236062</c:v>
                </c:pt>
                <c:pt idx="235">
                  <c:v>0.1277276711498464</c:v>
                </c:pt>
                <c:pt idx="236">
                  <c:v>0.11867640285925711</c:v>
                </c:pt>
                <c:pt idx="237">
                  <c:v>0.110137863118348</c:v>
                </c:pt>
                <c:pt idx="238">
                  <c:v>0.10208464163158285</c:v>
                </c:pt>
                <c:pt idx="239">
                  <c:v>9.4490855351164749E-2</c:v>
                </c:pt>
                <c:pt idx="240">
                  <c:v>8.7332081008867163E-2</c:v>
                </c:pt>
                <c:pt idx="241">
                  <c:v>8.0585276503639544E-2</c:v>
                </c:pt>
                <c:pt idx="242">
                  <c:v>7.4228722831569935E-2</c:v>
                </c:pt>
                <c:pt idx="243">
                  <c:v>6.8241969193960486E-2</c:v>
                </c:pt>
                <c:pt idx="244">
                  <c:v>6.2605762811630328E-2</c:v>
                </c:pt>
                <c:pt idx="245">
                  <c:v>5.7302011503317526E-2</c:v>
                </c:pt>
                <c:pt idx="246">
                  <c:v>5.2313721279054398E-2</c:v>
                </c:pt>
                <c:pt idx="247">
                  <c:v>4.7624959192582243E-2</c:v>
                </c:pt>
                <c:pt idx="248">
                  <c:v>4.3220812396958096E-2</c:v>
                </c:pt>
                <c:pt idx="249">
                  <c:v>3.9087346186807641E-2</c:v>
                </c:pt>
                <c:pt idx="250">
                  <c:v>3.5211580538229655E-2</c:v>
                </c:pt>
                <c:pt idx="251">
                  <c:v>3.1581452531584425E-2</c:v>
                </c:pt>
                <c:pt idx="252">
                  <c:v>2.8185803577625443E-2</c:v>
                </c:pt>
                <c:pt idx="253">
                  <c:v>2.501435398907988E-2</c:v>
                </c:pt>
                <c:pt idx="254">
                  <c:v>2.2057698018195057E-2</c:v>
                </c:pt>
                <c:pt idx="255">
                  <c:v>1.9307297570693958E-2</c:v>
                </c:pt>
                <c:pt idx="256">
                  <c:v>1.6755483505298145E-2</c:v>
                </c:pt>
                <c:pt idx="257">
                  <c:v>1.4395472266640681E-2</c:v>
                </c:pt>
                <c:pt idx="258">
                  <c:v>1.2221385595823107E-2</c:v>
                </c:pt>
                <c:pt idx="259">
                  <c:v>1.022828559617211E-2</c:v>
                </c:pt>
                <c:pt idx="260">
                  <c:v>8.4122260332963345E-3</c:v>
                </c:pt>
                <c:pt idx="261">
                  <c:v>6.7703187220430113E-3</c:v>
                </c:pt>
                <c:pt idx="262">
                  <c:v>5.300824880048704E-3</c:v>
                </c:pt>
                <c:pt idx="263">
                  <c:v>4.003270805002619E-3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4-4BE7-B374-842147301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(deg)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'Peaking EQ'!$P$4</c:f>
              <c:strCache>
                <c:ptCount val="1"/>
                <c:pt idx="0">
                  <c:v>Phase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'Peaking EQ'!$E$5:$E$268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'Peaking EQ'!$P$5:$P$268</c:f>
              <c:numCache>
                <c:formatCode>General</c:formatCode>
                <c:ptCount val="264"/>
                <c:pt idx="0">
                  <c:v>0.57011493996694074</c:v>
                </c:pt>
                <c:pt idx="1">
                  <c:v>0.58682607809251086</c:v>
                </c:pt>
                <c:pt idx="2">
                  <c:v>0.60402695972133646</c:v>
                </c:pt>
                <c:pt idx="3">
                  <c:v>0.62173463308584564</c:v>
                </c:pt>
                <c:pt idx="4">
                  <c:v>0.63996044218609827</c:v>
                </c:pt>
                <c:pt idx="5">
                  <c:v>0.65872142495621711</c:v>
                </c:pt>
                <c:pt idx="6">
                  <c:v>0.67802891460115389</c:v>
                </c:pt>
                <c:pt idx="7">
                  <c:v>0.69789993706194875</c:v>
                </c:pt>
                <c:pt idx="8">
                  <c:v>0.71835720957983717</c:v>
                </c:pt>
                <c:pt idx="9">
                  <c:v>0.7394120447882101</c:v>
                </c:pt>
                <c:pt idx="10">
                  <c:v>0.76108144582809811</c:v>
                </c:pt>
                <c:pt idx="11">
                  <c:v>0.78338810461607888</c:v>
                </c:pt>
                <c:pt idx="12">
                  <c:v>0.80634900513400465</c:v>
                </c:pt>
                <c:pt idx="13">
                  <c:v>0.82997542387464918</c:v>
                </c:pt>
                <c:pt idx="14">
                  <c:v>0.85430141450545272</c:v>
                </c:pt>
                <c:pt idx="15">
                  <c:v>0.87933822905279724</c:v>
                </c:pt>
                <c:pt idx="16">
                  <c:v>0.90510280379120756</c:v>
                </c:pt>
                <c:pt idx="17">
                  <c:v>0.93162345256308321</c:v>
                </c:pt>
                <c:pt idx="18">
                  <c:v>0.9589227756503339</c:v>
                </c:pt>
                <c:pt idx="19">
                  <c:v>0.98701766011567738</c:v>
                </c:pt>
                <c:pt idx="20">
                  <c:v>1.0159363644518724</c:v>
                </c:pt>
                <c:pt idx="21">
                  <c:v>1.0456957358885102</c:v>
                </c:pt>
                <c:pt idx="22">
                  <c:v>1.0763296820797068</c:v>
                </c:pt>
                <c:pt idx="23">
                  <c:v>1.1078606956881003</c:v>
                </c:pt>
                <c:pt idx="24">
                  <c:v>1.1403112426446576</c:v>
                </c:pt>
                <c:pt idx="25">
                  <c:v>1.1737151446339797</c:v>
                </c:pt>
                <c:pt idx="26">
                  <c:v>1.2080891126033422</c:v>
                </c:pt>
                <c:pt idx="27">
                  <c:v>1.2434668994271392</c:v>
                </c:pt>
                <c:pt idx="28">
                  <c:v>1.2798822166818151</c:v>
                </c:pt>
                <c:pt idx="29">
                  <c:v>1.3173573516116319</c:v>
                </c:pt>
                <c:pt idx="30">
                  <c:v>1.3559316158869561</c:v>
                </c:pt>
                <c:pt idx="31">
                  <c:v>1.3956272012155662</c:v>
                </c:pt>
                <c:pt idx="32">
                  <c:v>1.4364833116578828</c:v>
                </c:pt>
                <c:pt idx="33">
                  <c:v>1.4785277139789421</c:v>
                </c:pt>
                <c:pt idx="34">
                  <c:v>1.5217994841928322</c:v>
                </c:pt>
                <c:pt idx="35">
                  <c:v>1.5663376236858688</c:v>
                </c:pt>
                <c:pt idx="36">
                  <c:v>1.6121696855536669</c:v>
                </c:pt>
                <c:pt idx="37">
                  <c:v>1.6593345093513276</c:v>
                </c:pt>
                <c:pt idx="38">
                  <c:v>1.7078765222613723</c:v>
                </c:pt>
                <c:pt idx="39">
                  <c:v>1.7578286845453306</c:v>
                </c:pt>
                <c:pt idx="40">
                  <c:v>1.809240888549716</c:v>
                </c:pt>
                <c:pt idx="41">
                  <c:v>1.8621401867505174</c:v>
                </c:pt>
                <c:pt idx="42">
                  <c:v>1.9165818954362663</c:v>
                </c:pt>
                <c:pt idx="43">
                  <c:v>1.9726041507202738</c:v>
                </c:pt>
                <c:pt idx="44">
                  <c:v>2.0302562846584817</c:v>
                </c:pt>
                <c:pt idx="45">
                  <c:v>2.0895761111510862</c:v>
                </c:pt>
                <c:pt idx="46">
                  <c:v>2.150618277283423</c:v>
                </c:pt>
                <c:pt idx="47">
                  <c:v>2.2134315507489646</c:v>
                </c:pt>
                <c:pt idx="48">
                  <c:v>2.2780588124233856</c:v>
                </c:pt>
                <c:pt idx="49">
                  <c:v>2.3445597029722065</c:v>
                </c:pt>
                <c:pt idx="50">
                  <c:v>2.412987926387498</c:v>
                </c:pt>
                <c:pt idx="51">
                  <c:v>2.4833855804643066</c:v>
                </c:pt>
                <c:pt idx="52">
                  <c:v>2.5558227518935843</c:v>
                </c:pt>
                <c:pt idx="53">
                  <c:v>2.6303408925545795</c:v>
                </c:pt>
                <c:pt idx="54">
                  <c:v>2.7070150155874919</c:v>
                </c:pt>
                <c:pt idx="55">
                  <c:v>2.7858914567199338</c:v>
                </c:pt>
                <c:pt idx="56">
                  <c:v>2.8670330709995455</c:v>
                </c:pt>
                <c:pt idx="57">
                  <c:v>2.9505078687459565</c:v>
                </c:pt>
                <c:pt idx="58">
                  <c:v>3.0363720468484456</c:v>
                </c:pt>
                <c:pt idx="59">
                  <c:v>3.1247037827191568</c:v>
                </c:pt>
                <c:pt idx="60">
                  <c:v>3.2155524472187205</c:v>
                </c:pt>
                <c:pt idx="61">
                  <c:v>3.309000530782479</c:v>
                </c:pt>
                <c:pt idx="62">
                  <c:v>3.4051128767463115</c:v>
                </c:pt>
                <c:pt idx="63">
                  <c:v>3.5039591498057581</c:v>
                </c:pt>
                <c:pt idx="64">
                  <c:v>3.605613747917737</c:v>
                </c:pt>
                <c:pt idx="65">
                  <c:v>3.7101501004776725</c:v>
                </c:pt>
                <c:pt idx="66">
                  <c:v>3.8176461894903833</c:v>
                </c:pt>
                <c:pt idx="67">
                  <c:v>3.9281732496398409</c:v>
                </c:pt>
                <c:pt idx="68">
                  <c:v>4.0418124671154123</c:v>
                </c:pt>
                <c:pt idx="69">
                  <c:v>4.1586492355978928</c:v>
                </c:pt>
                <c:pt idx="70">
                  <c:v>4.278756292342063</c:v>
                </c:pt>
                <c:pt idx="71">
                  <c:v>4.4022214956591652</c:v>
                </c:pt>
                <c:pt idx="72">
                  <c:v>4.5291253540952994</c:v>
                </c:pt>
                <c:pt idx="73">
                  <c:v>4.6595520199815672</c:v>
                </c:pt>
                <c:pt idx="74">
                  <c:v>4.7935890929499809</c:v>
                </c:pt>
                <c:pt idx="75">
                  <c:v>4.9313218757893367</c:v>
                </c:pt>
                <c:pt idx="76">
                  <c:v>5.0728387090452314</c:v>
                </c:pt>
                <c:pt idx="77">
                  <c:v>5.2182252115520225</c:v>
                </c:pt>
                <c:pt idx="78">
                  <c:v>5.3675695592888895</c:v>
                </c:pt>
                <c:pt idx="79">
                  <c:v>5.5209621915105354</c:v>
                </c:pt>
                <c:pt idx="80">
                  <c:v>5.6784954898034679</c:v>
                </c:pt>
                <c:pt idx="81">
                  <c:v>5.8402470551325898</c:v>
                </c:pt>
                <c:pt idx="82">
                  <c:v>6.0063176440359749</c:v>
                </c:pt>
                <c:pt idx="83">
                  <c:v>6.1767870486414722</c:v>
                </c:pt>
                <c:pt idx="84">
                  <c:v>6.3517464276398208</c:v>
                </c:pt>
                <c:pt idx="85">
                  <c:v>6.5312760910879391</c:v>
                </c:pt>
                <c:pt idx="86">
                  <c:v>6.7154666586852159</c:v>
                </c:pt>
                <c:pt idx="87">
                  <c:v>6.9043915304436734</c:v>
                </c:pt>
                <c:pt idx="88">
                  <c:v>7.0981385858289698</c:v>
                </c:pt>
                <c:pt idx="89">
                  <c:v>7.2967826432376839</c:v>
                </c:pt>
                <c:pt idx="90">
                  <c:v>7.5003902440014629</c:v>
                </c:pt>
                <c:pt idx="91">
                  <c:v>7.7090348009965028</c:v>
                </c:pt>
                <c:pt idx="92">
                  <c:v>7.9227850319443318</c:v>
                </c:pt>
                <c:pt idx="93">
                  <c:v>8.1416831761406989</c:v>
                </c:pt>
                <c:pt idx="94">
                  <c:v>8.3657964180977995</c:v>
                </c:pt>
                <c:pt idx="95">
                  <c:v>8.595163400345319</c:v>
                </c:pt>
                <c:pt idx="96">
                  <c:v>8.8298141443608866</c:v>
                </c:pt>
                <c:pt idx="97">
                  <c:v>9.069784071875441</c:v>
                </c:pt>
                <c:pt idx="98">
                  <c:v>9.3150767537119474</c:v>
                </c:pt>
                <c:pt idx="99">
                  <c:v>9.565708278763255</c:v>
                </c:pt>
                <c:pt idx="100">
                  <c:v>9.8216549569791862</c:v>
                </c:pt>
                <c:pt idx="101">
                  <c:v>10.082901893128231</c:v>
                </c:pt>
                <c:pt idx="102">
                  <c:v>10.349400956682006</c:v>
                </c:pt>
                <c:pt idx="103">
                  <c:v>10.621093588110105</c:v>
                </c:pt>
                <c:pt idx="104">
                  <c:v>10.897893754384619</c:v>
                </c:pt>
                <c:pt idx="105">
                  <c:v>11.179695269705039</c:v>
                </c:pt>
                <c:pt idx="106">
                  <c:v>11.466368940863877</c:v>
                </c:pt>
                <c:pt idx="107">
                  <c:v>11.757754851161831</c:v>
                </c:pt>
                <c:pt idx="108">
                  <c:v>12.053659309042811</c:v>
                </c:pt>
                <c:pt idx="109">
                  <c:v>12.353856044145463</c:v>
                </c:pt>
                <c:pt idx="110">
                  <c:v>12.658077906495022</c:v>
                </c:pt>
                <c:pt idx="111">
                  <c:v>12.966026028267517</c:v>
                </c:pt>
                <c:pt idx="112">
                  <c:v>13.277338980499358</c:v>
                </c:pt>
                <c:pt idx="113">
                  <c:v>13.591614495077714</c:v>
                </c:pt>
                <c:pt idx="114">
                  <c:v>13.908395217018345</c:v>
                </c:pt>
                <c:pt idx="115">
                  <c:v>14.227159015569915</c:v>
                </c:pt>
                <c:pt idx="116">
                  <c:v>14.547313335107678</c:v>
                </c:pt>
                <c:pt idx="117">
                  <c:v>14.868204267058303</c:v>
                </c:pt>
                <c:pt idx="118">
                  <c:v>15.189082220971484</c:v>
                </c:pt>
                <c:pt idx="119">
                  <c:v>15.509121423298673</c:v>
                </c:pt>
                <c:pt idx="120">
                  <c:v>15.827396383382386</c:v>
                </c:pt>
                <c:pt idx="121">
                  <c:v>16.142877121385286</c:v>
                </c:pt>
                <c:pt idx="122">
                  <c:v>16.454423098356443</c:v>
                </c:pt>
                <c:pt idx="123">
                  <c:v>16.760769692706159</c:v>
                </c:pt>
                <c:pt idx="124">
                  <c:v>17.060517773121131</c:v>
                </c:pt>
                <c:pt idx="125">
                  <c:v>17.352122724160427</c:v>
                </c:pt>
                <c:pt idx="126">
                  <c:v>17.63388797513603</c:v>
                </c:pt>
                <c:pt idx="127">
                  <c:v>17.903946597878658</c:v>
                </c:pt>
                <c:pt idx="128">
                  <c:v>18.160248837826781</c:v>
                </c:pt>
                <c:pt idx="129">
                  <c:v>18.400551348404822</c:v>
                </c:pt>
                <c:pt idx="130">
                  <c:v>18.622405112505984</c:v>
                </c:pt>
                <c:pt idx="131">
                  <c:v>18.823136140587014</c:v>
                </c:pt>
                <c:pt idx="132">
                  <c:v>18.999836919517875</c:v>
                </c:pt>
                <c:pt idx="133">
                  <c:v>19.149357093373382</c:v>
                </c:pt>
                <c:pt idx="134">
                  <c:v>19.268284282083503</c:v>
                </c:pt>
                <c:pt idx="135">
                  <c:v>19.352941095837025</c:v>
                </c:pt>
                <c:pt idx="136">
                  <c:v>19.399378560115217</c:v>
                </c:pt>
                <c:pt idx="137">
                  <c:v>19.40337269891403</c:v>
                </c:pt>
                <c:pt idx="138">
                  <c:v>19.360430860708437</c:v>
                </c:pt>
                <c:pt idx="139">
                  <c:v>19.265802499131965</c:v>
                </c:pt>
                <c:pt idx="140">
                  <c:v>19.114502043817684</c:v>
                </c:pt>
                <c:pt idx="141">
                  <c:v>18.901345499106988</c:v>
                </c:pt>
                <c:pt idx="142">
                  <c:v>18.620996351211204</c:v>
                </c:pt>
                <c:pt idx="143">
                  <c:v>18.268046710699338</c:v>
                </c:pt>
                <c:pt idx="144">
                  <c:v>17.837099628231929</c:v>
                </c:pt>
                <c:pt idx="145">
                  <c:v>17.322902482231161</c:v>
                </c:pt>
                <c:pt idx="146">
                  <c:v>16.720492354805469</c:v>
                </c:pt>
                <c:pt idx="147">
                  <c:v>16.025395942652878</c:v>
                </c:pt>
                <c:pt idx="148">
                  <c:v>15.233828885092151</c:v>
                </c:pt>
                <c:pt idx="149">
                  <c:v>14.342982912170472</c:v>
                </c:pt>
                <c:pt idx="150">
                  <c:v>13.351273606456671</c:v>
                </c:pt>
                <c:pt idx="151">
                  <c:v>12.258655511109973</c:v>
                </c:pt>
                <c:pt idx="152">
                  <c:v>11.066923200127695</c:v>
                </c:pt>
                <c:pt idx="153">
                  <c:v>9.7799475377648495</c:v>
                </c:pt>
                <c:pt idx="154">
                  <c:v>8.4039098511752073</c:v>
                </c:pt>
                <c:pt idx="155">
                  <c:v>6.9474120046876244</c:v>
                </c:pt>
                <c:pt idx="156">
                  <c:v>5.4214807617138581</c:v>
                </c:pt>
                <c:pt idx="157">
                  <c:v>3.8394023640443216</c:v>
                </c:pt>
                <c:pt idx="158">
                  <c:v>2.2164342415430633</c:v>
                </c:pt>
                <c:pt idx="159">
                  <c:v>0.56934109153949852</c:v>
                </c:pt>
                <c:pt idx="160">
                  <c:v>-1.0842062983985705</c:v>
                </c:pt>
                <c:pt idx="161">
                  <c:v>-2.726271747329561</c:v>
                </c:pt>
                <c:pt idx="162">
                  <c:v>-4.3393580408002208</c:v>
                </c:pt>
                <c:pt idx="163">
                  <c:v>-5.9070446440379101</c:v>
                </c:pt>
                <c:pt idx="164">
                  <c:v>-7.4145576967602551</c:v>
                </c:pt>
                <c:pt idx="165">
                  <c:v>-8.8491793814959507</c:v>
                </c:pt>
                <c:pt idx="166">
                  <c:v>-10.200521053009313</c:v>
                </c:pt>
                <c:pt idx="167">
                  <c:v>-11.460619076922127</c:v>
                </c:pt>
                <c:pt idx="168">
                  <c:v>-12.623923947643412</c:v>
                </c:pt>
                <c:pt idx="169">
                  <c:v>-13.687126312804804</c:v>
                </c:pt>
                <c:pt idx="170">
                  <c:v>-14.648960819429115</c:v>
                </c:pt>
                <c:pt idx="171">
                  <c:v>-15.509903569271122</c:v>
                </c:pt>
                <c:pt idx="172">
                  <c:v>-16.2718944584757</c:v>
                </c:pt>
                <c:pt idx="173">
                  <c:v>-16.938035184772573</c:v>
                </c:pt>
                <c:pt idx="174">
                  <c:v>-17.51231611521305</c:v>
                </c:pt>
                <c:pt idx="175">
                  <c:v>-17.999370346528661</c:v>
                </c:pt>
                <c:pt idx="176">
                  <c:v>-18.404257973923997</c:v>
                </c:pt>
                <c:pt idx="177">
                  <c:v>-18.732291284918876</c:v>
                </c:pt>
                <c:pt idx="178">
                  <c:v>-18.988886133253853</c:v>
                </c:pt>
                <c:pt idx="179">
                  <c:v>-19.179448897694495</c:v>
                </c:pt>
                <c:pt idx="180">
                  <c:v>-19.309286461146737</c:v>
                </c:pt>
                <c:pt idx="181">
                  <c:v>-19.383542796759127</c:v>
                </c:pt>
                <c:pt idx="182">
                  <c:v>-19.407150669813205</c:v>
                </c:pt>
                <c:pt idx="183">
                  <c:v>-19.384800266142136</c:v>
                </c:pt>
                <c:pt idx="184">
                  <c:v>-19.320920072547988</c:v>
                </c:pt>
                <c:pt idx="185">
                  <c:v>-19.219666881383535</c:v>
                </c:pt>
                <c:pt idx="186">
                  <c:v>-19.084923211254054</c:v>
                </c:pt>
                <c:pt idx="187">
                  <c:v>-18.920299632608081</c:v>
                </c:pt>
                <c:pt idx="188">
                  <c:v>-18.729142289222288</c:v>
                </c:pt>
                <c:pt idx="189">
                  <c:v>-18.514541189924593</c:v>
                </c:pt>
                <c:pt idx="190">
                  <c:v>-18.279342849233622</c:v>
                </c:pt>
                <c:pt idx="191">
                  <c:v>-18.026162125145017</c:v>
                </c:pt>
                <c:pt idx="192">
                  <c:v>-17.757395538943992</c:v>
                </c:pt>
                <c:pt idx="193">
                  <c:v>-17.475234138472207</c:v>
                </c:pt>
                <c:pt idx="194">
                  <c:v>-17.181678945016476</c:v>
                </c:pt>
                <c:pt idx="195">
                  <c:v>-16.878550877585962</c:v>
                </c:pt>
                <c:pt idx="196">
                  <c:v>-16.567506641007689</c:v>
                </c:pt>
                <c:pt idx="197">
                  <c:v>-16.250048054042043</c:v>
                </c:pt>
                <c:pt idx="198">
                  <c:v>-15.92753607960112</c:v>
                </c:pt>
                <c:pt idx="199">
                  <c:v>-15.601199346177124</c:v>
                </c:pt>
                <c:pt idx="200">
                  <c:v>-15.27214686247201</c:v>
                </c:pt>
                <c:pt idx="201">
                  <c:v>-14.941375320662154</c:v>
                </c:pt>
                <c:pt idx="202">
                  <c:v>-14.609780440101954</c:v>
                </c:pt>
                <c:pt idx="203">
                  <c:v>-14.278162464061896</c:v>
                </c:pt>
                <c:pt idx="204">
                  <c:v>-13.947237219044993</c:v>
                </c:pt>
                <c:pt idx="205">
                  <c:v>-13.617640557470525</c:v>
                </c:pt>
                <c:pt idx="206">
                  <c:v>-13.289936304169105</c:v>
                </c:pt>
                <c:pt idx="207">
                  <c:v>-12.964622907710346</c:v>
                </c:pt>
                <c:pt idx="208">
                  <c:v>-12.642137878051283</c:v>
                </c:pt>
                <c:pt idx="209">
                  <c:v>-12.322863625602226</c:v>
                </c:pt>
                <c:pt idx="210">
                  <c:v>-12.00713327985533</c:v>
                </c:pt>
                <c:pt idx="211">
                  <c:v>-11.695233000561727</c:v>
                </c:pt>
                <c:pt idx="212">
                  <c:v>-11.387408362979336</c:v>
                </c:pt>
                <c:pt idx="213">
                  <c:v>-11.083866120308009</c:v>
                </c:pt>
                <c:pt idx="214">
                  <c:v>-10.784779527666039</c:v>
                </c:pt>
                <c:pt idx="215">
                  <c:v>-10.490289894887411</c:v>
                </c:pt>
                <c:pt idx="216">
                  <c:v>-10.200510597097523</c:v>
                </c:pt>
                <c:pt idx="217">
                  <c:v>-9.9155290960954456</c:v>
                </c:pt>
                <c:pt idx="218">
                  <c:v>-9.6354097816059188</c:v>
                </c:pt>
                <c:pt idx="219">
                  <c:v>-9.360195832335064</c:v>
                </c:pt>
                <c:pt idx="220">
                  <c:v>-9.0899117863631886</c:v>
                </c:pt>
                <c:pt idx="221">
                  <c:v>-8.8245645707564329</c:v>
                </c:pt>
                <c:pt idx="222">
                  <c:v>-8.5641460497007813</c:v>
                </c:pt>
                <c:pt idx="223">
                  <c:v>-8.3086340882723118</c:v>
                </c:pt>
                <c:pt idx="224">
                  <c:v>-8.057993999396345</c:v>
                </c:pt>
                <c:pt idx="225">
                  <c:v>-7.812179855453552</c:v>
                </c:pt>
                <c:pt idx="226">
                  <c:v>-7.5711356744110194</c:v>
                </c:pt>
                <c:pt idx="227">
                  <c:v>-7.3347964896961972</c:v>
                </c:pt>
                <c:pt idx="228">
                  <c:v>-7.1030890941004676</c:v>
                </c:pt>
                <c:pt idx="229">
                  <c:v>-6.8759330580877727</c:v>
                </c:pt>
                <c:pt idx="230">
                  <c:v>-6.653241618556752</c:v>
                </c:pt>
                <c:pt idx="231">
                  <c:v>-6.4349217903114528</c:v>
                </c:pt>
                <c:pt idx="232">
                  <c:v>-6.2208758170485643</c:v>
                </c:pt>
                <c:pt idx="233">
                  <c:v>-6.0110008699941373</c:v>
                </c:pt>
                <c:pt idx="234">
                  <c:v>-5.805189963401773</c:v>
                </c:pt>
                <c:pt idx="235">
                  <c:v>-5.6033322268181553</c:v>
                </c:pt>
                <c:pt idx="236">
                  <c:v>-5.4053134498428559</c:v>
                </c:pt>
                <c:pt idx="237">
                  <c:v>-5.2110159517598698</c:v>
                </c:pt>
                <c:pt idx="238">
                  <c:v>-5.0203191153891575</c:v>
                </c:pt>
                <c:pt idx="239">
                  <c:v>-4.8330994718884597</c:v>
                </c:pt>
                <c:pt idx="240">
                  <c:v>-4.6492309437436248</c:v>
                </c:pt>
                <c:pt idx="241">
                  <c:v>-4.4685846567218732</c:v>
                </c:pt>
                <c:pt idx="242">
                  <c:v>-4.2910291069713367</c:v>
                </c:pt>
                <c:pt idx="243">
                  <c:v>-4.1164302979276499</c:v>
                </c:pt>
                <c:pt idx="244">
                  <c:v>-3.9446512732449164</c:v>
                </c:pt>
                <c:pt idx="245">
                  <c:v>-3.7755524274617795</c:v>
                </c:pt>
                <c:pt idx="246">
                  <c:v>-3.6089909033855214</c:v>
                </c:pt>
                <c:pt idx="247">
                  <c:v>-3.4448205674534376</c:v>
                </c:pt>
                <c:pt idx="248">
                  <c:v>-3.2828916952696154</c:v>
                </c:pt>
                <c:pt idx="249">
                  <c:v>-3.1230503785258108</c:v>
                </c:pt>
                <c:pt idx="250">
                  <c:v>-2.9651383751566582</c:v>
                </c:pt>
                <c:pt idx="251">
                  <c:v>-2.808992151052391</c:v>
                </c:pt>
                <c:pt idx="252">
                  <c:v>-2.6544426045794207</c:v>
                </c:pt>
                <c:pt idx="253">
                  <c:v>-2.5013139220812213</c:v>
                </c:pt>
                <c:pt idx="254">
                  <c:v>-2.3494229209240722</c:v>
                </c:pt>
                <c:pt idx="255">
                  <c:v>-2.1985778894373711</c:v>
                </c:pt>
                <c:pt idx="256">
                  <c:v>-2.0485771996190634</c:v>
                </c:pt>
                <c:pt idx="257">
                  <c:v>-1.8992080687619199</c:v>
                </c:pt>
                <c:pt idx="258">
                  <c:v>-1.7502446666837927</c:v>
                </c:pt>
                <c:pt idx="259">
                  <c:v>-1.601446064314678</c:v>
                </c:pt>
                <c:pt idx="260">
                  <c:v>-1.4525539319215079</c:v>
                </c:pt>
                <c:pt idx="261">
                  <c:v>-1.3032895872820411</c:v>
                </c:pt>
                <c:pt idx="262">
                  <c:v>-1.1533507348249918</c:v>
                </c:pt>
                <c:pt idx="263">
                  <c:v>-1.0024072647246549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5-4EF2-9C83-15132FAC2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Delay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'Peaking EQ'!$Q$4</c:f>
              <c:strCache>
                <c:ptCount val="1"/>
                <c:pt idx="0">
                  <c:v>Group Delay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'Peaking EQ'!$E$5:$E$268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'Peaking EQ'!$Q$5:$Q$268</c:f>
              <c:numCache>
                <c:formatCode>General</c:formatCode>
                <c:ptCount val="264"/>
                <c:pt idx="1">
                  <c:v>-0.15832137833077622</c:v>
                </c:pt>
                <c:pt idx="2">
                  <c:v>-0.15831751738481703</c:v>
                </c:pt>
                <c:pt idx="3">
                  <c:v>-0.158313426353657</c:v>
                </c:pt>
                <c:pt idx="4">
                  <c:v>-0.15830909162195625</c:v>
                </c:pt>
                <c:pt idx="5">
                  <c:v>-0.1583044988703155</c:v>
                </c:pt>
                <c:pt idx="6">
                  <c:v>-0.15829963305897313</c:v>
                </c:pt>
                <c:pt idx="7">
                  <c:v>-0.15829447838634619</c:v>
                </c:pt>
                <c:pt idx="8">
                  <c:v>-0.15828901669675349</c:v>
                </c:pt>
                <c:pt idx="9">
                  <c:v>-0.1582832296524801</c:v>
                </c:pt>
                <c:pt idx="10">
                  <c:v>-0.15827709878084562</c:v>
                </c:pt>
                <c:pt idx="11">
                  <c:v>-0.15827060300823637</c:v>
                </c:pt>
                <c:pt idx="12">
                  <c:v>-0.15826372014010021</c:v>
                </c:pt>
                <c:pt idx="13">
                  <c:v>-0.15825642861402175</c:v>
                </c:pt>
                <c:pt idx="14">
                  <c:v>-0.15824870303671326</c:v>
                </c:pt>
                <c:pt idx="15">
                  <c:v>-0.15824051666884389</c:v>
                </c:pt>
                <c:pt idx="16">
                  <c:v>-0.15823184426763429</c:v>
                </c:pt>
                <c:pt idx="17">
                  <c:v>-0.15822265638051045</c:v>
                </c:pt>
                <c:pt idx="18">
                  <c:v>-0.15821292096837275</c:v>
                </c:pt>
                <c:pt idx="19">
                  <c:v>-0.15820260639988848</c:v>
                </c:pt>
                <c:pt idx="20">
                  <c:v>-0.15819167835212383</c:v>
                </c:pt>
                <c:pt idx="21">
                  <c:v>-0.15818010076028896</c:v>
                </c:pt>
                <c:pt idx="22">
                  <c:v>-0.1581678345270375</c:v>
                </c:pt>
                <c:pt idx="23">
                  <c:v>-0.15815483732792404</c:v>
                </c:pt>
                <c:pt idx="24">
                  <c:v>-0.15814106703975259</c:v>
                </c:pt>
                <c:pt idx="25">
                  <c:v>-0.15812647688651341</c:v>
                </c:pt>
                <c:pt idx="26">
                  <c:v>-0.15811101897555913</c:v>
                </c:pt>
                <c:pt idx="27">
                  <c:v>-0.15809464296348558</c:v>
                </c:pt>
                <c:pt idx="28">
                  <c:v>-0.15807729182804564</c:v>
                </c:pt>
                <c:pt idx="29">
                  <c:v>-0.15805890833171715</c:v>
                </c:pt>
                <c:pt idx="30">
                  <c:v>-0.15803943082318966</c:v>
                </c:pt>
                <c:pt idx="31">
                  <c:v>-0.15801879449941966</c:v>
                </c:pt>
                <c:pt idx="32">
                  <c:v>-0.15799693118905933</c:v>
                </c:pt>
                <c:pt idx="33">
                  <c:v>-0.15797376768211416</c:v>
                </c:pt>
                <c:pt idx="34">
                  <c:v>-0.15794922694513835</c:v>
                </c:pt>
                <c:pt idx="35">
                  <c:v>-0.15792322459449062</c:v>
                </c:pt>
                <c:pt idx="36">
                  <c:v>-0.15789567526492096</c:v>
                </c:pt>
                <c:pt idx="37">
                  <c:v>-0.1578664892612926</c:v>
                </c:pt>
                <c:pt idx="38">
                  <c:v>-0.15783556683849273</c:v>
                </c:pt>
                <c:pt idx="39">
                  <c:v>-0.1578028048951762</c:v>
                </c:pt>
                <c:pt idx="40">
                  <c:v>-0.15776809300702535</c:v>
                </c:pt>
                <c:pt idx="41">
                  <c:v>-0.15773131709126903</c:v>
                </c:pt>
                <c:pt idx="42">
                  <c:v>-0.15769235513193358</c:v>
                </c:pt>
                <c:pt idx="43">
                  <c:v>-0.1576510746519198</c:v>
                </c:pt>
                <c:pt idx="44">
                  <c:v>-0.15760733834762491</c:v>
                </c:pt>
                <c:pt idx="45">
                  <c:v>-0.15756100192464165</c:v>
                </c:pt>
                <c:pt idx="46">
                  <c:v>-0.15751191137001871</c:v>
                </c:pt>
                <c:pt idx="47">
                  <c:v>-0.15745989999283441</c:v>
                </c:pt>
                <c:pt idx="48">
                  <c:v>-0.15740479729753237</c:v>
                </c:pt>
                <c:pt idx="49">
                  <c:v>-0.1573464190536176</c:v>
                </c:pt>
                <c:pt idx="50">
                  <c:v>-0.15728456630186985</c:v>
                </c:pt>
                <c:pt idx="51">
                  <c:v>-0.15721903770883253</c:v>
                </c:pt>
                <c:pt idx="52">
                  <c:v>-0.15714961346557874</c:v>
                </c:pt>
                <c:pt idx="53">
                  <c:v>-0.15707606250525974</c:v>
                </c:pt>
                <c:pt idx="54">
                  <c:v>-0.15699813879656743</c:v>
                </c:pt>
                <c:pt idx="55">
                  <c:v>-0.15691558072612946</c:v>
                </c:pt>
                <c:pt idx="56">
                  <c:v>-0.15682811925892071</c:v>
                </c:pt>
                <c:pt idx="57">
                  <c:v>-0.15673545909454861</c:v>
                </c:pt>
                <c:pt idx="58">
                  <c:v>-0.15663729286152725</c:v>
                </c:pt>
                <c:pt idx="59">
                  <c:v>-0.15653329057365062</c:v>
                </c:pt>
                <c:pt idx="60">
                  <c:v>-0.15642310877560126</c:v>
                </c:pt>
                <c:pt idx="61">
                  <c:v>-0.15630638278998521</c:v>
                </c:pt>
                <c:pt idx="62">
                  <c:v>-0.15618271837394657</c:v>
                </c:pt>
                <c:pt idx="63">
                  <c:v>-0.15605170828115064</c:v>
                </c:pt>
                <c:pt idx="64">
                  <c:v>-0.15591291681540867</c:v>
                </c:pt>
                <c:pt idx="65">
                  <c:v>-0.15576588193913268</c:v>
                </c:pt>
                <c:pt idx="66">
                  <c:v>-0.15561011374096148</c:v>
                </c:pt>
                <c:pt idx="67">
                  <c:v>-0.15544509722356817</c:v>
                </c:pt>
                <c:pt idx="68">
                  <c:v>-0.15527028676227264</c:v>
                </c:pt>
                <c:pt idx="69">
                  <c:v>-0.15508509538777662</c:v>
                </c:pt>
                <c:pt idx="70">
                  <c:v>-0.15488891048201076</c:v>
                </c:pt>
                <c:pt idx="71">
                  <c:v>-0.15468108339484973</c:v>
                </c:pt>
                <c:pt idx="72">
                  <c:v>-0.15446092274040399</c:v>
                </c:pt>
                <c:pt idx="73">
                  <c:v>-0.15422770172769265</c:v>
                </c:pt>
                <c:pt idx="74">
                  <c:v>-0.15398064627379535</c:v>
                </c:pt>
                <c:pt idx="75">
                  <c:v>-0.15371893745938153</c:v>
                </c:pt>
                <c:pt idx="76">
                  <c:v>-0.1534417091220221</c:v>
                </c:pt>
                <c:pt idx="77">
                  <c:v>-0.15314804545020758</c:v>
                </c:pt>
                <c:pt idx="78">
                  <c:v>-0.15283697836649854</c:v>
                </c:pt>
                <c:pt idx="79">
                  <c:v>-0.1525074788146055</c:v>
                </c:pt>
                <c:pt idx="80">
                  <c:v>-0.15215845309577719</c:v>
                </c:pt>
                <c:pt idx="81">
                  <c:v>-0.15178875838384032</c:v>
                </c:pt>
                <c:pt idx="82">
                  <c:v>-0.15139717472868144</c:v>
                </c:pt>
                <c:pt idx="83">
                  <c:v>-0.15098240726466167</c:v>
                </c:pt>
                <c:pt idx="84">
                  <c:v>-0.15054309543580652</c:v>
                </c:pt>
                <c:pt idx="85">
                  <c:v>-0.15007779637608887</c:v>
                </c:pt>
                <c:pt idx="86">
                  <c:v>-0.14958497998713338</c:v>
                </c:pt>
                <c:pt idx="87">
                  <c:v>-0.1490630319945917</c:v>
                </c:pt>
                <c:pt idx="88">
                  <c:v>-0.14851024171725433</c:v>
                </c:pt>
                <c:pt idx="89">
                  <c:v>-0.14792478911520493</c:v>
                </c:pt>
                <c:pt idx="90">
                  <c:v>-0.14730477113902254</c:v>
                </c:pt>
                <c:pt idx="91">
                  <c:v>-0.1466481652476179</c:v>
                </c:pt>
                <c:pt idx="92">
                  <c:v>-0.14595281372673849</c:v>
                </c:pt>
                <c:pt idx="93">
                  <c:v>-0.1452164693698571</c:v>
                </c:pt>
                <c:pt idx="94">
                  <c:v>-0.14443673771238891</c:v>
                </c:pt>
                <c:pt idx="95">
                  <c:v>-0.14361106868998319</c:v>
                </c:pt>
                <c:pt idx="96">
                  <c:v>-0.14273680548898871</c:v>
                </c:pt>
                <c:pt idx="97">
                  <c:v>-0.14181111200614244</c:v>
                </c:pt>
                <c:pt idx="98">
                  <c:v>-0.14083100340146382</c:v>
                </c:pt>
                <c:pt idx="99">
                  <c:v>-0.13979331767761882</c:v>
                </c:pt>
                <c:pt idx="100">
                  <c:v>-0.13869471821545662</c:v>
                </c:pt>
                <c:pt idx="101">
                  <c:v>-0.1375316845915561</c:v>
                </c:pt>
                <c:pt idx="102">
                  <c:v>-0.13630048176061749</c:v>
                </c:pt>
                <c:pt idx="103">
                  <c:v>-0.13499718343027259</c:v>
                </c:pt>
                <c:pt idx="104">
                  <c:v>-0.13361764054680556</c:v>
                </c:pt>
                <c:pt idx="105">
                  <c:v>-0.1321574829061086</c:v>
                </c:pt>
                <c:pt idx="106">
                  <c:v>-0.13061208391598747</c:v>
                </c:pt>
                <c:pt idx="107">
                  <c:v>-0.12897656102734509</c:v>
                </c:pt>
                <c:pt idx="108">
                  <c:v>-0.12724577798116948</c:v>
                </c:pt>
                <c:pt idx="109">
                  <c:v>-0.12541432090984952</c:v>
                </c:pt>
                <c:pt idx="110">
                  <c:v>-0.12347648690787068</c:v>
                </c:pt>
                <c:pt idx="111">
                  <c:v>-0.12142624233367538</c:v>
                </c:pt>
                <c:pt idx="112">
                  <c:v>-0.11925725406056993</c:v>
                </c:pt>
                <c:pt idx="113">
                  <c:v>-0.11696287956475644</c:v>
                </c:pt>
                <c:pt idx="114">
                  <c:v>-0.11453609406004214</c:v>
                </c:pt>
                <c:pt idx="115">
                  <c:v>-0.11196952402334205</c:v>
                </c:pt>
                <c:pt idx="116">
                  <c:v>-0.1092554552042504</c:v>
                </c:pt>
                <c:pt idx="117">
                  <c:v>-0.10638575655394074</c:v>
                </c:pt>
                <c:pt idx="118">
                  <c:v>-0.10335192246919576</c:v>
                </c:pt>
                <c:pt idx="119">
                  <c:v>-0.10014506812384605</c:v>
                </c:pt>
                <c:pt idx="120">
                  <c:v>-9.6755872714737789E-2</c:v>
                </c:pt>
                <c:pt idx="121">
                  <c:v>-9.3174633806618543E-2</c:v>
                </c:pt>
                <c:pt idx="122">
                  <c:v>-8.9391235663978885E-2</c:v>
                </c:pt>
                <c:pt idx="123">
                  <c:v>-8.5395159265684473E-2</c:v>
                </c:pt>
                <c:pt idx="124">
                  <c:v>-8.1175521263917416E-2</c:v>
                </c:pt>
                <c:pt idx="125">
                  <c:v>-7.6721104849158797E-2</c:v>
                </c:pt>
                <c:pt idx="126">
                  <c:v>-7.2020359117553431E-2</c:v>
                </c:pt>
                <c:pt idx="127">
                  <c:v>-6.7061454376977081E-2</c:v>
                </c:pt>
                <c:pt idx="128">
                  <c:v>-6.1832404033503638E-2</c:v>
                </c:pt>
                <c:pt idx="129">
                  <c:v>-5.6321147321747554E-2</c:v>
                </c:pt>
                <c:pt idx="130">
                  <c:v>-5.0515636493316335E-2</c:v>
                </c:pt>
                <c:pt idx="131">
                  <c:v>-4.4404057394937572E-2</c:v>
                </c:pt>
                <c:pt idx="132">
                  <c:v>-3.7975079459518786E-2</c:v>
                </c:pt>
                <c:pt idx="133">
                  <c:v>-3.1218013444171893E-2</c:v>
                </c:pt>
                <c:pt idx="134">
                  <c:v>-2.4123240300601458E-2</c:v>
                </c:pt>
                <c:pt idx="135">
                  <c:v>-1.6682710290368583E-2</c:v>
                </c:pt>
                <c:pt idx="136">
                  <c:v>-8.8903638582365132E-3</c:v>
                </c:pt>
                <c:pt idx="137">
                  <c:v>-7.4288937820663555E-4</c:v>
                </c:pt>
                <c:pt idx="138">
                  <c:v>7.7594475823493927E-3</c:v>
                </c:pt>
                <c:pt idx="139">
                  <c:v>1.6611888717636199E-2</c:v>
                </c:pt>
                <c:pt idx="140">
                  <c:v>2.5803936941419088E-2</c:v>
                </c:pt>
                <c:pt idx="141">
                  <c:v>3.5317926923826903E-2</c:v>
                </c:pt>
                <c:pt idx="142">
                  <c:v>4.5127524138233885E-2</c:v>
                </c:pt>
                <c:pt idx="143">
                  <c:v>5.519581523369544E-2</c:v>
                </c:pt>
                <c:pt idx="144">
                  <c:v>6.5473338059449188E-2</c:v>
                </c:pt>
                <c:pt idx="145">
                  <c:v>7.5896033664958867E-2</c:v>
                </c:pt>
                <c:pt idx="146">
                  <c:v>8.6383093894678104E-2</c:v>
                </c:pt>
                <c:pt idx="147">
                  <c:v>9.6835062770033523E-2</c:v>
                </c:pt>
                <c:pt idx="148">
                  <c:v>0.10713246291496982</c:v>
                </c:pt>
                <c:pt idx="149">
                  <c:v>0.11713507403292008</c:v>
                </c:pt>
                <c:pt idx="150">
                  <c:v>0.12668245880384357</c:v>
                </c:pt>
                <c:pt idx="151">
                  <c:v>0.1355962232431733</c:v>
                </c:pt>
                <c:pt idx="152">
                  <c:v>0.14368413532181329</c:v>
                </c:pt>
                <c:pt idx="153">
                  <c:v>0.15074689204430791</c:v>
                </c:pt>
                <c:pt idx="154">
                  <c:v>0.15658728347958828</c:v>
                </c:pt>
                <c:pt idx="155">
                  <c:v>0.16102154546503225</c:v>
                </c:pt>
                <c:pt idx="156">
                  <c:v>0.16389231971717366</c:v>
                </c:pt>
                <c:pt idx="157">
                  <c:v>0.16508191681593623</c:v>
                </c:pt>
                <c:pt idx="158">
                  <c:v>0.16452427348397058</c:v>
                </c:pt>
                <c:pt idx="159">
                  <c:v>0.16221388153241431</c:v>
                </c:pt>
                <c:pt idx="160">
                  <c:v>0.15821009755624499</c:v>
                </c:pt>
                <c:pt idx="161">
                  <c:v>0.15263583294116126</c:v>
                </c:pt>
                <c:pt idx="162">
                  <c:v>0.14567049394471732</c:v>
                </c:pt>
                <c:pt idx="163">
                  <c:v>0.13753794044519396</c:v>
                </c:pt>
                <c:pt idx="164">
                  <c:v>0.1284910527295729</c:v>
                </c:pt>
                <c:pt idx="165">
                  <c:v>0.11879496434347604</c:v>
                </c:pt>
                <c:pt idx="166">
                  <c:v>0.10871103654609929</c:v>
                </c:pt>
                <c:pt idx="167">
                  <c:v>9.8483258828948136E-2</c:v>
                </c:pt>
                <c:pt idx="168">
                  <c:v>8.8328055594376634E-2</c:v>
                </c:pt>
                <c:pt idx="169">
                  <c:v>7.8428006257215507E-2</c:v>
                </c:pt>
                <c:pt idx="170">
                  <c:v>6.8929143169703277E-2</c:v>
                </c:pt>
                <c:pt idx="171">
                  <c:v>5.9941290518203315E-2</c:v>
                </c:pt>
                <c:pt idx="172">
                  <c:v>5.1540671162567116E-2</c:v>
                </c:pt>
                <c:pt idx="173">
                  <c:v>4.3773855410729742E-2</c:v>
                </c:pt>
                <c:pt idx="174">
                  <c:v>3.6662479385239713E-2</c:v>
                </c:pt>
                <c:pt idx="175">
                  <c:v>3.0208060828390827E-2</c:v>
                </c:pt>
                <c:pt idx="176">
                  <c:v>2.4396593808181561E-2</c:v>
                </c:pt>
                <c:pt idx="177">
                  <c:v>1.9202639333483144E-2</c:v>
                </c:pt>
                <c:pt idx="178">
                  <c:v>1.4592830711972531E-2</c:v>
                </c:pt>
                <c:pt idx="179">
                  <c:v>1.0528764638485753E-2</c:v>
                </c:pt>
                <c:pt idx="180">
                  <c:v>6.9693003350437743E-3</c:v>
                </c:pt>
                <c:pt idx="181">
                  <c:v>3.8723191555648543E-3</c:v>
                </c:pt>
                <c:pt idx="182">
                  <c:v>1.1960310409456906E-3</c:v>
                </c:pt>
                <c:pt idx="183">
                  <c:v>-1.1000684772171944E-3</c:v>
                </c:pt>
                <c:pt idx="184">
                  <c:v>-3.0545616112078958E-3</c:v>
                </c:pt>
                <c:pt idx="185">
                  <c:v>-4.7037030454903346E-3</c:v>
                </c:pt>
                <c:pt idx="186">
                  <c:v>-6.0811875607348657E-3</c:v>
                </c:pt>
                <c:pt idx="187">
                  <c:v>-7.2180568093696282E-3</c:v>
                </c:pt>
                <c:pt idx="188">
                  <c:v>-8.1426973177197645E-3</c:v>
                </c:pt>
                <c:pt idx="189">
                  <c:v>-8.8809093250433666E-3</c:v>
                </c:pt>
                <c:pt idx="190">
                  <c:v>-9.4560201377248028E-3</c:v>
                </c:pt>
                <c:pt idx="191">
                  <c:v>-9.8890252869209688E-3</c:v>
                </c:pt>
                <c:pt idx="192">
                  <c:v>-1.0198748001207597E-2</c:v>
                </c:pt>
                <c:pt idx="193">
                  <c:v>-1.0402004376657238E-2</c:v>
                </c:pt>
                <c:pt idx="194">
                  <c:v>-1.0513768888122849E-2</c:v>
                </c:pt>
                <c:pt idx="195">
                  <c:v>-1.0547337238114275E-2</c:v>
                </c:pt>
                <c:pt idx="196">
                  <c:v>-1.0514481776643082E-2</c:v>
                </c:pt>
                <c:pt idx="197">
                  <c:v>-1.0425598118748342E-2</c:v>
                </c:pt>
                <c:pt idx="198">
                  <c:v>-1.0289842271697228E-2</c:v>
                </c:pt>
                <c:pt idx="199">
                  <c:v>-1.0115257355006896E-2</c:v>
                </c:pt>
                <c:pt idx="200">
                  <c:v>-9.908890202589558E-3</c:v>
                </c:pt>
                <c:pt idx="201">
                  <c:v>-9.6768978476895959E-3</c:v>
                </c:pt>
                <c:pt idx="202">
                  <c:v>-9.4246444432677847E-3</c:v>
                </c:pt>
                <c:pt idx="203">
                  <c:v>-9.1567887513030934E-3</c:v>
                </c:pt>
                <c:pt idx="204">
                  <c:v>-8.8773635489647288E-3</c:v>
                </c:pt>
                <c:pt idx="205">
                  <c:v>-8.5898471558422795E-3</c:v>
                </c:pt>
                <c:pt idx="206">
                  <c:v>-8.2972268961922502E-3</c:v>
                </c:pt>
                <c:pt idx="207">
                  <c:v>-8.0020572891917295E-3</c:v>
                </c:pt>
                <c:pt idx="208">
                  <c:v>-7.7065110987768505E-3</c:v>
                </c:pt>
                <c:pt idx="209">
                  <c:v>-7.4124249329660594E-3</c:v>
                </c:pt>
                <c:pt idx="210">
                  <c:v>-7.1213408971282114E-3</c:v>
                </c:pt>
                <c:pt idx="211">
                  <c:v>-6.8345424983173855E-3</c:v>
                </c:pt>
                <c:pt idx="212">
                  <c:v>-6.5530871592676104E-3</c:v>
                </c:pt>
                <c:pt idx="213">
                  <c:v>-6.277835121932843E-3</c:v>
                </c:pt>
                <c:pt idx="214">
                  <c:v>-6.0094749545355174E-3</c:v>
                </c:pt>
                <c:pt idx="215">
                  <c:v>-5.7485462747645585E-3</c:v>
                </c:pt>
                <c:pt idx="216">
                  <c:v>-5.495459564938807E-3</c:v>
                </c:pt>
                <c:pt idx="217">
                  <c:v>-5.2505140679444499E-3</c:v>
                </c:pt>
                <c:pt idx="218">
                  <c:v>-5.0139133121680163E-3</c:v>
                </c:pt>
                <c:pt idx="219">
                  <c:v>-4.7857788966552059E-3</c:v>
                </c:pt>
                <c:pt idx="220">
                  <c:v>-4.5661626861480033E-3</c:v>
                </c:pt>
                <c:pt idx="221">
                  <c:v>-4.3550573391004177E-3</c:v>
                </c:pt>
                <c:pt idx="222">
                  <c:v>-4.1524056832449342E-3</c:v>
                </c:pt>
                <c:pt idx="223">
                  <c:v>-3.9581090472973722E-3</c:v>
                </c:pt>
                <c:pt idx="224">
                  <c:v>-3.7720342598226301E-3</c:v>
                </c:pt>
                <c:pt idx="225">
                  <c:v>-3.5940199408788917E-3</c:v>
                </c:pt>
                <c:pt idx="226">
                  <c:v>-3.4238819784963492E-3</c:v>
                </c:pt>
                <c:pt idx="227">
                  <c:v>-3.2614182837724316E-3</c:v>
                </c:pt>
                <c:pt idx="228">
                  <c:v>-3.1064128364053267E-3</c:v>
                </c:pt>
                <c:pt idx="229">
                  <c:v>-2.9586392316038419E-3</c:v>
                </c:pt>
                <c:pt idx="230">
                  <c:v>-2.8178638370407487E-3</c:v>
                </c:pt>
                <c:pt idx="231">
                  <c:v>-2.6838482786293374E-3</c:v>
                </c:pt>
                <c:pt idx="232">
                  <c:v>-2.5563517867890221E-3</c:v>
                </c:pt>
                <c:pt idx="233">
                  <c:v>-2.4351331086666776E-3</c:v>
                </c:pt>
                <c:pt idx="234">
                  <c:v>-2.3199520292751488E-3</c:v>
                </c:pt>
                <c:pt idx="235">
                  <c:v>-2.2105708368055886E-3</c:v>
                </c:pt>
                <c:pt idx="236">
                  <c:v>-2.1067554877297716E-3</c:v>
                </c:pt>
                <c:pt idx="237">
                  <c:v>-2.0082765011981266E-3</c:v>
                </c:pt>
                <c:pt idx="238">
                  <c:v>-1.9149097241222253E-3</c:v>
                </c:pt>
                <c:pt idx="239">
                  <c:v>-1.82643702782676E-3</c:v>
                </c:pt>
                <c:pt idx="240">
                  <c:v>-1.7426468296656377E-3</c:v>
                </c:pt>
                <c:pt idx="241">
                  <c:v>-1.6633344693938838E-3</c:v>
                </c:pt>
                <c:pt idx="242">
                  <c:v>-1.5883025096035508E-3</c:v>
                </c:pt>
                <c:pt idx="243">
                  <c:v>-1.5173610495705491E-3</c:v>
                </c:pt>
                <c:pt idx="244">
                  <c:v>-1.4503278604104098E-3</c:v>
                </c:pt>
                <c:pt idx="245">
                  <c:v>-1.387028533669499E-3</c:v>
                </c:pt>
                <c:pt idx="246">
                  <c:v>-1.3272965804022444E-3</c:v>
                </c:pt>
                <c:pt idx="247">
                  <c:v>-1.2709734651452035E-3</c:v>
                </c:pt>
                <c:pt idx="248">
                  <c:v>-1.2179086923577037E-3</c:v>
                </c:pt>
                <c:pt idx="249">
                  <c:v>-1.1679598057353689E-3</c:v>
                </c:pt>
                <c:pt idx="250">
                  <c:v>-1.1209924398261158E-3</c:v>
                </c:pt>
                <c:pt idx="251">
                  <c:v>-1.0768803440954664E-3</c:v>
                </c:pt>
                <c:pt idx="252">
                  <c:v>-1.0355054346202937E-3</c:v>
                </c:pt>
                <c:pt idx="253">
                  <c:v>-9.967578727703391E-4</c:v>
                </c:pt>
                <c:pt idx="254">
                  <c:v>-9.6053616268749055E-4</c:v>
                </c:pt>
                <c:pt idx="255">
                  <c:v>-9.2674732789825055E-4</c:v>
                </c:pt>
                <c:pt idx="256">
                  <c:v>-8.9530710001472548E-4</c:v>
                </c:pt>
                <c:pt idx="257">
                  <c:v>-8.6614022092800706E-4</c:v>
                </c:pt>
                <c:pt idx="258">
                  <c:v>-8.3918083038228173E-4</c:v>
                </c:pt>
                <c:pt idx="259">
                  <c:v>-8.1437294603753688E-4</c:v>
                </c:pt>
                <c:pt idx="260">
                  <c:v>-7.9167111383456838E-4</c:v>
                </c:pt>
                <c:pt idx="261">
                  <c:v>-7.7104122785834892E-4</c:v>
                </c:pt>
                <c:pt idx="262">
                  <c:v>-7.5246157517102198E-4</c:v>
                </c:pt>
                <c:pt idx="263">
                  <c:v>-7.3592415830054715E-4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9-415C-9323-5B683B46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Response (x/x,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'Peaking EQ'!$Z$4</c:f>
              <c:strCache>
                <c:ptCount val="1"/>
                <c:pt idx="0">
                  <c:v>y(n)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'Peaking EQ'!$X$5:$X$268</c:f>
              <c:numCache>
                <c:formatCode>General</c:formatCode>
                <c:ptCount val="264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0.72916666666666674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0.85416666666666674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  <c:pt idx="48">
                  <c:v>1</c:v>
                </c:pt>
                <c:pt idx="49">
                  <c:v>1.0208333333333333</c:v>
                </c:pt>
                <c:pt idx="50">
                  <c:v>1.0416666666666667</c:v>
                </c:pt>
                <c:pt idx="51">
                  <c:v>1.0625</c:v>
                </c:pt>
                <c:pt idx="52">
                  <c:v>1.0833333333333333</c:v>
                </c:pt>
                <c:pt idx="53">
                  <c:v>1.1041666666666667</c:v>
                </c:pt>
                <c:pt idx="54">
                  <c:v>1.125</c:v>
                </c:pt>
                <c:pt idx="55">
                  <c:v>1.1458333333333333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1.2083333333333335</c:v>
                </c:pt>
                <c:pt idx="59">
                  <c:v>1.2291666666666665</c:v>
                </c:pt>
                <c:pt idx="60">
                  <c:v>1.25</c:v>
                </c:pt>
                <c:pt idx="61">
                  <c:v>1.2708333333333333</c:v>
                </c:pt>
                <c:pt idx="62">
                  <c:v>1.2916666666666667</c:v>
                </c:pt>
                <c:pt idx="63">
                  <c:v>1.3125</c:v>
                </c:pt>
                <c:pt idx="64">
                  <c:v>1.3333333333333333</c:v>
                </c:pt>
                <c:pt idx="65">
                  <c:v>1.3541666666666667</c:v>
                </c:pt>
                <c:pt idx="66">
                  <c:v>1.375</c:v>
                </c:pt>
                <c:pt idx="67">
                  <c:v>1.3958333333333333</c:v>
                </c:pt>
                <c:pt idx="68">
                  <c:v>1.4166666666666667</c:v>
                </c:pt>
                <c:pt idx="69">
                  <c:v>1.4375</c:v>
                </c:pt>
                <c:pt idx="70">
                  <c:v>1.4583333333333335</c:v>
                </c:pt>
                <c:pt idx="71">
                  <c:v>1.4791666666666665</c:v>
                </c:pt>
                <c:pt idx="72">
                  <c:v>1.5</c:v>
                </c:pt>
                <c:pt idx="73">
                  <c:v>1.5208333333333333</c:v>
                </c:pt>
                <c:pt idx="74">
                  <c:v>1.5416666666666667</c:v>
                </c:pt>
                <c:pt idx="75">
                  <c:v>1.5625</c:v>
                </c:pt>
                <c:pt idx="76">
                  <c:v>1.5833333333333333</c:v>
                </c:pt>
                <c:pt idx="77">
                  <c:v>1.6041666666666667</c:v>
                </c:pt>
                <c:pt idx="78">
                  <c:v>1.625</c:v>
                </c:pt>
                <c:pt idx="79">
                  <c:v>1.6458333333333333</c:v>
                </c:pt>
                <c:pt idx="80">
                  <c:v>1.6666666666666667</c:v>
                </c:pt>
                <c:pt idx="81">
                  <c:v>1.6875</c:v>
                </c:pt>
                <c:pt idx="82">
                  <c:v>1.7083333333333335</c:v>
                </c:pt>
                <c:pt idx="83">
                  <c:v>1.7291666666666665</c:v>
                </c:pt>
                <c:pt idx="84">
                  <c:v>1.75</c:v>
                </c:pt>
                <c:pt idx="85">
                  <c:v>1.7708333333333333</c:v>
                </c:pt>
                <c:pt idx="86">
                  <c:v>1.7916666666666667</c:v>
                </c:pt>
                <c:pt idx="87">
                  <c:v>1.8125</c:v>
                </c:pt>
                <c:pt idx="88">
                  <c:v>1.8333333333333333</c:v>
                </c:pt>
                <c:pt idx="89">
                  <c:v>1.8541666666666667</c:v>
                </c:pt>
                <c:pt idx="90">
                  <c:v>1.875</c:v>
                </c:pt>
                <c:pt idx="91">
                  <c:v>1.8958333333333333</c:v>
                </c:pt>
                <c:pt idx="92">
                  <c:v>1.9166666666666665</c:v>
                </c:pt>
                <c:pt idx="93">
                  <c:v>1.9375</c:v>
                </c:pt>
                <c:pt idx="94">
                  <c:v>1.9583333333333333</c:v>
                </c:pt>
                <c:pt idx="95">
                  <c:v>1.9791666666666667</c:v>
                </c:pt>
                <c:pt idx="96">
                  <c:v>2</c:v>
                </c:pt>
                <c:pt idx="97">
                  <c:v>2.020833333333333</c:v>
                </c:pt>
                <c:pt idx="98">
                  <c:v>2.0416666666666665</c:v>
                </c:pt>
                <c:pt idx="99">
                  <c:v>2.0625</c:v>
                </c:pt>
                <c:pt idx="100">
                  <c:v>2.0833333333333335</c:v>
                </c:pt>
                <c:pt idx="101">
                  <c:v>2.1041666666666665</c:v>
                </c:pt>
                <c:pt idx="102">
                  <c:v>2.125</c:v>
                </c:pt>
                <c:pt idx="103">
                  <c:v>2.1458333333333335</c:v>
                </c:pt>
                <c:pt idx="104">
                  <c:v>2.1666666666666665</c:v>
                </c:pt>
                <c:pt idx="105">
                  <c:v>2.1875</c:v>
                </c:pt>
                <c:pt idx="106">
                  <c:v>2.2083333333333335</c:v>
                </c:pt>
                <c:pt idx="107">
                  <c:v>2.2291666666666665</c:v>
                </c:pt>
                <c:pt idx="108">
                  <c:v>2.25</c:v>
                </c:pt>
                <c:pt idx="109">
                  <c:v>2.2708333333333335</c:v>
                </c:pt>
                <c:pt idx="110">
                  <c:v>2.2916666666666665</c:v>
                </c:pt>
                <c:pt idx="111">
                  <c:v>2.3125</c:v>
                </c:pt>
                <c:pt idx="112">
                  <c:v>2.3333333333333335</c:v>
                </c:pt>
                <c:pt idx="113">
                  <c:v>2.3541666666666665</c:v>
                </c:pt>
                <c:pt idx="114">
                  <c:v>2.375</c:v>
                </c:pt>
                <c:pt idx="115">
                  <c:v>2.395833333333333</c:v>
                </c:pt>
                <c:pt idx="116">
                  <c:v>2.416666666666667</c:v>
                </c:pt>
                <c:pt idx="117">
                  <c:v>2.4375</c:v>
                </c:pt>
                <c:pt idx="118">
                  <c:v>2.458333333333333</c:v>
                </c:pt>
                <c:pt idx="119">
                  <c:v>2.479166666666667</c:v>
                </c:pt>
                <c:pt idx="120">
                  <c:v>2.5</c:v>
                </c:pt>
                <c:pt idx="121">
                  <c:v>2.520833333333333</c:v>
                </c:pt>
                <c:pt idx="122">
                  <c:v>2.5416666666666665</c:v>
                </c:pt>
                <c:pt idx="123">
                  <c:v>2.5625</c:v>
                </c:pt>
                <c:pt idx="124">
                  <c:v>2.5833333333333335</c:v>
                </c:pt>
                <c:pt idx="125">
                  <c:v>2.6041666666666665</c:v>
                </c:pt>
                <c:pt idx="126">
                  <c:v>2.625</c:v>
                </c:pt>
                <c:pt idx="127">
                  <c:v>2.6458333333333335</c:v>
                </c:pt>
                <c:pt idx="128">
                  <c:v>2.6666666666666665</c:v>
                </c:pt>
                <c:pt idx="129">
                  <c:v>2.6875</c:v>
                </c:pt>
                <c:pt idx="130">
                  <c:v>2.7083333333333335</c:v>
                </c:pt>
                <c:pt idx="131">
                  <c:v>2.7291666666666665</c:v>
                </c:pt>
                <c:pt idx="132">
                  <c:v>2.75</c:v>
                </c:pt>
                <c:pt idx="133">
                  <c:v>2.7708333333333335</c:v>
                </c:pt>
                <c:pt idx="134">
                  <c:v>2.7916666666666665</c:v>
                </c:pt>
                <c:pt idx="135">
                  <c:v>2.8125</c:v>
                </c:pt>
                <c:pt idx="136">
                  <c:v>2.8333333333333335</c:v>
                </c:pt>
                <c:pt idx="137">
                  <c:v>2.854166666666667</c:v>
                </c:pt>
                <c:pt idx="138">
                  <c:v>2.875</c:v>
                </c:pt>
                <c:pt idx="139">
                  <c:v>2.895833333333333</c:v>
                </c:pt>
                <c:pt idx="140">
                  <c:v>2.916666666666667</c:v>
                </c:pt>
                <c:pt idx="141">
                  <c:v>2.9375</c:v>
                </c:pt>
                <c:pt idx="142">
                  <c:v>2.958333333333333</c:v>
                </c:pt>
                <c:pt idx="143">
                  <c:v>2.979166666666667</c:v>
                </c:pt>
                <c:pt idx="144">
                  <c:v>3</c:v>
                </c:pt>
                <c:pt idx="145">
                  <c:v>3.0208333333333335</c:v>
                </c:pt>
                <c:pt idx="146">
                  <c:v>3.0416666666666665</c:v>
                </c:pt>
                <c:pt idx="147">
                  <c:v>3.0625</c:v>
                </c:pt>
                <c:pt idx="148">
                  <c:v>3.0833333333333335</c:v>
                </c:pt>
                <c:pt idx="149">
                  <c:v>3.1041666666666665</c:v>
                </c:pt>
                <c:pt idx="150">
                  <c:v>3.125</c:v>
                </c:pt>
                <c:pt idx="151">
                  <c:v>3.1458333333333335</c:v>
                </c:pt>
                <c:pt idx="152">
                  <c:v>3.1666666666666665</c:v>
                </c:pt>
                <c:pt idx="153">
                  <c:v>3.1875</c:v>
                </c:pt>
                <c:pt idx="154">
                  <c:v>3.2083333333333335</c:v>
                </c:pt>
                <c:pt idx="155">
                  <c:v>3.2291666666666665</c:v>
                </c:pt>
                <c:pt idx="156">
                  <c:v>3.25</c:v>
                </c:pt>
                <c:pt idx="157">
                  <c:v>3.2708333333333335</c:v>
                </c:pt>
                <c:pt idx="158">
                  <c:v>3.2916666666666665</c:v>
                </c:pt>
                <c:pt idx="159">
                  <c:v>3.3125</c:v>
                </c:pt>
                <c:pt idx="160">
                  <c:v>3.3333333333333335</c:v>
                </c:pt>
                <c:pt idx="161">
                  <c:v>3.354166666666667</c:v>
                </c:pt>
                <c:pt idx="162">
                  <c:v>3.375</c:v>
                </c:pt>
                <c:pt idx="163">
                  <c:v>3.395833333333333</c:v>
                </c:pt>
                <c:pt idx="164">
                  <c:v>3.416666666666667</c:v>
                </c:pt>
                <c:pt idx="165">
                  <c:v>3.4375</c:v>
                </c:pt>
                <c:pt idx="166">
                  <c:v>3.458333333333333</c:v>
                </c:pt>
                <c:pt idx="167">
                  <c:v>3.479166666666667</c:v>
                </c:pt>
                <c:pt idx="168">
                  <c:v>3.5</c:v>
                </c:pt>
                <c:pt idx="169">
                  <c:v>3.5208333333333335</c:v>
                </c:pt>
                <c:pt idx="170">
                  <c:v>3.5416666666666665</c:v>
                </c:pt>
                <c:pt idx="171">
                  <c:v>3.5625</c:v>
                </c:pt>
                <c:pt idx="172">
                  <c:v>3.5833333333333335</c:v>
                </c:pt>
                <c:pt idx="173">
                  <c:v>3.6041666666666665</c:v>
                </c:pt>
                <c:pt idx="174">
                  <c:v>3.625</c:v>
                </c:pt>
                <c:pt idx="175">
                  <c:v>3.6458333333333335</c:v>
                </c:pt>
                <c:pt idx="176">
                  <c:v>3.6666666666666665</c:v>
                </c:pt>
                <c:pt idx="177">
                  <c:v>3.6875</c:v>
                </c:pt>
                <c:pt idx="178">
                  <c:v>3.7083333333333335</c:v>
                </c:pt>
                <c:pt idx="179">
                  <c:v>3.7291666666666665</c:v>
                </c:pt>
                <c:pt idx="180">
                  <c:v>3.75</c:v>
                </c:pt>
                <c:pt idx="181">
                  <c:v>3.7708333333333335</c:v>
                </c:pt>
                <c:pt idx="182">
                  <c:v>3.7916666666666665</c:v>
                </c:pt>
                <c:pt idx="183">
                  <c:v>3.8125</c:v>
                </c:pt>
                <c:pt idx="184">
                  <c:v>3.833333333333333</c:v>
                </c:pt>
                <c:pt idx="185">
                  <c:v>3.854166666666667</c:v>
                </c:pt>
                <c:pt idx="186">
                  <c:v>3.875</c:v>
                </c:pt>
                <c:pt idx="187">
                  <c:v>3.895833333333333</c:v>
                </c:pt>
                <c:pt idx="188">
                  <c:v>3.9166666666666665</c:v>
                </c:pt>
                <c:pt idx="189">
                  <c:v>3.9375</c:v>
                </c:pt>
                <c:pt idx="190">
                  <c:v>3.9583333333333335</c:v>
                </c:pt>
                <c:pt idx="191">
                  <c:v>3.9791666666666665</c:v>
                </c:pt>
                <c:pt idx="192">
                  <c:v>4</c:v>
                </c:pt>
                <c:pt idx="193">
                  <c:v>4.0208333333333339</c:v>
                </c:pt>
                <c:pt idx="194">
                  <c:v>4.0416666666666661</c:v>
                </c:pt>
                <c:pt idx="195">
                  <c:v>4.0625</c:v>
                </c:pt>
                <c:pt idx="196">
                  <c:v>4.083333333333333</c:v>
                </c:pt>
                <c:pt idx="197">
                  <c:v>4.104166666666667</c:v>
                </c:pt>
                <c:pt idx="198">
                  <c:v>4.125</c:v>
                </c:pt>
                <c:pt idx="199">
                  <c:v>4.145833333333333</c:v>
                </c:pt>
                <c:pt idx="200">
                  <c:v>4.166666666666667</c:v>
                </c:pt>
                <c:pt idx="201">
                  <c:v>4.1875</c:v>
                </c:pt>
                <c:pt idx="202">
                  <c:v>4.208333333333333</c:v>
                </c:pt>
                <c:pt idx="203">
                  <c:v>4.229166666666667</c:v>
                </c:pt>
                <c:pt idx="204">
                  <c:v>4.25</c:v>
                </c:pt>
                <c:pt idx="205">
                  <c:v>4.270833333333333</c:v>
                </c:pt>
                <c:pt idx="206">
                  <c:v>4.291666666666667</c:v>
                </c:pt>
                <c:pt idx="207">
                  <c:v>4.3125</c:v>
                </c:pt>
                <c:pt idx="208">
                  <c:v>4.333333333333333</c:v>
                </c:pt>
                <c:pt idx="209">
                  <c:v>4.354166666666667</c:v>
                </c:pt>
                <c:pt idx="210">
                  <c:v>4.375</c:v>
                </c:pt>
                <c:pt idx="211">
                  <c:v>4.395833333333333</c:v>
                </c:pt>
                <c:pt idx="212">
                  <c:v>4.416666666666667</c:v>
                </c:pt>
                <c:pt idx="213">
                  <c:v>4.4375</c:v>
                </c:pt>
                <c:pt idx="214">
                  <c:v>4.458333333333333</c:v>
                </c:pt>
                <c:pt idx="215">
                  <c:v>4.479166666666667</c:v>
                </c:pt>
                <c:pt idx="216">
                  <c:v>4.5</c:v>
                </c:pt>
                <c:pt idx="217">
                  <c:v>4.520833333333333</c:v>
                </c:pt>
                <c:pt idx="218">
                  <c:v>4.541666666666667</c:v>
                </c:pt>
                <c:pt idx="219">
                  <c:v>4.5625</c:v>
                </c:pt>
                <c:pt idx="220">
                  <c:v>4.583333333333333</c:v>
                </c:pt>
                <c:pt idx="221">
                  <c:v>4.604166666666667</c:v>
                </c:pt>
                <c:pt idx="222">
                  <c:v>4.625</c:v>
                </c:pt>
                <c:pt idx="223">
                  <c:v>4.645833333333333</c:v>
                </c:pt>
                <c:pt idx="224">
                  <c:v>4.666666666666667</c:v>
                </c:pt>
                <c:pt idx="225">
                  <c:v>4.6875</c:v>
                </c:pt>
                <c:pt idx="226">
                  <c:v>4.708333333333333</c:v>
                </c:pt>
                <c:pt idx="227">
                  <c:v>4.7291666666666661</c:v>
                </c:pt>
                <c:pt idx="228">
                  <c:v>4.75</c:v>
                </c:pt>
                <c:pt idx="229">
                  <c:v>4.7708333333333339</c:v>
                </c:pt>
                <c:pt idx="230">
                  <c:v>4.7916666666666661</c:v>
                </c:pt>
                <c:pt idx="231">
                  <c:v>4.8125</c:v>
                </c:pt>
                <c:pt idx="232">
                  <c:v>4.8333333333333339</c:v>
                </c:pt>
                <c:pt idx="233">
                  <c:v>4.8541666666666661</c:v>
                </c:pt>
                <c:pt idx="234">
                  <c:v>4.875</c:v>
                </c:pt>
                <c:pt idx="235">
                  <c:v>4.8958333333333339</c:v>
                </c:pt>
                <c:pt idx="236">
                  <c:v>4.9166666666666661</c:v>
                </c:pt>
                <c:pt idx="237">
                  <c:v>4.9375</c:v>
                </c:pt>
                <c:pt idx="238">
                  <c:v>4.9583333333333339</c:v>
                </c:pt>
                <c:pt idx="239">
                  <c:v>4.9791666666666661</c:v>
                </c:pt>
                <c:pt idx="240">
                  <c:v>5</c:v>
                </c:pt>
                <c:pt idx="241">
                  <c:v>5.0208333333333339</c:v>
                </c:pt>
                <c:pt idx="242">
                  <c:v>5.0416666666666661</c:v>
                </c:pt>
                <c:pt idx="243">
                  <c:v>5.0625</c:v>
                </c:pt>
                <c:pt idx="244">
                  <c:v>5.083333333333333</c:v>
                </c:pt>
                <c:pt idx="245">
                  <c:v>5.104166666666667</c:v>
                </c:pt>
                <c:pt idx="246">
                  <c:v>5.125</c:v>
                </c:pt>
                <c:pt idx="247">
                  <c:v>5.145833333333333</c:v>
                </c:pt>
                <c:pt idx="248">
                  <c:v>5.166666666666667</c:v>
                </c:pt>
                <c:pt idx="249">
                  <c:v>5.1875</c:v>
                </c:pt>
                <c:pt idx="250">
                  <c:v>5.208333333333333</c:v>
                </c:pt>
                <c:pt idx="251">
                  <c:v>5.229166666666667</c:v>
                </c:pt>
                <c:pt idx="252">
                  <c:v>5.25</c:v>
                </c:pt>
                <c:pt idx="253">
                  <c:v>5.270833333333333</c:v>
                </c:pt>
                <c:pt idx="254">
                  <c:v>5.291666666666667</c:v>
                </c:pt>
                <c:pt idx="255">
                  <c:v>5.3125</c:v>
                </c:pt>
                <c:pt idx="256">
                  <c:v>5.333333333333333</c:v>
                </c:pt>
                <c:pt idx="257">
                  <c:v>5.354166666666667</c:v>
                </c:pt>
                <c:pt idx="258">
                  <c:v>5.375</c:v>
                </c:pt>
                <c:pt idx="259">
                  <c:v>5.395833333333333</c:v>
                </c:pt>
                <c:pt idx="260">
                  <c:v>5.416666666666667</c:v>
                </c:pt>
                <c:pt idx="261">
                  <c:v>5.4375</c:v>
                </c:pt>
                <c:pt idx="262">
                  <c:v>5.458333333333333</c:v>
                </c:pt>
                <c:pt idx="263">
                  <c:v>5.479166666666667</c:v>
                </c:pt>
              </c:numCache>
            </c:numRef>
          </c:xVal>
          <c:yVal>
            <c:numRef>
              <c:f>'Peaking EQ'!$Z$5:$Z$268</c:f>
              <c:numCache>
                <c:formatCode>General</c:formatCode>
                <c:ptCount val="264"/>
                <c:pt idx="0">
                  <c:v>1.0610510792184844</c:v>
                </c:pt>
                <c:pt idx="1">
                  <c:v>0.1136316815477536</c:v>
                </c:pt>
                <c:pt idx="2">
                  <c:v>9.6885433140208144E-2</c:v>
                </c:pt>
                <c:pt idx="3">
                  <c:v>8.0637623073929937E-2</c:v>
                </c:pt>
                <c:pt idx="4">
                  <c:v>6.508805250672306E-2</c:v>
                </c:pt>
                <c:pt idx="5">
                  <c:v>5.0400796094499586E-2</c:v>
                </c:pt>
                <c:pt idx="6">
                  <c:v>3.6705949885325585E-2</c:v>
                </c:pt>
                <c:pt idx="7">
                  <c:v>2.4101710496250282E-2</c:v>
                </c:pt>
                <c:pt idx="8">
                  <c:v>1.2656711536979004E-2</c:v>
                </c:pt>
                <c:pt idx="9">
                  <c:v>2.4125481958655187E-3</c:v>
                </c:pt>
                <c:pt idx="10">
                  <c:v>-6.6135736427960041E-3</c:v>
                </c:pt>
                <c:pt idx="11">
                  <c:v>-1.4426121574790098E-2</c:v>
                </c:pt>
                <c:pt idx="12">
                  <c:v>-2.1048505947157681E-2</c:v>
                </c:pt>
                <c:pt idx="13">
                  <c:v>-2.6520379910535664E-2</c:v>
                </c:pt>
                <c:pt idx="14">
                  <c:v>-3.0895009839380753E-2</c:v>
                </c:pt>
                <c:pt idx="15">
                  <c:v>-3.423674972000855E-2</c:v>
                </c:pt>
                <c:pt idx="16">
                  <c:v>-3.6618647314429167E-2</c:v>
                </c:pt>
                <c:pt idx="17">
                  <c:v>-3.8120204379971066E-2</c:v>
                </c:pt>
                <c:pt idx="18">
                  <c:v>-3.8825308017055388E-2</c:v>
                </c:pt>
                <c:pt idx="19">
                  <c:v>-3.8820345374549217E-2</c:v>
                </c:pt>
                <c:pt idx="20">
                  <c:v>-3.8192509496926673E-2</c:v>
                </c:pt>
                <c:pt idx="21">
                  <c:v>-3.7028300072599087E-2</c:v>
                </c:pt>
                <c:pt idx="22">
                  <c:v>-3.5412219251314436E-2</c:v>
                </c:pt>
                <c:pt idx="23">
                  <c:v>-3.342565954498105E-2</c:v>
                </c:pt>
                <c:pt idx="24">
                  <c:v>-3.114597810756475E-2</c:v>
                </c:pt>
                <c:pt idx="25">
                  <c:v>-2.8645749396158483E-2</c:v>
                </c:pt>
                <c:pt idx="26">
                  <c:v>-2.5992186331606111E-2</c:v>
                </c:pt>
                <c:pt idx="27">
                  <c:v>-2.3246718583150968E-2</c:v>
                </c:pt>
                <c:pt idx="28">
                  <c:v>-2.0464715473645922E-2</c:v>
                </c:pt>
                <c:pt idx="29">
                  <c:v>-1.7695340213121049E-2</c:v>
                </c:pt>
                <c:pt idx="30">
                  <c:v>-1.4981521690011754E-2</c:v>
                </c:pt>
                <c:pt idx="31">
                  <c:v>-1.2360029850727391E-2</c:v>
                </c:pt>
                <c:pt idx="32">
                  <c:v>-9.8616407483422368E-3</c:v>
                </c:pt>
                <c:pt idx="33">
                  <c:v>-7.5113776086984732E-3</c:v>
                </c:pt>
                <c:pt idx="34">
                  <c:v>-5.3288147161558146E-3</c:v>
                </c:pt>
                <c:pt idx="35">
                  <c:v>-3.3284315314412892E-3</c:v>
                </c:pt>
                <c:pt idx="36">
                  <c:v>-1.5200051915727842E-3</c:v>
                </c:pt>
                <c:pt idx="37">
                  <c:v>9.0969620811744666E-5</c:v>
                </c:pt>
                <c:pt idx="38">
                  <c:v>1.5028435398879031E-3</c:v>
                </c:pt>
                <c:pt idx="39">
                  <c:v>2.7173672501042447E-3</c:v>
                </c:pt>
                <c:pt idx="40">
                  <c:v>3.739246239251588E-3</c:v>
                </c:pt>
                <c:pt idx="41">
                  <c:v>4.5757027197155277E-3</c:v>
                </c:pt>
                <c:pt idx="42">
                  <c:v>5.2360508743481086E-3</c:v>
                </c:pt>
                <c:pt idx="43">
                  <c:v>5.7312906140994119E-3</c:v>
                </c:pt>
                <c:pt idx="44">
                  <c:v>6.0737241008618796E-3</c:v>
                </c:pt>
                <c:pt idx="45">
                  <c:v>6.2765984015268374E-3</c:v>
                </c:pt>
                <c:pt idx="46">
                  <c:v>6.3537768066147726E-3</c:v>
                </c:pt>
                <c:pt idx="47">
                  <c:v>6.3194405756663132E-3</c:v>
                </c:pt>
                <c:pt idx="48">
                  <c:v>6.1878221667145744E-3</c:v>
                </c:pt>
                <c:pt idx="49">
                  <c:v>5.9729703717873606E-3</c:v>
                </c:pt>
                <c:pt idx="50">
                  <c:v>5.688547216188335E-3</c:v>
                </c:pt>
                <c:pt idx="51">
                  <c:v>5.347655986609438E-3</c:v>
                </c:pt>
                <c:pt idx="52">
                  <c:v>4.9626993310734465E-3</c:v>
                </c:pt>
                <c:pt idx="53">
                  <c:v>4.5452660204073E-3</c:v>
                </c:pt>
                <c:pt idx="54">
                  <c:v>4.1060446736427541E-3</c:v>
                </c:pt>
                <c:pt idx="55">
                  <c:v>3.6547625249490441E-3</c:v>
                </c:pt>
                <c:pt idx="56">
                  <c:v>3.2001471433635836E-3</c:v>
                </c:pt>
                <c:pt idx="57">
                  <c:v>2.7499089042016056E-3</c:v>
                </c:pt>
                <c:pt idx="58">
                  <c:v>2.3107419477798484E-3</c:v>
                </c:pt>
                <c:pt idx="59">
                  <c:v>1.888341341970079E-3</c:v>
                </c:pt>
                <c:pt idx="60">
                  <c:v>1.4874341849989308E-3</c:v>
                </c:pt>
                <c:pt idx="61">
                  <c:v>1.1118224387244749E-3</c:v>
                </c:pt>
                <c:pt idx="62">
                  <c:v>7.6443536532225589E-4</c:v>
                </c:pt>
                <c:pt idx="63">
                  <c:v>4.4738954703185034E-4</c:v>
                </c:pt>
                <c:pt idx="64">
                  <c:v>1.6205459468897094E-4</c:v>
                </c:pt>
                <c:pt idx="65">
                  <c:v>-9.0877208201669559E-5</c:v>
                </c:pt>
                <c:pt idx="66">
                  <c:v>-3.1131892721105825E-4</c:v>
                </c:pt>
                <c:pt idx="67">
                  <c:v>-4.9971610693500858E-4</c:v>
                </c:pt>
                <c:pt idx="68">
                  <c:v>-6.5697428890052422E-4</c:v>
                </c:pt>
                <c:pt idx="69">
                  <c:v>-7.8438803394692731E-4</c:v>
                </c:pt>
                <c:pt idx="70">
                  <c:v>-8.8357240445819589E-4</c:v>
                </c:pt>
                <c:pt idx="71">
                  <c:v>-9.563977051071877E-4</c:v>
                </c:pt>
                <c:pt idx="72">
                  <c:v>-1.0049281304560316E-3</c:v>
                </c:pt>
                <c:pt idx="73">
                  <c:v>-1.031364825469032E-3</c:v>
                </c:pt>
                <c:pt idx="74">
                  <c:v>-1.0379937320352402E-3</c:v>
                </c:pt>
                <c:pt idx="75">
                  <c:v>-1.0271384719583391E-3</c:v>
                </c:pt>
                <c:pt idx="76">
                  <c:v>-1.0011184052552801E-3</c:v>
                </c:pt>
                <c:pt idx="77">
                  <c:v>-9.6221190245247802E-4</c:v>
                </c:pt>
                <c:pt idx="78">
                  <c:v>-9.1262478108141722E-4</c:v>
                </c:pt>
                <c:pt idx="79">
                  <c:v>-8.5446377974425752E-4</c:v>
                </c:pt>
                <c:pt idx="80">
                  <c:v>-7.8971487774843086E-4</c:v>
                </c:pt>
                <c:pt idx="81">
                  <c:v>-7.2022621404130771E-4</c:v>
                </c:pt>
                <c:pt idx="82">
                  <c:v>-6.4769531552112301E-4</c:v>
                </c:pt>
                <c:pt idx="83">
                  <c:v>-5.7366031115757294E-4</c:v>
                </c:pt>
                <c:pt idx="84">
                  <c:v>-4.9949478403683249E-4</c:v>
                </c:pt>
                <c:pt idx="85">
                  <c:v>-4.2640589769785901E-4</c:v>
                </c:pt>
                <c:pt idx="86">
                  <c:v>-3.5543542515117395E-4</c:v>
                </c:pt>
                <c:pt idx="87">
                  <c:v>-2.8746330794241799E-4</c:v>
                </c:pt>
                <c:pt idx="88">
                  <c:v>-2.2321337770513615E-4</c:v>
                </c:pt>
                <c:pt idx="89">
                  <c:v>-1.6326088300911015E-4</c:v>
                </c:pt>
                <c:pt idx="90">
                  <c:v>-1.0804147913797191E-4</c:v>
                </c:pt>
                <c:pt idx="91">
                  <c:v>-5.7861356936813636E-5</c:v>
                </c:pt>
                <c:pt idx="92">
                  <c:v>-1.2908208308400293E-5</c:v>
                </c:pt>
                <c:pt idx="93">
                  <c:v>2.6737250398492266E-5</c:v>
                </c:pt>
                <c:pt idx="94">
                  <c:v>6.1089450626439847E-5</c:v>
                </c:pt>
                <c:pt idx="95">
                  <c:v>9.0246066776297643E-5</c:v>
                </c:pt>
                <c:pt idx="96">
                  <c:v>1.143762349589535E-4</c:v>
                </c:pt>
                <c:pt idx="97">
                  <c:v>1.3370906938523953E-4</c:v>
                </c:pt>
                <c:pt idx="98">
                  <c:v>1.4852262431360304E-4</c:v>
                </c:pt>
                <c:pt idx="99">
                  <c:v>1.5913342417188804E-4</c:v>
                </c:pt>
                <c:pt idx="100">
                  <c:v>1.6588666030131194E-4</c:v>
                </c:pt>
                <c:pt idx="101">
                  <c:v>1.691471299863558E-4</c:v>
                </c:pt>
                <c:pt idx="102">
                  <c:v>1.6929097222997022E-4</c:v>
                </c:pt>
                <c:pt idx="103">
                  <c:v>1.6669823525594456E-4</c:v>
                </c:pt>
                <c:pt idx="104">
                  <c:v>1.6174629307047096E-4</c:v>
                </c:pt>
                <c:pt idx="105">
                  <c:v>1.5480411265209496E-4</c:v>
                </c:pt>
                <c:pt idx="106">
                  <c:v>1.4622735948503939E-4</c:v>
                </c:pt>
                <c:pt idx="107">
                  <c:v>1.3635431719367106E-4</c:v>
                </c:pt>
                <c:pt idx="108">
                  <c:v>1.2550258693496159E-4</c:v>
                </c:pt>
                <c:pt idx="109">
                  <c:v>1.139665238956654E-4</c:v>
                </c:pt>
                <c:pt idx="110">
                  <c:v>1.0201536163536616E-4</c:v>
                </c:pt>
                <c:pt idx="111">
                  <c:v>8.9891970012496959E-5</c:v>
                </c:pt>
                <c:pt idx="112">
                  <c:v>7.7812188911807224E-5</c:v>
                </c:pt>
                <c:pt idx="113">
                  <c:v>6.5964677832806479E-5</c:v>
                </c:pt>
                <c:pt idx="114">
                  <c:v>5.4511220467325081E-5</c:v>
                </c:pt>
                <c:pt idx="115">
                  <c:v>4.3587423554853064E-5</c:v>
                </c:pt>
                <c:pt idx="116">
                  <c:v>3.3303750420212477E-5</c:v>
                </c:pt>
                <c:pt idx="117">
                  <c:v>2.3746831534256381E-5</c:v>
                </c:pt>
                <c:pt idx="118">
                  <c:v>1.4980997062942225E-5</c:v>
                </c:pt>
                <c:pt idx="119">
                  <c:v>7.0499795566756818E-6</c:v>
                </c:pt>
                <c:pt idx="120">
                  <c:v>-2.1261439850027737E-8</c:v>
                </c:pt>
                <c:pt idx="121">
                  <c:v>-6.2246371194577063E-6</c:v>
                </c:pt>
                <c:pt idx="122">
                  <c:v>-1.1566989565089502E-5</c:v>
                </c:pt>
                <c:pt idx="123">
                  <c:v>-1.6068150088868294E-5</c:v>
                </c:pt>
                <c:pt idx="124">
                  <c:v>-1.975902716454985E-5</c:v>
                </c:pt>
                <c:pt idx="125">
                  <c:v>-2.2679751031898697E-5</c:v>
                </c:pt>
                <c:pt idx="126">
                  <c:v>-2.4877897819243365E-5</c:v>
                </c:pt>
                <c:pt idx="127">
                  <c:v>-2.6406811950492515E-5</c:v>
                </c:pt>
                <c:pt idx="128">
                  <c:v>-2.732404172206481E-5</c:v>
                </c:pt>
                <c:pt idx="129">
                  <c:v>-2.7689899291398969E-5</c:v>
                </c:pt>
                <c:pt idx="130">
                  <c:v>-2.7566152941407186E-5</c:v>
                </c:pt>
                <c:pt idx="131">
                  <c:v>-2.7014856395963536E-5</c:v>
                </c:pt>
                <c:pt idx="132">
                  <c:v>-2.6097317174558506E-5</c:v>
                </c:pt>
                <c:pt idx="133">
                  <c:v>-2.4873203497273171E-5</c:v>
                </c:pt>
                <c:pt idx="134">
                  <c:v>-2.3399787085984354E-5</c:v>
                </c:pt>
                <c:pt idx="135">
                  <c:v>-2.1731317350735493E-5</c:v>
                </c:pt>
                <c:pt idx="136">
                  <c:v>-1.9918520893502527E-5</c:v>
                </c:pt>
                <c:pt idx="137">
                  <c:v>-1.8008218993313312E-5</c:v>
                </c:pt>
                <c:pt idx="138">
                  <c:v>-1.6043054741825871E-5</c:v>
                </c:pt>
                <c:pt idx="139">
                  <c:v>-1.4061320759469756E-5</c:v>
                </c:pt>
                <c:pt idx="140">
                  <c:v>-1.2096877919585705E-5</c:v>
                </c:pt>
                <c:pt idx="141">
                  <c:v>-1.0179155220741051E-5</c:v>
                </c:pt>
                <c:pt idx="142">
                  <c:v>-8.3332208537379684E-6</c:v>
                </c:pt>
                <c:pt idx="143">
                  <c:v>-6.5799145875218553E-6</c:v>
                </c:pt>
                <c:pt idx="144">
                  <c:v>-4.9360318249682477E-6</c:v>
                </c:pt>
                <c:pt idx="145">
                  <c:v>-3.4145500334467021E-6</c:v>
                </c:pt>
                <c:pt idx="146">
                  <c:v>-2.0248887148460066E-6</c:v>
                </c:pt>
                <c:pt idx="147">
                  <c:v>-7.7319462502418528E-7</c:v>
                </c:pt>
                <c:pt idx="148">
                  <c:v>3.3735543582691989E-7</c:v>
                </c:pt>
                <c:pt idx="149">
                  <c:v>1.3062412805882893E-6</c:v>
                </c:pt>
                <c:pt idx="150">
                  <c:v>2.1352817674774104E-6</c:v>
                </c:pt>
                <c:pt idx="151">
                  <c:v>2.8283186258852348E-6</c:v>
                </c:pt>
                <c:pt idx="152">
                  <c:v>3.3909065827976949E-6</c:v>
                </c:pt>
                <c:pt idx="153">
                  <c:v>3.8300139936124489E-6</c:v>
                </c:pt>
                <c:pt idx="154">
                  <c:v>4.1537374967157803E-6</c:v>
                </c:pt>
                <c:pt idx="155">
                  <c:v>4.3710335541854864E-6</c:v>
                </c:pt>
                <c:pt idx="156">
                  <c:v>4.4914691186177726E-6</c:v>
                </c:pt>
                <c:pt idx="157">
                  <c:v>4.524993084086592E-6</c:v>
                </c:pt>
                <c:pt idx="158">
                  <c:v>4.4817296420259755E-6</c:v>
                </c:pt>
                <c:pt idx="159">
                  <c:v>4.3717941735150301E-6</c:v>
                </c:pt>
                <c:pt idx="160">
                  <c:v>4.2051318700227237E-6</c:v>
                </c:pt>
                <c:pt idx="161">
                  <c:v>3.9913788860722963E-6</c:v>
                </c:pt>
                <c:pt idx="162">
                  <c:v>3.7397454895188578E-6</c:v>
                </c:pt>
                <c:pt idx="163">
                  <c:v>3.4589203873871245E-6</c:v>
                </c:pt>
                <c:pt idx="164">
                  <c:v>3.1569951659740868E-6</c:v>
                </c:pt>
                <c:pt idx="165">
                  <c:v>2.8414075910754568E-6</c:v>
                </c:pt>
                <c:pt idx="166">
                  <c:v>2.5189023651501799E-6</c:v>
                </c:pt>
                <c:pt idx="167">
                  <c:v>2.1955078300141541E-6</c:v>
                </c:pt>
                <c:pt idx="168">
                  <c:v>1.8765270329826602E-6</c:v>
                </c:pt>
                <c:pt idx="169">
                  <c:v>1.5665415377889095E-6</c:v>
                </c:pt>
                <c:pt idx="170">
                  <c:v>1.2694263555002853E-6</c:v>
                </c:pt>
                <c:pt idx="171">
                  <c:v>9.8837439139220452E-7</c:v>
                </c:pt>
                <c:pt idx="172">
                  <c:v>7.2592884769562013E-7</c:v>
                </c:pt>
                <c:pt idx="173">
                  <c:v>4.8402208575365721E-7</c:v>
                </c:pt>
                <c:pt idx="174">
                  <c:v>2.6401953097156219E-7</c:v>
                </c:pt>
                <c:pt idx="175">
                  <c:v>6.6767296748569596E-8</c:v>
                </c:pt>
                <c:pt idx="176">
                  <c:v>-1.073576937395E-7</c:v>
                </c:pt>
                <c:pt idx="177">
                  <c:v>-2.583961993428204E-7</c:v>
                </c:pt>
                <c:pt idx="178">
                  <c:v>-3.8675476367329676E-7</c:v>
                </c:pt>
                <c:pt idx="179">
                  <c:v>-4.9315431001208966E-7</c:v>
                </c:pt>
                <c:pt idx="180">
                  <c:v>-5.7857999360958591E-7</c:v>
                </c:pt>
                <c:pt idx="181">
                  <c:v>-6.4423296252400078E-7</c:v>
                </c:pt>
                <c:pt idx="182">
                  <c:v>-6.9148456760749785E-7</c:v>
                </c:pt>
                <c:pt idx="183">
                  <c:v>-7.2183345658994907E-7</c:v>
                </c:pt>
                <c:pt idx="184">
                  <c:v>-7.3686588752865985E-7</c:v>
                </c:pt>
                <c:pt idx="185">
                  <c:v>-7.3821950405524752E-7</c:v>
                </c:pt>
                <c:pt idx="186">
                  <c:v>-7.2755072950967965E-7</c:v>
                </c:pt>
                <c:pt idx="187">
                  <c:v>-7.0650585965727004E-7</c:v>
                </c:pt>
                <c:pt idx="188">
                  <c:v>-6.7669586450523371E-7</c:v>
                </c:pt>
                <c:pt idx="189">
                  <c:v>-6.3967484887443988E-7</c:v>
                </c:pt>
                <c:pt idx="190">
                  <c:v>-5.9692206879623687E-7</c:v>
                </c:pt>
                <c:pt idx="191">
                  <c:v>-5.4982735632298376E-7</c:v>
                </c:pt>
                <c:pt idx="192">
                  <c:v>-4.9967976868433098E-7</c:v>
                </c:pt>
                <c:pt idx="193">
                  <c:v>-4.4765924851810946E-7</c:v>
                </c:pt>
                <c:pt idx="194">
                  <c:v>-3.9483105970953719E-7</c:v>
                </c:pt>
                <c:pt idx="195">
                  <c:v>-3.4214274768203467E-7</c:v>
                </c:pt>
                <c:pt idx="196">
                  <c:v>-2.9042336325122711E-7</c:v>
                </c:pt>
                <c:pt idx="197">
                  <c:v>-2.4038468480597094E-7</c:v>
                </c:pt>
                <c:pt idx="198">
                  <c:v>-1.9262417402577568E-7</c:v>
                </c:pt>
                <c:pt idx="199">
                  <c:v>-1.4762940498759138E-7</c:v>
                </c:pt>
                <c:pt idx="200">
                  <c:v>-1.0578371476698144E-7</c:v>
                </c:pt>
                <c:pt idx="201">
                  <c:v>-6.737283492397264E-8</c:v>
                </c:pt>
                <c:pt idx="202">
                  <c:v>-3.2592277028991096E-8</c:v>
                </c:pt>
                <c:pt idx="203">
                  <c:v>-1.5552611039429965E-9</c:v>
                </c:pt>
                <c:pt idx="204">
                  <c:v>2.569900696457637E-8</c:v>
                </c:pt>
                <c:pt idx="205">
                  <c:v>4.9196884794112066E-8</c:v>
                </c:pt>
                <c:pt idx="206">
                  <c:v>6.9021826631269143E-8</c:v>
                </c:pt>
                <c:pt idx="207">
                  <c:v>8.5306038209553346E-8</c:v>
                </c:pt>
                <c:pt idx="208">
                  <c:v>9.8222372434381343E-8</c:v>
                </c:pt>
                <c:pt idx="209">
                  <c:v>1.0797656651076882E-7</c:v>
                </c:pt>
                <c:pt idx="210">
                  <c:v>1.1479990330154298E-7</c:v>
                </c:pt>
                <c:pt idx="211">
                  <c:v>1.1894236273379071E-7</c:v>
                </c:pt>
                <c:pt idx="212">
                  <c:v>1.2066631312599499E-7</c:v>
                </c:pt>
                <c:pt idx="213">
                  <c:v>1.2024077751828277E-7</c:v>
                </c:pt>
                <c:pt idx="214">
                  <c:v>1.1793629654922349E-7</c:v>
                </c:pt>
                <c:pt idx="215">
                  <c:v>1.1402039719863665E-7</c:v>
                </c:pt>
                <c:pt idx="216">
                  <c:v>1.0875366584189012E-7</c:v>
                </c:pt>
                <c:pt idx="217">
                  <c:v>1.0238641454621651E-7</c:v>
                </c:pt>
                <c:pt idx="218">
                  <c:v>9.5155921369730861E-8</c:v>
                </c:pt>
                <c:pt idx="219">
                  <c:v>8.7284218565290386E-8</c:v>
                </c:pt>
                <c:pt idx="220">
                  <c:v>7.8976396993373624E-8</c:v>
                </c:pt>
                <c:pt idx="221">
                  <c:v>7.0419390646026988E-8</c:v>
                </c:pt>
                <c:pt idx="222">
                  <c:v>6.1781201901624582E-8</c:v>
                </c:pt>
                <c:pt idx="223">
                  <c:v>5.3210525883043266E-8</c:v>
                </c:pt>
                <c:pt idx="224">
                  <c:v>4.4836730988963554E-8</c:v>
                </c:pt>
                <c:pt idx="225">
                  <c:v>3.6770152214449558E-8</c:v>
                </c:pt>
                <c:pt idx="226">
                  <c:v>2.9102654175822799E-8</c:v>
                </c:pt>
                <c:pt idx="227">
                  <c:v>2.1908421709015975E-8</c:v>
                </c:pt>
                <c:pt idx="228">
                  <c:v>1.5244937424353946E-8</c:v>
                </c:pt>
                <c:pt idx="229">
                  <c:v>9.1541075810951428E-9</c:v>
                </c:pt>
                <c:pt idx="230">
                  <c:v>3.6635000030242567E-9</c:v>
                </c:pt>
                <c:pt idx="231">
                  <c:v>-1.2123395922758241E-9</c:v>
                </c:pt>
                <c:pt idx="232">
                  <c:v>-5.4705236117036926E-9</c:v>
                </c:pt>
                <c:pt idx="233">
                  <c:v>-9.1184387051412123E-9</c:v>
                </c:pt>
                <c:pt idx="234">
                  <c:v>-1.2172366651660568E-8</c:v>
                </c:pt>
                <c:pt idx="235">
                  <c:v>-1.4656131578056446E-8</c:v>
                </c:pt>
                <c:pt idx="236">
                  <c:v>-1.6599792005786833E-8</c:v>
                </c:pt>
                <c:pt idx="237">
                  <c:v>-1.80383932332678E-8</c:v>
                </c:pt>
                <c:pt idx="238">
                  <c:v>-1.9010792688994728E-8</c:v>
                </c:pt>
                <c:pt idx="239">
                  <c:v>-1.9558568168836925E-8</c:v>
                </c:pt>
                <c:pt idx="240">
                  <c:v>-1.9725016323471428E-8</c:v>
                </c:pt>
                <c:pt idx="241">
                  <c:v>-1.955424640875931E-8</c:v>
                </c:pt>
                <c:pt idx="242">
                  <c:v>-1.909037216689021E-8</c:v>
                </c:pt>
                <c:pt idx="243">
                  <c:v>-1.837680277823697E-8</c:v>
                </c:pt>
                <c:pt idx="244">
                  <c:v>-1.7455632117401694E-8</c:v>
                </c:pt>
                <c:pt idx="245">
                  <c:v>-1.6367124062139211E-8</c:v>
                </c:pt>
                <c:pt idx="246">
                  <c:v>-1.514929033736583E-8</c:v>
                </c:pt>
                <c:pt idx="247">
                  <c:v>-1.3837556321857474E-8</c:v>
                </c:pt>
                <c:pt idx="248">
                  <c:v>-1.2464509393455557E-8</c:v>
                </c:pt>
                <c:pt idx="249">
                  <c:v>-1.1059723728429474E-8</c:v>
                </c:pt>
                <c:pt idx="250">
                  <c:v>-9.6496549891858505E-9</c:v>
                </c:pt>
                <c:pt idx="251">
                  <c:v>-8.257598017574517E-9</c:v>
                </c:pt>
                <c:pt idx="252">
                  <c:v>-6.9037004835260436E-9</c:v>
                </c:pt>
                <c:pt idx="253">
                  <c:v>-5.6050254050241364E-9</c:v>
                </c:pt>
                <c:pt idx="254">
                  <c:v>-4.3756555395969374E-9</c:v>
                </c:pt>
                <c:pt idx="255">
                  <c:v>-3.2268328337863486E-9</c:v>
                </c:pt>
                <c:pt idx="256">
                  <c:v>-2.1671263899070493E-9</c:v>
                </c:pt>
                <c:pt idx="257">
                  <c:v>-1.2026227538329504E-9</c:v>
                </c:pt>
                <c:pt idx="258">
                  <c:v>-3.3713272923591757E-10</c:v>
                </c:pt>
                <c:pt idx="259">
                  <c:v>4.2759063082671996E-10</c:v>
                </c:pt>
                <c:pt idx="260">
                  <c:v>1.0916277273492804E-9</c:v>
                </c:pt>
                <c:pt idx="261">
                  <c:v>1.656666189715897E-9</c:v>
                </c:pt>
                <c:pt idx="262">
                  <c:v>2.1257765909514972E-9</c:v>
                </c:pt>
                <c:pt idx="263">
                  <c:v>2.5031934679387468E-9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9-4F2F-9220-5A5D05245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'BPF (constant skirt)'!$L$4</c:f>
              <c:strCache>
                <c:ptCount val="1"/>
                <c:pt idx="0">
                  <c:v>Magnitude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'BPF (constant skirt)'!$E$5:$E$268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'BPF (constant skirt)'!$L$5:$L$268</c:f>
              <c:numCache>
                <c:formatCode>General</c:formatCode>
                <c:ptCount val="264"/>
                <c:pt idx="0">
                  <c:v>-40.011980669106222</c:v>
                </c:pt>
                <c:pt idx="1">
                  <c:v>-39.760946604702397</c:v>
                </c:pt>
                <c:pt idx="2">
                  <c:v>-39.509908235135079</c:v>
                </c:pt>
                <c:pt idx="3">
                  <c:v>-39.258827513251006</c:v>
                </c:pt>
                <c:pt idx="4">
                  <c:v>-39.007753829354606</c:v>
                </c:pt>
                <c:pt idx="5">
                  <c:v>-38.756661665431338</c:v>
                </c:pt>
                <c:pt idx="6">
                  <c:v>-38.505607113973909</c:v>
                </c:pt>
                <c:pt idx="7">
                  <c:v>-38.254574701377827</c:v>
                </c:pt>
                <c:pt idx="8">
                  <c:v>-38.003487288142097</c:v>
                </c:pt>
                <c:pt idx="9">
                  <c:v>-37.752416056993148</c:v>
                </c:pt>
                <c:pt idx="10">
                  <c:v>-37.501364965399077</c:v>
                </c:pt>
                <c:pt idx="11">
                  <c:v>-37.250279912959179</c:v>
                </c:pt>
                <c:pt idx="12">
                  <c:v>-36.999179964455827</c:v>
                </c:pt>
                <c:pt idx="13">
                  <c:v>-36.748147525839428</c:v>
                </c:pt>
                <c:pt idx="14">
                  <c:v>-36.497029496470418</c:v>
                </c:pt>
                <c:pt idx="15">
                  <c:v>-36.245920836342279</c:v>
                </c:pt>
                <c:pt idx="16">
                  <c:v>-35.994857062039628</c:v>
                </c:pt>
                <c:pt idx="17">
                  <c:v>-35.743768962479649</c:v>
                </c:pt>
                <c:pt idx="18">
                  <c:v>-35.49265230496453</c:v>
                </c:pt>
                <c:pt idx="19">
                  <c:v>-35.241559293656472</c:v>
                </c:pt>
                <c:pt idx="20">
                  <c:v>-34.990444500719882</c:v>
                </c:pt>
                <c:pt idx="21">
                  <c:v>-34.739367931203681</c:v>
                </c:pt>
                <c:pt idx="22">
                  <c:v>-34.488250493268822</c:v>
                </c:pt>
                <c:pt idx="23">
                  <c:v>-34.23711696609417</c:v>
                </c:pt>
                <c:pt idx="24">
                  <c:v>-33.985995151214347</c:v>
                </c:pt>
                <c:pt idx="25">
                  <c:v>-33.734831026620107</c:v>
                </c:pt>
                <c:pt idx="26">
                  <c:v>-33.483705272968848</c:v>
                </c:pt>
                <c:pt idx="27">
                  <c:v>-33.232575757256242</c:v>
                </c:pt>
                <c:pt idx="28">
                  <c:v>-32.981410589403673</c:v>
                </c:pt>
                <c:pt idx="29">
                  <c:v>-32.73026232797821</c:v>
                </c:pt>
                <c:pt idx="30">
                  <c:v>-32.479073782897871</c:v>
                </c:pt>
                <c:pt idx="31">
                  <c:v>-32.227906244474916</c:v>
                </c:pt>
                <c:pt idx="32">
                  <c:v>-31.976716417707628</c:v>
                </c:pt>
                <c:pt idx="33">
                  <c:v>-31.725538413547461</c:v>
                </c:pt>
                <c:pt idx="34">
                  <c:v>-31.474343087705741</c:v>
                </c:pt>
                <c:pt idx="35">
                  <c:v>-31.223110140373489</c:v>
                </c:pt>
                <c:pt idx="36">
                  <c:v>-30.971888665142068</c:v>
                </c:pt>
                <c:pt idx="37">
                  <c:v>-30.720668243216593</c:v>
                </c:pt>
                <c:pt idx="38">
                  <c:v>-30.469416156828977</c:v>
                </c:pt>
                <c:pt idx="39">
                  <c:v>-30.218165285907425</c:v>
                </c:pt>
                <c:pt idx="40">
                  <c:v>-29.966868367924256</c:v>
                </c:pt>
                <c:pt idx="41">
                  <c:v>-29.715595386757219</c:v>
                </c:pt>
                <c:pt idx="42">
                  <c:v>-29.464284952467871</c:v>
                </c:pt>
                <c:pt idx="43">
                  <c:v>-29.212963338337516</c:v>
                </c:pt>
                <c:pt idx="44">
                  <c:v>-28.961610736299686</c:v>
                </c:pt>
                <c:pt idx="45">
                  <c:v>-28.710262506310407</c:v>
                </c:pt>
                <c:pt idx="46">
                  <c:v>-28.458886551812977</c:v>
                </c:pt>
                <c:pt idx="47">
                  <c:v>-28.207482218650284</c:v>
                </c:pt>
                <c:pt idx="48">
                  <c:v>-27.956076224038526</c:v>
                </c:pt>
                <c:pt idx="49">
                  <c:v>-27.704634469826889</c:v>
                </c:pt>
                <c:pt idx="50">
                  <c:v>-27.453152652258904</c:v>
                </c:pt>
                <c:pt idx="51">
                  <c:v>-27.201672369829293</c:v>
                </c:pt>
                <c:pt idx="52">
                  <c:v>-26.950139229629006</c:v>
                </c:pt>
                <c:pt idx="53">
                  <c:v>-26.698604424140274</c:v>
                </c:pt>
                <c:pt idx="54">
                  <c:v>-26.447009218575687</c:v>
                </c:pt>
                <c:pt idx="55">
                  <c:v>-26.19539566199456</c:v>
                </c:pt>
                <c:pt idx="56">
                  <c:v>-25.943754814400425</c:v>
                </c:pt>
                <c:pt idx="57">
                  <c:v>-25.692067312520699</c:v>
                </c:pt>
                <c:pt idx="58">
                  <c:v>-25.440353925804665</c:v>
                </c:pt>
                <c:pt idx="59">
                  <c:v>-25.188575144569839</c:v>
                </c:pt>
                <c:pt idx="60">
                  <c:v>-24.936778142131292</c:v>
                </c:pt>
                <c:pt idx="61">
                  <c:v>-24.684920484417837</c:v>
                </c:pt>
                <c:pt idx="62">
                  <c:v>-24.433013298546577</c:v>
                </c:pt>
                <c:pt idx="63">
                  <c:v>-24.181057676132497</c:v>
                </c:pt>
                <c:pt idx="64">
                  <c:v>-23.929046117325974</c:v>
                </c:pt>
                <c:pt idx="65">
                  <c:v>-23.676977172996182</c:v>
                </c:pt>
                <c:pt idx="66">
                  <c:v>-23.424841799282873</c:v>
                </c:pt>
                <c:pt idx="67">
                  <c:v>-23.172649716841033</c:v>
                </c:pt>
                <c:pt idx="68">
                  <c:v>-22.920390234369666</c:v>
                </c:pt>
                <c:pt idx="69">
                  <c:v>-22.668047032622461</c:v>
                </c:pt>
                <c:pt idx="70">
                  <c:v>-22.415633785952082</c:v>
                </c:pt>
                <c:pt idx="71">
                  <c:v>-22.163134015063694</c:v>
                </c:pt>
                <c:pt idx="72">
                  <c:v>-21.910548952438006</c:v>
                </c:pt>
                <c:pt idx="73">
                  <c:v>-21.657874045716298</c:v>
                </c:pt>
                <c:pt idx="74">
                  <c:v>-21.40509983410147</c:v>
                </c:pt>
                <c:pt idx="75">
                  <c:v>-21.152222756257597</c:v>
                </c:pt>
                <c:pt idx="76">
                  <c:v>-20.899234720855997</c:v>
                </c:pt>
                <c:pt idx="77">
                  <c:v>-20.646133288605416</c:v>
                </c:pt>
                <c:pt idx="78">
                  <c:v>-20.392911795274095</c:v>
                </c:pt>
                <c:pt idx="79">
                  <c:v>-20.139560006601272</c:v>
                </c:pt>
                <c:pt idx="80">
                  <c:v>-19.886064705914382</c:v>
                </c:pt>
                <c:pt idx="81">
                  <c:v>-19.632435563669148</c:v>
                </c:pt>
                <c:pt idx="82">
                  <c:v>-19.378644583151036</c:v>
                </c:pt>
                <c:pt idx="83">
                  <c:v>-19.124695164619418</c:v>
                </c:pt>
                <c:pt idx="84">
                  <c:v>-18.870571384809871</c:v>
                </c:pt>
                <c:pt idx="85">
                  <c:v>-18.616270846004571</c:v>
                </c:pt>
                <c:pt idx="86">
                  <c:v>-18.36177356478521</c:v>
                </c:pt>
                <c:pt idx="87">
                  <c:v>-18.107080082119985</c:v>
                </c:pt>
                <c:pt idx="88">
                  <c:v>-17.852167130492273</c:v>
                </c:pt>
                <c:pt idx="89">
                  <c:v>-17.597024613662345</c:v>
                </c:pt>
                <c:pt idx="90">
                  <c:v>-17.34164736070554</c:v>
                </c:pt>
                <c:pt idx="91">
                  <c:v>-17.086015338347728</c:v>
                </c:pt>
                <c:pt idx="92">
                  <c:v>-16.830108080049683</c:v>
                </c:pt>
                <c:pt idx="93">
                  <c:v>-16.573928956273065</c:v>
                </c:pt>
                <c:pt idx="94">
                  <c:v>-16.317443294625299</c:v>
                </c:pt>
                <c:pt idx="95">
                  <c:v>-16.060640553082951</c:v>
                </c:pt>
                <c:pt idx="96">
                  <c:v>-15.803508965423541</c:v>
                </c:pt>
                <c:pt idx="97">
                  <c:v>-15.546019469096832</c:v>
                </c:pt>
                <c:pt idx="98">
                  <c:v>-15.288164814691722</c:v>
                </c:pt>
                <c:pt idx="99">
                  <c:v>-15.029910658957736</c:v>
                </c:pt>
                <c:pt idx="100">
                  <c:v>-14.771248910081834</c:v>
                </c:pt>
                <c:pt idx="101">
                  <c:v>-14.512145852707562</c:v>
                </c:pt>
                <c:pt idx="102">
                  <c:v>-14.252583206356954</c:v>
                </c:pt>
                <c:pt idx="103">
                  <c:v>-13.992533190773182</c:v>
                </c:pt>
                <c:pt idx="104">
                  <c:v>-13.731973157087165</c:v>
                </c:pt>
                <c:pt idx="105">
                  <c:v>-13.47087623172915</c:v>
                </c:pt>
                <c:pt idx="106">
                  <c:v>-13.209211861590404</c:v>
                </c:pt>
                <c:pt idx="107">
                  <c:v>-12.946950434862847</c:v>
                </c:pt>
                <c:pt idx="108">
                  <c:v>-12.684063197073758</c:v>
                </c:pt>
                <c:pt idx="109">
                  <c:v>-12.420518268058373</c:v>
                </c:pt>
                <c:pt idx="110">
                  <c:v>-12.15628490382594</c:v>
                </c:pt>
                <c:pt idx="111">
                  <c:v>-11.891322292273623</c:v>
                </c:pt>
                <c:pt idx="112">
                  <c:v>-11.625602643636242</c:v>
                </c:pt>
                <c:pt idx="113">
                  <c:v>-11.359088556328356</c:v>
                </c:pt>
                <c:pt idx="114">
                  <c:v>-11.091741254877407</c:v>
                </c:pt>
                <c:pt idx="115">
                  <c:v>-10.823524355172225</c:v>
                </c:pt>
                <c:pt idx="116">
                  <c:v>-10.5544038720546</c:v>
                </c:pt>
                <c:pt idx="117">
                  <c:v>-10.284335555773282</c:v>
                </c:pt>
                <c:pt idx="118">
                  <c:v>-10.01328833907287</c:v>
                </c:pt>
                <c:pt idx="119">
                  <c:v>-9.7412221184695014</c:v>
                </c:pt>
                <c:pt idx="120">
                  <c:v>-9.4681013425760909</c:v>
                </c:pt>
                <c:pt idx="121">
                  <c:v>-9.1938924387142382</c:v>
                </c:pt>
                <c:pt idx="122">
                  <c:v>-8.9185617907549624</c:v>
                </c:pt>
                <c:pt idx="123">
                  <c:v>-8.642079726616398</c:v>
                </c:pt>
                <c:pt idx="124">
                  <c:v>-8.3644215462490141</c:v>
                </c:pt>
                <c:pt idx="125">
                  <c:v>-8.0855687220911712</c:v>
                </c:pt>
                <c:pt idx="126">
                  <c:v>-7.8055052129737943</c:v>
                </c:pt>
                <c:pt idx="127">
                  <c:v>-7.5242246970823263</c:v>
                </c:pt>
                <c:pt idx="128">
                  <c:v>-7.2417324754149863</c:v>
                </c:pt>
                <c:pt idx="129">
                  <c:v>-6.9580453477362783</c:v>
                </c:pt>
                <c:pt idx="130">
                  <c:v>-6.6731922280230798</c:v>
                </c:pt>
                <c:pt idx="131">
                  <c:v>-6.3872245359708133</c:v>
                </c:pt>
                <c:pt idx="132">
                  <c:v>-6.1002151081723728</c:v>
                </c:pt>
                <c:pt idx="133">
                  <c:v>-5.8122562520434764</c:v>
                </c:pt>
                <c:pt idx="134">
                  <c:v>-5.5234781976482861</c:v>
                </c:pt>
                <c:pt idx="135">
                  <c:v>-5.2340460475875581</c:v>
                </c:pt>
                <c:pt idx="136">
                  <c:v>-4.9441648205591795</c:v>
                </c:pt>
                <c:pt idx="137">
                  <c:v>-4.6540953300779719</c:v>
                </c:pt>
                <c:pt idx="138">
                  <c:v>-4.3641548566713704</c:v>
                </c:pt>
                <c:pt idx="139">
                  <c:v>-4.0747292171684153</c:v>
                </c:pt>
                <c:pt idx="140">
                  <c:v>-3.7862855476559076</c:v>
                </c:pt>
                <c:pt idx="141">
                  <c:v>-3.4993840361773056</c:v>
                </c:pt>
                <c:pt idx="142">
                  <c:v>-3.2146839891872911</c:v>
                </c:pt>
                <c:pt idx="143">
                  <c:v>-2.9329690519438727</c:v>
                </c:pt>
                <c:pt idx="144">
                  <c:v>-2.655147489564635</c:v>
                </c:pt>
                <c:pt idx="145">
                  <c:v>-2.3822748849029058</c:v>
                </c:pt>
                <c:pt idx="146">
                  <c:v>-2.1155593577286904</c:v>
                </c:pt>
                <c:pt idx="147">
                  <c:v>-1.8563757695312975</c:v>
                </c:pt>
                <c:pt idx="148">
                  <c:v>-1.6062605987090333</c:v>
                </c:pt>
                <c:pt idx="149">
                  <c:v>-1.3669213503651299</c:v>
                </c:pt>
                <c:pt idx="150">
                  <c:v>-1.1402147736234263</c:v>
                </c:pt>
                <c:pt idx="151">
                  <c:v>-0.92813184338241927</c:v>
                </c:pt>
                <c:pt idx="152">
                  <c:v>-0.73276411857036394</c:v>
                </c:pt>
                <c:pt idx="153">
                  <c:v>-0.5562506427575663</c:v>
                </c:pt>
                <c:pt idx="154">
                  <c:v>-0.40072104992928897</c:v>
                </c:pt>
                <c:pt idx="155">
                  <c:v>-0.2682197237206595</c:v>
                </c:pt>
                <c:pt idx="156">
                  <c:v>-0.16062337007514818</c:v>
                </c:pt>
                <c:pt idx="157">
                  <c:v>-7.9553528373031368E-2</c:v>
                </c:pt>
                <c:pt idx="158">
                  <c:v>-2.6295748119314642E-2</c:v>
                </c:pt>
                <c:pt idx="159">
                  <c:v>-1.7285627010812626E-3</c:v>
                </c:pt>
                <c:pt idx="160">
                  <c:v>-6.2728698431100821E-3</c:v>
                </c:pt>
                <c:pt idx="161">
                  <c:v>-3.9867504053043956E-2</c:v>
                </c:pt>
                <c:pt idx="162">
                  <c:v>-0.10197282881404458</c:v>
                </c:pt>
                <c:pt idx="163">
                  <c:v>-0.19160247732174326</c:v>
                </c:pt>
                <c:pt idx="164">
                  <c:v>-0.307380365011859</c:v>
                </c:pt>
                <c:pt idx="165">
                  <c:v>-0.44761443444116311</c:v>
                </c:pt>
                <c:pt idx="166">
                  <c:v>-0.61038140729355994</c:v>
                </c:pt>
                <c:pt idx="167">
                  <c:v>-0.79361131353620884</c:v>
                </c:pt>
                <c:pt idx="168">
                  <c:v>-0.99517144305076843</c:v>
                </c:pt>
                <c:pt idx="169">
                  <c:v>-1.2129331558268759</c:v>
                </c:pt>
                <c:pt idx="170">
                  <c:v>-1.4448354360116797</c:v>
                </c:pt>
                <c:pt idx="171">
                  <c:v>-1.6889237894022879</c:v>
                </c:pt>
                <c:pt idx="172">
                  <c:v>-1.9433847759667913</c:v>
                </c:pt>
                <c:pt idx="173">
                  <c:v>-2.206562555053531</c:v>
                </c:pt>
                <c:pt idx="174">
                  <c:v>-2.4769677006637036</c:v>
                </c:pt>
                <c:pt idx="175">
                  <c:v>-2.7532781277649594</c:v>
                </c:pt>
                <c:pt idx="176">
                  <c:v>-3.0343323561009754</c:v>
                </c:pt>
                <c:pt idx="177">
                  <c:v>-3.3191225004265257</c:v>
                </c:pt>
                <c:pt idx="178">
                  <c:v>-3.6067805159122464</c:v>
                </c:pt>
                <c:pt idx="179">
                  <c:v>-3.8965668274792034</c:v>
                </c:pt>
                <c:pt idx="180">
                  <c:v>-4.1878544994613973</c:v>
                </c:pt>
                <c:pt idx="181">
                  <c:v>-4.4801194364386712</c:v>
                </c:pt>
                <c:pt idx="182">
                  <c:v>-4.7729265528661022</c:v>
                </c:pt>
                <c:pt idx="183">
                  <c:v>-5.0659170515170668</c:v>
                </c:pt>
                <c:pt idx="184">
                  <c:v>-5.3587999350839048</c:v>
                </c:pt>
                <c:pt idx="185">
                  <c:v>-5.651341381338729</c:v>
                </c:pt>
                <c:pt idx="186">
                  <c:v>-5.9433567940742122</c:v>
                </c:pt>
                <c:pt idx="187">
                  <c:v>-6.2347042602592282</c:v>
                </c:pt>
                <c:pt idx="188">
                  <c:v>-6.5252766108666957</c:v>
                </c:pt>
                <c:pt idx="189">
                  <c:v>-6.8149980170624866</c:v>
                </c:pt>
                <c:pt idx="190">
                  <c:v>-7.1038172641540829</c:v>
                </c:pt>
                <c:pt idx="191">
                  <c:v>-7.3917048476039753</c:v>
                </c:pt>
                <c:pt idx="192">
                  <c:v>-7.678649298062358</c:v>
                </c:pt>
                <c:pt idx="193">
                  <c:v>-7.9646548061426401</c:v>
                </c:pt>
                <c:pt idx="194">
                  <c:v>-8.2497366549647353</c:v>
                </c:pt>
                <c:pt idx="195">
                  <c:v>-8.5339223289302115</c:v>
                </c:pt>
                <c:pt idx="196">
                  <c:v>-8.8172466023807026</c:v>
                </c:pt>
                <c:pt idx="197">
                  <c:v>-9.0997527431867269</c:v>
                </c:pt>
                <c:pt idx="198">
                  <c:v>-9.3814890211909461</c:v>
                </c:pt>
                <c:pt idx="199">
                  <c:v>-9.6625098463685575</c:v>
                </c:pt>
                <c:pt idx="200">
                  <c:v>-9.9428728137581537</c:v>
                </c:pt>
                <c:pt idx="201">
                  <c:v>-10.222640052058587</c:v>
                </c:pt>
                <c:pt idx="202">
                  <c:v>-10.501875692241462</c:v>
                </c:pt>
                <c:pt idx="203">
                  <c:v>-10.780647894229741</c:v>
                </c:pt>
                <c:pt idx="204">
                  <c:v>-11.059025779459823</c:v>
                </c:pt>
                <c:pt idx="205">
                  <c:v>-11.337081548884743</c:v>
                </c:pt>
                <c:pt idx="206">
                  <c:v>-11.614889282370243</c:v>
                </c:pt>
                <c:pt idx="207">
                  <c:v>-11.892524461819674</c:v>
                </c:pt>
                <c:pt idx="208">
                  <c:v>-12.17006503261214</c:v>
                </c:pt>
                <c:pt idx="209">
                  <c:v>-12.447590964066393</c:v>
                </c:pt>
                <c:pt idx="210">
                  <c:v>-12.725183487302846</c:v>
                </c:pt>
                <c:pt idx="211">
                  <c:v>-13.002927108833715</c:v>
                </c:pt>
                <c:pt idx="212">
                  <c:v>-13.280907786833831</c:v>
                </c:pt>
                <c:pt idx="213">
                  <c:v>-13.559214938609376</c:v>
                </c:pt>
                <c:pt idx="214">
                  <c:v>-13.837940019561293</c:v>
                </c:pt>
                <c:pt idx="215">
                  <c:v>-14.117178305276784</c:v>
                </c:pt>
                <c:pt idx="216">
                  <c:v>-14.397028219629249</c:v>
                </c:pt>
                <c:pt idx="217">
                  <c:v>-14.677592324517077</c:v>
                </c:pt>
                <c:pt idx="218">
                  <c:v>-14.958977364436297</c:v>
                </c:pt>
                <c:pt idx="219">
                  <c:v>-15.241295109756912</c:v>
                </c:pt>
                <c:pt idx="220">
                  <c:v>-15.524662342976466</c:v>
                </c:pt>
                <c:pt idx="221">
                  <c:v>-15.80920230459056</c:v>
                </c:pt>
                <c:pt idx="222">
                  <c:v>-16.095044454087773</c:v>
                </c:pt>
                <c:pt idx="223">
                  <c:v>-16.38232568672769</c:v>
                </c:pt>
                <c:pt idx="224">
                  <c:v>-16.671191092304745</c:v>
                </c:pt>
                <c:pt idx="225">
                  <c:v>-16.961794802881066</c:v>
                </c:pt>
                <c:pt idx="226">
                  <c:v>-17.254300941168502</c:v>
                </c:pt>
                <c:pt idx="227">
                  <c:v>-17.548884683258596</c:v>
                </c:pt>
                <c:pt idx="228">
                  <c:v>-17.845733735372754</c:v>
                </c:pt>
                <c:pt idx="229">
                  <c:v>-18.145049508971084</c:v>
                </c:pt>
                <c:pt idx="230">
                  <c:v>-18.447048488267971</c:v>
                </c:pt>
                <c:pt idx="231">
                  <c:v>-18.751964749246021</c:v>
                </c:pt>
                <c:pt idx="232">
                  <c:v>-19.060050783788775</c:v>
                </c:pt>
                <c:pt idx="233">
                  <c:v>-19.371580906038371</c:v>
                </c:pt>
                <c:pt idx="234">
                  <c:v>-19.686853202792783</c:v>
                </c:pt>
                <c:pt idx="235">
                  <c:v>-20.006192662810939</c:v>
                </c:pt>
                <c:pt idx="236">
                  <c:v>-20.329954230992936</c:v>
                </c:pt>
                <c:pt idx="237">
                  <c:v>-20.658527377935854</c:v>
                </c:pt>
                <c:pt idx="238">
                  <c:v>-20.992340153049504</c:v>
                </c:pt>
                <c:pt idx="239">
                  <c:v>-21.331864607180758</c:v>
                </c:pt>
                <c:pt idx="240">
                  <c:v>-21.677622743895185</c:v>
                </c:pt>
                <c:pt idx="241">
                  <c:v>-22.030194261938448</c:v>
                </c:pt>
                <c:pt idx="242">
                  <c:v>-22.39022489801869</c:v>
                </c:pt>
                <c:pt idx="243">
                  <c:v>-22.758436287475746</c:v>
                </c:pt>
                <c:pt idx="244">
                  <c:v>-23.135638979623248</c:v>
                </c:pt>
                <c:pt idx="245">
                  <c:v>-23.52274621347723</c:v>
                </c:pt>
                <c:pt idx="246">
                  <c:v>-23.920792662568108</c:v>
                </c:pt>
                <c:pt idx="247">
                  <c:v>-24.330955763908833</c:v>
                </c:pt>
                <c:pt idx="248">
                  <c:v>-24.754582569654641</c:v>
                </c:pt>
                <c:pt idx="249">
                  <c:v>-25.193223709982263</c:v>
                </c:pt>
                <c:pt idx="250">
                  <c:v>-25.648674513127606</c:v>
                </c:pt>
                <c:pt idx="251">
                  <c:v>-26.123029369159291</c:v>
                </c:pt>
                <c:pt idx="252">
                  <c:v>-26.618748999666476</c:v>
                </c:pt>
                <c:pt idx="253">
                  <c:v>-27.138750497598743</c:v>
                </c:pt>
                <c:pt idx="254">
                  <c:v>-27.686523870955174</c:v>
                </c:pt>
                <c:pt idx="255">
                  <c:v>-28.26628960369602</c:v>
                </c:pt>
                <c:pt idx="256">
                  <c:v>-28.883213944206958</c:v>
                </c:pt>
                <c:pt idx="257">
                  <c:v>-29.543707250713268</c:v>
                </c:pt>
                <c:pt idx="258">
                  <c:v>-30.255851507296789</c:v>
                </c:pt>
                <c:pt idx="259">
                  <c:v>-31.030026283637369</c:v>
                </c:pt>
                <c:pt idx="260">
                  <c:v>-31.879855393136562</c:v>
                </c:pt>
                <c:pt idx="261">
                  <c:v>-32.823696252405995</c:v>
                </c:pt>
                <c:pt idx="262">
                  <c:v>-33.88708905975723</c:v>
                </c:pt>
                <c:pt idx="263">
                  <c:v>-35.107023992074964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9-4AE6-B6A4-741F04FF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(deg)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'BPF (constant skirt)'!$P$4</c:f>
              <c:strCache>
                <c:ptCount val="1"/>
                <c:pt idx="0">
                  <c:v>Phase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'BPF (constant skirt)'!$E$5:$E$268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'BPF (constant skirt)'!$P$5:$P$268</c:f>
              <c:numCache>
                <c:formatCode>General</c:formatCode>
                <c:ptCount val="264"/>
                <c:pt idx="0">
                  <c:v>89.427822445092275</c:v>
                </c:pt>
                <c:pt idx="1">
                  <c:v>89.411043864687059</c:v>
                </c:pt>
                <c:pt idx="2">
                  <c:v>89.393772931675414</c:v>
                </c:pt>
                <c:pt idx="3">
                  <c:v>89.3759924528987</c:v>
                </c:pt>
                <c:pt idx="4">
                  <c:v>89.357690955417937</c:v>
                </c:pt>
                <c:pt idx="5">
                  <c:v>89.338851240883116</c:v>
                </c:pt>
                <c:pt idx="6">
                  <c:v>89.319461830912218</c:v>
                </c:pt>
                <c:pt idx="7">
                  <c:v>89.299505521105388</c:v>
                </c:pt>
                <c:pt idx="8">
                  <c:v>89.27895938032546</c:v>
                </c:pt>
                <c:pt idx="9">
                  <c:v>89.257811919816845</c:v>
                </c:pt>
                <c:pt idx="10">
                  <c:v>89.236045923690398</c:v>
                </c:pt>
                <c:pt idx="11">
                  <c:v>89.213638448032285</c:v>
                </c:pt>
                <c:pt idx="12">
                  <c:v>89.190572267288729</c:v>
                </c:pt>
                <c:pt idx="13">
                  <c:v>89.166835874479631</c:v>
                </c:pt>
                <c:pt idx="14">
                  <c:v>89.142394861704432</c:v>
                </c:pt>
                <c:pt idx="15">
                  <c:v>89.117237709640207</c:v>
                </c:pt>
                <c:pt idx="16">
                  <c:v>89.091347168673039</c:v>
                </c:pt>
                <c:pt idx="17">
                  <c:v>89.064694533167568</c:v>
                </c:pt>
                <c:pt idx="18">
                  <c:v>89.037256812995594</c:v>
                </c:pt>
                <c:pt idx="19">
                  <c:v>89.009016733723001</c:v>
                </c:pt>
                <c:pt idx="20">
                  <c:v>88.979945561788298</c:v>
                </c:pt>
                <c:pt idx="21">
                  <c:v>88.950026002660977</c:v>
                </c:pt>
                <c:pt idx="22">
                  <c:v>88.919223574780688</c:v>
                </c:pt>
                <c:pt idx="23">
                  <c:v>88.887515233730653</c:v>
                </c:pt>
                <c:pt idx="24">
                  <c:v>88.854877921604256</c:v>
                </c:pt>
                <c:pt idx="25">
                  <c:v>88.821277113465385</c:v>
                </c:pt>
                <c:pt idx="26">
                  <c:v>88.786695446012587</c:v>
                </c:pt>
                <c:pt idx="27">
                  <c:v>88.751098359579657</c:v>
                </c:pt>
                <c:pt idx="28">
                  <c:v>88.714451273656834</c:v>
                </c:pt>
                <c:pt idx="29">
                  <c:v>88.676731040150159</c:v>
                </c:pt>
                <c:pt idx="30">
                  <c:v>88.63789730576967</c:v>
                </c:pt>
                <c:pt idx="31">
                  <c:v>88.597926874183642</c:v>
                </c:pt>
                <c:pt idx="32">
                  <c:v>88.556779337766301</c:v>
                </c:pt>
                <c:pt idx="33">
                  <c:v>88.5144257147427</c:v>
                </c:pt>
                <c:pt idx="34">
                  <c:v>88.470825532817955</c:v>
                </c:pt>
                <c:pt idx="35">
                  <c:v>88.42593828199945</c:v>
                </c:pt>
                <c:pt idx="36">
                  <c:v>88.379734872576805</c:v>
                </c:pt>
                <c:pt idx="37">
                  <c:v>88.33217471278553</c:v>
                </c:pt>
                <c:pt idx="38">
                  <c:v>88.283211431739488</c:v>
                </c:pt>
                <c:pt idx="39">
                  <c:v>88.232810069395796</c:v>
                </c:pt>
                <c:pt idx="40">
                  <c:v>88.180918413823463</c:v>
                </c:pt>
                <c:pt idx="41">
                  <c:v>88.127507122250805</c:v>
                </c:pt>
                <c:pt idx="42">
                  <c:v>88.072518120818387</c:v>
                </c:pt>
                <c:pt idx="43">
                  <c:v>88.015910462086993</c:v>
                </c:pt>
                <c:pt idx="44">
                  <c:v>87.957631650729809</c:v>
                </c:pt>
                <c:pt idx="45">
                  <c:v>87.897640576250254</c:v>
                </c:pt>
                <c:pt idx="46">
                  <c:v>87.835878826160894</c:v>
                </c:pt>
                <c:pt idx="47">
                  <c:v>87.772293619449144</c:v>
                </c:pt>
                <c:pt idx="48">
                  <c:v>87.706837802769797</c:v>
                </c:pt>
                <c:pt idx="49">
                  <c:v>87.639446883553717</c:v>
                </c:pt>
                <c:pt idx="50">
                  <c:v>87.570061971579818</c:v>
                </c:pt>
                <c:pt idx="51">
                  <c:v>87.498635516612012</c:v>
                </c:pt>
                <c:pt idx="52">
                  <c:v>87.425091097928188</c:v>
                </c:pt>
                <c:pt idx="53">
                  <c:v>87.349380837641235</c:v>
                </c:pt>
                <c:pt idx="54">
                  <c:v>87.2714222002935</c:v>
                </c:pt>
                <c:pt idx="55">
                  <c:v>87.191161171439802</c:v>
                </c:pt>
                <c:pt idx="56">
                  <c:v>87.108526275040958</c:v>
                </c:pt>
                <c:pt idx="57">
                  <c:v>87.023440036067257</c:v>
                </c:pt>
                <c:pt idx="58">
                  <c:v>86.935836213584835</c:v>
                </c:pt>
                <c:pt idx="59">
                  <c:v>86.845625261258292</c:v>
                </c:pt>
                <c:pt idx="60">
                  <c:v>86.752746087227123</c:v>
                </c:pt>
                <c:pt idx="61">
                  <c:v>86.657102716901406</c:v>
                </c:pt>
                <c:pt idx="62">
                  <c:v>86.558616063041825</c:v>
                </c:pt>
                <c:pt idx="63">
                  <c:v>86.457200868305378</c:v>
                </c:pt>
                <c:pt idx="64">
                  <c:v>86.352765660055013</c:v>
                </c:pt>
                <c:pt idx="65">
                  <c:v>86.245218471026092</c:v>
                </c:pt>
                <c:pt idx="66">
                  <c:v>86.134461025701228</c:v>
                </c:pt>
                <c:pt idx="67">
                  <c:v>86.020400234610449</c:v>
                </c:pt>
                <c:pt idx="68">
                  <c:v>85.902930823252888</c:v>
                </c:pt>
                <c:pt idx="69">
                  <c:v>85.781941030780914</c:v>
                </c:pt>
                <c:pt idx="70">
                  <c:v>85.657329894969124</c:v>
                </c:pt>
                <c:pt idx="71">
                  <c:v>85.528978273094836</c:v>
                </c:pt>
                <c:pt idx="72">
                  <c:v>85.396771895817849</c:v>
                </c:pt>
                <c:pt idx="73">
                  <c:v>85.260589714380387</c:v>
                </c:pt>
                <c:pt idx="74">
                  <c:v>85.120303798309635</c:v>
                </c:pt>
                <c:pt idx="75">
                  <c:v>84.975785032220628</c:v>
                </c:pt>
                <c:pt idx="76">
                  <c:v>84.826897204667787</c:v>
                </c:pt>
                <c:pt idx="77">
                  <c:v>84.673502696119627</c:v>
                </c:pt>
                <c:pt idx="78">
                  <c:v>84.51545653823581</c:v>
                </c:pt>
                <c:pt idx="79">
                  <c:v>84.352606259127754</c:v>
                </c:pt>
                <c:pt idx="80">
                  <c:v>84.184791713934544</c:v>
                </c:pt>
                <c:pt idx="81">
                  <c:v>84.011862435937502</c:v>
                </c:pt>
                <c:pt idx="82">
                  <c:v>83.833636574274436</c:v>
                </c:pt>
                <c:pt idx="83">
                  <c:v>83.649947414331905</c:v>
                </c:pt>
                <c:pt idx="84">
                  <c:v>83.460608082618251</c:v>
                </c:pt>
                <c:pt idx="85">
                  <c:v>83.265434720106413</c:v>
                </c:pt>
                <c:pt idx="86">
                  <c:v>83.064222742410877</c:v>
                </c:pt>
                <c:pt idx="87">
                  <c:v>82.856775927988238</c:v>
                </c:pt>
                <c:pt idx="88">
                  <c:v>82.642870790250782</c:v>
                </c:pt>
                <c:pt idx="89">
                  <c:v>82.422285654350361</c:v>
                </c:pt>
                <c:pt idx="90">
                  <c:v>82.194794441702669</c:v>
                </c:pt>
                <c:pt idx="91">
                  <c:v>81.960148476125497</c:v>
                </c:pt>
                <c:pt idx="92">
                  <c:v>81.718087806852864</c:v>
                </c:pt>
                <c:pt idx="93">
                  <c:v>81.468364577923282</c:v>
                </c:pt>
                <c:pt idx="94">
                  <c:v>81.210682905533247</c:v>
                </c:pt>
                <c:pt idx="95">
                  <c:v>80.944757843619598</c:v>
                </c:pt>
                <c:pt idx="96">
                  <c:v>80.670290959867188</c:v>
                </c:pt>
                <c:pt idx="97">
                  <c:v>80.386951516992553</c:v>
                </c:pt>
                <c:pt idx="98">
                  <c:v>80.094417806986073</c:v>
                </c:pt>
                <c:pt idx="99">
                  <c:v>79.792321994562101</c:v>
                </c:pt>
                <c:pt idx="100">
                  <c:v>79.480309651034418</c:v>
                </c:pt>
                <c:pt idx="101">
                  <c:v>79.15797806883181</c:v>
                </c:pt>
                <c:pt idx="102">
                  <c:v>78.824923736143617</c:v>
                </c:pt>
                <c:pt idx="103">
                  <c:v>78.480710625076554</c:v>
                </c:pt>
                <c:pt idx="104">
                  <c:v>78.124887200152827</c:v>
                </c:pt>
                <c:pt idx="105">
                  <c:v>77.756972649900646</c:v>
                </c:pt>
                <c:pt idx="106">
                  <c:v>77.376455160766341</c:v>
                </c:pt>
                <c:pt idx="107">
                  <c:v>76.982796313088116</c:v>
                </c:pt>
                <c:pt idx="108">
                  <c:v>76.575429177777835</c:v>
                </c:pt>
                <c:pt idx="109">
                  <c:v>76.153749884848111</c:v>
                </c:pt>
                <c:pt idx="110">
                  <c:v>75.717121575603201</c:v>
                </c:pt>
                <c:pt idx="111">
                  <c:v>75.264852607884009</c:v>
                </c:pt>
                <c:pt idx="112">
                  <c:v>74.796232118672279</c:v>
                </c:pt>
                <c:pt idx="113">
                  <c:v>74.31048853690308</c:v>
                </c:pt>
                <c:pt idx="114">
                  <c:v>73.80679883209541</c:v>
                </c:pt>
                <c:pt idx="115">
                  <c:v>73.28429135733208</c:v>
                </c:pt>
                <c:pt idx="116">
                  <c:v>72.742041994776216</c:v>
                </c:pt>
                <c:pt idx="117">
                  <c:v>72.179042986458128</c:v>
                </c:pt>
                <c:pt idx="118">
                  <c:v>71.594244850507664</c:v>
                </c:pt>
                <c:pt idx="119">
                  <c:v>70.986504211725119</c:v>
                </c:pt>
                <c:pt idx="120">
                  <c:v>70.354604898185528</c:v>
                </c:pt>
                <c:pt idx="121">
                  <c:v>69.697245069308551</c:v>
                </c:pt>
                <c:pt idx="122">
                  <c:v>69.013023444433102</c:v>
                </c:pt>
                <c:pt idx="123">
                  <c:v>68.300438911295672</c:v>
                </c:pt>
                <c:pt idx="124">
                  <c:v>67.557882819256022</c:v>
                </c:pt>
                <c:pt idx="125">
                  <c:v>66.783630778397523</c:v>
                </c:pt>
                <c:pt idx="126">
                  <c:v>65.975819019790592</c:v>
                </c:pt>
                <c:pt idx="127">
                  <c:v>65.132449400821258</c:v>
                </c:pt>
                <c:pt idx="128">
                  <c:v>64.251379838413442</c:v>
                </c:pt>
                <c:pt idx="129">
                  <c:v>63.330306671607254</c:v>
                </c:pt>
                <c:pt idx="130">
                  <c:v>62.366746174982133</c:v>
                </c:pt>
                <c:pt idx="131">
                  <c:v>61.358047708530172</c:v>
                </c:pt>
                <c:pt idx="132">
                  <c:v>60.301368510701593</c:v>
                </c:pt>
                <c:pt idx="133">
                  <c:v>59.193639275873799</c:v>
                </c:pt>
                <c:pt idx="134">
                  <c:v>58.031605270919663</c:v>
                </c:pt>
                <c:pt idx="135">
                  <c:v>56.811787985782843</c:v>
                </c:pt>
                <c:pt idx="136">
                  <c:v>55.530472677021791</c:v>
                </c:pt>
                <c:pt idx="137">
                  <c:v>54.183744516559088</c:v>
                </c:pt>
                <c:pt idx="138">
                  <c:v>52.767460632997739</c:v>
                </c:pt>
                <c:pt idx="139">
                  <c:v>51.277272810567894</c:v>
                </c:pt>
                <c:pt idx="140">
                  <c:v>49.70866135945348</c:v>
                </c:pt>
                <c:pt idx="141">
                  <c:v>48.056973172622826</c:v>
                </c:pt>
                <c:pt idx="142">
                  <c:v>46.317435162139795</c:v>
                </c:pt>
                <c:pt idx="143">
                  <c:v>44.485296568027302</c:v>
                </c:pt>
                <c:pt idx="144">
                  <c:v>42.555844731146934</c:v>
                </c:pt>
                <c:pt idx="145">
                  <c:v>40.52458987752135</c:v>
                </c:pt>
                <c:pt idx="146">
                  <c:v>38.387378227599363</c:v>
                </c:pt>
                <c:pt idx="147">
                  <c:v>36.140624387559917</c:v>
                </c:pt>
                <c:pt idx="148">
                  <c:v>33.78145630280887</c:v>
                </c:pt>
                <c:pt idx="149">
                  <c:v>31.308072639835768</c:v>
                </c:pt>
                <c:pt idx="150">
                  <c:v>28.719921852922134</c:v>
                </c:pt>
                <c:pt idx="151">
                  <c:v>26.018056083239703</c:v>
                </c:pt>
                <c:pt idx="152">
                  <c:v>23.205438408364884</c:v>
                </c:pt>
                <c:pt idx="153">
                  <c:v>20.287136282261159</c:v>
                </c:pt>
                <c:pt idx="154">
                  <c:v>17.270590969235656</c:v>
                </c:pt>
                <c:pt idx="155">
                  <c:v>14.165711846511469</c:v>
                </c:pt>
                <c:pt idx="156">
                  <c:v>10.984884583149539</c:v>
                </c:pt>
                <c:pt idx="157">
                  <c:v>7.7427823678316168</c:v>
                </c:pt>
                <c:pt idx="158">
                  <c:v>4.4560913878004182</c:v>
                </c:pt>
                <c:pt idx="159">
                  <c:v>1.1430326627325194</c:v>
                </c:pt>
                <c:pt idx="160">
                  <c:v>-2.1772652432568282</c:v>
                </c:pt>
                <c:pt idx="161">
                  <c:v>-5.4853926513564168</c:v>
                </c:pt>
                <c:pt idx="162">
                  <c:v>-8.7623905484731495</c:v>
                </c:pt>
                <c:pt idx="163">
                  <c:v>-11.990386669515601</c:v>
                </c:pt>
                <c:pt idx="164">
                  <c:v>-15.153189962818203</c:v>
                </c:pt>
                <c:pt idx="165">
                  <c:v>-18.236696021683599</c:v>
                </c:pt>
                <c:pt idx="166">
                  <c:v>-21.229175483757501</c:v>
                </c:pt>
                <c:pt idx="167">
                  <c:v>-24.121359247694556</c:v>
                </c:pt>
                <c:pt idx="168">
                  <c:v>-26.906457868167365</c:v>
                </c:pt>
                <c:pt idx="169">
                  <c:v>-29.579952546388142</c:v>
                </c:pt>
                <c:pt idx="170">
                  <c:v>-32.139443720892928</c:v>
                </c:pt>
                <c:pt idx="171">
                  <c:v>-34.58430980106175</c:v>
                </c:pt>
                <c:pt idx="172">
                  <c:v>-36.915458885599207</c:v>
                </c:pt>
                <c:pt idx="173">
                  <c:v>-39.135013943247372</c:v>
                </c:pt>
                <c:pt idx="174">
                  <c:v>-41.246043496561413</c:v>
                </c:pt>
                <c:pt idx="175">
                  <c:v>-43.25231877328099</c:v>
                </c:pt>
                <c:pt idx="176">
                  <c:v>-45.158090800294303</c:v>
                </c:pt>
                <c:pt idx="177">
                  <c:v>-46.967928448224711</c:v>
                </c:pt>
                <c:pt idx="178">
                  <c:v>-48.68655902171821</c:v>
                </c:pt>
                <c:pt idx="179">
                  <c:v>-50.318763603006744</c:v>
                </c:pt>
                <c:pt idx="180">
                  <c:v>-51.869274342851384</c:v>
                </c:pt>
                <c:pt idx="181">
                  <c:v>-53.34272687283601</c:v>
                </c:pt>
                <c:pt idx="182">
                  <c:v>-54.743603896998366</c:v>
                </c:pt>
                <c:pt idx="183">
                  <c:v>-56.076197118537664</c:v>
                </c:pt>
                <c:pt idx="184">
                  <c:v>-57.344596111203089</c:v>
                </c:pt>
                <c:pt idx="185">
                  <c:v>-58.552670899331417</c:v>
                </c:pt>
                <c:pt idx="186">
                  <c:v>-59.704069343627907</c:v>
                </c:pt>
                <c:pt idx="187">
                  <c:v>-60.802220791250363</c:v>
                </c:pt>
                <c:pt idx="188">
                  <c:v>-61.850334591597345</c:v>
                </c:pt>
                <c:pt idx="189">
                  <c:v>-62.851415249987667</c:v>
                </c:pt>
                <c:pt idx="190">
                  <c:v>-63.808264247610509</c:v>
                </c:pt>
                <c:pt idx="191">
                  <c:v>-64.723494470731907</c:v>
                </c:pt>
                <c:pt idx="192">
                  <c:v>-65.599540200382876</c:v>
                </c:pt>
                <c:pt idx="193">
                  <c:v>-66.438669745084496</c:v>
                </c:pt>
                <c:pt idx="194">
                  <c:v>-67.242990332011459</c:v>
                </c:pt>
                <c:pt idx="195">
                  <c:v>-68.01446816438505</c:v>
                </c:pt>
                <c:pt idx="196">
                  <c:v>-68.754929763398195</c:v>
                </c:pt>
                <c:pt idx="197">
                  <c:v>-69.46607912576502</c:v>
                </c:pt>
                <c:pt idx="198">
                  <c:v>-70.14950103601052</c:v>
                </c:pt>
                <c:pt idx="199">
                  <c:v>-70.806675198083724</c:v>
                </c:pt>
                <c:pt idx="200">
                  <c:v>-71.438979214167546</c:v>
                </c:pt>
                <c:pt idx="201">
                  <c:v>-72.047700917337238</c:v>
                </c:pt>
                <c:pt idx="202">
                  <c:v>-72.634040919872575</c:v>
                </c:pt>
                <c:pt idx="203">
                  <c:v>-73.19912438581656</c:v>
                </c:pt>
                <c:pt idx="204">
                  <c:v>-73.744001266686553</c:v>
                </c:pt>
                <c:pt idx="205">
                  <c:v>-74.269656683031883</c:v>
                </c:pt>
                <c:pt idx="206">
                  <c:v>-74.777013833573392</c:v>
                </c:pt>
                <c:pt idx="207">
                  <c:v>-75.266938054468085</c:v>
                </c:pt>
                <c:pt idx="208">
                  <c:v>-75.740243113412589</c:v>
                </c:pt>
                <c:pt idx="209">
                  <c:v>-76.197694255100714</c:v>
                </c:pt>
                <c:pt idx="210">
                  <c:v>-76.64001051437242</c:v>
                </c:pt>
                <c:pt idx="211">
                  <c:v>-77.067871134745587</c:v>
                </c:pt>
                <c:pt idx="212">
                  <c:v>-77.48191544447144</c:v>
                </c:pt>
                <c:pt idx="213">
                  <c:v>-77.882748460540597</c:v>
                </c:pt>
                <c:pt idx="214">
                  <c:v>-78.270940988387338</c:v>
                </c:pt>
                <c:pt idx="215">
                  <c:v>-78.647034177332614</c:v>
                </c:pt>
                <c:pt idx="216">
                  <c:v>-79.011540282111071</c:v>
                </c:pt>
                <c:pt idx="217">
                  <c:v>-79.364945526221845</c:v>
                </c:pt>
                <c:pt idx="218">
                  <c:v>-79.707711463822534</c:v>
                </c:pt>
                <c:pt idx="219">
                  <c:v>-80.040277161675021</c:v>
                </c:pt>
                <c:pt idx="220">
                  <c:v>-80.363060143283803</c:v>
                </c:pt>
                <c:pt idx="221">
                  <c:v>-80.676458855888711</c:v>
                </c:pt>
                <c:pt idx="222">
                  <c:v>-80.980853006070674</c:v>
                </c:pt>
                <c:pt idx="223">
                  <c:v>-81.276605392214776</c:v>
                </c:pt>
                <c:pt idx="224">
                  <c:v>-81.564063013839473</c:v>
                </c:pt>
                <c:pt idx="225">
                  <c:v>-81.843558108094157</c:v>
                </c:pt>
                <c:pt idx="226">
                  <c:v>-82.11540911987862</c:v>
                </c:pt>
                <c:pt idx="227">
                  <c:v>-82.379921611518057</c:v>
                </c:pt>
                <c:pt idx="228">
                  <c:v>-82.637389359181611</c:v>
                </c:pt>
                <c:pt idx="229">
                  <c:v>-82.888094978303513</c:v>
                </c:pt>
                <c:pt idx="230">
                  <c:v>-83.132310552284309</c:v>
                </c:pt>
                <c:pt idx="231">
                  <c:v>-83.370298976905417</c:v>
                </c:pt>
                <c:pt idx="232">
                  <c:v>-83.602313713141825</c:v>
                </c:pt>
                <c:pt idx="233">
                  <c:v>-83.82860034327274</c:v>
                </c:pt>
                <c:pt idx="234">
                  <c:v>-84.049396693729022</c:v>
                </c:pt>
                <c:pt idx="235">
                  <c:v>-84.264933564683247</c:v>
                </c:pt>
                <c:pt idx="236">
                  <c:v>-84.475435080853003</c:v>
                </c:pt>
                <c:pt idx="237">
                  <c:v>-84.681119682457449</c:v>
                </c:pt>
                <c:pt idx="238">
                  <c:v>-84.88220033452933</c:v>
                </c:pt>
                <c:pt idx="239">
                  <c:v>-85.078885149149698</c:v>
                </c:pt>
                <c:pt idx="240">
                  <c:v>-85.271377779836143</c:v>
                </c:pt>
                <c:pt idx="241">
                  <c:v>-85.459878212170963</c:v>
                </c:pt>
                <c:pt idx="242">
                  <c:v>-85.644583129706575</c:v>
                </c:pt>
                <c:pt idx="243">
                  <c:v>-85.825686267764866</c:v>
                </c:pt>
                <c:pt idx="244">
                  <c:v>-86.003379351407361</c:v>
                </c:pt>
                <c:pt idx="245">
                  <c:v>-86.177852186640138</c:v>
                </c:pt>
                <c:pt idx="246">
                  <c:v>-86.349293661886307</c:v>
                </c:pt>
                <c:pt idx="247">
                  <c:v>-86.517892117797331</c:v>
                </c:pt>
                <c:pt idx="248">
                  <c:v>-86.683835987181482</c:v>
                </c:pt>
                <c:pt idx="249">
                  <c:v>-86.847314692231535</c:v>
                </c:pt>
                <c:pt idx="250">
                  <c:v>-87.008519062392693</c:v>
                </c:pt>
                <c:pt idx="251">
                  <c:v>-87.167642556265477</c:v>
                </c:pt>
                <c:pt idx="252">
                  <c:v>-87.324881764587929</c:v>
                </c:pt>
                <c:pt idx="253">
                  <c:v>-87.480437780594912</c:v>
                </c:pt>
                <c:pt idx="254">
                  <c:v>-87.634517056130989</c:v>
                </c:pt>
                <c:pt idx="255">
                  <c:v>-87.787332754644524</c:v>
                </c:pt>
                <c:pt idx="256">
                  <c:v>-87.939106320398679</c:v>
                </c:pt>
                <c:pt idx="257">
                  <c:v>-88.090068885605362</c:v>
                </c:pt>
                <c:pt idx="258">
                  <c:v>-88.240463330925124</c:v>
                </c:pt>
                <c:pt idx="259">
                  <c:v>-88.390546498709796</c:v>
                </c:pt>
                <c:pt idx="260">
                  <c:v>-88.54059165512713</c:v>
                </c:pt>
                <c:pt idx="261">
                  <c:v>-88.690891607248744</c:v>
                </c:pt>
                <c:pt idx="262">
                  <c:v>-88.841762134813649</c:v>
                </c:pt>
                <c:pt idx="263">
                  <c:v>-88.993546377168144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4-4845-94C3-47E7B43E3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Delay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'BPF (constant skirt)'!$Q$4</c:f>
              <c:strCache>
                <c:ptCount val="1"/>
                <c:pt idx="0">
                  <c:v>Group Delay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'BPF (constant skirt)'!$E$5:$E$268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'BPF (constant skirt)'!$Q$5:$Q$268</c:f>
              <c:numCache>
                <c:formatCode>General</c:formatCode>
                <c:ptCount val="264"/>
                <c:pt idx="1">
                  <c:v>0.15896032671304963</c:v>
                </c:pt>
                <c:pt idx="2">
                  <c:v>0.15896227276751274</c:v>
                </c:pt>
                <c:pt idx="3">
                  <c:v>0.15896433480594419</c:v>
                </c:pt>
                <c:pt idx="4">
                  <c:v>0.15896651970644268</c:v>
                </c:pt>
                <c:pt idx="5">
                  <c:v>0.15896883467345471</c:v>
                </c:pt>
                <c:pt idx="6">
                  <c:v>0.15897128731223348</c:v>
                </c:pt>
                <c:pt idx="7">
                  <c:v>0.15897388559753334</c:v>
                </c:pt>
                <c:pt idx="8">
                  <c:v>0.15897663865620296</c:v>
                </c:pt>
                <c:pt idx="9">
                  <c:v>0.15897955577067543</c:v>
                </c:pt>
                <c:pt idx="10">
                  <c:v>0.15898264620363572</c:v>
                </c:pt>
                <c:pt idx="11">
                  <c:v>0.15898592066207781</c:v>
                </c:pt>
                <c:pt idx="12">
                  <c:v>0.15898939029194403</c:v>
                </c:pt>
                <c:pt idx="13">
                  <c:v>0.15899306599883833</c:v>
                </c:pt>
                <c:pt idx="14">
                  <c:v>0.15899696054644208</c:v>
                </c:pt>
                <c:pt idx="15">
                  <c:v>0.15900108749983805</c:v>
                </c:pt>
                <c:pt idx="16">
                  <c:v>0.15900545954730391</c:v>
                </c:pt>
                <c:pt idx="17">
                  <c:v>0.15901009155134829</c:v>
                </c:pt>
                <c:pt idx="18">
                  <c:v>0.15901499972166885</c:v>
                </c:pt>
                <c:pt idx="19">
                  <c:v>0.1590201999718012</c:v>
                </c:pt>
                <c:pt idx="20">
                  <c:v>0.15902570967738289</c:v>
                </c:pt>
                <c:pt idx="21">
                  <c:v>0.15903154700494201</c:v>
                </c:pt>
                <c:pt idx="22">
                  <c:v>0.15903773172392069</c:v>
                </c:pt>
                <c:pt idx="23">
                  <c:v>0.15904428519137756</c:v>
                </c:pt>
                <c:pt idx="24">
                  <c:v>0.15905122868614502</c:v>
                </c:pt>
                <c:pt idx="25">
                  <c:v>0.15905858582742188</c:v>
                </c:pt>
                <c:pt idx="26">
                  <c:v>0.15906638080623239</c:v>
                </c:pt>
                <c:pt idx="27">
                  <c:v>0.15907463907179195</c:v>
                </c:pt>
                <c:pt idx="28">
                  <c:v>0.15908338943073963</c:v>
                </c:pt>
                <c:pt idx="29">
                  <c:v>0.15909266080691167</c:v>
                </c:pt>
                <c:pt idx="30">
                  <c:v>0.1591024843513977</c:v>
                </c:pt>
                <c:pt idx="31">
                  <c:v>0.1591128928458799</c:v>
                </c:pt>
                <c:pt idx="32">
                  <c:v>0.15912392074396761</c:v>
                </c:pt>
                <c:pt idx="33">
                  <c:v>0.15913560509040464</c:v>
                </c:pt>
                <c:pt idx="34">
                  <c:v>0.15914798483262219</c:v>
                </c:pt>
                <c:pt idx="35">
                  <c:v>0.15916110266681111</c:v>
                </c:pt>
                <c:pt idx="36">
                  <c:v>0.15917500180056127</c:v>
                </c:pt>
                <c:pt idx="37">
                  <c:v>0.15918972764882769</c:v>
                </c:pt>
                <c:pt idx="38">
                  <c:v>0.15920533069973525</c:v>
                </c:pt>
                <c:pt idx="39">
                  <c:v>0.15922186317301584</c:v>
                </c:pt>
                <c:pt idx="40">
                  <c:v>0.15923938102179269</c:v>
                </c:pt>
                <c:pt idx="41">
                  <c:v>0.15925794204909755</c:v>
                </c:pt>
                <c:pt idx="42">
                  <c:v>0.1592776081346817</c:v>
                </c:pt>
                <c:pt idx="43">
                  <c:v>0.15929844643510874</c:v>
                </c:pt>
                <c:pt idx="44">
                  <c:v>0.15932052662463128</c:v>
                </c:pt>
                <c:pt idx="45">
                  <c:v>0.15934392192992899</c:v>
                </c:pt>
                <c:pt idx="46">
                  <c:v>0.15936871055725957</c:v>
                </c:pt>
                <c:pt idx="47">
                  <c:v>0.15939497716749818</c:v>
                </c:pt>
                <c:pt idx="48">
                  <c:v>0.15942280841576853</c:v>
                </c:pt>
                <c:pt idx="49">
                  <c:v>0.15945229797482652</c:v>
                </c:pt>
                <c:pt idx="50">
                  <c:v>0.15948354703695689</c:v>
                </c:pt>
                <c:pt idx="51">
                  <c:v>0.15951665810823082</c:v>
                </c:pt>
                <c:pt idx="52">
                  <c:v>0.15955174312676521</c:v>
                </c:pt>
                <c:pt idx="53">
                  <c:v>0.15958891984737572</c:v>
                </c:pt>
                <c:pt idx="54">
                  <c:v>0.15962831373313663</c:v>
                </c:pt>
                <c:pt idx="55">
                  <c:v>0.15967005827643382</c:v>
                </c:pt>
                <c:pt idx="56">
                  <c:v>0.15971429090291975</c:v>
                </c:pt>
                <c:pt idx="57">
                  <c:v>0.15976116250901606</c:v>
                </c:pt>
                <c:pt idx="58">
                  <c:v>0.15981083032774632</c:v>
                </c:pt>
                <c:pt idx="59">
                  <c:v>0.15986346327581716</c:v>
                </c:pt>
                <c:pt idx="60">
                  <c:v>0.1599192373657313</c:v>
                </c:pt>
                <c:pt idx="61">
                  <c:v>0.15997833966553135</c:v>
                </c:pt>
                <c:pt idx="62">
                  <c:v>0.16004097256279215</c:v>
                </c:pt>
                <c:pt idx="63">
                  <c:v>0.16010734542080551</c:v>
                </c:pt>
                <c:pt idx="64">
                  <c:v>0.16017768245566727</c:v>
                </c:pt>
                <c:pt idx="65">
                  <c:v>0.16025222172889259</c:v>
                </c:pt>
                <c:pt idx="66">
                  <c:v>0.16033121598147218</c:v>
                </c:pt>
                <c:pt idx="67">
                  <c:v>0.16041493129852533</c:v>
                </c:pt>
                <c:pt idx="68">
                  <c:v>0.16050364999393604</c:v>
                </c:pt>
                <c:pt idx="69">
                  <c:v>0.16059767614402129</c:v>
                </c:pt>
                <c:pt idx="70">
                  <c:v>0.16069732772592368</c:v>
                </c:pt>
                <c:pt idx="71">
                  <c:v>0.16080294199176037</c:v>
                </c:pt>
                <c:pt idx="72">
                  <c:v>0.16091487901170703</c:v>
                </c:pt>
                <c:pt idx="73">
                  <c:v>0.16103351808193989</c:v>
                </c:pt>
                <c:pt idx="74">
                  <c:v>0.16115926393570418</c:v>
                </c:pt>
                <c:pt idx="75">
                  <c:v>0.16129254566833071</c:v>
                </c:pt>
                <c:pt idx="76">
                  <c:v>0.16143381816538185</c:v>
                </c:pt>
                <c:pt idx="77">
                  <c:v>0.1615835635488144</c:v>
                </c:pt>
                <c:pt idx="78">
                  <c:v>0.16174229275792115</c:v>
                </c:pt>
                <c:pt idx="79">
                  <c:v>0.1619105502742641</c:v>
                </c:pt>
                <c:pt idx="80">
                  <c:v>0.16208891631335651</c:v>
                </c:pt>
                <c:pt idx="81">
                  <c:v>0.16227799923899186</c:v>
                </c:pt>
                <c:pt idx="82">
                  <c:v>0.16247845026352498</c:v>
                </c:pt>
                <c:pt idx="83">
                  <c:v>0.16269096276090642</c:v>
                </c:pt>
                <c:pt idx="84">
                  <c:v>0.16291626803379042</c:v>
                </c:pt>
                <c:pt idx="85">
                  <c:v>0.16315514436171691</c:v>
                </c:pt>
                <c:pt idx="86">
                  <c:v>0.16340842014541496</c:v>
                </c:pt>
                <c:pt idx="87">
                  <c:v>0.16367697300857698</c:v>
                </c:pt>
                <c:pt idx="88">
                  <c:v>0.16396173684693299</c:v>
                </c:pt>
                <c:pt idx="89">
                  <c:v>0.16426370934863541</c:v>
                </c:pt>
                <c:pt idx="90">
                  <c:v>0.16458393934951945</c:v>
                </c:pt>
                <c:pt idx="91">
                  <c:v>0.16492354667783676</c:v>
                </c:pt>
                <c:pt idx="92">
                  <c:v>0.16528373146666303</c:v>
                </c:pt>
                <c:pt idx="93">
                  <c:v>0.1656657517948768</c:v>
                </c:pt>
                <c:pt idx="94">
                  <c:v>0.16607095503715735</c:v>
                </c:pt>
                <c:pt idx="95">
                  <c:v>0.16650078384715736</c:v>
                </c:pt>
                <c:pt idx="96">
                  <c:v>0.166956752528931</c:v>
                </c:pt>
                <c:pt idx="97">
                  <c:v>0.16744048675355708</c:v>
                </c:pt>
                <c:pt idx="98">
                  <c:v>0.16795370983152644</c:v>
                </c:pt>
                <c:pt idx="99">
                  <c:v>0.16849826001185331</c:v>
                </c:pt>
                <c:pt idx="100">
                  <c:v>0.16907609181318445</c:v>
                </c:pt>
                <c:pt idx="101">
                  <c:v>0.16968928382798368</c:v>
                </c:pt>
                <c:pt idx="102">
                  <c:v>0.17034005820700199</c:v>
                </c:pt>
                <c:pt idx="103">
                  <c:v>0.17103077197779057</c:v>
                </c:pt>
                <c:pt idx="104">
                  <c:v>0.17176393760703262</c:v>
                </c:pt>
                <c:pt idx="105">
                  <c:v>0.17254222650497489</c:v>
                </c:pt>
                <c:pt idx="106">
                  <c:v>0.17336849254905376</c:v>
                </c:pt>
                <c:pt idx="107">
                  <c:v>0.17424577715376705</c:v>
                </c:pt>
                <c:pt idx="108">
                  <c:v>0.1751773137441773</c:v>
                </c:pt>
                <c:pt idx="109">
                  <c:v>0.17616654673623608</c:v>
                </c:pt>
                <c:pt idx="110">
                  <c:v>0.17721714440146624</c:v>
                </c:pt>
                <c:pt idx="111">
                  <c:v>0.1783330288172478</c:v>
                </c:pt>
                <c:pt idx="112">
                  <c:v>0.17951836677290631</c:v>
                </c:pt>
                <c:pt idx="113">
                  <c:v>0.18077758342086619</c:v>
                </c:pt>
                <c:pt idx="114">
                  <c:v>0.18211541110679727</c:v>
                </c:pt>
                <c:pt idx="115">
                  <c:v>0.18353688064243409</c:v>
                </c:pt>
                <c:pt idx="116">
                  <c:v>0.18504732663232989</c:v>
                </c:pt>
                <c:pt idx="117">
                  <c:v>0.18665244005166826</c:v>
                </c:pt>
                <c:pt idx="118">
                  <c:v>0.18835825543575899</c:v>
                </c:pt>
                <c:pt idx="119">
                  <c:v>0.19017116412596763</c:v>
                </c:pt>
                <c:pt idx="120">
                  <c:v>0.19209795685242048</c:v>
                </c:pt>
                <c:pt idx="121">
                  <c:v>0.19414580339364701</c:v>
                </c:pt>
                <c:pt idx="122">
                  <c:v>0.19632227997376539</c:v>
                </c:pt>
                <c:pt idx="123">
                  <c:v>0.19863537189536504</c:v>
                </c:pt>
                <c:pt idx="124">
                  <c:v>0.20109345739785181</c:v>
                </c:pt>
                <c:pt idx="125">
                  <c:v>0.20370529305030624</c:v>
                </c:pt>
                <c:pt idx="126">
                  <c:v>0.20648001395775756</c:v>
                </c:pt>
                <c:pt idx="127">
                  <c:v>0.20942709642469451</c:v>
                </c:pt>
                <c:pt idx="128">
                  <c:v>0.21255627409049974</c:v>
                </c:pt>
                <c:pt idx="129">
                  <c:v>0.21587746793412213</c:v>
                </c:pt>
                <c:pt idx="130">
                  <c:v>0.21940070290914199</c:v>
                </c:pt>
                <c:pt idx="131">
                  <c:v>0.22313592983959421</c:v>
                </c:pt>
                <c:pt idx="132">
                  <c:v>0.22709281047630092</c:v>
                </c:pt>
                <c:pt idx="133">
                  <c:v>0.23128053729241102</c:v>
                </c:pt>
                <c:pt idx="134">
                  <c:v>0.23570745969036294</c:v>
                </c:pt>
                <c:pt idx="135">
                  <c:v>0.24038063178670988</c:v>
                </c:pt>
                <c:pt idx="136">
                  <c:v>0.24530536903936939</c:v>
                </c:pt>
                <c:pt idx="137">
                  <c:v>0.25048454651521967</c:v>
                </c:pt>
                <c:pt idx="138">
                  <c:v>0.25591779521886437</c:v>
                </c:pt>
                <c:pt idx="139">
                  <c:v>0.26160058001824416</c:v>
                </c:pt>
                <c:pt idx="140">
                  <c:v>0.26752299512957006</c:v>
                </c:pt>
                <c:pt idx="141">
                  <c:v>0.27366836313943171</c:v>
                </c:pt>
                <c:pt idx="142">
                  <c:v>0.28001170735368197</c:v>
                </c:pt>
                <c:pt idx="143">
                  <c:v>0.28651788163460606</c:v>
                </c:pt>
                <c:pt idx="144">
                  <c:v>0.29313959306139953</c:v>
                </c:pt>
                <c:pt idx="145">
                  <c:v>0.29981532949357914</c:v>
                </c:pt>
                <c:pt idx="146">
                  <c:v>0.30646721597618531</c:v>
                </c:pt>
                <c:pt idx="147">
                  <c:v>0.31299909670843307</c:v>
                </c:pt>
                <c:pt idx="148">
                  <c:v>0.31929510574709874</c:v>
                </c:pt>
                <c:pt idx="149">
                  <c:v>0.32521893490070319</c:v>
                </c:pt>
                <c:pt idx="150">
                  <c:v>0.33061432775941219</c:v>
                </c:pt>
                <c:pt idx="151">
                  <c:v>0.33530727308950248</c:v>
                </c:pt>
                <c:pt idx="152">
                  <c:v>0.33911016331523036</c:v>
                </c:pt>
                <c:pt idx="153">
                  <c:v>0.34182851193063329</c:v>
                </c:pt>
                <c:pt idx="154">
                  <c:v>0.3432701303627968</c:v>
                </c:pt>
                <c:pt idx="155">
                  <c:v>0.34325655614858774</c:v>
                </c:pt>
                <c:pt idx="156">
                  <c:v>0.34163607384830147</c:v>
                </c:pt>
                <c:pt idx="157">
                  <c:v>0.33829704583936215</c:v>
                </c:pt>
                <c:pt idx="158">
                  <c:v>0.33317995477482526</c:v>
                </c:pt>
                <c:pt idx="159">
                  <c:v>0.32628641284612997</c:v>
                </c:pt>
                <c:pt idx="160">
                  <c:v>0.31768345970540646</c:v>
                </c:pt>
                <c:pt idx="161">
                  <c:v>0.30750222699070151</c:v>
                </c:pt>
                <c:pt idx="162">
                  <c:v>0.29593079072150524</c:v>
                </c:pt>
                <c:pt idx="163">
                  <c:v>0.28320197247098611</c:v>
                </c:pt>
                <c:pt idx="164">
                  <c:v>0.26957771542948034</c:v>
                </c:pt>
                <c:pt idx="165">
                  <c:v>0.25533211731934224</c:v>
                </c:pt>
                <c:pt idx="166">
                  <c:v>0.24073522708779344</c:v>
                </c:pt>
                <c:pt idx="167">
                  <c:v>0.22603930551390333</c:v>
                </c:pt>
                <c:pt idx="168">
                  <c:v>0.21146850836480618</c:v>
                </c:pt>
                <c:pt idx="169">
                  <c:v>0.19721255729176548</c:v>
                </c:pt>
                <c:pt idx="170">
                  <c:v>0.18342400110827231</c:v>
                </c:pt>
                <c:pt idx="171">
                  <c:v>0.17021855171716549</c:v>
                </c:pt>
                <c:pt idx="172">
                  <c:v>0.1576777230532046</c:v>
                </c:pt>
                <c:pt idx="173">
                  <c:v>0.14585278805839719</c:v>
                </c:pt>
                <c:pt idx="174">
                  <c:v>0.1347695411384198</c:v>
                </c:pt>
                <c:pt idx="175">
                  <c:v>0.12443313639619978</c:v>
                </c:pt>
                <c:pt idx="176">
                  <c:v>0.11483271626040847</c:v>
                </c:pt>
                <c:pt idx="177">
                  <c:v>0.1059455196789743</c:v>
                </c:pt>
                <c:pt idx="178">
                  <c:v>9.7740407409388427E-2</c:v>
                </c:pt>
                <c:pt idx="179">
                  <c:v>9.0180775497713167E-2</c:v>
                </c:pt>
                <c:pt idx="180">
                  <c:v>8.322687773375391E-2</c:v>
                </c:pt>
                <c:pt idx="181">
                  <c:v>7.6837597891418002E-2</c:v>
                </c:pt>
                <c:pt idx="182">
                  <c:v>7.0971764445179941E-2</c:v>
                </c:pt>
                <c:pt idx="183">
                  <c:v>6.5589141813408455E-2</c:v>
                </c:pt>
                <c:pt idx="184">
                  <c:v>6.0651082169630485E-2</c:v>
                </c:pt>
                <c:pt idx="185">
                  <c:v>5.6120947841239437E-2</c:v>
                </c:pt>
                <c:pt idx="186">
                  <c:v>5.1964369756122029E-2</c:v>
                </c:pt>
                <c:pt idx="187">
                  <c:v>4.8149357457940904E-2</c:v>
                </c:pt>
                <c:pt idx="188">
                  <c:v>4.4646327886688576E-2</c:v>
                </c:pt>
                <c:pt idx="189">
                  <c:v>4.1428056907976123E-2</c:v>
                </c:pt>
                <c:pt idx="190">
                  <c:v>3.8469588534094316E-2</c:v>
                </c:pt>
                <c:pt idx="191">
                  <c:v>3.5748119657934056E-2</c:v>
                </c:pt>
                <c:pt idx="192">
                  <c:v>3.3242858647471993E-2</c:v>
                </c:pt>
                <c:pt idx="193">
                  <c:v>3.0934880469029469E-2</c:v>
                </c:pt>
                <c:pt idx="194">
                  <c:v>2.8806987413031979E-2</c:v>
                </c:pt>
                <c:pt idx="195">
                  <c:v>2.6843561332831452E-2</c:v>
                </c:pt>
                <c:pt idx="196">
                  <c:v>2.5030426780367345E-2</c:v>
                </c:pt>
                <c:pt idx="197">
                  <c:v>2.3354723289444306E-2</c:v>
                </c:pt>
                <c:pt idx="198">
                  <c:v>2.1804783136002193E-2</c:v>
                </c:pt>
                <c:pt idx="199">
                  <c:v>2.0370019968897136E-2</c:v>
                </c:pt>
                <c:pt idx="200">
                  <c:v>1.9040825948136237E-2</c:v>
                </c:pt>
                <c:pt idx="201">
                  <c:v>1.7808478042016435E-2</c:v>
                </c:pt>
                <c:pt idx="202">
                  <c:v>1.6665052359748508E-2</c:v>
                </c:pt>
                <c:pt idx="203">
                  <c:v>1.5603345712110072E-2</c:v>
                </c:pt>
                <c:pt idx="204">
                  <c:v>1.4616806163161699E-2</c:v>
                </c:pt>
                <c:pt idx="205">
                  <c:v>1.3699470320717567E-2</c:v>
                </c:pt>
                <c:pt idx="206">
                  <c:v>1.284590405232385E-2</c:v>
                </c:pt>
                <c:pt idx="207">
                  <c:v>1.2051153520383728E-2</c:v>
                </c:pt>
                <c:pt idx="208">
                  <c:v>1.1310697720509036E-2</c:v>
                </c:pt>
                <c:pt idx="209">
                  <c:v>1.0620406193900275E-2</c:v>
                </c:pt>
                <c:pt idx="210">
                  <c:v>9.9765033961653378E-3</c:v>
                </c:pt>
                <c:pt idx="211">
                  <c:v>9.3755337440533867E-3</c:v>
                </c:pt>
                <c:pt idx="212">
                  <c:v>8.8143316621499754E-3</c:v>
                </c:pt>
                <c:pt idx="213">
                  <c:v>8.2899947109962065E-3</c:v>
                </c:pt>
                <c:pt idx="214">
                  <c:v>7.7998590743430683E-3</c:v>
                </c:pt>
                <c:pt idx="215">
                  <c:v>7.3414777962689361E-3</c:v>
                </c:pt>
                <c:pt idx="216">
                  <c:v>6.9126006421472369E-3</c:v>
                </c:pt>
                <c:pt idx="217">
                  <c:v>6.5111566868876836E-3</c:v>
                </c:pt>
                <c:pt idx="218">
                  <c:v>6.1352381238891666E-3</c:v>
                </c:pt>
                <c:pt idx="219">
                  <c:v>5.7830858601119464E-3</c:v>
                </c:pt>
                <c:pt idx="220">
                  <c:v>5.4530765996413377E-3</c:v>
                </c:pt>
                <c:pt idx="221">
                  <c:v>5.1437108931919641E-3</c:v>
                </c:pt>
                <c:pt idx="222">
                  <c:v>4.8536025549887262E-3</c:v>
                </c:pt>
                <c:pt idx="223">
                  <c:v>4.5814692541682432E-3</c:v>
                </c:pt>
                <c:pt idx="224">
                  <c:v>4.3261235737594578E-3</c:v>
                </c:pt>
                <c:pt idx="225">
                  <c:v>4.0864651887685382E-3</c:v>
                </c:pt>
                <c:pt idx="226">
                  <c:v>3.8614737599518452E-3</c:v>
                </c:pt>
                <c:pt idx="227">
                  <c:v>3.6502024730262891E-3</c:v>
                </c:pt>
                <c:pt idx="228">
                  <c:v>3.4517720690188146E-3</c:v>
                </c:pt>
                <c:pt idx="229">
                  <c:v>3.2653654876955871E-3</c:v>
                </c:pt>
                <c:pt idx="230">
                  <c:v>3.0902231168467233E-3</c:v>
                </c:pt>
                <c:pt idx="231">
                  <c:v>2.9256381744465791E-3</c:v>
                </c:pt>
                <c:pt idx="232">
                  <c:v>2.7709527841052826E-3</c:v>
                </c:pt>
                <c:pt idx="233">
                  <c:v>2.6255542779839254E-3</c:v>
                </c:pt>
                <c:pt idx="234">
                  <c:v>2.4888717015962266E-3</c:v>
                </c:pt>
                <c:pt idx="235">
                  <c:v>2.360372850957681E-3</c:v>
                </c:pt>
                <c:pt idx="236">
                  <c:v>2.2395614756341529E-3</c:v>
                </c:pt>
                <c:pt idx="237">
                  <c:v>2.125974632386059E-3</c:v>
                </c:pt>
                <c:pt idx="238">
                  <c:v>2.0191803037400502E-3</c:v>
                </c:pt>
                <c:pt idx="239">
                  <c:v>1.9187753032578797E-3</c:v>
                </c:pt>
                <c:pt idx="240">
                  <c:v>1.8243833024839213E-3</c:v>
                </c:pt>
                <c:pt idx="241">
                  <c:v>1.7356529811232827E-3</c:v>
                </c:pt>
                <c:pt idx="242">
                  <c:v>1.6522563472113761E-3</c:v>
                </c:pt>
                <c:pt idx="243">
                  <c:v>1.5738872971114569E-3</c:v>
                </c:pt>
                <c:pt idx="244">
                  <c:v>1.5002601760309812E-3</c:v>
                </c:pt>
                <c:pt idx="245">
                  <c:v>1.4311085312103985E-3</c:v>
                </c:pt>
                <c:pt idx="246">
                  <c:v>1.3661839677281881E-3</c:v>
                </c:pt>
                <c:pt idx="247">
                  <c:v>1.3052550724877159E-3</c:v>
                </c:pt>
                <c:pt idx="248">
                  <c:v>1.2481065188732936E-3</c:v>
                </c:pt>
                <c:pt idx="249">
                  <c:v>1.1945381862573444E-3</c:v>
                </c:pt>
                <c:pt idx="250">
                  <c:v>1.1443644331149679E-3</c:v>
                </c:pt>
                <c:pt idx="251">
                  <c:v>1.0974134265390356E-3</c:v>
                </c:pt>
                <c:pt idx="252">
                  <c:v>1.0535265775222932E-3</c:v>
                </c:pt>
                <c:pt idx="253">
                  <c:v>1.0125580726104168E-3</c:v>
                </c:pt>
                <c:pt idx="254">
                  <c:v>9.7437448529271234E-4</c:v>
                </c:pt>
                <c:pt idx="255">
                  <c:v>9.3885452415984469E-4</c:v>
                </c:pt>
                <c:pt idx="256">
                  <c:v>9.0588884077026437E-4</c:v>
                </c:pt>
                <c:pt idx="257">
                  <c:v>8.7537999872964979E-4</c:v>
                </c:pt>
                <c:pt idx="258">
                  <c:v>8.4724256929985878E-4</c:v>
                </c:pt>
                <c:pt idx="259">
                  <c:v>8.2140335697681547E-4</c:v>
                </c:pt>
                <c:pt idx="260">
                  <c:v>7.978018327571639E-4</c:v>
                </c:pt>
                <c:pt idx="261">
                  <c:v>7.7639077109014167E-4</c:v>
                </c:pt>
                <c:pt idx="262">
                  <c:v>7.5713714596349223E-4</c:v>
                </c:pt>
                <c:pt idx="263">
                  <c:v>7.40023339358544E-4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6-42D3-B4F9-F5364E4F1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Response (x/x,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'BPF (constant skirt)'!$Z$4</c:f>
              <c:strCache>
                <c:ptCount val="1"/>
                <c:pt idx="0">
                  <c:v>y(n)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'BPF (constant skirt)'!$X$5:$X$268</c:f>
              <c:numCache>
                <c:formatCode>General</c:formatCode>
                <c:ptCount val="264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0.72916666666666674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0.85416666666666674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  <c:pt idx="48">
                  <c:v>1</c:v>
                </c:pt>
                <c:pt idx="49">
                  <c:v>1.0208333333333333</c:v>
                </c:pt>
                <c:pt idx="50">
                  <c:v>1.0416666666666667</c:v>
                </c:pt>
                <c:pt idx="51">
                  <c:v>1.0625</c:v>
                </c:pt>
                <c:pt idx="52">
                  <c:v>1.0833333333333333</c:v>
                </c:pt>
                <c:pt idx="53">
                  <c:v>1.1041666666666667</c:v>
                </c:pt>
                <c:pt idx="54">
                  <c:v>1.125</c:v>
                </c:pt>
                <c:pt idx="55">
                  <c:v>1.1458333333333333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1.2083333333333335</c:v>
                </c:pt>
                <c:pt idx="59">
                  <c:v>1.2291666666666665</c:v>
                </c:pt>
                <c:pt idx="60">
                  <c:v>1.25</c:v>
                </c:pt>
                <c:pt idx="61">
                  <c:v>1.2708333333333333</c:v>
                </c:pt>
                <c:pt idx="62">
                  <c:v>1.2916666666666667</c:v>
                </c:pt>
                <c:pt idx="63">
                  <c:v>1.3125</c:v>
                </c:pt>
                <c:pt idx="64">
                  <c:v>1.3333333333333333</c:v>
                </c:pt>
                <c:pt idx="65">
                  <c:v>1.3541666666666667</c:v>
                </c:pt>
                <c:pt idx="66">
                  <c:v>1.375</c:v>
                </c:pt>
                <c:pt idx="67">
                  <c:v>1.3958333333333333</c:v>
                </c:pt>
                <c:pt idx="68">
                  <c:v>1.4166666666666667</c:v>
                </c:pt>
                <c:pt idx="69">
                  <c:v>1.4375</c:v>
                </c:pt>
                <c:pt idx="70">
                  <c:v>1.4583333333333335</c:v>
                </c:pt>
                <c:pt idx="71">
                  <c:v>1.4791666666666665</c:v>
                </c:pt>
                <c:pt idx="72">
                  <c:v>1.5</c:v>
                </c:pt>
                <c:pt idx="73">
                  <c:v>1.5208333333333333</c:v>
                </c:pt>
                <c:pt idx="74">
                  <c:v>1.5416666666666667</c:v>
                </c:pt>
                <c:pt idx="75">
                  <c:v>1.5625</c:v>
                </c:pt>
                <c:pt idx="76">
                  <c:v>1.5833333333333333</c:v>
                </c:pt>
                <c:pt idx="77">
                  <c:v>1.6041666666666667</c:v>
                </c:pt>
                <c:pt idx="78">
                  <c:v>1.625</c:v>
                </c:pt>
                <c:pt idx="79">
                  <c:v>1.6458333333333333</c:v>
                </c:pt>
                <c:pt idx="80">
                  <c:v>1.6666666666666667</c:v>
                </c:pt>
                <c:pt idx="81">
                  <c:v>1.6875</c:v>
                </c:pt>
                <c:pt idx="82">
                  <c:v>1.7083333333333335</c:v>
                </c:pt>
                <c:pt idx="83">
                  <c:v>1.7291666666666665</c:v>
                </c:pt>
                <c:pt idx="84">
                  <c:v>1.75</c:v>
                </c:pt>
                <c:pt idx="85">
                  <c:v>1.7708333333333333</c:v>
                </c:pt>
                <c:pt idx="86">
                  <c:v>1.7916666666666667</c:v>
                </c:pt>
                <c:pt idx="87">
                  <c:v>1.8125</c:v>
                </c:pt>
                <c:pt idx="88">
                  <c:v>1.8333333333333333</c:v>
                </c:pt>
                <c:pt idx="89">
                  <c:v>1.8541666666666667</c:v>
                </c:pt>
                <c:pt idx="90">
                  <c:v>1.875</c:v>
                </c:pt>
                <c:pt idx="91">
                  <c:v>1.8958333333333333</c:v>
                </c:pt>
                <c:pt idx="92">
                  <c:v>1.9166666666666665</c:v>
                </c:pt>
                <c:pt idx="93">
                  <c:v>1.9375</c:v>
                </c:pt>
                <c:pt idx="94">
                  <c:v>1.9583333333333333</c:v>
                </c:pt>
                <c:pt idx="95">
                  <c:v>1.9791666666666667</c:v>
                </c:pt>
                <c:pt idx="96">
                  <c:v>2</c:v>
                </c:pt>
                <c:pt idx="97">
                  <c:v>2.020833333333333</c:v>
                </c:pt>
                <c:pt idx="98">
                  <c:v>2.0416666666666665</c:v>
                </c:pt>
                <c:pt idx="99">
                  <c:v>2.0625</c:v>
                </c:pt>
                <c:pt idx="100">
                  <c:v>2.0833333333333335</c:v>
                </c:pt>
                <c:pt idx="101">
                  <c:v>2.1041666666666665</c:v>
                </c:pt>
                <c:pt idx="102">
                  <c:v>2.125</c:v>
                </c:pt>
                <c:pt idx="103">
                  <c:v>2.1458333333333335</c:v>
                </c:pt>
                <c:pt idx="104">
                  <c:v>2.1666666666666665</c:v>
                </c:pt>
                <c:pt idx="105">
                  <c:v>2.1875</c:v>
                </c:pt>
                <c:pt idx="106">
                  <c:v>2.2083333333333335</c:v>
                </c:pt>
                <c:pt idx="107">
                  <c:v>2.2291666666666665</c:v>
                </c:pt>
                <c:pt idx="108">
                  <c:v>2.25</c:v>
                </c:pt>
                <c:pt idx="109">
                  <c:v>2.2708333333333335</c:v>
                </c:pt>
                <c:pt idx="110">
                  <c:v>2.2916666666666665</c:v>
                </c:pt>
                <c:pt idx="111">
                  <c:v>2.3125</c:v>
                </c:pt>
                <c:pt idx="112">
                  <c:v>2.3333333333333335</c:v>
                </c:pt>
                <c:pt idx="113">
                  <c:v>2.3541666666666665</c:v>
                </c:pt>
                <c:pt idx="114">
                  <c:v>2.375</c:v>
                </c:pt>
                <c:pt idx="115">
                  <c:v>2.395833333333333</c:v>
                </c:pt>
                <c:pt idx="116">
                  <c:v>2.416666666666667</c:v>
                </c:pt>
                <c:pt idx="117">
                  <c:v>2.4375</c:v>
                </c:pt>
                <c:pt idx="118">
                  <c:v>2.458333333333333</c:v>
                </c:pt>
                <c:pt idx="119">
                  <c:v>2.479166666666667</c:v>
                </c:pt>
                <c:pt idx="120">
                  <c:v>2.5</c:v>
                </c:pt>
                <c:pt idx="121">
                  <c:v>2.520833333333333</c:v>
                </c:pt>
                <c:pt idx="122">
                  <c:v>2.5416666666666665</c:v>
                </c:pt>
                <c:pt idx="123">
                  <c:v>2.5625</c:v>
                </c:pt>
                <c:pt idx="124">
                  <c:v>2.5833333333333335</c:v>
                </c:pt>
                <c:pt idx="125">
                  <c:v>2.6041666666666665</c:v>
                </c:pt>
                <c:pt idx="126">
                  <c:v>2.625</c:v>
                </c:pt>
                <c:pt idx="127">
                  <c:v>2.6458333333333335</c:v>
                </c:pt>
                <c:pt idx="128">
                  <c:v>2.6666666666666665</c:v>
                </c:pt>
                <c:pt idx="129">
                  <c:v>2.6875</c:v>
                </c:pt>
                <c:pt idx="130">
                  <c:v>2.7083333333333335</c:v>
                </c:pt>
                <c:pt idx="131">
                  <c:v>2.7291666666666665</c:v>
                </c:pt>
                <c:pt idx="132">
                  <c:v>2.75</c:v>
                </c:pt>
                <c:pt idx="133">
                  <c:v>2.7708333333333335</c:v>
                </c:pt>
                <c:pt idx="134">
                  <c:v>2.7916666666666665</c:v>
                </c:pt>
                <c:pt idx="135">
                  <c:v>2.8125</c:v>
                </c:pt>
                <c:pt idx="136">
                  <c:v>2.8333333333333335</c:v>
                </c:pt>
                <c:pt idx="137">
                  <c:v>2.854166666666667</c:v>
                </c:pt>
                <c:pt idx="138">
                  <c:v>2.875</c:v>
                </c:pt>
                <c:pt idx="139">
                  <c:v>2.895833333333333</c:v>
                </c:pt>
                <c:pt idx="140">
                  <c:v>2.916666666666667</c:v>
                </c:pt>
                <c:pt idx="141">
                  <c:v>2.9375</c:v>
                </c:pt>
                <c:pt idx="142">
                  <c:v>2.958333333333333</c:v>
                </c:pt>
                <c:pt idx="143">
                  <c:v>2.979166666666667</c:v>
                </c:pt>
                <c:pt idx="144">
                  <c:v>3</c:v>
                </c:pt>
                <c:pt idx="145">
                  <c:v>3.0208333333333335</c:v>
                </c:pt>
                <c:pt idx="146">
                  <c:v>3.0416666666666665</c:v>
                </c:pt>
                <c:pt idx="147">
                  <c:v>3.0625</c:v>
                </c:pt>
                <c:pt idx="148">
                  <c:v>3.0833333333333335</c:v>
                </c:pt>
                <c:pt idx="149">
                  <c:v>3.1041666666666665</c:v>
                </c:pt>
                <c:pt idx="150">
                  <c:v>3.125</c:v>
                </c:pt>
                <c:pt idx="151">
                  <c:v>3.1458333333333335</c:v>
                </c:pt>
                <c:pt idx="152">
                  <c:v>3.1666666666666665</c:v>
                </c:pt>
                <c:pt idx="153">
                  <c:v>3.1875</c:v>
                </c:pt>
                <c:pt idx="154">
                  <c:v>3.2083333333333335</c:v>
                </c:pt>
                <c:pt idx="155">
                  <c:v>3.2291666666666665</c:v>
                </c:pt>
                <c:pt idx="156">
                  <c:v>3.25</c:v>
                </c:pt>
                <c:pt idx="157">
                  <c:v>3.2708333333333335</c:v>
                </c:pt>
                <c:pt idx="158">
                  <c:v>3.2916666666666665</c:v>
                </c:pt>
                <c:pt idx="159">
                  <c:v>3.3125</c:v>
                </c:pt>
                <c:pt idx="160">
                  <c:v>3.3333333333333335</c:v>
                </c:pt>
                <c:pt idx="161">
                  <c:v>3.354166666666667</c:v>
                </c:pt>
                <c:pt idx="162">
                  <c:v>3.375</c:v>
                </c:pt>
                <c:pt idx="163">
                  <c:v>3.395833333333333</c:v>
                </c:pt>
                <c:pt idx="164">
                  <c:v>3.416666666666667</c:v>
                </c:pt>
                <c:pt idx="165">
                  <c:v>3.4375</c:v>
                </c:pt>
                <c:pt idx="166">
                  <c:v>3.458333333333333</c:v>
                </c:pt>
                <c:pt idx="167">
                  <c:v>3.479166666666667</c:v>
                </c:pt>
                <c:pt idx="168">
                  <c:v>3.5</c:v>
                </c:pt>
                <c:pt idx="169">
                  <c:v>3.5208333333333335</c:v>
                </c:pt>
                <c:pt idx="170">
                  <c:v>3.5416666666666665</c:v>
                </c:pt>
                <c:pt idx="171">
                  <c:v>3.5625</c:v>
                </c:pt>
                <c:pt idx="172">
                  <c:v>3.5833333333333335</c:v>
                </c:pt>
                <c:pt idx="173">
                  <c:v>3.6041666666666665</c:v>
                </c:pt>
                <c:pt idx="174">
                  <c:v>3.625</c:v>
                </c:pt>
                <c:pt idx="175">
                  <c:v>3.6458333333333335</c:v>
                </c:pt>
                <c:pt idx="176">
                  <c:v>3.6666666666666665</c:v>
                </c:pt>
                <c:pt idx="177">
                  <c:v>3.6875</c:v>
                </c:pt>
                <c:pt idx="178">
                  <c:v>3.7083333333333335</c:v>
                </c:pt>
                <c:pt idx="179">
                  <c:v>3.7291666666666665</c:v>
                </c:pt>
                <c:pt idx="180">
                  <c:v>3.75</c:v>
                </c:pt>
                <c:pt idx="181">
                  <c:v>3.7708333333333335</c:v>
                </c:pt>
                <c:pt idx="182">
                  <c:v>3.7916666666666665</c:v>
                </c:pt>
                <c:pt idx="183">
                  <c:v>3.8125</c:v>
                </c:pt>
                <c:pt idx="184">
                  <c:v>3.833333333333333</c:v>
                </c:pt>
                <c:pt idx="185">
                  <c:v>3.854166666666667</c:v>
                </c:pt>
                <c:pt idx="186">
                  <c:v>3.875</c:v>
                </c:pt>
                <c:pt idx="187">
                  <c:v>3.895833333333333</c:v>
                </c:pt>
                <c:pt idx="188">
                  <c:v>3.9166666666666665</c:v>
                </c:pt>
                <c:pt idx="189">
                  <c:v>3.9375</c:v>
                </c:pt>
                <c:pt idx="190">
                  <c:v>3.9583333333333335</c:v>
                </c:pt>
                <c:pt idx="191">
                  <c:v>3.9791666666666665</c:v>
                </c:pt>
                <c:pt idx="192">
                  <c:v>4</c:v>
                </c:pt>
                <c:pt idx="193">
                  <c:v>4.0208333333333339</c:v>
                </c:pt>
                <c:pt idx="194">
                  <c:v>4.0416666666666661</c:v>
                </c:pt>
                <c:pt idx="195">
                  <c:v>4.0625</c:v>
                </c:pt>
                <c:pt idx="196">
                  <c:v>4.083333333333333</c:v>
                </c:pt>
                <c:pt idx="197">
                  <c:v>4.104166666666667</c:v>
                </c:pt>
                <c:pt idx="198">
                  <c:v>4.125</c:v>
                </c:pt>
                <c:pt idx="199">
                  <c:v>4.145833333333333</c:v>
                </c:pt>
                <c:pt idx="200">
                  <c:v>4.166666666666667</c:v>
                </c:pt>
                <c:pt idx="201">
                  <c:v>4.1875</c:v>
                </c:pt>
                <c:pt idx="202">
                  <c:v>4.208333333333333</c:v>
                </c:pt>
                <c:pt idx="203">
                  <c:v>4.229166666666667</c:v>
                </c:pt>
                <c:pt idx="204">
                  <c:v>4.25</c:v>
                </c:pt>
                <c:pt idx="205">
                  <c:v>4.270833333333333</c:v>
                </c:pt>
                <c:pt idx="206">
                  <c:v>4.291666666666667</c:v>
                </c:pt>
                <c:pt idx="207">
                  <c:v>4.3125</c:v>
                </c:pt>
                <c:pt idx="208">
                  <c:v>4.333333333333333</c:v>
                </c:pt>
                <c:pt idx="209">
                  <c:v>4.354166666666667</c:v>
                </c:pt>
                <c:pt idx="210">
                  <c:v>4.375</c:v>
                </c:pt>
                <c:pt idx="211">
                  <c:v>4.395833333333333</c:v>
                </c:pt>
                <c:pt idx="212">
                  <c:v>4.416666666666667</c:v>
                </c:pt>
                <c:pt idx="213">
                  <c:v>4.4375</c:v>
                </c:pt>
                <c:pt idx="214">
                  <c:v>4.458333333333333</c:v>
                </c:pt>
                <c:pt idx="215">
                  <c:v>4.479166666666667</c:v>
                </c:pt>
                <c:pt idx="216">
                  <c:v>4.5</c:v>
                </c:pt>
                <c:pt idx="217">
                  <c:v>4.520833333333333</c:v>
                </c:pt>
                <c:pt idx="218">
                  <c:v>4.541666666666667</c:v>
                </c:pt>
                <c:pt idx="219">
                  <c:v>4.5625</c:v>
                </c:pt>
                <c:pt idx="220">
                  <c:v>4.583333333333333</c:v>
                </c:pt>
                <c:pt idx="221">
                  <c:v>4.604166666666667</c:v>
                </c:pt>
                <c:pt idx="222">
                  <c:v>4.625</c:v>
                </c:pt>
                <c:pt idx="223">
                  <c:v>4.645833333333333</c:v>
                </c:pt>
                <c:pt idx="224">
                  <c:v>4.666666666666667</c:v>
                </c:pt>
                <c:pt idx="225">
                  <c:v>4.6875</c:v>
                </c:pt>
                <c:pt idx="226">
                  <c:v>4.708333333333333</c:v>
                </c:pt>
                <c:pt idx="227">
                  <c:v>4.7291666666666661</c:v>
                </c:pt>
                <c:pt idx="228">
                  <c:v>4.75</c:v>
                </c:pt>
                <c:pt idx="229">
                  <c:v>4.7708333333333339</c:v>
                </c:pt>
                <c:pt idx="230">
                  <c:v>4.7916666666666661</c:v>
                </c:pt>
                <c:pt idx="231">
                  <c:v>4.8125</c:v>
                </c:pt>
                <c:pt idx="232">
                  <c:v>4.8333333333333339</c:v>
                </c:pt>
                <c:pt idx="233">
                  <c:v>4.8541666666666661</c:v>
                </c:pt>
                <c:pt idx="234">
                  <c:v>4.875</c:v>
                </c:pt>
                <c:pt idx="235">
                  <c:v>4.8958333333333339</c:v>
                </c:pt>
                <c:pt idx="236">
                  <c:v>4.9166666666666661</c:v>
                </c:pt>
                <c:pt idx="237">
                  <c:v>4.9375</c:v>
                </c:pt>
                <c:pt idx="238">
                  <c:v>4.9583333333333339</c:v>
                </c:pt>
                <c:pt idx="239">
                  <c:v>4.9791666666666661</c:v>
                </c:pt>
                <c:pt idx="240">
                  <c:v>5</c:v>
                </c:pt>
                <c:pt idx="241">
                  <c:v>5.0208333333333339</c:v>
                </c:pt>
                <c:pt idx="242">
                  <c:v>5.0416666666666661</c:v>
                </c:pt>
                <c:pt idx="243">
                  <c:v>5.0625</c:v>
                </c:pt>
                <c:pt idx="244">
                  <c:v>5.083333333333333</c:v>
                </c:pt>
                <c:pt idx="245">
                  <c:v>5.104166666666667</c:v>
                </c:pt>
                <c:pt idx="246">
                  <c:v>5.125</c:v>
                </c:pt>
                <c:pt idx="247">
                  <c:v>5.145833333333333</c:v>
                </c:pt>
                <c:pt idx="248">
                  <c:v>5.166666666666667</c:v>
                </c:pt>
                <c:pt idx="249">
                  <c:v>5.1875</c:v>
                </c:pt>
                <c:pt idx="250">
                  <c:v>5.208333333333333</c:v>
                </c:pt>
                <c:pt idx="251">
                  <c:v>5.229166666666667</c:v>
                </c:pt>
                <c:pt idx="252">
                  <c:v>5.25</c:v>
                </c:pt>
                <c:pt idx="253">
                  <c:v>5.270833333333333</c:v>
                </c:pt>
                <c:pt idx="254">
                  <c:v>5.291666666666667</c:v>
                </c:pt>
                <c:pt idx="255">
                  <c:v>5.3125</c:v>
                </c:pt>
                <c:pt idx="256">
                  <c:v>5.333333333333333</c:v>
                </c:pt>
                <c:pt idx="257">
                  <c:v>5.354166666666667</c:v>
                </c:pt>
                <c:pt idx="258">
                  <c:v>5.375</c:v>
                </c:pt>
                <c:pt idx="259">
                  <c:v>5.395833333333333</c:v>
                </c:pt>
                <c:pt idx="260">
                  <c:v>5.416666666666667</c:v>
                </c:pt>
                <c:pt idx="261">
                  <c:v>5.4375</c:v>
                </c:pt>
                <c:pt idx="262">
                  <c:v>5.458333333333333</c:v>
                </c:pt>
                <c:pt idx="263">
                  <c:v>5.479166666666667</c:v>
                </c:pt>
              </c:numCache>
            </c:numRef>
          </c:xVal>
          <c:yVal>
            <c:numRef>
              <c:f>'BPF (constant skirt)'!$Z$5:$Z$268</c:f>
              <c:numCache>
                <c:formatCode>General</c:formatCode>
                <c:ptCount val="264"/>
                <c:pt idx="0">
                  <c:v>6.1264767688230401E-2</c:v>
                </c:pt>
                <c:pt idx="1">
                  <c:v>0.11403875592716992</c:v>
                </c:pt>
                <c:pt idx="2">
                  <c:v>9.7249911430094982E-2</c:v>
                </c:pt>
                <c:pt idx="3">
                  <c:v>8.0956166217474229E-2</c:v>
                </c:pt>
                <c:pt idx="4">
                  <c:v>6.5358566466988025E-2</c:v>
                </c:pt>
                <c:pt idx="5">
                  <c:v>5.0622342759177014E-2</c:v>
                </c:pt>
                <c:pt idx="6">
                  <c:v>3.6878644609014473E-2</c:v>
                </c:pt>
                <c:pt idx="7">
                  <c:v>2.4226609876890931E-2</c:v>
                </c:pt>
                <c:pt idx="8">
                  <c:v>1.2735694787471455E-2</c:v>
                </c:pt>
                <c:pt idx="9">
                  <c:v>2.4481951994542103E-3</c:v>
                </c:pt>
                <c:pt idx="10">
                  <c:v>-6.6181048043391271E-3</c:v>
                </c:pt>
                <c:pt idx="11">
                  <c:v>-1.446721514874957E-2</c:v>
                </c:pt>
                <c:pt idx="12">
                  <c:v>-2.1122204949154559E-2</c:v>
                </c:pt>
                <c:pt idx="13">
                  <c:v>-2.6622496661112199E-2</c:v>
                </c:pt>
                <c:pt idx="14">
                  <c:v>-3.1021229108913834E-2</c:v>
                </c:pt>
                <c:pt idx="15">
                  <c:v>-3.4382723308432714E-2</c:v>
                </c:pt>
                <c:pt idx="16">
                  <c:v>-3.6780079192935716E-2</c:v>
                </c:pt>
                <c:pt idx="17">
                  <c:v>-3.8292925803817185E-2</c:v>
                </c:pt>
                <c:pt idx="18">
                  <c:v>-3.900534227875091E-2</c:v>
                </c:pt>
                <c:pt idx="19">
                  <c:v>-3.9003962102662028E-2</c:v>
                </c:pt>
                <c:pt idx="20">
                  <c:v>-3.8376268615969683E-2</c:v>
                </c:pt>
                <c:pt idx="21">
                  <c:v>-3.7209085723016733E-2</c:v>
                </c:pt>
                <c:pt idx="22">
                  <c:v>-3.5587264125169792E-2</c:v>
                </c:pt>
                <c:pt idx="23">
                  <c:v>-3.3592560222793007E-2</c:v>
                </c:pt>
                <c:pt idx="24">
                  <c:v>-3.1302702085566951E-2</c:v>
                </c:pt>
                <c:pt idx="25">
                  <c:v>-2.8790634572158757E-2</c:v>
                </c:pt>
                <c:pt idx="26">
                  <c:v>-2.6123933773059708E-2</c:v>
                </c:pt>
                <c:pt idx="27">
                  <c:v>-2.3364379434732203E-2</c:v>
                </c:pt>
                <c:pt idx="28">
                  <c:v>-2.0567672875421581E-2</c:v>
                </c:pt>
                <c:pt idx="29">
                  <c:v>-1.7783287096448587E-2</c:v>
                </c:pt>
                <c:pt idx="30">
                  <c:v>-1.5054435298647136E-2</c:v>
                </c:pt>
                <c:pt idx="31">
                  <c:v>-1.2418143801509501E-2</c:v>
                </c:pt>
                <c:pt idx="32">
                  <c:v>-9.9054154013949267E-3</c:v>
                </c:pt>
                <c:pt idx="33">
                  <c:v>-7.5414694634824541E-3</c:v>
                </c:pt>
                <c:pt idx="34">
                  <c:v>-5.3460454889561002E-3</c:v>
                </c:pt>
                <c:pt idx="35">
                  <c:v>-3.3337575039294872E-3</c:v>
                </c:pt>
                <c:pt idx="36">
                  <c:v>-1.5144873507437458E-3</c:v>
                </c:pt>
                <c:pt idx="37">
                  <c:v>1.0619420210374823E-4</c:v>
                </c:pt>
                <c:pt idx="38">
                  <c:v>1.5265887038798539E-3</c:v>
                </c:pt>
                <c:pt idx="39">
                  <c:v>2.7484228288689842E-3</c:v>
                </c:pt>
                <c:pt idx="40">
                  <c:v>3.7764009635190506E-3</c:v>
                </c:pt>
                <c:pt idx="41">
                  <c:v>4.6177647868039413E-3</c:v>
                </c:pt>
                <c:pt idx="42">
                  <c:v>5.2818660609560229E-3</c:v>
                </c:pt>
                <c:pt idx="43">
                  <c:v>5.7797578757520108E-3</c:v>
                </c:pt>
                <c:pt idx="44">
                  <c:v>6.1238086506893684E-3</c:v>
                </c:pt>
                <c:pt idx="45">
                  <c:v>6.3273423064442889E-3</c:v>
                </c:pt>
                <c:pt idx="46">
                  <c:v>6.4043071786746165E-3</c:v>
                </c:pt>
                <c:pt idx="47">
                  <c:v>6.3689754702946858E-3</c:v>
                </c:pt>
                <c:pt idx="48">
                  <c:v>6.235674327760901E-3</c:v>
                </c:pt>
                <c:pt idx="49">
                  <c:v>6.0185489859508169E-3</c:v>
                </c:pt>
                <c:pt idx="50">
                  <c:v>5.731357856657575E-3</c:v>
                </c:pt>
                <c:pt idx="51">
                  <c:v>5.3872989379560596E-3</c:v>
                </c:pt>
                <c:pt idx="52">
                  <c:v>4.9988664949251731E-3</c:v>
                </c:pt>
                <c:pt idx="53">
                  <c:v>4.5777366045881354E-3</c:v>
                </c:pt>
                <c:pt idx="54">
                  <c:v>4.1346798667310615E-3</c:v>
                </c:pt>
                <c:pt idx="55">
                  <c:v>3.6794993540179557E-3</c:v>
                </c:pt>
                <c:pt idx="56">
                  <c:v>3.2209917054893621E-3</c:v>
                </c:pt>
                <c:pt idx="57">
                  <c:v>2.7669291526136283E-3</c:v>
                </c:pt>
                <c:pt idx="58">
                  <c:v>2.3240602017327613E-3</c:v>
                </c:pt>
                <c:pt idx="59">
                  <c:v>1.8981266759820607E-3</c:v>
                </c:pt>
                <c:pt idx="60">
                  <c:v>1.4938948384371465E-3</c:v>
                </c:pt>
                <c:pt idx="61">
                  <c:v>1.1151983712215209E-3</c:v>
                </c:pt>
                <c:pt idx="62">
                  <c:v>7.649910675380418E-4</c:v>
                </c:pt>
                <c:pt idx="63">
                  <c:v>4.4540720016378126E-4</c:v>
                </c:pt>
                <c:pt idx="64">
                  <c:v>1.5782765617480268E-4</c:v>
                </c:pt>
                <c:pt idx="65">
                  <c:v>-9.7049930889894992E-5</c:v>
                </c:pt>
                <c:pt idx="66">
                  <c:v>-3.1913866769385632E-4</c:v>
                </c:pt>
                <c:pt idx="67">
                  <c:v>-5.088889630724319E-4</c:v>
                </c:pt>
                <c:pt idx="68">
                  <c:v>-6.6721545817154744E-4</c:v>
                </c:pt>
                <c:pt idx="69">
                  <c:v>-7.9542545329392019E-4</c:v>
                </c:pt>
                <c:pt idx="70">
                  <c:v>-8.9514979767128789E-4</c:v>
                </c:pt>
                <c:pt idx="71">
                  <c:v>-9.6827705043133784E-4</c:v>
                </c:pt>
                <c:pt idx="72">
                  <c:v>-1.0168915694492423E-3</c:v>
                </c:pt>
                <c:pt idx="73">
                  <c:v>-1.0432160412200324E-3</c:v>
                </c:pt>
                <c:pt idx="74">
                  <c:v>-1.0495588306819376E-3</c:v>
                </c:pt>
                <c:pt idx="75">
                  <c:v>-1.0382664060725327E-3</c:v>
                </c:pt>
                <c:pt idx="76">
                  <c:v>-1.011680981129197E-3</c:v>
                </c:pt>
                <c:pt idx="77">
                  <c:v>-9.7210341570693826E-4</c:v>
                </c:pt>
                <c:pt idx="78">
                  <c:v>-9.2176132639316673E-4</c:v>
                </c:pt>
                <c:pt idx="79">
                  <c:v>-8.6278228094886094E-4</c:v>
                </c:pt>
                <c:pt idx="80">
                  <c:v>-7.9717188420866186E-4</c:v>
                </c:pt>
                <c:pt idx="81">
                  <c:v>-7.2679650807642125E-4</c:v>
                </c:pt>
                <c:pt idx="82">
                  <c:v>-6.5337037396850234E-4</c:v>
                </c:pt>
                <c:pt idx="83">
                  <c:v>-5.7844666188348859E-4</c:v>
                </c:pt>
                <c:pt idx="84">
                  <c:v>-5.0341229552393742E-4</c:v>
                </c:pt>
                <c:pt idx="85">
                  <c:v>-4.2948603680671032E-4</c:v>
                </c:pt>
                <c:pt idx="86">
                  <c:v>-3.5771951487004671E-4</c:v>
                </c:pt>
                <c:pt idx="87">
                  <c:v>-2.8900081348692743E-4</c:v>
                </c:pt>
                <c:pt idx="88">
                  <c:v>-2.2406024578328863E-4</c:v>
                </c:pt>
                <c:pt idx="89">
                  <c:v>-1.6347795549799814E-4</c:v>
                </c:pt>
                <c:pt idx="90">
                  <c:v>-1.0769299888769126E-4</c:v>
                </c:pt>
                <c:pt idx="91">
                  <c:v>-5.7013579980000757E-5</c:v>
                </c:pt>
                <c:pt idx="92">
                  <c:v>-1.1628133457095423E-5</c:v>
                </c:pt>
                <c:pt idx="93">
                  <c:v>2.8383026703718822E-5</c:v>
                </c:pt>
                <c:pt idx="94">
                  <c:v>6.3035749254984589E-5</c:v>
                </c:pt>
                <c:pt idx="95">
                  <c:v>9.2430008341502383E-5</c:v>
                </c:pt>
                <c:pt idx="96">
                  <c:v>1.1673798986838151E-4</c:v>
                </c:pt>
                <c:pt idx="97">
                  <c:v>1.3619247777413331E-4</c:v>
                </c:pt>
                <c:pt idx="98">
                  <c:v>1.5107569000149645E-4</c:v>
                </c:pt>
                <c:pt idx="99">
                  <c:v>1.6170868838160068E-4</c:v>
                </c:pt>
                <c:pt idx="100">
                  <c:v>1.6844146220878787E-4</c:v>
                </c:pt>
                <c:pt idx="101">
                  <c:v>1.7164376223690743E-4</c:v>
                </c:pt>
                <c:pt idx="102">
                  <c:v>1.7169674037282746E-4</c:v>
                </c:pt>
                <c:pt idx="103">
                  <c:v>1.6898543062886655E-4</c:v>
                </c:pt>
                <c:pt idx="104">
                  <c:v>1.6389208902617487E-4</c:v>
                </c:pt>
                <c:pt idx="105">
                  <c:v>1.567903941768096E-4</c:v>
                </c:pt>
                <c:pt idx="106">
                  <c:v>1.4804049623631116E-4</c:v>
                </c:pt>
                <c:pt idx="107">
                  <c:v>1.3798488980016038E-4</c:v>
                </c:pt>
                <c:pt idx="108">
                  <c:v>1.2694507607627565E-4</c:v>
                </c:pt>
                <c:pt idx="109">
                  <c:v>1.1521897123617583E-4</c:v>
                </c:pt>
                <c:pt idx="110">
                  <c:v>1.0307901114299963E-4</c:v>
                </c:pt>
                <c:pt idx="111">
                  <c:v>9.0770897571545382E-5</c:v>
                </c:pt>
                <c:pt idx="112">
                  <c:v>7.8512927456850749E-5</c:v>
                </c:pt>
                <c:pt idx="113">
                  <c:v>6.6495844506719187E-5</c:v>
                </c:pt>
                <c:pt idx="114">
                  <c:v>5.4883151556584024E-5</c:v>
                </c:pt>
                <c:pt idx="115">
                  <c:v>4.3811822195115516E-5</c:v>
                </c:pt>
                <c:pt idx="116">
                  <c:v>3.339335130796736E-5</c:v>
                </c:pt>
                <c:pt idx="117">
                  <c:v>2.3715086138325862E-5</c:v>
                </c:pt>
                <c:pt idx="118">
                  <c:v>1.4841782113146913E-5</c:v>
                </c:pt>
                <c:pt idx="119">
                  <c:v>6.8173309049332145E-6</c:v>
                </c:pt>
                <c:pt idx="120">
                  <c:v>-3.3338813105195138E-7</c:v>
                </c:pt>
                <c:pt idx="121">
                  <c:v>-6.6025779990910404E-6</c:v>
                </c:pt>
                <c:pt idx="122">
                  <c:v>-1.1997556204935844E-5</c:v>
                </c:pt>
                <c:pt idx="123">
                  <c:v>-1.6538785249040599E-5</c:v>
                </c:pt>
                <c:pt idx="124">
                  <c:v>-2.0257933307375156E-5</c:v>
                </c:pt>
                <c:pt idx="125">
                  <c:v>-2.3195992550331784E-5</c:v>
                </c:pt>
                <c:pt idx="126">
                  <c:v>-2.5401478260956306E-5</c:v>
                </c:pt>
                <c:pt idx="127">
                  <c:v>-2.6928727777999056E-5</c:v>
                </c:pt>
                <c:pt idx="128">
                  <c:v>-2.783631435470774E-5</c:v>
                </c:pt>
                <c:pt idx="129">
                  <c:v>-2.8185587329421695E-5</c:v>
                </c:pt>
                <c:pt idx="130">
                  <c:v>-2.8039346578850441E-5</c:v>
                </c:pt>
                <c:pt idx="131">
                  <c:v>-2.7460656091399692E-5</c:v>
                </c:pt>
                <c:pt idx="132">
                  <c:v>-2.6511798670639119E-5</c:v>
                </c:pt>
                <c:pt idx="133">
                  <c:v>-2.5253371265875065E-5</c:v>
                </c:pt>
                <c:pt idx="134">
                  <c:v>-2.3743518229672906E-5</c:v>
                </c:pt>
                <c:pt idx="135">
                  <c:v>-2.2037297917637072E-5</c:v>
                </c:pt>
                <c:pt idx="136">
                  <c:v>-2.0186176465770933E-5</c:v>
                </c:pt>
                <c:pt idx="137">
                  <c:v>-1.8237641293364964E-5</c:v>
                </c:pt>
                <c:pt idx="138">
                  <c:v>-1.6234925869424247E-5</c:v>
                </c:pt>
                <c:pt idx="139">
                  <c:v>-1.4216836530372673E-5</c:v>
                </c:pt>
                <c:pt idx="140">
                  <c:v>-1.2217671626395841E-5</c:v>
                </c:pt>
                <c:pt idx="141">
                  <c:v>-1.0267222982110539E-5</c:v>
                </c:pt>
                <c:pt idx="142">
                  <c:v>-8.3908495621633022E-6</c:v>
                </c:pt>
                <c:pt idx="143">
                  <c:v>-6.6096133113032995E-6</c:v>
                </c:pt>
                <c:pt idx="144">
                  <c:v>-4.9404673688541385E-6</c:v>
                </c:pt>
                <c:pt idx="145">
                  <c:v>-3.3964872170691841E-6</c:v>
                </c:pt>
                <c:pt idx="146">
                  <c:v>-1.9871357899920637E-6</c:v>
                </c:pt>
                <c:pt idx="147">
                  <c:v>-7.1855412347360102E-7</c:v>
                </c:pt>
                <c:pt idx="148">
                  <c:v>4.0613025162727169E-7</c:v>
                </c:pt>
                <c:pt idx="149">
                  <c:v>1.386484300540494E-6</c:v>
                </c:pt>
                <c:pt idx="150">
                  <c:v>2.2244462846442122E-6</c:v>
                </c:pt>
                <c:pt idx="151">
                  <c:v>2.9240040752563002E-6</c:v>
                </c:pt>
                <c:pt idx="152">
                  <c:v>3.4908799626115132E-6</c:v>
                </c:pt>
                <c:pt idx="153">
                  <c:v>3.9322262267767329E-6</c:v>
                </c:pt>
                <c:pt idx="154">
                  <c:v>4.2563350415951124E-6</c:v>
                </c:pt>
                <c:pt idx="155">
                  <c:v>4.4723656149684176E-6</c:v>
                </c:pt>
                <c:pt idx="156">
                  <c:v>4.5900908361953331E-6</c:v>
                </c:pt>
                <c:pt idx="157">
                  <c:v>4.6196651095307605E-6</c:v>
                </c:pt>
                <c:pt idx="158">
                  <c:v>4.5714145070903363E-6</c:v>
                </c:pt>
                <c:pt idx="159">
                  <c:v>4.455649876889428E-6</c:v>
                </c:pt>
                <c:pt idx="160">
                  <c:v>4.2825030951970851E-6</c:v>
                </c:pt>
                <c:pt idx="161">
                  <c:v>4.0617862574607633E-6</c:v>
                </c:pt>
                <c:pt idx="162">
                  <c:v>3.8028732588276014E-6</c:v>
                </c:pt>
                <c:pt idx="163">
                  <c:v>3.5146029229314326E-6</c:v>
                </c:pt>
                <c:pt idx="164">
                  <c:v>3.2052025945939104E-6</c:v>
                </c:pt>
                <c:pt idx="165">
                  <c:v>2.8822309162614351E-6</c:v>
                </c:pt>
                <c:pt idx="166">
                  <c:v>2.5525383567296591E-6</c:v>
                </c:pt>
                <c:pt idx="167">
                  <c:v>2.2222439509644479E-6</c:v>
                </c:pt>
                <c:pt idx="168">
                  <c:v>1.89672663828664E-6</c:v>
                </c:pt>
                <c:pt idx="169">
                  <c:v>1.5806295493161259E-6</c:v>
                </c:pt>
                <c:pt idx="170">
                  <c:v>1.2778755862127957E-6</c:v>
                </c:pt>
                <c:pt idx="171">
                  <c:v>9.9169266220179949E-7</c:v>
                </c:pt>
                <c:pt idx="172">
                  <c:v>7.2464701143773771E-7</c:v>
                </c:pt>
                <c:pt idx="173">
                  <c:v>4.7868304532919266E-7</c:v>
                </c:pt>
                <c:pt idx="174">
                  <c:v>2.5516831301577434E-7</c:v>
                </c:pt>
                <c:pt idx="175">
                  <c:v>5.4942218432157255E-8</c:v>
                </c:pt>
                <c:pt idx="176">
                  <c:v>-1.2163274882821105E-7</c:v>
                </c:pt>
                <c:pt idx="177">
                  <c:v>-2.7461839973559795E-7</c:v>
                </c:pt>
                <c:pt idx="178">
                  <c:v>-4.0444786366400742E-7</c:v>
                </c:pt>
                <c:pt idx="179">
                  <c:v>-5.1187313398698627E-7</c:v>
                </c:pt>
                <c:pt idx="180">
                  <c:v>-5.9791391928723704E-7</c:v>
                </c:pt>
                <c:pt idx="181">
                  <c:v>-6.6380846175668438E-7</c:v>
                </c:pt>
                <c:pt idx="182">
                  <c:v>-7.1096687170390815E-7</c:v>
                </c:pt>
                <c:pt idx="183">
                  <c:v>-7.4092741941355591E-7</c:v>
                </c:pt>
                <c:pt idx="184">
                  <c:v>-7.553161240358037E-7</c:v>
                </c:pt>
                <c:pt idx="185">
                  <c:v>-7.5580988460637341E-7</c:v>
                </c:pt>
                <c:pt idx="186">
                  <c:v>-7.4410331137179415E-7</c:v>
                </c:pt>
                <c:pt idx="187">
                  <c:v>-7.2187933677914434E-7</c:v>
                </c:pt>
                <c:pt idx="188">
                  <c:v>-6.9078361505661471E-7</c:v>
                </c:pt>
                <c:pt idx="189">
                  <c:v>-6.5240265736507162E-7</c:v>
                </c:pt>
                <c:pt idx="190">
                  <c:v>-6.0824559599647621E-7</c:v>
                </c:pt>
                <c:pt idx="191">
                  <c:v>-5.5972942585754476E-7</c:v>
                </c:pt>
                <c:pt idx="192">
                  <c:v>-5.0816753422009286E-7</c:v>
                </c:pt>
                <c:pt idx="193">
                  <c:v>-4.5476130006365334E-7</c:v>
                </c:pt>
                <c:pt idx="194">
                  <c:v>-4.0059452182618117E-7</c:v>
                </c:pt>
                <c:pt idx="195">
                  <c:v>-3.4663041650089696E-7</c:v>
                </c:pt>
                <c:pt idx="196">
                  <c:v>-2.9371092321398769E-7</c:v>
                </c:pt>
                <c:pt idx="197">
                  <c:v>-2.4255804010214535E-7</c:v>
                </c:pt>
                <c:pt idx="198">
                  <c:v>-1.9377692387770469E-7</c:v>
                </c:pt>
                <c:pt idx="199">
                  <c:v>-1.4786048631481048E-7</c:v>
                </c:pt>
                <c:pt idx="200">
                  <c:v>-1.0519523041072273E-7</c:v>
                </c:pt>
                <c:pt idx="201">
                  <c:v>-6.6068080584900925E-8</c:v>
                </c:pt>
                <c:pt idx="202">
                  <c:v>-3.0673975410085273E-8</c:v>
                </c:pt>
                <c:pt idx="203">
                  <c:v>8.7599251191547713E-10</c:v>
                </c:pt>
                <c:pt idx="204">
                  <c:v>2.8546087313964903E-8</c:v>
                </c:pt>
                <c:pt idx="205">
                  <c:v>5.2367270428127941E-8</c:v>
                </c:pt>
                <c:pt idx="206">
                  <c:v>7.2428530893444988E-8</c:v>
                </c:pt>
                <c:pt idx="207">
                  <c:v>8.8868345916477214E-8</c:v>
                </c:pt>
                <c:pt idx="208">
                  <c:v>1.0186639288545966E-7</c:v>
                </c:pt>
                <c:pt idx="209">
                  <c:v>1.1163561514936341E-7</c:v>
                </c:pt>
                <c:pt idx="210">
                  <c:v>1.1841472565483331E-7</c:v>
                </c:pt>
                <c:pt idx="211">
                  <c:v>1.2246121519721305E-7</c:v>
                </c:pt>
                <c:pt idx="212">
                  <c:v>1.240449157571406E-7</c:v>
                </c:pt>
                <c:pt idx="213">
                  <c:v>1.2344215429415371E-7</c:v>
                </c:pt>
                <c:pt idx="214">
                  <c:v>1.2093051855076722E-7</c:v>
                </c:pt>
                <c:pt idx="215">
                  <c:v>1.1678424394942321E-7</c:v>
                </c:pt>
                <c:pt idx="216">
                  <c:v>1.112702195758469E-7</c:v>
                </c:pt>
                <c:pt idx="217">
                  <c:v>1.0464460154441418E-7</c:v>
                </c:pt>
                <c:pt idx="218">
                  <c:v>9.7150013719488632E-8</c:v>
                </c:pt>
                <c:pt idx="219">
                  <c:v>8.9013308786344066E-8</c:v>
                </c:pt>
                <c:pt idx="220">
                  <c:v>8.0443856974022042E-8</c:v>
                </c:pt>
                <c:pt idx="221">
                  <c:v>7.163232526374588E-8</c:v>
                </c:pt>
                <c:pt idx="222">
                  <c:v>6.2749906592302617E-8</c:v>
                </c:pt>
                <c:pt idx="223">
                  <c:v>5.3947956293269515E-8</c:v>
                </c:pt>
                <c:pt idx="224">
                  <c:v>4.5357991716909498E-8</c:v>
                </c:pt>
                <c:pt idx="225">
                  <c:v>3.709201053472717E-8</c:v>
                </c:pt>
                <c:pt idx="226">
                  <c:v>2.9243083567787859E-8</c:v>
                </c:pt>
                <c:pt idx="227">
                  <c:v>2.1886178979510189E-8</c:v>
                </c:pt>
                <c:pt idx="228">
                  <c:v>1.5079176245749592E-8</c:v>
                </c:pt>
                <c:pt idx="229">
                  <c:v>8.8640303624415191E-9</c:v>
                </c:pt>
                <c:pt idx="230">
                  <c:v>3.2680491827395173E-9</c:v>
                </c:pt>
                <c:pt idx="231">
                  <c:v>-1.6947504946711266E-9</c:v>
                </c:pt>
                <c:pt idx="232">
                  <c:v>-6.0222395169468243E-9</c:v>
                </c:pt>
                <c:pt idx="233">
                  <c:v>-9.7227539878597363E-9</c:v>
                </c:pt>
                <c:pt idx="234">
                  <c:v>-1.2813679070100776E-8</c:v>
                </c:pt>
                <c:pt idx="235">
                  <c:v>-1.5320060967462265E-8</c:v>
                </c:pt>
                <c:pt idx="236">
                  <c:v>-1.7273265928402751E-8</c:v>
                </c:pt>
                <c:pt idx="237">
                  <c:v>-1.870970204859756E-8</c:v>
                </c:pt>
                <c:pt idx="238">
                  <c:v>-1.9669616708177675E-8</c:v>
                </c:pt>
                <c:pt idx="239">
                  <c:v>-2.0195979691760887E-8</c:v>
                </c:pt>
                <c:pt idx="240">
                  <c:v>-2.0333459431951084E-8</c:v>
                </c:pt>
                <c:pt idx="241">
                  <c:v>-2.0127497409527806E-8</c:v>
                </c:pt>
                <c:pt idx="242">
                  <c:v>-1.9623483550235185E-8</c:v>
                </c:pt>
                <c:pt idx="243">
                  <c:v>-1.8866033487897243E-8</c:v>
                </c:pt>
                <c:pt idx="244">
                  <c:v>-1.7898366820840224E-8</c:v>
                </c:pt>
                <c:pt idx="245">
                  <c:v>-1.6761783973416852E-8</c:v>
                </c:pt>
                <c:pt idx="246">
                  <c:v>-1.5495237983255873E-8</c:v>
                </c:pt>
                <c:pt idx="247">
                  <c:v>-1.4134996460993679E-8</c:v>
                </c:pt>
                <c:pt idx="248">
                  <c:v>-1.2714388103305253E-8</c:v>
                </c:pt>
                <c:pt idx="249">
                  <c:v>-1.1263627470470767E-8</c:v>
                </c:pt>
                <c:pt idx="250">
                  <c:v>-9.8097112531868552E-9</c:v>
                </c:pt>
                <c:pt idx="251">
                  <c:v>-8.3763789352432195E-9</c:v>
                </c:pt>
                <c:pt idx="252">
                  <c:v>-6.9841305935059673E-9</c:v>
                </c:pt>
                <c:pt idx="253">
                  <c:v>-5.6502945482963584E-9</c:v>
                </c:pt>
                <c:pt idx="254">
                  <c:v>-4.3891376694174193E-9</c:v>
                </c:pt>
                <c:pt idx="255">
                  <c:v>-3.2120113395141056E-9</c:v>
                </c:pt>
                <c:pt idx="256">
                  <c:v>-2.1275263612240638E-9</c:v>
                </c:pt>
                <c:pt idx="257">
                  <c:v>-1.1417504522876224E-9</c:v>
                </c:pt>
                <c:pt idx="258">
                  <c:v>-2.5842238875442742E-10</c:v>
                </c:pt>
                <c:pt idx="259">
                  <c:v>5.2082268316930541E-10</c:v>
                </c:pt>
                <c:pt idx="260">
                  <c:v>1.1962217540846881E-9</c:v>
                </c:pt>
                <c:pt idx="261">
                  <c:v>1.7696507527992007E-9</c:v>
                </c:pt>
                <c:pt idx="262">
                  <c:v>2.2443935967835585E-9</c:v>
                </c:pt>
                <c:pt idx="263">
                  <c:v>2.6249169256265971E-9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C-4E16-9F38-E2772507D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'BPF (constant peak)'!$L$4</c:f>
              <c:strCache>
                <c:ptCount val="1"/>
                <c:pt idx="0">
                  <c:v>Magnitude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'BPF (constant peak)'!$E$5:$E$268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'BPF (constant peak)'!$L$5:$L$268</c:f>
              <c:numCache>
                <c:formatCode>General</c:formatCode>
                <c:ptCount val="264"/>
                <c:pt idx="0">
                  <c:v>-40.011980669106222</c:v>
                </c:pt>
                <c:pt idx="1">
                  <c:v>-39.760946604702397</c:v>
                </c:pt>
                <c:pt idx="2">
                  <c:v>-39.509908235135079</c:v>
                </c:pt>
                <c:pt idx="3">
                  <c:v>-39.258827513251006</c:v>
                </c:pt>
                <c:pt idx="4">
                  <c:v>-39.007753829354606</c:v>
                </c:pt>
                <c:pt idx="5">
                  <c:v>-38.756661665431338</c:v>
                </c:pt>
                <c:pt idx="6">
                  <c:v>-38.505607113973909</c:v>
                </c:pt>
                <c:pt idx="7">
                  <c:v>-38.254574701377827</c:v>
                </c:pt>
                <c:pt idx="8">
                  <c:v>-38.003487288142097</c:v>
                </c:pt>
                <c:pt idx="9">
                  <c:v>-37.752416056993148</c:v>
                </c:pt>
                <c:pt idx="10">
                  <c:v>-37.501364965399077</c:v>
                </c:pt>
                <c:pt idx="11">
                  <c:v>-37.250279912959179</c:v>
                </c:pt>
                <c:pt idx="12">
                  <c:v>-36.999179964455827</c:v>
                </c:pt>
                <c:pt idx="13">
                  <c:v>-36.748147525839428</c:v>
                </c:pt>
                <c:pt idx="14">
                  <c:v>-36.497029496470418</c:v>
                </c:pt>
                <c:pt idx="15">
                  <c:v>-36.245920836342279</c:v>
                </c:pt>
                <c:pt idx="16">
                  <c:v>-35.994857062039628</c:v>
                </c:pt>
                <c:pt idx="17">
                  <c:v>-35.743768962479649</c:v>
                </c:pt>
                <c:pt idx="18">
                  <c:v>-35.49265230496453</c:v>
                </c:pt>
                <c:pt idx="19">
                  <c:v>-35.241559293656472</c:v>
                </c:pt>
                <c:pt idx="20">
                  <c:v>-34.990444500719882</c:v>
                </c:pt>
                <c:pt idx="21">
                  <c:v>-34.739367931203681</c:v>
                </c:pt>
                <c:pt idx="22">
                  <c:v>-34.488250493268822</c:v>
                </c:pt>
                <c:pt idx="23">
                  <c:v>-34.23711696609417</c:v>
                </c:pt>
                <c:pt idx="24">
                  <c:v>-33.985995151214347</c:v>
                </c:pt>
                <c:pt idx="25">
                  <c:v>-33.734831026620107</c:v>
                </c:pt>
                <c:pt idx="26">
                  <c:v>-33.483705272968848</c:v>
                </c:pt>
                <c:pt idx="27">
                  <c:v>-33.232575757256242</c:v>
                </c:pt>
                <c:pt idx="28">
                  <c:v>-32.981410589403673</c:v>
                </c:pt>
                <c:pt idx="29">
                  <c:v>-32.73026232797821</c:v>
                </c:pt>
                <c:pt idx="30">
                  <c:v>-32.479073782897871</c:v>
                </c:pt>
                <c:pt idx="31">
                  <c:v>-32.227906244474916</c:v>
                </c:pt>
                <c:pt idx="32">
                  <c:v>-31.976716417707628</c:v>
                </c:pt>
                <c:pt idx="33">
                  <c:v>-31.725538413547461</c:v>
                </c:pt>
                <c:pt idx="34">
                  <c:v>-31.474343087705741</c:v>
                </c:pt>
                <c:pt idx="35">
                  <c:v>-31.223110140373489</c:v>
                </c:pt>
                <c:pt idx="36">
                  <c:v>-30.971888665142068</c:v>
                </c:pt>
                <c:pt idx="37">
                  <c:v>-30.720668243216593</c:v>
                </c:pt>
                <c:pt idx="38">
                  <c:v>-30.469416156828977</c:v>
                </c:pt>
                <c:pt idx="39">
                  <c:v>-30.218165285907425</c:v>
                </c:pt>
                <c:pt idx="40">
                  <c:v>-29.966868367924256</c:v>
                </c:pt>
                <c:pt idx="41">
                  <c:v>-29.715595386757219</c:v>
                </c:pt>
                <c:pt idx="42">
                  <c:v>-29.464284952467871</c:v>
                </c:pt>
                <c:pt idx="43">
                  <c:v>-29.212963338337516</c:v>
                </c:pt>
                <c:pt idx="44">
                  <c:v>-28.961610736299686</c:v>
                </c:pt>
                <c:pt idx="45">
                  <c:v>-28.710262506310407</c:v>
                </c:pt>
                <c:pt idx="46">
                  <c:v>-28.458886551812977</c:v>
                </c:pt>
                <c:pt idx="47">
                  <c:v>-28.207482218650284</c:v>
                </c:pt>
                <c:pt idx="48">
                  <c:v>-27.956076224038526</c:v>
                </c:pt>
                <c:pt idx="49">
                  <c:v>-27.704634469826889</c:v>
                </c:pt>
                <c:pt idx="50">
                  <c:v>-27.453152652258904</c:v>
                </c:pt>
                <c:pt idx="51">
                  <c:v>-27.201672369829293</c:v>
                </c:pt>
                <c:pt idx="52">
                  <c:v>-26.950139229629006</c:v>
                </c:pt>
                <c:pt idx="53">
                  <c:v>-26.698604424140274</c:v>
                </c:pt>
                <c:pt idx="54">
                  <c:v>-26.447009218575687</c:v>
                </c:pt>
                <c:pt idx="55">
                  <c:v>-26.19539566199456</c:v>
                </c:pt>
                <c:pt idx="56">
                  <c:v>-25.943754814400425</c:v>
                </c:pt>
                <c:pt idx="57">
                  <c:v>-25.692067312520699</c:v>
                </c:pt>
                <c:pt idx="58">
                  <c:v>-25.440353925804665</c:v>
                </c:pt>
                <c:pt idx="59">
                  <c:v>-25.188575144569839</c:v>
                </c:pt>
                <c:pt idx="60">
                  <c:v>-24.936778142131292</c:v>
                </c:pt>
                <c:pt idx="61">
                  <c:v>-24.684920484417837</c:v>
                </c:pt>
                <c:pt idx="62">
                  <c:v>-24.433013298546577</c:v>
                </c:pt>
                <c:pt idx="63">
                  <c:v>-24.181057676132497</c:v>
                </c:pt>
                <c:pt idx="64">
                  <c:v>-23.929046117325974</c:v>
                </c:pt>
                <c:pt idx="65">
                  <c:v>-23.676977172996182</c:v>
                </c:pt>
                <c:pt idx="66">
                  <c:v>-23.424841799282873</c:v>
                </c:pt>
                <c:pt idx="67">
                  <c:v>-23.172649716841033</c:v>
                </c:pt>
                <c:pt idx="68">
                  <c:v>-22.920390234369666</c:v>
                </c:pt>
                <c:pt idx="69">
                  <c:v>-22.668047032622461</c:v>
                </c:pt>
                <c:pt idx="70">
                  <c:v>-22.415633785952082</c:v>
                </c:pt>
                <c:pt idx="71">
                  <c:v>-22.163134015063694</c:v>
                </c:pt>
                <c:pt idx="72">
                  <c:v>-21.910548952438006</c:v>
                </c:pt>
                <c:pt idx="73">
                  <c:v>-21.657874045716298</c:v>
                </c:pt>
                <c:pt idx="74">
                  <c:v>-21.40509983410147</c:v>
                </c:pt>
                <c:pt idx="75">
                  <c:v>-21.152222756257597</c:v>
                </c:pt>
                <c:pt idx="76">
                  <c:v>-20.899234720855997</c:v>
                </c:pt>
                <c:pt idx="77">
                  <c:v>-20.646133288605416</c:v>
                </c:pt>
                <c:pt idx="78">
                  <c:v>-20.392911795274095</c:v>
                </c:pt>
                <c:pt idx="79">
                  <c:v>-20.139560006601272</c:v>
                </c:pt>
                <c:pt idx="80">
                  <c:v>-19.886064705914382</c:v>
                </c:pt>
                <c:pt idx="81">
                  <c:v>-19.632435563669148</c:v>
                </c:pt>
                <c:pt idx="82">
                  <c:v>-19.378644583151036</c:v>
                </c:pt>
                <c:pt idx="83">
                  <c:v>-19.124695164619418</c:v>
                </c:pt>
                <c:pt idx="84">
                  <c:v>-18.870571384809871</c:v>
                </c:pt>
                <c:pt idx="85">
                  <c:v>-18.616270846004571</c:v>
                </c:pt>
                <c:pt idx="86">
                  <c:v>-18.36177356478521</c:v>
                </c:pt>
                <c:pt idx="87">
                  <c:v>-18.107080082119985</c:v>
                </c:pt>
                <c:pt idx="88">
                  <c:v>-17.852167130492273</c:v>
                </c:pt>
                <c:pt idx="89">
                  <c:v>-17.597024613662345</c:v>
                </c:pt>
                <c:pt idx="90">
                  <c:v>-17.34164736070554</c:v>
                </c:pt>
                <c:pt idx="91">
                  <c:v>-17.086015338347728</c:v>
                </c:pt>
                <c:pt idx="92">
                  <c:v>-16.830108080049683</c:v>
                </c:pt>
                <c:pt idx="93">
                  <c:v>-16.573928956273065</c:v>
                </c:pt>
                <c:pt idx="94">
                  <c:v>-16.317443294625299</c:v>
                </c:pt>
                <c:pt idx="95">
                  <c:v>-16.060640553082951</c:v>
                </c:pt>
                <c:pt idx="96">
                  <c:v>-15.803508965423541</c:v>
                </c:pt>
                <c:pt idx="97">
                  <c:v>-15.546019469096832</c:v>
                </c:pt>
                <c:pt idx="98">
                  <c:v>-15.288164814691722</c:v>
                </c:pt>
                <c:pt idx="99">
                  <c:v>-15.029910658957736</c:v>
                </c:pt>
                <c:pt idx="100">
                  <c:v>-14.771248910081834</c:v>
                </c:pt>
                <c:pt idx="101">
                  <c:v>-14.512145852707562</c:v>
                </c:pt>
                <c:pt idx="102">
                  <c:v>-14.252583206356954</c:v>
                </c:pt>
                <c:pt idx="103">
                  <c:v>-13.992533190773182</c:v>
                </c:pt>
                <c:pt idx="104">
                  <c:v>-13.731973157087165</c:v>
                </c:pt>
                <c:pt idx="105">
                  <c:v>-13.47087623172915</c:v>
                </c:pt>
                <c:pt idx="106">
                  <c:v>-13.209211861590404</c:v>
                </c:pt>
                <c:pt idx="107">
                  <c:v>-12.946950434862847</c:v>
                </c:pt>
                <c:pt idx="108">
                  <c:v>-12.684063197073758</c:v>
                </c:pt>
                <c:pt idx="109">
                  <c:v>-12.420518268058373</c:v>
                </c:pt>
                <c:pt idx="110">
                  <c:v>-12.15628490382594</c:v>
                </c:pt>
                <c:pt idx="111">
                  <c:v>-11.891322292273623</c:v>
                </c:pt>
                <c:pt idx="112">
                  <c:v>-11.625602643636242</c:v>
                </c:pt>
                <c:pt idx="113">
                  <c:v>-11.359088556328356</c:v>
                </c:pt>
                <c:pt idx="114">
                  <c:v>-11.091741254877407</c:v>
                </c:pt>
                <c:pt idx="115">
                  <c:v>-10.823524355172225</c:v>
                </c:pt>
                <c:pt idx="116">
                  <c:v>-10.5544038720546</c:v>
                </c:pt>
                <c:pt idx="117">
                  <c:v>-10.284335555773282</c:v>
                </c:pt>
                <c:pt idx="118">
                  <c:v>-10.01328833907287</c:v>
                </c:pt>
                <c:pt idx="119">
                  <c:v>-9.7412221184695014</c:v>
                </c:pt>
                <c:pt idx="120">
                  <c:v>-9.4681013425760909</c:v>
                </c:pt>
                <c:pt idx="121">
                  <c:v>-9.1938924387142382</c:v>
                </c:pt>
                <c:pt idx="122">
                  <c:v>-8.9185617907549624</c:v>
                </c:pt>
                <c:pt idx="123">
                  <c:v>-8.642079726616398</c:v>
                </c:pt>
                <c:pt idx="124">
                  <c:v>-8.3644215462490141</c:v>
                </c:pt>
                <c:pt idx="125">
                  <c:v>-8.0855687220911712</c:v>
                </c:pt>
                <c:pt idx="126">
                  <c:v>-7.8055052129737943</c:v>
                </c:pt>
                <c:pt idx="127">
                  <c:v>-7.5242246970823263</c:v>
                </c:pt>
                <c:pt idx="128">
                  <c:v>-7.2417324754149863</c:v>
                </c:pt>
                <c:pt idx="129">
                  <c:v>-6.9580453477362783</c:v>
                </c:pt>
                <c:pt idx="130">
                  <c:v>-6.6731922280230798</c:v>
                </c:pt>
                <c:pt idx="131">
                  <c:v>-6.3872245359708133</c:v>
                </c:pt>
                <c:pt idx="132">
                  <c:v>-6.1002151081723728</c:v>
                </c:pt>
                <c:pt idx="133">
                  <c:v>-5.8122562520434764</c:v>
                </c:pt>
                <c:pt idx="134">
                  <c:v>-5.5234781976482861</c:v>
                </c:pt>
                <c:pt idx="135">
                  <c:v>-5.2340460475875581</c:v>
                </c:pt>
                <c:pt idx="136">
                  <c:v>-4.9441648205591795</c:v>
                </c:pt>
                <c:pt idx="137">
                  <c:v>-4.6540953300779719</c:v>
                </c:pt>
                <c:pt idx="138">
                  <c:v>-4.3641548566713704</c:v>
                </c:pt>
                <c:pt idx="139">
                  <c:v>-4.0747292171684153</c:v>
                </c:pt>
                <c:pt idx="140">
                  <c:v>-3.7862855476559076</c:v>
                </c:pt>
                <c:pt idx="141">
                  <c:v>-3.4993840361773056</c:v>
                </c:pt>
                <c:pt idx="142">
                  <c:v>-3.2146839891872911</c:v>
                </c:pt>
                <c:pt idx="143">
                  <c:v>-2.9329690519438727</c:v>
                </c:pt>
                <c:pt idx="144">
                  <c:v>-2.655147489564635</c:v>
                </c:pt>
                <c:pt idx="145">
                  <c:v>-2.3822748849029058</c:v>
                </c:pt>
                <c:pt idx="146">
                  <c:v>-2.1155593577286904</c:v>
                </c:pt>
                <c:pt idx="147">
                  <c:v>-1.8563757695312975</c:v>
                </c:pt>
                <c:pt idx="148">
                  <c:v>-1.6062605987090333</c:v>
                </c:pt>
                <c:pt idx="149">
                  <c:v>-1.3669213503651299</c:v>
                </c:pt>
                <c:pt idx="150">
                  <c:v>-1.1402147736234263</c:v>
                </c:pt>
                <c:pt idx="151">
                  <c:v>-0.92813184338241927</c:v>
                </c:pt>
                <c:pt idx="152">
                  <c:v>-0.73276411857036394</c:v>
                </c:pt>
                <c:pt idx="153">
                  <c:v>-0.5562506427575663</c:v>
                </c:pt>
                <c:pt idx="154">
                  <c:v>-0.40072104992928897</c:v>
                </c:pt>
                <c:pt idx="155">
                  <c:v>-0.2682197237206595</c:v>
                </c:pt>
                <c:pt idx="156">
                  <c:v>-0.16062337007514818</c:v>
                </c:pt>
                <c:pt idx="157">
                  <c:v>-7.9553528373031368E-2</c:v>
                </c:pt>
                <c:pt idx="158">
                  <c:v>-2.6295748119314642E-2</c:v>
                </c:pt>
                <c:pt idx="159">
                  <c:v>-1.7285627010812626E-3</c:v>
                </c:pt>
                <c:pt idx="160">
                  <c:v>-6.2728698431100821E-3</c:v>
                </c:pt>
                <c:pt idx="161">
                  <c:v>-3.9867504053043956E-2</c:v>
                </c:pt>
                <c:pt idx="162">
                  <c:v>-0.10197282881404458</c:v>
                </c:pt>
                <c:pt idx="163">
                  <c:v>-0.19160247732174326</c:v>
                </c:pt>
                <c:pt idx="164">
                  <c:v>-0.307380365011859</c:v>
                </c:pt>
                <c:pt idx="165">
                  <c:v>-0.44761443444116311</c:v>
                </c:pt>
                <c:pt idx="166">
                  <c:v>-0.61038140729355994</c:v>
                </c:pt>
                <c:pt idx="167">
                  <c:v>-0.79361131353620884</c:v>
                </c:pt>
                <c:pt idx="168">
                  <c:v>-0.99517144305076843</c:v>
                </c:pt>
                <c:pt idx="169">
                  <c:v>-1.2129331558268759</c:v>
                </c:pt>
                <c:pt idx="170">
                  <c:v>-1.4448354360116797</c:v>
                </c:pt>
                <c:pt idx="171">
                  <c:v>-1.6889237894022879</c:v>
                </c:pt>
                <c:pt idx="172">
                  <c:v>-1.9433847759667913</c:v>
                </c:pt>
                <c:pt idx="173">
                  <c:v>-2.206562555053531</c:v>
                </c:pt>
                <c:pt idx="174">
                  <c:v>-2.4769677006637036</c:v>
                </c:pt>
                <c:pt idx="175">
                  <c:v>-2.7532781277649594</c:v>
                </c:pt>
                <c:pt idx="176">
                  <c:v>-3.0343323561009754</c:v>
                </c:pt>
                <c:pt idx="177">
                  <c:v>-3.3191225004265257</c:v>
                </c:pt>
                <c:pt idx="178">
                  <c:v>-3.6067805159122464</c:v>
                </c:pt>
                <c:pt idx="179">
                  <c:v>-3.8965668274792034</c:v>
                </c:pt>
                <c:pt idx="180">
                  <c:v>-4.1878544994613973</c:v>
                </c:pt>
                <c:pt idx="181">
                  <c:v>-4.4801194364386712</c:v>
                </c:pt>
                <c:pt idx="182">
                  <c:v>-4.7729265528661022</c:v>
                </c:pt>
                <c:pt idx="183">
                  <c:v>-5.0659170515170668</c:v>
                </c:pt>
                <c:pt idx="184">
                  <c:v>-5.3587999350839048</c:v>
                </c:pt>
                <c:pt idx="185">
                  <c:v>-5.651341381338729</c:v>
                </c:pt>
                <c:pt idx="186">
                  <c:v>-5.9433567940742122</c:v>
                </c:pt>
                <c:pt idx="187">
                  <c:v>-6.2347042602592282</c:v>
                </c:pt>
                <c:pt idx="188">
                  <c:v>-6.5252766108666957</c:v>
                </c:pt>
                <c:pt idx="189">
                  <c:v>-6.8149980170624866</c:v>
                </c:pt>
                <c:pt idx="190">
                  <c:v>-7.1038172641540829</c:v>
                </c:pt>
                <c:pt idx="191">
                  <c:v>-7.3917048476039753</c:v>
                </c:pt>
                <c:pt idx="192">
                  <c:v>-7.678649298062358</c:v>
                </c:pt>
                <c:pt idx="193">
                  <c:v>-7.9646548061426401</c:v>
                </c:pt>
                <c:pt idx="194">
                  <c:v>-8.2497366549647353</c:v>
                </c:pt>
                <c:pt idx="195">
                  <c:v>-8.5339223289302115</c:v>
                </c:pt>
                <c:pt idx="196">
                  <c:v>-8.8172466023807026</c:v>
                </c:pt>
                <c:pt idx="197">
                  <c:v>-9.0997527431867269</c:v>
                </c:pt>
                <c:pt idx="198">
                  <c:v>-9.3814890211909461</c:v>
                </c:pt>
                <c:pt idx="199">
                  <c:v>-9.6625098463685575</c:v>
                </c:pt>
                <c:pt idx="200">
                  <c:v>-9.9428728137581537</c:v>
                </c:pt>
                <c:pt idx="201">
                  <c:v>-10.222640052058587</c:v>
                </c:pt>
                <c:pt idx="202">
                  <c:v>-10.501875692241462</c:v>
                </c:pt>
                <c:pt idx="203">
                  <c:v>-10.780647894229741</c:v>
                </c:pt>
                <c:pt idx="204">
                  <c:v>-11.059025779459823</c:v>
                </c:pt>
                <c:pt idx="205">
                  <c:v>-11.337081548884743</c:v>
                </c:pt>
                <c:pt idx="206">
                  <c:v>-11.614889282370243</c:v>
                </c:pt>
                <c:pt idx="207">
                  <c:v>-11.892524461819674</c:v>
                </c:pt>
                <c:pt idx="208">
                  <c:v>-12.17006503261214</c:v>
                </c:pt>
                <c:pt idx="209">
                  <c:v>-12.447590964066393</c:v>
                </c:pt>
                <c:pt idx="210">
                  <c:v>-12.725183487302846</c:v>
                </c:pt>
                <c:pt idx="211">
                  <c:v>-13.002927108833715</c:v>
                </c:pt>
                <c:pt idx="212">
                  <c:v>-13.280907786833831</c:v>
                </c:pt>
                <c:pt idx="213">
                  <c:v>-13.559214938609376</c:v>
                </c:pt>
                <c:pt idx="214">
                  <c:v>-13.837940019561293</c:v>
                </c:pt>
                <c:pt idx="215">
                  <c:v>-14.117178305276784</c:v>
                </c:pt>
                <c:pt idx="216">
                  <c:v>-14.397028219629249</c:v>
                </c:pt>
                <c:pt idx="217">
                  <c:v>-14.677592324517077</c:v>
                </c:pt>
                <c:pt idx="218">
                  <c:v>-14.958977364436297</c:v>
                </c:pt>
                <c:pt idx="219">
                  <c:v>-15.241295109756912</c:v>
                </c:pt>
                <c:pt idx="220">
                  <c:v>-15.524662342976466</c:v>
                </c:pt>
                <c:pt idx="221">
                  <c:v>-15.80920230459056</c:v>
                </c:pt>
                <c:pt idx="222">
                  <c:v>-16.095044454087773</c:v>
                </c:pt>
                <c:pt idx="223">
                  <c:v>-16.38232568672769</c:v>
                </c:pt>
                <c:pt idx="224">
                  <c:v>-16.671191092304745</c:v>
                </c:pt>
                <c:pt idx="225">
                  <c:v>-16.961794802881066</c:v>
                </c:pt>
                <c:pt idx="226">
                  <c:v>-17.254300941168502</c:v>
                </c:pt>
                <c:pt idx="227">
                  <c:v>-17.548884683258596</c:v>
                </c:pt>
                <c:pt idx="228">
                  <c:v>-17.845733735372754</c:v>
                </c:pt>
                <c:pt idx="229">
                  <c:v>-18.145049508971084</c:v>
                </c:pt>
                <c:pt idx="230">
                  <c:v>-18.447048488267971</c:v>
                </c:pt>
                <c:pt idx="231">
                  <c:v>-18.751964749246021</c:v>
                </c:pt>
                <c:pt idx="232">
                  <c:v>-19.060050783788775</c:v>
                </c:pt>
                <c:pt idx="233">
                  <c:v>-19.371580906038371</c:v>
                </c:pt>
                <c:pt idx="234">
                  <c:v>-19.686853202792783</c:v>
                </c:pt>
                <c:pt idx="235">
                  <c:v>-20.006192662810939</c:v>
                </c:pt>
                <c:pt idx="236">
                  <c:v>-20.329954230992936</c:v>
                </c:pt>
                <c:pt idx="237">
                  <c:v>-20.658527377935854</c:v>
                </c:pt>
                <c:pt idx="238">
                  <c:v>-20.992340153049504</c:v>
                </c:pt>
                <c:pt idx="239">
                  <c:v>-21.331864607180758</c:v>
                </c:pt>
                <c:pt idx="240">
                  <c:v>-21.677622743895185</c:v>
                </c:pt>
                <c:pt idx="241">
                  <c:v>-22.030194261938448</c:v>
                </c:pt>
                <c:pt idx="242">
                  <c:v>-22.39022489801869</c:v>
                </c:pt>
                <c:pt idx="243">
                  <c:v>-22.758436287475746</c:v>
                </c:pt>
                <c:pt idx="244">
                  <c:v>-23.135638979623248</c:v>
                </c:pt>
                <c:pt idx="245">
                  <c:v>-23.52274621347723</c:v>
                </c:pt>
                <c:pt idx="246">
                  <c:v>-23.920792662568108</c:v>
                </c:pt>
                <c:pt idx="247">
                  <c:v>-24.330955763908833</c:v>
                </c:pt>
                <c:pt idx="248">
                  <c:v>-24.754582569654641</c:v>
                </c:pt>
                <c:pt idx="249">
                  <c:v>-25.193223709982263</c:v>
                </c:pt>
                <c:pt idx="250">
                  <c:v>-25.648674513127606</c:v>
                </c:pt>
                <c:pt idx="251">
                  <c:v>-26.123029369159291</c:v>
                </c:pt>
                <c:pt idx="252">
                  <c:v>-26.618748999666476</c:v>
                </c:pt>
                <c:pt idx="253">
                  <c:v>-27.138750497598743</c:v>
                </c:pt>
                <c:pt idx="254">
                  <c:v>-27.686523870955174</c:v>
                </c:pt>
                <c:pt idx="255">
                  <c:v>-28.26628960369602</c:v>
                </c:pt>
                <c:pt idx="256">
                  <c:v>-28.883213944206958</c:v>
                </c:pt>
                <c:pt idx="257">
                  <c:v>-29.543707250713268</c:v>
                </c:pt>
                <c:pt idx="258">
                  <c:v>-30.255851507296789</c:v>
                </c:pt>
                <c:pt idx="259">
                  <c:v>-31.030026283637369</c:v>
                </c:pt>
                <c:pt idx="260">
                  <c:v>-31.879855393136562</c:v>
                </c:pt>
                <c:pt idx="261">
                  <c:v>-32.823696252405995</c:v>
                </c:pt>
                <c:pt idx="262">
                  <c:v>-33.88708905975723</c:v>
                </c:pt>
                <c:pt idx="263">
                  <c:v>-35.107023992074964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7-4EF4-BA55-791CC1C6D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'1st-order HPF'!$L$4</c:f>
              <c:strCache>
                <c:ptCount val="1"/>
                <c:pt idx="0">
                  <c:v>Magnitude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'1st-order HPF'!$E$5:$E$268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'1st-order HPF'!$L$5:$L$268</c:f>
              <c:numCache>
                <c:formatCode>General</c:formatCode>
                <c:ptCount val="264"/>
                <c:pt idx="0">
                  <c:v>-40.012846735691063</c:v>
                </c:pt>
                <c:pt idx="1">
                  <c:v>-39.761864199249935</c:v>
                </c:pt>
                <c:pt idx="2">
                  <c:v>-39.51088042382947</c:v>
                </c:pt>
                <c:pt idx="3">
                  <c:v>-39.259857553746869</c:v>
                </c:pt>
                <c:pt idx="4">
                  <c:v>-39.008845161808559</c:v>
                </c:pt>
                <c:pt idx="5">
                  <c:v>-38.757817941176206</c:v>
                </c:pt>
                <c:pt idx="6">
                  <c:v>-38.50683218624647</c:v>
                </c:pt>
                <c:pt idx="7">
                  <c:v>-38.255872655927156</c:v>
                </c:pt>
                <c:pt idx="8">
                  <c:v>-38.004862477279026</c:v>
                </c:pt>
                <c:pt idx="9">
                  <c:v>-37.753873069966211</c:v>
                </c:pt>
                <c:pt idx="10">
                  <c:v>-37.502908662276738</c:v>
                </c:pt>
                <c:pt idx="11">
                  <c:v>-37.251915462265245</c:v>
                </c:pt>
                <c:pt idx="12">
                  <c:v>-37.000912835862955</c:v>
                </c:pt>
                <c:pt idx="13">
                  <c:v>-36.749983480057466</c:v>
                </c:pt>
                <c:pt idx="14">
                  <c:v>-36.498974701819279</c:v>
                </c:pt>
                <c:pt idx="15">
                  <c:v>-36.247981787211351</c:v>
                </c:pt>
                <c:pt idx="16">
                  <c:v>-35.997040620476078</c:v>
                </c:pt>
                <c:pt idx="17">
                  <c:v>-35.746082432541428</c:v>
                </c:pt>
                <c:pt idx="18">
                  <c:v>-35.495103428632071</c:v>
                </c:pt>
                <c:pt idx="19">
                  <c:v>-35.244156243639971</c:v>
                </c:pt>
                <c:pt idx="20">
                  <c:v>-34.993195962431145</c:v>
                </c:pt>
                <c:pt idx="21">
                  <c:v>-34.74228306741437</c:v>
                </c:pt>
                <c:pt idx="22">
                  <c:v>-34.491339064238382</c:v>
                </c:pt>
                <c:pt idx="23">
                  <c:v>-34.240389296533415</c:v>
                </c:pt>
                <c:pt idx="24">
                  <c:v>-33.989462158296647</c:v>
                </c:pt>
                <c:pt idx="25">
                  <c:v>-33.738504320414933</c:v>
                </c:pt>
                <c:pt idx="26">
                  <c:v>-33.487597084912281</c:v>
                </c:pt>
                <c:pt idx="27">
                  <c:v>-33.236699080943445</c:v>
                </c:pt>
                <c:pt idx="28">
                  <c:v>-32.985779222192321</c:v>
                </c:pt>
                <c:pt idx="29">
                  <c:v>-32.734890834386455</c:v>
                </c:pt>
                <c:pt idx="30">
                  <c:v>-32.483977654192437</c:v>
                </c:pt>
                <c:pt idx="31">
                  <c:v>-32.233101823201345</c:v>
                </c:pt>
                <c:pt idx="32">
                  <c:v>-31.982221067850602</c:v>
                </c:pt>
                <c:pt idx="33">
                  <c:v>-31.731370486582442</c:v>
                </c:pt>
                <c:pt idx="34">
                  <c:v>-31.480522062959754</c:v>
                </c:pt>
                <c:pt idx="35">
                  <c:v>-31.229656685536376</c:v>
                </c:pt>
                <c:pt idx="36">
                  <c:v>-30.978824601429441</c:v>
                </c:pt>
                <c:pt idx="37">
                  <c:v>-30.728016700599206</c:v>
                </c:pt>
                <c:pt idx="38">
                  <c:v>-30.47720169407722</c:v>
                </c:pt>
                <c:pt idx="39">
                  <c:v>-30.226413860819086</c:v>
                </c:pt>
                <c:pt idx="40">
                  <c:v>-29.975607570201809</c:v>
                </c:pt>
                <c:pt idx="41">
                  <c:v>-29.724854301436796</c:v>
                </c:pt>
                <c:pt idx="42">
                  <c:v>-29.47409451847658</c:v>
                </c:pt>
                <c:pt idx="43">
                  <c:v>-29.22335627225614</c:v>
                </c:pt>
                <c:pt idx="44">
                  <c:v>-28.972621743061545</c:v>
                </c:pt>
                <c:pt idx="45">
                  <c:v>-28.721928257250369</c:v>
                </c:pt>
                <c:pt idx="46">
                  <c:v>-28.471245975436325</c:v>
                </c:pt>
                <c:pt idx="47">
                  <c:v>-28.220576554464376</c:v>
                </c:pt>
                <c:pt idx="48">
                  <c:v>-27.969949071786576</c:v>
                </c:pt>
                <c:pt idx="49">
                  <c:v>-27.719332118491376</c:v>
                </c:pt>
                <c:pt idx="50">
                  <c:v>-27.468724151251827</c:v>
                </c:pt>
                <c:pt idx="51">
                  <c:v>-27.21816952022321</c:v>
                </c:pt>
                <c:pt idx="52">
                  <c:v>-26.967617103028356</c:v>
                </c:pt>
                <c:pt idx="53">
                  <c:v>-26.717121143285869</c:v>
                </c:pt>
                <c:pt idx="54">
                  <c:v>-26.466626592922712</c:v>
                </c:pt>
                <c:pt idx="55">
                  <c:v>-26.216178968521696</c:v>
                </c:pt>
                <c:pt idx="56">
                  <c:v>-25.965773223146641</c:v>
                </c:pt>
                <c:pt idx="57">
                  <c:v>-25.715394176662485</c:v>
                </c:pt>
                <c:pt idx="58">
                  <c:v>-25.465066815930943</c:v>
                </c:pt>
                <c:pt idx="59">
                  <c:v>-25.214756435243846</c:v>
                </c:pt>
                <c:pt idx="60">
                  <c:v>-24.964514781437256</c:v>
                </c:pt>
                <c:pt idx="61">
                  <c:v>-24.714304810401643</c:v>
                </c:pt>
                <c:pt idx="62">
                  <c:v>-24.464143018692898</c:v>
                </c:pt>
                <c:pt idx="63">
                  <c:v>-24.214036240347994</c:v>
                </c:pt>
                <c:pt idx="64">
                  <c:v>-23.963983116542526</c:v>
                </c:pt>
                <c:pt idx="65">
                  <c:v>-23.713988652030224</c:v>
                </c:pt>
                <c:pt idx="66">
                  <c:v>-23.464050698156974</c:v>
                </c:pt>
                <c:pt idx="67">
                  <c:v>-23.214186102471285</c:v>
                </c:pt>
                <c:pt idx="68">
                  <c:v>-22.964391897641917</c:v>
                </c:pt>
                <c:pt idx="69">
                  <c:v>-22.714660007603715</c:v>
                </c:pt>
                <c:pt idx="70">
                  <c:v>-22.465012511976742</c:v>
                </c:pt>
                <c:pt idx="71">
                  <c:v>-22.215442147669158</c:v>
                </c:pt>
                <c:pt idx="72">
                  <c:v>-21.965959695653957</c:v>
                </c:pt>
                <c:pt idx="73">
                  <c:v>-21.716570766310596</c:v>
                </c:pt>
                <c:pt idx="74">
                  <c:v>-21.467276713652982</c:v>
                </c:pt>
                <c:pt idx="75">
                  <c:v>-21.218085332788149</c:v>
                </c:pt>
                <c:pt idx="76">
                  <c:v>-20.969000605056674</c:v>
                </c:pt>
                <c:pt idx="77">
                  <c:v>-20.720032763653585</c:v>
                </c:pt>
                <c:pt idx="78">
                  <c:v>-20.4711886019223</c:v>
                </c:pt>
                <c:pt idx="79">
                  <c:v>-20.222472173685308</c:v>
                </c:pt>
                <c:pt idx="80">
                  <c:v>-19.97388542834015</c:v>
                </c:pt>
                <c:pt idx="81">
                  <c:v>-19.725453595789368</c:v>
                </c:pt>
                <c:pt idx="82">
                  <c:v>-19.477165889450397</c:v>
                </c:pt>
                <c:pt idx="83">
                  <c:v>-19.229043217650876</c:v>
                </c:pt>
                <c:pt idx="84">
                  <c:v>-18.981088575498081</c:v>
                </c:pt>
                <c:pt idx="85">
                  <c:v>-18.733319205667367</c:v>
                </c:pt>
                <c:pt idx="86">
                  <c:v>-18.485736308939998</c:v>
                </c:pt>
                <c:pt idx="87">
                  <c:v>-18.2383622160561</c:v>
                </c:pt>
                <c:pt idx="88">
                  <c:v>-17.991197328387397</c:v>
                </c:pt>
                <c:pt idx="89">
                  <c:v>-17.744256134742432</c:v>
                </c:pt>
                <c:pt idx="90">
                  <c:v>-17.497559197687035</c:v>
                </c:pt>
                <c:pt idx="91">
                  <c:v>-17.25111410502544</c:v>
                </c:pt>
                <c:pt idx="92">
                  <c:v>-17.004929544576882</c:v>
                </c:pt>
                <c:pt idx="93">
                  <c:v>-16.759038646541889</c:v>
                </c:pt>
                <c:pt idx="94">
                  <c:v>-16.513439594453715</c:v>
                </c:pt>
                <c:pt idx="95">
                  <c:v>-16.268155443611541</c:v>
                </c:pt>
                <c:pt idx="96">
                  <c:v>-16.023209776052344</c:v>
                </c:pt>
                <c:pt idx="97">
                  <c:v>-15.778611528942481</c:v>
                </c:pt>
                <c:pt idx="98">
                  <c:v>-15.534392285199248</c:v>
                </c:pt>
                <c:pt idx="99">
                  <c:v>-15.290559920985896</c:v>
                </c:pt>
                <c:pt idx="100">
                  <c:v>-15.04714919702646</c:v>
                </c:pt>
                <c:pt idx="101">
                  <c:v>-14.804172842714639</c:v>
                </c:pt>
                <c:pt idx="102">
                  <c:v>-14.561660333436068</c:v>
                </c:pt>
                <c:pt idx="103">
                  <c:v>-14.319634519268112</c:v>
                </c:pt>
                <c:pt idx="104">
                  <c:v>-14.078125384316149</c:v>
                </c:pt>
                <c:pt idx="105">
                  <c:v>-13.837161377834796</c:v>
                </c:pt>
                <c:pt idx="106">
                  <c:v>-13.596770037099397</c:v>
                </c:pt>
                <c:pt idx="107">
                  <c:v>-13.356982314777731</c:v>
                </c:pt>
                <c:pt idx="108">
                  <c:v>-13.11783250624571</c:v>
                </c:pt>
                <c:pt idx="109">
                  <c:v>-12.879354643689798</c:v>
                </c:pt>
                <c:pt idx="110">
                  <c:v>-12.641586391666005</c:v>
                </c:pt>
                <c:pt idx="111">
                  <c:v>-12.404559002895548</c:v>
                </c:pt>
                <c:pt idx="112">
                  <c:v>-12.168318019545424</c:v>
                </c:pt>
                <c:pt idx="113">
                  <c:v>-11.932902918879776</c:v>
                </c:pt>
                <c:pt idx="114">
                  <c:v>-11.698354503558736</c:v>
                </c:pt>
                <c:pt idx="115">
                  <c:v>-11.464718099251519</c:v>
                </c:pt>
                <c:pt idx="116">
                  <c:v>-11.232043335825958</c:v>
                </c:pt>
                <c:pt idx="117">
                  <c:v>-11.000373053063646</c:v>
                </c:pt>
                <c:pt idx="118">
                  <c:v>-10.769763287986823</c:v>
                </c:pt>
                <c:pt idx="119">
                  <c:v>-10.54026385929639</c:v>
                </c:pt>
                <c:pt idx="120">
                  <c:v>-10.311929662309725</c:v>
                </c:pt>
                <c:pt idx="121">
                  <c:v>-10.084817969299802</c:v>
                </c:pt>
                <c:pt idx="122">
                  <c:v>-9.8589862181538912</c:v>
                </c:pt>
                <c:pt idx="123">
                  <c:v>-9.6344946717491649</c:v>
                </c:pt>
                <c:pt idx="124">
                  <c:v>-9.4114064195140514</c:v>
                </c:pt>
                <c:pt idx="125">
                  <c:v>-9.1897873509791843</c:v>
                </c:pt>
                <c:pt idx="126">
                  <c:v>-8.9697021235294621</c:v>
                </c:pt>
                <c:pt idx="127">
                  <c:v>-8.7512186273863097</c:v>
                </c:pt>
                <c:pt idx="128">
                  <c:v>-8.5344078398738521</c:v>
                </c:pt>
                <c:pt idx="129">
                  <c:v>-8.3193418729769277</c:v>
                </c:pt>
                <c:pt idx="130">
                  <c:v>-8.1060923898118702</c:v>
                </c:pt>
                <c:pt idx="131">
                  <c:v>-7.8947359600837981</c:v>
                </c:pt>
                <c:pt idx="132">
                  <c:v>-7.6853502732236407</c:v>
                </c:pt>
                <c:pt idx="133">
                  <c:v>-7.4780095535830391</c:v>
                </c:pt>
                <c:pt idx="134">
                  <c:v>-7.2727942159367842</c:v>
                </c:pt>
                <c:pt idx="135">
                  <c:v>-7.06978421613056</c:v>
                </c:pt>
                <c:pt idx="136">
                  <c:v>-6.8690578405100711</c:v>
                </c:pt>
                <c:pt idx="137">
                  <c:v>-6.6706972638925954</c:v>
                </c:pt>
                <c:pt idx="138">
                  <c:v>-6.4747827662255339</c:v>
                </c:pt>
                <c:pt idx="139">
                  <c:v>-6.2813941777720235</c:v>
                </c:pt>
                <c:pt idx="140">
                  <c:v>-6.0906119464405926</c:v>
                </c:pt>
                <c:pt idx="141">
                  <c:v>-5.9025167636748685</c:v>
                </c:pt>
                <c:pt idx="142">
                  <c:v>-5.717184961515982</c:v>
                </c:pt>
                <c:pt idx="143">
                  <c:v>-5.5346960395992708</c:v>
                </c:pt>
                <c:pt idx="144">
                  <c:v>-5.3551238187277317</c:v>
                </c:pt>
                <c:pt idx="145">
                  <c:v>-5.1785425517737762</c:v>
                </c:pt>
                <c:pt idx="146">
                  <c:v>-5.0050226671542353</c:v>
                </c:pt>
                <c:pt idx="147">
                  <c:v>-4.8346341776137534</c:v>
                </c:pt>
                <c:pt idx="148">
                  <c:v>-4.6674403422714992</c:v>
                </c:pt>
                <c:pt idx="149">
                  <c:v>-4.5035050659881302</c:v>
                </c:pt>
                <c:pt idx="150">
                  <c:v>-4.3428852457004732</c:v>
                </c:pt>
                <c:pt idx="151">
                  <c:v>-4.1856346985182737</c:v>
                </c:pt>
                <c:pt idx="152">
                  <c:v>-4.0318043729959019</c:v>
                </c:pt>
                <c:pt idx="153">
                  <c:v>-3.881438051783503</c:v>
                </c:pt>
                <c:pt idx="154">
                  <c:v>-3.7345756824458736</c:v>
                </c:pt>
                <c:pt idx="155">
                  <c:v>-3.5912518383376963</c:v>
                </c:pt>
                <c:pt idx="156">
                  <c:v>-3.4514961425570805</c:v>
                </c:pt>
                <c:pt idx="157">
                  <c:v>-3.3153315346156114</c:v>
                </c:pt>
                <c:pt idx="158">
                  <c:v>-3.1827758736851481</c:v>
                </c:pt>
                <c:pt idx="159">
                  <c:v>-3.0538412756449729</c:v>
                </c:pt>
                <c:pt idx="160">
                  <c:v>-2.9285327967879002</c:v>
                </c:pt>
                <c:pt idx="161">
                  <c:v>-2.8068503381716585</c:v>
                </c:pt>
                <c:pt idx="162">
                  <c:v>-2.6887873728693767</c:v>
                </c:pt>
                <c:pt idx="163">
                  <c:v>-2.5743318654459073</c:v>
                </c:pt>
                <c:pt idx="164">
                  <c:v>-2.4634652941325847</c:v>
                </c:pt>
                <c:pt idx="165">
                  <c:v>-2.3561636148832354</c:v>
                </c:pt>
                <c:pt idx="166">
                  <c:v>-2.2523968263151612</c:v>
                </c:pt>
                <c:pt idx="167">
                  <c:v>-2.1521301390813186</c:v>
                </c:pt>
                <c:pt idx="168">
                  <c:v>-2.0553225285209984</c:v>
                </c:pt>
                <c:pt idx="169">
                  <c:v>-1.9619292669098731</c:v>
                </c:pt>
                <c:pt idx="170">
                  <c:v>-1.8718996341355785</c:v>
                </c:pt>
                <c:pt idx="171">
                  <c:v>-1.7851795532480108</c:v>
                </c:pt>
                <c:pt idx="172">
                  <c:v>-1.7017102787707299</c:v>
                </c:pt>
                <c:pt idx="173">
                  <c:v>-1.6214295093290356</c:v>
                </c:pt>
                <c:pt idx="174">
                  <c:v>-1.5442715584433149</c:v>
                </c:pt>
                <c:pt idx="175">
                  <c:v>-1.4701675917948076</c:v>
                </c:pt>
                <c:pt idx="176">
                  <c:v>-1.399046362645227</c:v>
                </c:pt>
                <c:pt idx="177">
                  <c:v>-1.330833968898133</c:v>
                </c:pt>
                <c:pt idx="178">
                  <c:v>-1.2654547399620455</c:v>
                </c:pt>
                <c:pt idx="179">
                  <c:v>-1.2028311998738235</c:v>
                </c:pt>
                <c:pt idx="180">
                  <c:v>-1.1428849510105814</c:v>
                </c:pt>
                <c:pt idx="181">
                  <c:v>-1.0855362925795473</c:v>
                </c:pt>
                <c:pt idx="182">
                  <c:v>-1.030704871716537</c:v>
                </c:pt>
                <c:pt idx="183">
                  <c:v>-0.97831020189611118</c:v>
                </c:pt>
                <c:pt idx="184">
                  <c:v>-0.92827157396574311</c:v>
                </c:pt>
                <c:pt idx="185">
                  <c:v>-0.88050855671334505</c:v>
                </c:pt>
                <c:pt idx="186">
                  <c:v>-0.83494117487319053</c:v>
                </c:pt>
                <c:pt idx="187">
                  <c:v>-0.79149002660386225</c:v>
                </c:pt>
                <c:pt idx="188">
                  <c:v>-0.75007673551947729</c:v>
                </c:pt>
                <c:pt idx="189">
                  <c:v>-0.71062383080851721</c:v>
                </c:pt>
                <c:pt idx="190">
                  <c:v>-0.67305520578165279</c:v>
                </c:pt>
                <c:pt idx="191">
                  <c:v>-0.63729610275175519</c:v>
                </c:pt>
                <c:pt idx="192">
                  <c:v>-0.60327327871191039</c:v>
                </c:pt>
                <c:pt idx="193">
                  <c:v>-0.57091505911389473</c:v>
                </c:pt>
                <c:pt idx="194">
                  <c:v>-0.54015167030047473</c:v>
                </c:pt>
                <c:pt idx="195">
                  <c:v>-0.51091496158193994</c:v>
                </c:pt>
                <c:pt idx="196">
                  <c:v>-0.48313881585049351</c:v>
                </c:pt>
                <c:pt idx="197">
                  <c:v>-0.45675892409546898</c:v>
                </c:pt>
                <c:pt idx="198">
                  <c:v>-0.43171304977942387</c:v>
                </c:pt>
                <c:pt idx="199">
                  <c:v>-0.40794085600558672</c:v>
                </c:pt>
                <c:pt idx="200">
                  <c:v>-0.38538411183890575</c:v>
                </c:pt>
                <c:pt idx="201">
                  <c:v>-0.36398652689625544</c:v>
                </c:pt>
                <c:pt idx="202">
                  <c:v>-0.34369390876402112</c:v>
                </c:pt>
                <c:pt idx="203">
                  <c:v>-0.32445396830384676</c:v>
                </c:pt>
                <c:pt idx="204">
                  <c:v>-0.30621650169949516</c:v>
                </c:pt>
                <c:pt idx="205">
                  <c:v>-0.28893320010121759</c:v>
                </c:pt>
                <c:pt idx="206">
                  <c:v>-0.27255769556040704</c:v>
                </c:pt>
                <c:pt idx="207">
                  <c:v>-0.25704554533796864</c:v>
                </c:pt>
                <c:pt idx="208">
                  <c:v>-0.24235412923217833</c:v>
                </c:pt>
                <c:pt idx="209">
                  <c:v>-0.22844263795744318</c:v>
                </c:pt>
                <c:pt idx="210">
                  <c:v>-0.21527206718633463</c:v>
                </c:pt>
                <c:pt idx="211">
                  <c:v>-0.20280507720342078</c:v>
                </c:pt>
                <c:pt idx="212">
                  <c:v>-0.19100603907838137</c:v>
                </c:pt>
                <c:pt idx="213">
                  <c:v>-0.17984090251719387</c:v>
                </c:pt>
                <c:pt idx="214">
                  <c:v>-0.16927721522771497</c:v>
                </c:pt>
                <c:pt idx="215">
                  <c:v>-0.15928400955482522</c:v>
                </c:pt>
                <c:pt idx="216">
                  <c:v>-0.14983178938155389</c:v>
                </c:pt>
                <c:pt idx="217">
                  <c:v>-0.14089245463077649</c:v>
                </c:pt>
                <c:pt idx="218">
                  <c:v>-0.13243926186957178</c:v>
                </c:pt>
                <c:pt idx="219">
                  <c:v>-0.12444676055999075</c:v>
                </c:pt>
                <c:pt idx="220">
                  <c:v>-0.1168907572283745</c:v>
                </c:pt>
                <c:pt idx="221">
                  <c:v>-0.10974824111053057</c:v>
                </c:pt>
                <c:pt idx="222">
                  <c:v>-0.10299735867163354</c:v>
                </c:pt>
                <c:pt idx="223">
                  <c:v>-9.6617351501844931E-2</c:v>
                </c:pt>
                <c:pt idx="224">
                  <c:v>-9.0588510574865333E-2</c:v>
                </c:pt>
                <c:pt idx="225">
                  <c:v>-8.4892131372737184E-2</c:v>
                </c:pt>
                <c:pt idx="226">
                  <c:v>-7.9510470015395143E-2</c:v>
                </c:pt>
                <c:pt idx="227">
                  <c:v>-7.4426700510625193E-2</c:v>
                </c:pt>
                <c:pt idx="228">
                  <c:v>-6.96248687793799E-2</c:v>
                </c:pt>
                <c:pt idx="229">
                  <c:v>-6.5089856279489225E-2</c:v>
                </c:pt>
                <c:pt idx="230">
                  <c:v>-6.0807343521876694E-2</c:v>
                </c:pt>
                <c:pt idx="231">
                  <c:v>-5.6763761898794216E-2</c:v>
                </c:pt>
                <c:pt idx="232">
                  <c:v>-5.2946274114444761E-2</c:v>
                </c:pt>
                <c:pt idx="233">
                  <c:v>-4.9342724309422409E-2</c:v>
                </c:pt>
                <c:pt idx="234">
                  <c:v>-4.5941613763538509E-2</c:v>
                </c:pt>
                <c:pt idx="235">
                  <c:v>-4.2732067219679114E-2</c:v>
                </c:pt>
                <c:pt idx="236">
                  <c:v>-3.9703806105235925E-2</c:v>
                </c:pt>
                <c:pt idx="237">
                  <c:v>-3.6847113534569466E-2</c:v>
                </c:pt>
                <c:pt idx="238">
                  <c:v>-3.4152812105469797E-2</c:v>
                </c:pt>
                <c:pt idx="239">
                  <c:v>-3.1612236738463625E-2</c:v>
                </c:pt>
                <c:pt idx="240">
                  <c:v>-2.9217211859337375E-2</c:v>
                </c:pt>
                <c:pt idx="241">
                  <c:v>-2.6960024895369524E-2</c:v>
                </c:pt>
                <c:pt idx="242">
                  <c:v>-2.4833406679251158E-2</c:v>
                </c:pt>
                <c:pt idx="243">
                  <c:v>-2.2830512945426089E-2</c:v>
                </c:pt>
                <c:pt idx="244">
                  <c:v>-2.0944900734117519E-2</c:v>
                </c:pt>
                <c:pt idx="245">
                  <c:v>-1.9170515776910542E-2</c:v>
                </c:pt>
                <c:pt idx="246">
                  <c:v>-1.7501671540295412E-2</c:v>
                </c:pt>
                <c:pt idx="247">
                  <c:v>-1.5933036733603266E-2</c:v>
                </c:pt>
                <c:pt idx="248">
                  <c:v>-1.4459621558264007E-2</c:v>
                </c:pt>
                <c:pt idx="249">
                  <c:v>-1.3076763627599439E-2</c:v>
                </c:pt>
                <c:pt idx="250">
                  <c:v>-1.1780120082956747E-2</c:v>
                </c:pt>
                <c:pt idx="251">
                  <c:v>-1.0565654993469188E-2</c:v>
                </c:pt>
                <c:pt idx="252">
                  <c:v>-9.4296350592253855E-3</c:v>
                </c:pt>
                <c:pt idx="253">
                  <c:v>-8.3686210852829488E-3</c:v>
                </c:pt>
                <c:pt idx="254">
                  <c:v>-7.3794663062427572E-3</c:v>
                </c:pt>
                <c:pt idx="255">
                  <c:v>-6.4593142710608099E-3</c:v>
                </c:pt>
                <c:pt idx="256">
                  <c:v>-5.6055992680549352E-3</c:v>
                </c:pt>
                <c:pt idx="257">
                  <c:v>-4.8160518817500471E-3</c:v>
                </c:pt>
                <c:pt idx="258">
                  <c:v>-4.0887055810010509E-3</c:v>
                </c:pt>
                <c:pt idx="259">
                  <c:v>-3.4219084455527635E-3</c:v>
                </c:pt>
                <c:pt idx="260">
                  <c:v>-2.8143403249002424E-3</c:v>
                </c:pt>
                <c:pt idx="261">
                  <c:v>-2.2650350453385336E-3</c:v>
                </c:pt>
                <c:pt idx="262">
                  <c:v>-1.7734109703556936E-3</c:v>
                </c:pt>
                <c:pt idx="263">
                  <c:v>-1.3393096990420631E-3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F-4DAA-86D8-7A2A2BE5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(deg)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'BPF (constant peak)'!$P$4</c:f>
              <c:strCache>
                <c:ptCount val="1"/>
                <c:pt idx="0">
                  <c:v>Phase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'BPF (constant peak)'!$E$5:$E$268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'BPF (constant peak)'!$P$5:$P$268</c:f>
              <c:numCache>
                <c:formatCode>General</c:formatCode>
                <c:ptCount val="264"/>
                <c:pt idx="0">
                  <c:v>89.427822445092275</c:v>
                </c:pt>
                <c:pt idx="1">
                  <c:v>89.411043864687059</c:v>
                </c:pt>
                <c:pt idx="2">
                  <c:v>89.393772931675414</c:v>
                </c:pt>
                <c:pt idx="3">
                  <c:v>89.3759924528987</c:v>
                </c:pt>
                <c:pt idx="4">
                  <c:v>89.357690955417937</c:v>
                </c:pt>
                <c:pt idx="5">
                  <c:v>89.338851240883116</c:v>
                </c:pt>
                <c:pt idx="6">
                  <c:v>89.319461830912218</c:v>
                </c:pt>
                <c:pt idx="7">
                  <c:v>89.299505521105388</c:v>
                </c:pt>
                <c:pt idx="8">
                  <c:v>89.27895938032546</c:v>
                </c:pt>
                <c:pt idx="9">
                  <c:v>89.257811919816845</c:v>
                </c:pt>
                <c:pt idx="10">
                  <c:v>89.236045923690398</c:v>
                </c:pt>
                <c:pt idx="11">
                  <c:v>89.213638448032285</c:v>
                </c:pt>
                <c:pt idx="12">
                  <c:v>89.190572267288729</c:v>
                </c:pt>
                <c:pt idx="13">
                  <c:v>89.166835874479631</c:v>
                </c:pt>
                <c:pt idx="14">
                  <c:v>89.142394861704432</c:v>
                </c:pt>
                <c:pt idx="15">
                  <c:v>89.117237709640207</c:v>
                </c:pt>
                <c:pt idx="16">
                  <c:v>89.091347168673039</c:v>
                </c:pt>
                <c:pt idx="17">
                  <c:v>89.064694533167568</c:v>
                </c:pt>
                <c:pt idx="18">
                  <c:v>89.037256812995594</c:v>
                </c:pt>
                <c:pt idx="19">
                  <c:v>89.009016733723001</c:v>
                </c:pt>
                <c:pt idx="20">
                  <c:v>88.979945561788298</c:v>
                </c:pt>
                <c:pt idx="21">
                  <c:v>88.950026002660977</c:v>
                </c:pt>
                <c:pt idx="22">
                  <c:v>88.919223574780688</c:v>
                </c:pt>
                <c:pt idx="23">
                  <c:v>88.887515233730653</c:v>
                </c:pt>
                <c:pt idx="24">
                  <c:v>88.854877921604256</c:v>
                </c:pt>
                <c:pt idx="25">
                  <c:v>88.821277113465385</c:v>
                </c:pt>
                <c:pt idx="26">
                  <c:v>88.786695446012587</c:v>
                </c:pt>
                <c:pt idx="27">
                  <c:v>88.751098359579657</c:v>
                </c:pt>
                <c:pt idx="28">
                  <c:v>88.714451273656834</c:v>
                </c:pt>
                <c:pt idx="29">
                  <c:v>88.676731040150159</c:v>
                </c:pt>
                <c:pt idx="30">
                  <c:v>88.63789730576967</c:v>
                </c:pt>
                <c:pt idx="31">
                  <c:v>88.597926874183642</c:v>
                </c:pt>
                <c:pt idx="32">
                  <c:v>88.556779337766301</c:v>
                </c:pt>
                <c:pt idx="33">
                  <c:v>88.5144257147427</c:v>
                </c:pt>
                <c:pt idx="34">
                  <c:v>88.470825532817955</c:v>
                </c:pt>
                <c:pt idx="35">
                  <c:v>88.42593828199945</c:v>
                </c:pt>
                <c:pt idx="36">
                  <c:v>88.379734872576805</c:v>
                </c:pt>
                <c:pt idx="37">
                  <c:v>88.33217471278553</c:v>
                </c:pt>
                <c:pt idx="38">
                  <c:v>88.283211431739488</c:v>
                </c:pt>
                <c:pt idx="39">
                  <c:v>88.232810069395796</c:v>
                </c:pt>
                <c:pt idx="40">
                  <c:v>88.180918413823463</c:v>
                </c:pt>
                <c:pt idx="41">
                  <c:v>88.127507122250805</c:v>
                </c:pt>
                <c:pt idx="42">
                  <c:v>88.072518120818387</c:v>
                </c:pt>
                <c:pt idx="43">
                  <c:v>88.015910462086993</c:v>
                </c:pt>
                <c:pt idx="44">
                  <c:v>87.957631650729809</c:v>
                </c:pt>
                <c:pt idx="45">
                  <c:v>87.897640576250254</c:v>
                </c:pt>
                <c:pt idx="46">
                  <c:v>87.835878826160894</c:v>
                </c:pt>
                <c:pt idx="47">
                  <c:v>87.772293619449144</c:v>
                </c:pt>
                <c:pt idx="48">
                  <c:v>87.706837802769797</c:v>
                </c:pt>
                <c:pt idx="49">
                  <c:v>87.639446883553717</c:v>
                </c:pt>
                <c:pt idx="50">
                  <c:v>87.570061971579818</c:v>
                </c:pt>
                <c:pt idx="51">
                  <c:v>87.498635516612012</c:v>
                </c:pt>
                <c:pt idx="52">
                  <c:v>87.425091097928188</c:v>
                </c:pt>
                <c:pt idx="53">
                  <c:v>87.349380837641235</c:v>
                </c:pt>
                <c:pt idx="54">
                  <c:v>87.2714222002935</c:v>
                </c:pt>
                <c:pt idx="55">
                  <c:v>87.191161171439802</c:v>
                </c:pt>
                <c:pt idx="56">
                  <c:v>87.108526275040958</c:v>
                </c:pt>
                <c:pt idx="57">
                  <c:v>87.023440036067257</c:v>
                </c:pt>
                <c:pt idx="58">
                  <c:v>86.935836213584835</c:v>
                </c:pt>
                <c:pt idx="59">
                  <c:v>86.845625261258292</c:v>
                </c:pt>
                <c:pt idx="60">
                  <c:v>86.752746087227123</c:v>
                </c:pt>
                <c:pt idx="61">
                  <c:v>86.657102716901406</c:v>
                </c:pt>
                <c:pt idx="62">
                  <c:v>86.558616063041825</c:v>
                </c:pt>
                <c:pt idx="63">
                  <c:v>86.457200868305378</c:v>
                </c:pt>
                <c:pt idx="64">
                  <c:v>86.352765660055013</c:v>
                </c:pt>
                <c:pt idx="65">
                  <c:v>86.245218471026092</c:v>
                </c:pt>
                <c:pt idx="66">
                  <c:v>86.134461025701228</c:v>
                </c:pt>
                <c:pt idx="67">
                  <c:v>86.020400234610449</c:v>
                </c:pt>
                <c:pt idx="68">
                  <c:v>85.902930823252888</c:v>
                </c:pt>
                <c:pt idx="69">
                  <c:v>85.781941030780914</c:v>
                </c:pt>
                <c:pt idx="70">
                  <c:v>85.657329894969124</c:v>
                </c:pt>
                <c:pt idx="71">
                  <c:v>85.528978273094836</c:v>
                </c:pt>
                <c:pt idx="72">
                  <c:v>85.396771895817849</c:v>
                </c:pt>
                <c:pt idx="73">
                  <c:v>85.260589714380387</c:v>
                </c:pt>
                <c:pt idx="74">
                  <c:v>85.120303798309635</c:v>
                </c:pt>
                <c:pt idx="75">
                  <c:v>84.975785032220628</c:v>
                </c:pt>
                <c:pt idx="76">
                  <c:v>84.826897204667787</c:v>
                </c:pt>
                <c:pt idx="77">
                  <c:v>84.673502696119627</c:v>
                </c:pt>
                <c:pt idx="78">
                  <c:v>84.51545653823581</c:v>
                </c:pt>
                <c:pt idx="79">
                  <c:v>84.352606259127754</c:v>
                </c:pt>
                <c:pt idx="80">
                  <c:v>84.184791713934544</c:v>
                </c:pt>
                <c:pt idx="81">
                  <c:v>84.011862435937502</c:v>
                </c:pt>
                <c:pt idx="82">
                  <c:v>83.833636574274436</c:v>
                </c:pt>
                <c:pt idx="83">
                  <c:v>83.649947414331905</c:v>
                </c:pt>
                <c:pt idx="84">
                  <c:v>83.460608082618251</c:v>
                </c:pt>
                <c:pt idx="85">
                  <c:v>83.265434720106413</c:v>
                </c:pt>
                <c:pt idx="86">
                  <c:v>83.064222742410877</c:v>
                </c:pt>
                <c:pt idx="87">
                  <c:v>82.856775927988238</c:v>
                </c:pt>
                <c:pt idx="88">
                  <c:v>82.642870790250782</c:v>
                </c:pt>
                <c:pt idx="89">
                  <c:v>82.422285654350361</c:v>
                </c:pt>
                <c:pt idx="90">
                  <c:v>82.194794441702669</c:v>
                </c:pt>
                <c:pt idx="91">
                  <c:v>81.960148476125497</c:v>
                </c:pt>
                <c:pt idx="92">
                  <c:v>81.718087806852864</c:v>
                </c:pt>
                <c:pt idx="93">
                  <c:v>81.468364577923282</c:v>
                </c:pt>
                <c:pt idx="94">
                  <c:v>81.210682905533247</c:v>
                </c:pt>
                <c:pt idx="95">
                  <c:v>80.944757843619598</c:v>
                </c:pt>
                <c:pt idx="96">
                  <c:v>80.670290959867188</c:v>
                </c:pt>
                <c:pt idx="97">
                  <c:v>80.386951516992553</c:v>
                </c:pt>
                <c:pt idx="98">
                  <c:v>80.094417806986073</c:v>
                </c:pt>
                <c:pt idx="99">
                  <c:v>79.792321994562101</c:v>
                </c:pt>
                <c:pt idx="100">
                  <c:v>79.480309651034418</c:v>
                </c:pt>
                <c:pt idx="101">
                  <c:v>79.15797806883181</c:v>
                </c:pt>
                <c:pt idx="102">
                  <c:v>78.824923736143617</c:v>
                </c:pt>
                <c:pt idx="103">
                  <c:v>78.480710625076554</c:v>
                </c:pt>
                <c:pt idx="104">
                  <c:v>78.124887200152827</c:v>
                </c:pt>
                <c:pt idx="105">
                  <c:v>77.756972649900646</c:v>
                </c:pt>
                <c:pt idx="106">
                  <c:v>77.376455160766341</c:v>
                </c:pt>
                <c:pt idx="107">
                  <c:v>76.982796313088116</c:v>
                </c:pt>
                <c:pt idx="108">
                  <c:v>76.575429177777835</c:v>
                </c:pt>
                <c:pt idx="109">
                  <c:v>76.153749884848111</c:v>
                </c:pt>
                <c:pt idx="110">
                  <c:v>75.717121575603201</c:v>
                </c:pt>
                <c:pt idx="111">
                  <c:v>75.264852607884009</c:v>
                </c:pt>
                <c:pt idx="112">
                  <c:v>74.796232118672279</c:v>
                </c:pt>
                <c:pt idx="113">
                  <c:v>74.31048853690308</c:v>
                </c:pt>
                <c:pt idx="114">
                  <c:v>73.80679883209541</c:v>
                </c:pt>
                <c:pt idx="115">
                  <c:v>73.28429135733208</c:v>
                </c:pt>
                <c:pt idx="116">
                  <c:v>72.742041994776216</c:v>
                </c:pt>
                <c:pt idx="117">
                  <c:v>72.179042986458128</c:v>
                </c:pt>
                <c:pt idx="118">
                  <c:v>71.594244850507664</c:v>
                </c:pt>
                <c:pt idx="119">
                  <c:v>70.986504211725119</c:v>
                </c:pt>
                <c:pt idx="120">
                  <c:v>70.354604898185528</c:v>
                </c:pt>
                <c:pt idx="121">
                  <c:v>69.697245069308551</c:v>
                </c:pt>
                <c:pt idx="122">
                  <c:v>69.013023444433102</c:v>
                </c:pt>
                <c:pt idx="123">
                  <c:v>68.300438911295672</c:v>
                </c:pt>
                <c:pt idx="124">
                  <c:v>67.557882819256022</c:v>
                </c:pt>
                <c:pt idx="125">
                  <c:v>66.783630778397523</c:v>
                </c:pt>
                <c:pt idx="126">
                  <c:v>65.975819019790592</c:v>
                </c:pt>
                <c:pt idx="127">
                  <c:v>65.132449400821258</c:v>
                </c:pt>
                <c:pt idx="128">
                  <c:v>64.251379838413442</c:v>
                </c:pt>
                <c:pt idx="129">
                  <c:v>63.330306671607254</c:v>
                </c:pt>
                <c:pt idx="130">
                  <c:v>62.366746174982133</c:v>
                </c:pt>
                <c:pt idx="131">
                  <c:v>61.358047708530172</c:v>
                </c:pt>
                <c:pt idx="132">
                  <c:v>60.301368510701593</c:v>
                </c:pt>
                <c:pt idx="133">
                  <c:v>59.193639275873799</c:v>
                </c:pt>
                <c:pt idx="134">
                  <c:v>58.031605270919663</c:v>
                </c:pt>
                <c:pt idx="135">
                  <c:v>56.811787985782843</c:v>
                </c:pt>
                <c:pt idx="136">
                  <c:v>55.530472677021791</c:v>
                </c:pt>
                <c:pt idx="137">
                  <c:v>54.183744516559088</c:v>
                </c:pt>
                <c:pt idx="138">
                  <c:v>52.767460632997739</c:v>
                </c:pt>
                <c:pt idx="139">
                  <c:v>51.277272810567894</c:v>
                </c:pt>
                <c:pt idx="140">
                  <c:v>49.70866135945348</c:v>
                </c:pt>
                <c:pt idx="141">
                  <c:v>48.056973172622826</c:v>
                </c:pt>
                <c:pt idx="142">
                  <c:v>46.317435162139795</c:v>
                </c:pt>
                <c:pt idx="143">
                  <c:v>44.485296568027302</c:v>
                </c:pt>
                <c:pt idx="144">
                  <c:v>42.555844731146934</c:v>
                </c:pt>
                <c:pt idx="145">
                  <c:v>40.52458987752135</c:v>
                </c:pt>
                <c:pt idx="146">
                  <c:v>38.387378227599363</c:v>
                </c:pt>
                <c:pt idx="147">
                  <c:v>36.140624387559917</c:v>
                </c:pt>
                <c:pt idx="148">
                  <c:v>33.78145630280887</c:v>
                </c:pt>
                <c:pt idx="149">
                  <c:v>31.308072639835768</c:v>
                </c:pt>
                <c:pt idx="150">
                  <c:v>28.719921852922134</c:v>
                </c:pt>
                <c:pt idx="151">
                  <c:v>26.018056083239703</c:v>
                </c:pt>
                <c:pt idx="152">
                  <c:v>23.205438408364884</c:v>
                </c:pt>
                <c:pt idx="153">
                  <c:v>20.287136282261159</c:v>
                </c:pt>
                <c:pt idx="154">
                  <c:v>17.270590969235656</c:v>
                </c:pt>
                <c:pt idx="155">
                  <c:v>14.165711846511469</c:v>
                </c:pt>
                <c:pt idx="156">
                  <c:v>10.984884583149539</c:v>
                </c:pt>
                <c:pt idx="157">
                  <c:v>7.7427823678316168</c:v>
                </c:pt>
                <c:pt idx="158">
                  <c:v>4.4560913878004182</c:v>
                </c:pt>
                <c:pt idx="159">
                  <c:v>1.1430326627325194</c:v>
                </c:pt>
                <c:pt idx="160">
                  <c:v>-2.1772652432568282</c:v>
                </c:pt>
                <c:pt idx="161">
                  <c:v>-5.4853926513564168</c:v>
                </c:pt>
                <c:pt idx="162">
                  <c:v>-8.7623905484731495</c:v>
                </c:pt>
                <c:pt idx="163">
                  <c:v>-11.990386669515601</c:v>
                </c:pt>
                <c:pt idx="164">
                  <c:v>-15.153189962818203</c:v>
                </c:pt>
                <c:pt idx="165">
                  <c:v>-18.236696021683599</c:v>
                </c:pt>
                <c:pt idx="166">
                  <c:v>-21.229175483757501</c:v>
                </c:pt>
                <c:pt idx="167">
                  <c:v>-24.121359247694556</c:v>
                </c:pt>
                <c:pt idx="168">
                  <c:v>-26.906457868167365</c:v>
                </c:pt>
                <c:pt idx="169">
                  <c:v>-29.579952546388142</c:v>
                </c:pt>
                <c:pt idx="170">
                  <c:v>-32.139443720892928</c:v>
                </c:pt>
                <c:pt idx="171">
                  <c:v>-34.58430980106175</c:v>
                </c:pt>
                <c:pt idx="172">
                  <c:v>-36.915458885599207</c:v>
                </c:pt>
                <c:pt idx="173">
                  <c:v>-39.135013943247372</c:v>
                </c:pt>
                <c:pt idx="174">
                  <c:v>-41.246043496561413</c:v>
                </c:pt>
                <c:pt idx="175">
                  <c:v>-43.25231877328099</c:v>
                </c:pt>
                <c:pt idx="176">
                  <c:v>-45.158090800294303</c:v>
                </c:pt>
                <c:pt idx="177">
                  <c:v>-46.967928448224711</c:v>
                </c:pt>
                <c:pt idx="178">
                  <c:v>-48.68655902171821</c:v>
                </c:pt>
                <c:pt idx="179">
                  <c:v>-50.318763603006744</c:v>
                </c:pt>
                <c:pt idx="180">
                  <c:v>-51.869274342851384</c:v>
                </c:pt>
                <c:pt idx="181">
                  <c:v>-53.34272687283601</c:v>
                </c:pt>
                <c:pt idx="182">
                  <c:v>-54.743603896998366</c:v>
                </c:pt>
                <c:pt idx="183">
                  <c:v>-56.076197118537664</c:v>
                </c:pt>
                <c:pt idx="184">
                  <c:v>-57.344596111203089</c:v>
                </c:pt>
                <c:pt idx="185">
                  <c:v>-58.552670899331417</c:v>
                </c:pt>
                <c:pt idx="186">
                  <c:v>-59.704069343627907</c:v>
                </c:pt>
                <c:pt idx="187">
                  <c:v>-60.802220791250363</c:v>
                </c:pt>
                <c:pt idx="188">
                  <c:v>-61.850334591597345</c:v>
                </c:pt>
                <c:pt idx="189">
                  <c:v>-62.851415249987667</c:v>
                </c:pt>
                <c:pt idx="190">
                  <c:v>-63.808264247610509</c:v>
                </c:pt>
                <c:pt idx="191">
                  <c:v>-64.723494470731907</c:v>
                </c:pt>
                <c:pt idx="192">
                  <c:v>-65.599540200382876</c:v>
                </c:pt>
                <c:pt idx="193">
                  <c:v>-66.438669745084496</c:v>
                </c:pt>
                <c:pt idx="194">
                  <c:v>-67.242990332011459</c:v>
                </c:pt>
                <c:pt idx="195">
                  <c:v>-68.01446816438505</c:v>
                </c:pt>
                <c:pt idx="196">
                  <c:v>-68.754929763398195</c:v>
                </c:pt>
                <c:pt idx="197">
                  <c:v>-69.46607912576502</c:v>
                </c:pt>
                <c:pt idx="198">
                  <c:v>-70.14950103601052</c:v>
                </c:pt>
                <c:pt idx="199">
                  <c:v>-70.806675198083724</c:v>
                </c:pt>
                <c:pt idx="200">
                  <c:v>-71.438979214167546</c:v>
                </c:pt>
                <c:pt idx="201">
                  <c:v>-72.047700917337238</c:v>
                </c:pt>
                <c:pt idx="202">
                  <c:v>-72.634040919872575</c:v>
                </c:pt>
                <c:pt idx="203">
                  <c:v>-73.19912438581656</c:v>
                </c:pt>
                <c:pt idx="204">
                  <c:v>-73.744001266686553</c:v>
                </c:pt>
                <c:pt idx="205">
                  <c:v>-74.269656683031883</c:v>
                </c:pt>
                <c:pt idx="206">
                  <c:v>-74.777013833573392</c:v>
                </c:pt>
                <c:pt idx="207">
                  <c:v>-75.266938054468085</c:v>
                </c:pt>
                <c:pt idx="208">
                  <c:v>-75.740243113412589</c:v>
                </c:pt>
                <c:pt idx="209">
                  <c:v>-76.197694255100714</c:v>
                </c:pt>
                <c:pt idx="210">
                  <c:v>-76.64001051437242</c:v>
                </c:pt>
                <c:pt idx="211">
                  <c:v>-77.067871134745587</c:v>
                </c:pt>
                <c:pt idx="212">
                  <c:v>-77.48191544447144</c:v>
                </c:pt>
                <c:pt idx="213">
                  <c:v>-77.882748460540597</c:v>
                </c:pt>
                <c:pt idx="214">
                  <c:v>-78.270940988387338</c:v>
                </c:pt>
                <c:pt idx="215">
                  <c:v>-78.647034177332614</c:v>
                </c:pt>
                <c:pt idx="216">
                  <c:v>-79.011540282111071</c:v>
                </c:pt>
                <c:pt idx="217">
                  <c:v>-79.364945526221845</c:v>
                </c:pt>
                <c:pt idx="218">
                  <c:v>-79.707711463822534</c:v>
                </c:pt>
                <c:pt idx="219">
                  <c:v>-80.040277161675021</c:v>
                </c:pt>
                <c:pt idx="220">
                  <c:v>-80.363060143283803</c:v>
                </c:pt>
                <c:pt idx="221">
                  <c:v>-80.676458855888711</c:v>
                </c:pt>
                <c:pt idx="222">
                  <c:v>-80.980853006070674</c:v>
                </c:pt>
                <c:pt idx="223">
                  <c:v>-81.276605392214776</c:v>
                </c:pt>
                <c:pt idx="224">
                  <c:v>-81.564063013839473</c:v>
                </c:pt>
                <c:pt idx="225">
                  <c:v>-81.843558108094157</c:v>
                </c:pt>
                <c:pt idx="226">
                  <c:v>-82.11540911987862</c:v>
                </c:pt>
                <c:pt idx="227">
                  <c:v>-82.379921611518057</c:v>
                </c:pt>
                <c:pt idx="228">
                  <c:v>-82.637389359181611</c:v>
                </c:pt>
                <c:pt idx="229">
                  <c:v>-82.888094978303513</c:v>
                </c:pt>
                <c:pt idx="230">
                  <c:v>-83.132310552284309</c:v>
                </c:pt>
                <c:pt idx="231">
                  <c:v>-83.370298976905417</c:v>
                </c:pt>
                <c:pt idx="232">
                  <c:v>-83.602313713141825</c:v>
                </c:pt>
                <c:pt idx="233">
                  <c:v>-83.82860034327274</c:v>
                </c:pt>
                <c:pt idx="234">
                  <c:v>-84.049396693729022</c:v>
                </c:pt>
                <c:pt idx="235">
                  <c:v>-84.264933564683247</c:v>
                </c:pt>
                <c:pt idx="236">
                  <c:v>-84.475435080853003</c:v>
                </c:pt>
                <c:pt idx="237">
                  <c:v>-84.681119682457449</c:v>
                </c:pt>
                <c:pt idx="238">
                  <c:v>-84.88220033452933</c:v>
                </c:pt>
                <c:pt idx="239">
                  <c:v>-85.078885149149698</c:v>
                </c:pt>
                <c:pt idx="240">
                  <c:v>-85.271377779836143</c:v>
                </c:pt>
                <c:pt idx="241">
                  <c:v>-85.459878212170963</c:v>
                </c:pt>
                <c:pt idx="242">
                  <c:v>-85.644583129706575</c:v>
                </c:pt>
                <c:pt idx="243">
                  <c:v>-85.825686267764866</c:v>
                </c:pt>
                <c:pt idx="244">
                  <c:v>-86.003379351407361</c:v>
                </c:pt>
                <c:pt idx="245">
                  <c:v>-86.177852186640138</c:v>
                </c:pt>
                <c:pt idx="246">
                  <c:v>-86.349293661886307</c:v>
                </c:pt>
                <c:pt idx="247">
                  <c:v>-86.517892117797331</c:v>
                </c:pt>
                <c:pt idx="248">
                  <c:v>-86.683835987181482</c:v>
                </c:pt>
                <c:pt idx="249">
                  <c:v>-86.847314692231535</c:v>
                </c:pt>
                <c:pt idx="250">
                  <c:v>-87.008519062392693</c:v>
                </c:pt>
                <c:pt idx="251">
                  <c:v>-87.167642556265477</c:v>
                </c:pt>
                <c:pt idx="252">
                  <c:v>-87.324881764587929</c:v>
                </c:pt>
                <c:pt idx="253">
                  <c:v>-87.480437780594912</c:v>
                </c:pt>
                <c:pt idx="254">
                  <c:v>-87.634517056130989</c:v>
                </c:pt>
                <c:pt idx="255">
                  <c:v>-87.787332754644524</c:v>
                </c:pt>
                <c:pt idx="256">
                  <c:v>-87.939106320398679</c:v>
                </c:pt>
                <c:pt idx="257">
                  <c:v>-88.090068885605362</c:v>
                </c:pt>
                <c:pt idx="258">
                  <c:v>-88.240463330925124</c:v>
                </c:pt>
                <c:pt idx="259">
                  <c:v>-88.390546498709796</c:v>
                </c:pt>
                <c:pt idx="260">
                  <c:v>-88.54059165512713</c:v>
                </c:pt>
                <c:pt idx="261">
                  <c:v>-88.690891607248744</c:v>
                </c:pt>
                <c:pt idx="262">
                  <c:v>-88.841762134813649</c:v>
                </c:pt>
                <c:pt idx="263">
                  <c:v>-88.993546377168144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D-4827-869A-67376DEA4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Delay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'BPF (constant peak)'!$Q$4</c:f>
              <c:strCache>
                <c:ptCount val="1"/>
                <c:pt idx="0">
                  <c:v>Group Delay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'BPF (constant peak)'!$E$5:$E$268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'BPF (constant peak)'!$Q$5:$Q$268</c:f>
              <c:numCache>
                <c:formatCode>General</c:formatCode>
                <c:ptCount val="264"/>
                <c:pt idx="1">
                  <c:v>0.15896032671304963</c:v>
                </c:pt>
                <c:pt idx="2">
                  <c:v>0.15896227276751274</c:v>
                </c:pt>
                <c:pt idx="3">
                  <c:v>0.15896433480594419</c:v>
                </c:pt>
                <c:pt idx="4">
                  <c:v>0.15896651970644268</c:v>
                </c:pt>
                <c:pt idx="5">
                  <c:v>0.15896883467345471</c:v>
                </c:pt>
                <c:pt idx="6">
                  <c:v>0.15897128731223348</c:v>
                </c:pt>
                <c:pt idx="7">
                  <c:v>0.15897388559753334</c:v>
                </c:pt>
                <c:pt idx="8">
                  <c:v>0.15897663865620296</c:v>
                </c:pt>
                <c:pt idx="9">
                  <c:v>0.15897955577067543</c:v>
                </c:pt>
                <c:pt idx="10">
                  <c:v>0.15898264620363572</c:v>
                </c:pt>
                <c:pt idx="11">
                  <c:v>0.15898592066207781</c:v>
                </c:pt>
                <c:pt idx="12">
                  <c:v>0.15898939029194403</c:v>
                </c:pt>
                <c:pt idx="13">
                  <c:v>0.15899306599883833</c:v>
                </c:pt>
                <c:pt idx="14">
                  <c:v>0.15899696054644208</c:v>
                </c:pt>
                <c:pt idx="15">
                  <c:v>0.15900108749983805</c:v>
                </c:pt>
                <c:pt idx="16">
                  <c:v>0.15900545954730391</c:v>
                </c:pt>
                <c:pt idx="17">
                  <c:v>0.15901009155134829</c:v>
                </c:pt>
                <c:pt idx="18">
                  <c:v>0.15901499972166885</c:v>
                </c:pt>
                <c:pt idx="19">
                  <c:v>0.1590201999718012</c:v>
                </c:pt>
                <c:pt idx="20">
                  <c:v>0.15902570967738289</c:v>
                </c:pt>
                <c:pt idx="21">
                  <c:v>0.15903154700494201</c:v>
                </c:pt>
                <c:pt idx="22">
                  <c:v>0.15903773172392069</c:v>
                </c:pt>
                <c:pt idx="23">
                  <c:v>0.15904428519137756</c:v>
                </c:pt>
                <c:pt idx="24">
                  <c:v>0.15905122868614502</c:v>
                </c:pt>
                <c:pt idx="25">
                  <c:v>0.15905858582742188</c:v>
                </c:pt>
                <c:pt idx="26">
                  <c:v>0.15906638080623239</c:v>
                </c:pt>
                <c:pt idx="27">
                  <c:v>0.15907463907179195</c:v>
                </c:pt>
                <c:pt idx="28">
                  <c:v>0.15908338943073963</c:v>
                </c:pt>
                <c:pt idx="29">
                  <c:v>0.15909266080691167</c:v>
                </c:pt>
                <c:pt idx="30">
                  <c:v>0.1591024843513977</c:v>
                </c:pt>
                <c:pt idx="31">
                  <c:v>0.1591128928458799</c:v>
                </c:pt>
                <c:pt idx="32">
                  <c:v>0.15912392074396761</c:v>
                </c:pt>
                <c:pt idx="33">
                  <c:v>0.15913560509040464</c:v>
                </c:pt>
                <c:pt idx="34">
                  <c:v>0.15914798483262219</c:v>
                </c:pt>
                <c:pt idx="35">
                  <c:v>0.15916110266681111</c:v>
                </c:pt>
                <c:pt idx="36">
                  <c:v>0.15917500180056127</c:v>
                </c:pt>
                <c:pt idx="37">
                  <c:v>0.15918972764882769</c:v>
                </c:pt>
                <c:pt idx="38">
                  <c:v>0.15920533069973525</c:v>
                </c:pt>
                <c:pt idx="39">
                  <c:v>0.15922186317301584</c:v>
                </c:pt>
                <c:pt idx="40">
                  <c:v>0.15923938102179269</c:v>
                </c:pt>
                <c:pt idx="41">
                  <c:v>0.15925794204909755</c:v>
                </c:pt>
                <c:pt idx="42">
                  <c:v>0.1592776081346817</c:v>
                </c:pt>
                <c:pt idx="43">
                  <c:v>0.15929844643510874</c:v>
                </c:pt>
                <c:pt idx="44">
                  <c:v>0.15932052662463128</c:v>
                </c:pt>
                <c:pt idx="45">
                  <c:v>0.15934392192992899</c:v>
                </c:pt>
                <c:pt idx="46">
                  <c:v>0.15936871055725957</c:v>
                </c:pt>
                <c:pt idx="47">
                  <c:v>0.15939497716749818</c:v>
                </c:pt>
                <c:pt idx="48">
                  <c:v>0.15942280841576853</c:v>
                </c:pt>
                <c:pt idx="49">
                  <c:v>0.15945229797482652</c:v>
                </c:pt>
                <c:pt idx="50">
                  <c:v>0.15948354703695689</c:v>
                </c:pt>
                <c:pt idx="51">
                  <c:v>0.15951665810823082</c:v>
                </c:pt>
                <c:pt idx="52">
                  <c:v>0.15955174312676521</c:v>
                </c:pt>
                <c:pt idx="53">
                  <c:v>0.15958891984737572</c:v>
                </c:pt>
                <c:pt idx="54">
                  <c:v>0.15962831373313663</c:v>
                </c:pt>
                <c:pt idx="55">
                  <c:v>0.15967005827643382</c:v>
                </c:pt>
                <c:pt idx="56">
                  <c:v>0.15971429090291975</c:v>
                </c:pt>
                <c:pt idx="57">
                  <c:v>0.15976116250901606</c:v>
                </c:pt>
                <c:pt idx="58">
                  <c:v>0.15981083032774632</c:v>
                </c:pt>
                <c:pt idx="59">
                  <c:v>0.15986346327581716</c:v>
                </c:pt>
                <c:pt idx="60">
                  <c:v>0.1599192373657313</c:v>
                </c:pt>
                <c:pt idx="61">
                  <c:v>0.15997833966553135</c:v>
                </c:pt>
                <c:pt idx="62">
                  <c:v>0.16004097256279215</c:v>
                </c:pt>
                <c:pt idx="63">
                  <c:v>0.16010734542080551</c:v>
                </c:pt>
                <c:pt idx="64">
                  <c:v>0.16017768245566727</c:v>
                </c:pt>
                <c:pt idx="65">
                  <c:v>0.16025222172889259</c:v>
                </c:pt>
                <c:pt idx="66">
                  <c:v>0.16033121598147218</c:v>
                </c:pt>
                <c:pt idx="67">
                  <c:v>0.16041493129852533</c:v>
                </c:pt>
                <c:pt idx="68">
                  <c:v>0.16050364999393604</c:v>
                </c:pt>
                <c:pt idx="69">
                  <c:v>0.16059767614402129</c:v>
                </c:pt>
                <c:pt idx="70">
                  <c:v>0.16069732772592368</c:v>
                </c:pt>
                <c:pt idx="71">
                  <c:v>0.16080294199176037</c:v>
                </c:pt>
                <c:pt idx="72">
                  <c:v>0.16091487901170703</c:v>
                </c:pt>
                <c:pt idx="73">
                  <c:v>0.16103351808193989</c:v>
                </c:pt>
                <c:pt idx="74">
                  <c:v>0.16115926393570418</c:v>
                </c:pt>
                <c:pt idx="75">
                  <c:v>0.16129254566833071</c:v>
                </c:pt>
                <c:pt idx="76">
                  <c:v>0.16143381816538185</c:v>
                </c:pt>
                <c:pt idx="77">
                  <c:v>0.1615835635488144</c:v>
                </c:pt>
                <c:pt idx="78">
                  <c:v>0.16174229275792115</c:v>
                </c:pt>
                <c:pt idx="79">
                  <c:v>0.1619105502742641</c:v>
                </c:pt>
                <c:pt idx="80">
                  <c:v>0.16208891631335651</c:v>
                </c:pt>
                <c:pt idx="81">
                  <c:v>0.16227799923899186</c:v>
                </c:pt>
                <c:pt idx="82">
                  <c:v>0.16247845026352498</c:v>
                </c:pt>
                <c:pt idx="83">
                  <c:v>0.16269096276090642</c:v>
                </c:pt>
                <c:pt idx="84">
                  <c:v>0.16291626803379042</c:v>
                </c:pt>
                <c:pt idx="85">
                  <c:v>0.16315514436171691</c:v>
                </c:pt>
                <c:pt idx="86">
                  <c:v>0.16340842014541496</c:v>
                </c:pt>
                <c:pt idx="87">
                  <c:v>0.16367697300857698</c:v>
                </c:pt>
                <c:pt idx="88">
                  <c:v>0.16396173684693299</c:v>
                </c:pt>
                <c:pt idx="89">
                  <c:v>0.16426370934863541</c:v>
                </c:pt>
                <c:pt idx="90">
                  <c:v>0.16458393934951945</c:v>
                </c:pt>
                <c:pt idx="91">
                  <c:v>0.16492354667783676</c:v>
                </c:pt>
                <c:pt idx="92">
                  <c:v>0.16528373146666303</c:v>
                </c:pt>
                <c:pt idx="93">
                  <c:v>0.1656657517948768</c:v>
                </c:pt>
                <c:pt idx="94">
                  <c:v>0.16607095503715735</c:v>
                </c:pt>
                <c:pt idx="95">
                  <c:v>0.16650078384715736</c:v>
                </c:pt>
                <c:pt idx="96">
                  <c:v>0.166956752528931</c:v>
                </c:pt>
                <c:pt idx="97">
                  <c:v>0.16744048675355708</c:v>
                </c:pt>
                <c:pt idx="98">
                  <c:v>0.16795370983152644</c:v>
                </c:pt>
                <c:pt idx="99">
                  <c:v>0.16849826001185331</c:v>
                </c:pt>
                <c:pt idx="100">
                  <c:v>0.16907609181318445</c:v>
                </c:pt>
                <c:pt idx="101">
                  <c:v>0.16968928382798368</c:v>
                </c:pt>
                <c:pt idx="102">
                  <c:v>0.17034005820700199</c:v>
                </c:pt>
                <c:pt idx="103">
                  <c:v>0.17103077197779057</c:v>
                </c:pt>
                <c:pt idx="104">
                  <c:v>0.17176393760703262</c:v>
                </c:pt>
                <c:pt idx="105">
                  <c:v>0.17254222650497489</c:v>
                </c:pt>
                <c:pt idx="106">
                  <c:v>0.17336849254905376</c:v>
                </c:pt>
                <c:pt idx="107">
                  <c:v>0.17424577715376705</c:v>
                </c:pt>
                <c:pt idx="108">
                  <c:v>0.1751773137441773</c:v>
                </c:pt>
                <c:pt idx="109">
                  <c:v>0.17616654673623608</c:v>
                </c:pt>
                <c:pt idx="110">
                  <c:v>0.17721714440146624</c:v>
                </c:pt>
                <c:pt idx="111">
                  <c:v>0.1783330288172478</c:v>
                </c:pt>
                <c:pt idx="112">
                  <c:v>0.17951836677290631</c:v>
                </c:pt>
                <c:pt idx="113">
                  <c:v>0.18077758342086619</c:v>
                </c:pt>
                <c:pt idx="114">
                  <c:v>0.18211541110679727</c:v>
                </c:pt>
                <c:pt idx="115">
                  <c:v>0.18353688064243409</c:v>
                </c:pt>
                <c:pt idx="116">
                  <c:v>0.18504732663232989</c:v>
                </c:pt>
                <c:pt idx="117">
                  <c:v>0.18665244005166826</c:v>
                </c:pt>
                <c:pt idx="118">
                  <c:v>0.18835825543575899</c:v>
                </c:pt>
                <c:pt idx="119">
                  <c:v>0.19017116412596763</c:v>
                </c:pt>
                <c:pt idx="120">
                  <c:v>0.19209795685242048</c:v>
                </c:pt>
                <c:pt idx="121">
                  <c:v>0.19414580339364701</c:v>
                </c:pt>
                <c:pt idx="122">
                  <c:v>0.19632227997376539</c:v>
                </c:pt>
                <c:pt idx="123">
                  <c:v>0.19863537189536504</c:v>
                </c:pt>
                <c:pt idx="124">
                  <c:v>0.20109345739785181</c:v>
                </c:pt>
                <c:pt idx="125">
                  <c:v>0.20370529305030624</c:v>
                </c:pt>
                <c:pt idx="126">
                  <c:v>0.20648001395775756</c:v>
                </c:pt>
                <c:pt idx="127">
                  <c:v>0.20942709642469451</c:v>
                </c:pt>
                <c:pt idx="128">
                  <c:v>0.21255627409049974</c:v>
                </c:pt>
                <c:pt idx="129">
                  <c:v>0.21587746793412213</c:v>
                </c:pt>
                <c:pt idx="130">
                  <c:v>0.21940070290914199</c:v>
                </c:pt>
                <c:pt idx="131">
                  <c:v>0.22313592983959421</c:v>
                </c:pt>
                <c:pt idx="132">
                  <c:v>0.22709281047630092</c:v>
                </c:pt>
                <c:pt idx="133">
                  <c:v>0.23128053729241102</c:v>
                </c:pt>
                <c:pt idx="134">
                  <c:v>0.23570745969036294</c:v>
                </c:pt>
                <c:pt idx="135">
                  <c:v>0.24038063178670988</c:v>
                </c:pt>
                <c:pt idx="136">
                  <c:v>0.24530536903936939</c:v>
                </c:pt>
                <c:pt idx="137">
                  <c:v>0.25048454651521967</c:v>
                </c:pt>
                <c:pt idx="138">
                  <c:v>0.25591779521886437</c:v>
                </c:pt>
                <c:pt idx="139">
                  <c:v>0.26160058001824416</c:v>
                </c:pt>
                <c:pt idx="140">
                  <c:v>0.26752299512957006</c:v>
                </c:pt>
                <c:pt idx="141">
                  <c:v>0.27366836313943171</c:v>
                </c:pt>
                <c:pt idx="142">
                  <c:v>0.28001170735368197</c:v>
                </c:pt>
                <c:pt idx="143">
                  <c:v>0.28651788163460606</c:v>
                </c:pt>
                <c:pt idx="144">
                  <c:v>0.29313959306139953</c:v>
                </c:pt>
                <c:pt idx="145">
                  <c:v>0.29981532949357914</c:v>
                </c:pt>
                <c:pt idx="146">
                  <c:v>0.30646721597618531</c:v>
                </c:pt>
                <c:pt idx="147">
                  <c:v>0.31299909670843307</c:v>
                </c:pt>
                <c:pt idx="148">
                  <c:v>0.31929510574709874</c:v>
                </c:pt>
                <c:pt idx="149">
                  <c:v>0.32521893490070319</c:v>
                </c:pt>
                <c:pt idx="150">
                  <c:v>0.33061432775941219</c:v>
                </c:pt>
                <c:pt idx="151">
                  <c:v>0.33530727308950248</c:v>
                </c:pt>
                <c:pt idx="152">
                  <c:v>0.33911016331523036</c:v>
                </c:pt>
                <c:pt idx="153">
                  <c:v>0.34182851193063329</c:v>
                </c:pt>
                <c:pt idx="154">
                  <c:v>0.3432701303627968</c:v>
                </c:pt>
                <c:pt idx="155">
                  <c:v>0.34325655614858774</c:v>
                </c:pt>
                <c:pt idx="156">
                  <c:v>0.34163607384830147</c:v>
                </c:pt>
                <c:pt idx="157">
                  <c:v>0.33829704583936215</c:v>
                </c:pt>
                <c:pt idx="158">
                  <c:v>0.33317995477482526</c:v>
                </c:pt>
                <c:pt idx="159">
                  <c:v>0.32628641284612997</c:v>
                </c:pt>
                <c:pt idx="160">
                  <c:v>0.31768345970540646</c:v>
                </c:pt>
                <c:pt idx="161">
                  <c:v>0.30750222699070151</c:v>
                </c:pt>
                <c:pt idx="162">
                  <c:v>0.29593079072150524</c:v>
                </c:pt>
                <c:pt idx="163">
                  <c:v>0.28320197247098611</c:v>
                </c:pt>
                <c:pt idx="164">
                  <c:v>0.26957771542948034</c:v>
                </c:pt>
                <c:pt idx="165">
                  <c:v>0.25533211731934224</c:v>
                </c:pt>
                <c:pt idx="166">
                  <c:v>0.24073522708779344</c:v>
                </c:pt>
                <c:pt idx="167">
                  <c:v>0.22603930551390333</c:v>
                </c:pt>
                <c:pt idx="168">
                  <c:v>0.21146850836480618</c:v>
                </c:pt>
                <c:pt idx="169">
                  <c:v>0.19721255729176548</c:v>
                </c:pt>
                <c:pt idx="170">
                  <c:v>0.18342400110827231</c:v>
                </c:pt>
                <c:pt idx="171">
                  <c:v>0.17021855171716549</c:v>
                </c:pt>
                <c:pt idx="172">
                  <c:v>0.1576777230532046</c:v>
                </c:pt>
                <c:pt idx="173">
                  <c:v>0.14585278805839719</c:v>
                </c:pt>
                <c:pt idx="174">
                  <c:v>0.1347695411384198</c:v>
                </c:pt>
                <c:pt idx="175">
                  <c:v>0.12443313639619978</c:v>
                </c:pt>
                <c:pt idx="176">
                  <c:v>0.11483271626040847</c:v>
                </c:pt>
                <c:pt idx="177">
                  <c:v>0.1059455196789743</c:v>
                </c:pt>
                <c:pt idx="178">
                  <c:v>9.7740407409388427E-2</c:v>
                </c:pt>
                <c:pt idx="179">
                  <c:v>9.0180775497713167E-2</c:v>
                </c:pt>
                <c:pt idx="180">
                  <c:v>8.322687773375391E-2</c:v>
                </c:pt>
                <c:pt idx="181">
                  <c:v>7.6837597891418002E-2</c:v>
                </c:pt>
                <c:pt idx="182">
                  <c:v>7.0971764445179941E-2</c:v>
                </c:pt>
                <c:pt idx="183">
                  <c:v>6.5589141813408455E-2</c:v>
                </c:pt>
                <c:pt idx="184">
                  <c:v>6.0651082169630485E-2</c:v>
                </c:pt>
                <c:pt idx="185">
                  <c:v>5.6120947841239437E-2</c:v>
                </c:pt>
                <c:pt idx="186">
                  <c:v>5.1964369756122029E-2</c:v>
                </c:pt>
                <c:pt idx="187">
                  <c:v>4.8149357457940904E-2</c:v>
                </c:pt>
                <c:pt idx="188">
                  <c:v>4.4646327886688576E-2</c:v>
                </c:pt>
                <c:pt idx="189">
                  <c:v>4.1428056907976123E-2</c:v>
                </c:pt>
                <c:pt idx="190">
                  <c:v>3.8469588534094316E-2</c:v>
                </c:pt>
                <c:pt idx="191">
                  <c:v>3.5748119657934056E-2</c:v>
                </c:pt>
                <c:pt idx="192">
                  <c:v>3.3242858647471993E-2</c:v>
                </c:pt>
                <c:pt idx="193">
                  <c:v>3.0934880469029469E-2</c:v>
                </c:pt>
                <c:pt idx="194">
                  <c:v>2.8806987413031979E-2</c:v>
                </c:pt>
                <c:pt idx="195">
                  <c:v>2.6843561332831452E-2</c:v>
                </c:pt>
                <c:pt idx="196">
                  <c:v>2.5030426780367345E-2</c:v>
                </c:pt>
                <c:pt idx="197">
                  <c:v>2.3354723289444306E-2</c:v>
                </c:pt>
                <c:pt idx="198">
                  <c:v>2.1804783136002193E-2</c:v>
                </c:pt>
                <c:pt idx="199">
                  <c:v>2.0370019968897136E-2</c:v>
                </c:pt>
                <c:pt idx="200">
                  <c:v>1.9040825948136237E-2</c:v>
                </c:pt>
                <c:pt idx="201">
                  <c:v>1.7808478042016435E-2</c:v>
                </c:pt>
                <c:pt idx="202">
                  <c:v>1.6665052359748508E-2</c:v>
                </c:pt>
                <c:pt idx="203">
                  <c:v>1.5603345712110072E-2</c:v>
                </c:pt>
                <c:pt idx="204">
                  <c:v>1.4616806163161699E-2</c:v>
                </c:pt>
                <c:pt idx="205">
                  <c:v>1.3699470320717567E-2</c:v>
                </c:pt>
                <c:pt idx="206">
                  <c:v>1.284590405232385E-2</c:v>
                </c:pt>
                <c:pt idx="207">
                  <c:v>1.2051153520383728E-2</c:v>
                </c:pt>
                <c:pt idx="208">
                  <c:v>1.1310697720509036E-2</c:v>
                </c:pt>
                <c:pt idx="209">
                  <c:v>1.0620406193900275E-2</c:v>
                </c:pt>
                <c:pt idx="210">
                  <c:v>9.9765033961653378E-3</c:v>
                </c:pt>
                <c:pt idx="211">
                  <c:v>9.3755337440533867E-3</c:v>
                </c:pt>
                <c:pt idx="212">
                  <c:v>8.8143316621499754E-3</c:v>
                </c:pt>
                <c:pt idx="213">
                  <c:v>8.2899947109962065E-3</c:v>
                </c:pt>
                <c:pt idx="214">
                  <c:v>7.7998590743430683E-3</c:v>
                </c:pt>
                <c:pt idx="215">
                  <c:v>7.3414777962689361E-3</c:v>
                </c:pt>
                <c:pt idx="216">
                  <c:v>6.9126006421472369E-3</c:v>
                </c:pt>
                <c:pt idx="217">
                  <c:v>6.5111566868876836E-3</c:v>
                </c:pt>
                <c:pt idx="218">
                  <c:v>6.1352381238891666E-3</c:v>
                </c:pt>
                <c:pt idx="219">
                  <c:v>5.7830858601119464E-3</c:v>
                </c:pt>
                <c:pt idx="220">
                  <c:v>5.4530765996413377E-3</c:v>
                </c:pt>
                <c:pt idx="221">
                  <c:v>5.1437108931919641E-3</c:v>
                </c:pt>
                <c:pt idx="222">
                  <c:v>4.8536025549887262E-3</c:v>
                </c:pt>
                <c:pt idx="223">
                  <c:v>4.5814692541682432E-3</c:v>
                </c:pt>
                <c:pt idx="224">
                  <c:v>4.3261235737594578E-3</c:v>
                </c:pt>
                <c:pt idx="225">
                  <c:v>4.0864651887685382E-3</c:v>
                </c:pt>
                <c:pt idx="226">
                  <c:v>3.8614737599518452E-3</c:v>
                </c:pt>
                <c:pt idx="227">
                  <c:v>3.6502024730262891E-3</c:v>
                </c:pt>
                <c:pt idx="228">
                  <c:v>3.4517720690188146E-3</c:v>
                </c:pt>
                <c:pt idx="229">
                  <c:v>3.2653654876955871E-3</c:v>
                </c:pt>
                <c:pt idx="230">
                  <c:v>3.0902231168467233E-3</c:v>
                </c:pt>
                <c:pt idx="231">
                  <c:v>2.9256381744465791E-3</c:v>
                </c:pt>
                <c:pt idx="232">
                  <c:v>2.7709527841052826E-3</c:v>
                </c:pt>
                <c:pt idx="233">
                  <c:v>2.6255542779839254E-3</c:v>
                </c:pt>
                <c:pt idx="234">
                  <c:v>2.4888717015962266E-3</c:v>
                </c:pt>
                <c:pt idx="235">
                  <c:v>2.360372850957681E-3</c:v>
                </c:pt>
                <c:pt idx="236">
                  <c:v>2.2395614756341529E-3</c:v>
                </c:pt>
                <c:pt idx="237">
                  <c:v>2.125974632386059E-3</c:v>
                </c:pt>
                <c:pt idx="238">
                  <c:v>2.0191803037400502E-3</c:v>
                </c:pt>
                <c:pt idx="239">
                  <c:v>1.9187753032578797E-3</c:v>
                </c:pt>
                <c:pt idx="240">
                  <c:v>1.8243833024839213E-3</c:v>
                </c:pt>
                <c:pt idx="241">
                  <c:v>1.7356529811232827E-3</c:v>
                </c:pt>
                <c:pt idx="242">
                  <c:v>1.6522563472113761E-3</c:v>
                </c:pt>
                <c:pt idx="243">
                  <c:v>1.5738872971114569E-3</c:v>
                </c:pt>
                <c:pt idx="244">
                  <c:v>1.5002601760309812E-3</c:v>
                </c:pt>
                <c:pt idx="245">
                  <c:v>1.4311085312103985E-3</c:v>
                </c:pt>
                <c:pt idx="246">
                  <c:v>1.3661839677281881E-3</c:v>
                </c:pt>
                <c:pt idx="247">
                  <c:v>1.3052550724877159E-3</c:v>
                </c:pt>
                <c:pt idx="248">
                  <c:v>1.2481065188732936E-3</c:v>
                </c:pt>
                <c:pt idx="249">
                  <c:v>1.1945381862573444E-3</c:v>
                </c:pt>
                <c:pt idx="250">
                  <c:v>1.1443644331149679E-3</c:v>
                </c:pt>
                <c:pt idx="251">
                  <c:v>1.0974134265390356E-3</c:v>
                </c:pt>
                <c:pt idx="252">
                  <c:v>1.0535265775222932E-3</c:v>
                </c:pt>
                <c:pt idx="253">
                  <c:v>1.0125580726104168E-3</c:v>
                </c:pt>
                <c:pt idx="254">
                  <c:v>9.7437448529271234E-4</c:v>
                </c:pt>
                <c:pt idx="255">
                  <c:v>9.3885452415984469E-4</c:v>
                </c:pt>
                <c:pt idx="256">
                  <c:v>9.0588884077026437E-4</c:v>
                </c:pt>
                <c:pt idx="257">
                  <c:v>8.7537999872964979E-4</c:v>
                </c:pt>
                <c:pt idx="258">
                  <c:v>8.4724256929985878E-4</c:v>
                </c:pt>
                <c:pt idx="259">
                  <c:v>8.2140335697681547E-4</c:v>
                </c:pt>
                <c:pt idx="260">
                  <c:v>7.978018327571639E-4</c:v>
                </c:pt>
                <c:pt idx="261">
                  <c:v>7.7639077109014167E-4</c:v>
                </c:pt>
                <c:pt idx="262">
                  <c:v>7.5713714596349223E-4</c:v>
                </c:pt>
                <c:pt idx="263">
                  <c:v>7.40023339358544E-4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4-4E71-BE36-92B3581C7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Response (x/x,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'BPF (constant peak)'!$Z$4</c:f>
              <c:strCache>
                <c:ptCount val="1"/>
                <c:pt idx="0">
                  <c:v>y(n)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'BPF (constant peak)'!$X$5:$X$268</c:f>
              <c:numCache>
                <c:formatCode>General</c:formatCode>
                <c:ptCount val="264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0.72916666666666674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0.85416666666666674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  <c:pt idx="48">
                  <c:v>1</c:v>
                </c:pt>
                <c:pt idx="49">
                  <c:v>1.0208333333333333</c:v>
                </c:pt>
                <c:pt idx="50">
                  <c:v>1.0416666666666667</c:v>
                </c:pt>
                <c:pt idx="51">
                  <c:v>1.0625</c:v>
                </c:pt>
                <c:pt idx="52">
                  <c:v>1.0833333333333333</c:v>
                </c:pt>
                <c:pt idx="53">
                  <c:v>1.1041666666666667</c:v>
                </c:pt>
                <c:pt idx="54">
                  <c:v>1.125</c:v>
                </c:pt>
                <c:pt idx="55">
                  <c:v>1.1458333333333333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1.2083333333333335</c:v>
                </c:pt>
                <c:pt idx="59">
                  <c:v>1.2291666666666665</c:v>
                </c:pt>
                <c:pt idx="60">
                  <c:v>1.25</c:v>
                </c:pt>
                <c:pt idx="61">
                  <c:v>1.2708333333333333</c:v>
                </c:pt>
                <c:pt idx="62">
                  <c:v>1.2916666666666667</c:v>
                </c:pt>
                <c:pt idx="63">
                  <c:v>1.3125</c:v>
                </c:pt>
                <c:pt idx="64">
                  <c:v>1.3333333333333333</c:v>
                </c:pt>
                <c:pt idx="65">
                  <c:v>1.3541666666666667</c:v>
                </c:pt>
                <c:pt idx="66">
                  <c:v>1.375</c:v>
                </c:pt>
                <c:pt idx="67">
                  <c:v>1.3958333333333333</c:v>
                </c:pt>
                <c:pt idx="68">
                  <c:v>1.4166666666666667</c:v>
                </c:pt>
                <c:pt idx="69">
                  <c:v>1.4375</c:v>
                </c:pt>
                <c:pt idx="70">
                  <c:v>1.4583333333333335</c:v>
                </c:pt>
                <c:pt idx="71">
                  <c:v>1.4791666666666665</c:v>
                </c:pt>
                <c:pt idx="72">
                  <c:v>1.5</c:v>
                </c:pt>
                <c:pt idx="73">
                  <c:v>1.5208333333333333</c:v>
                </c:pt>
                <c:pt idx="74">
                  <c:v>1.5416666666666667</c:v>
                </c:pt>
                <c:pt idx="75">
                  <c:v>1.5625</c:v>
                </c:pt>
                <c:pt idx="76">
                  <c:v>1.5833333333333333</c:v>
                </c:pt>
                <c:pt idx="77">
                  <c:v>1.6041666666666667</c:v>
                </c:pt>
                <c:pt idx="78">
                  <c:v>1.625</c:v>
                </c:pt>
                <c:pt idx="79">
                  <c:v>1.6458333333333333</c:v>
                </c:pt>
                <c:pt idx="80">
                  <c:v>1.6666666666666667</c:v>
                </c:pt>
                <c:pt idx="81">
                  <c:v>1.6875</c:v>
                </c:pt>
                <c:pt idx="82">
                  <c:v>1.7083333333333335</c:v>
                </c:pt>
                <c:pt idx="83">
                  <c:v>1.7291666666666665</c:v>
                </c:pt>
                <c:pt idx="84">
                  <c:v>1.75</c:v>
                </c:pt>
                <c:pt idx="85">
                  <c:v>1.7708333333333333</c:v>
                </c:pt>
                <c:pt idx="86">
                  <c:v>1.7916666666666667</c:v>
                </c:pt>
                <c:pt idx="87">
                  <c:v>1.8125</c:v>
                </c:pt>
                <c:pt idx="88">
                  <c:v>1.8333333333333333</c:v>
                </c:pt>
                <c:pt idx="89">
                  <c:v>1.8541666666666667</c:v>
                </c:pt>
                <c:pt idx="90">
                  <c:v>1.875</c:v>
                </c:pt>
                <c:pt idx="91">
                  <c:v>1.8958333333333333</c:v>
                </c:pt>
                <c:pt idx="92">
                  <c:v>1.9166666666666665</c:v>
                </c:pt>
                <c:pt idx="93">
                  <c:v>1.9375</c:v>
                </c:pt>
                <c:pt idx="94">
                  <c:v>1.9583333333333333</c:v>
                </c:pt>
                <c:pt idx="95">
                  <c:v>1.9791666666666667</c:v>
                </c:pt>
                <c:pt idx="96">
                  <c:v>2</c:v>
                </c:pt>
                <c:pt idx="97">
                  <c:v>2.020833333333333</c:v>
                </c:pt>
                <c:pt idx="98">
                  <c:v>2.0416666666666665</c:v>
                </c:pt>
                <c:pt idx="99">
                  <c:v>2.0625</c:v>
                </c:pt>
                <c:pt idx="100">
                  <c:v>2.0833333333333335</c:v>
                </c:pt>
                <c:pt idx="101">
                  <c:v>2.1041666666666665</c:v>
                </c:pt>
                <c:pt idx="102">
                  <c:v>2.125</c:v>
                </c:pt>
                <c:pt idx="103">
                  <c:v>2.1458333333333335</c:v>
                </c:pt>
                <c:pt idx="104">
                  <c:v>2.1666666666666665</c:v>
                </c:pt>
                <c:pt idx="105">
                  <c:v>2.1875</c:v>
                </c:pt>
                <c:pt idx="106">
                  <c:v>2.2083333333333335</c:v>
                </c:pt>
                <c:pt idx="107">
                  <c:v>2.2291666666666665</c:v>
                </c:pt>
                <c:pt idx="108">
                  <c:v>2.25</c:v>
                </c:pt>
                <c:pt idx="109">
                  <c:v>2.2708333333333335</c:v>
                </c:pt>
                <c:pt idx="110">
                  <c:v>2.2916666666666665</c:v>
                </c:pt>
                <c:pt idx="111">
                  <c:v>2.3125</c:v>
                </c:pt>
                <c:pt idx="112">
                  <c:v>2.3333333333333335</c:v>
                </c:pt>
                <c:pt idx="113">
                  <c:v>2.3541666666666665</c:v>
                </c:pt>
                <c:pt idx="114">
                  <c:v>2.375</c:v>
                </c:pt>
                <c:pt idx="115">
                  <c:v>2.395833333333333</c:v>
                </c:pt>
                <c:pt idx="116">
                  <c:v>2.416666666666667</c:v>
                </c:pt>
                <c:pt idx="117">
                  <c:v>2.4375</c:v>
                </c:pt>
                <c:pt idx="118">
                  <c:v>2.458333333333333</c:v>
                </c:pt>
                <c:pt idx="119">
                  <c:v>2.479166666666667</c:v>
                </c:pt>
                <c:pt idx="120">
                  <c:v>2.5</c:v>
                </c:pt>
                <c:pt idx="121">
                  <c:v>2.520833333333333</c:v>
                </c:pt>
                <c:pt idx="122">
                  <c:v>2.5416666666666665</c:v>
                </c:pt>
                <c:pt idx="123">
                  <c:v>2.5625</c:v>
                </c:pt>
                <c:pt idx="124">
                  <c:v>2.5833333333333335</c:v>
                </c:pt>
                <c:pt idx="125">
                  <c:v>2.6041666666666665</c:v>
                </c:pt>
                <c:pt idx="126">
                  <c:v>2.625</c:v>
                </c:pt>
                <c:pt idx="127">
                  <c:v>2.6458333333333335</c:v>
                </c:pt>
                <c:pt idx="128">
                  <c:v>2.6666666666666665</c:v>
                </c:pt>
                <c:pt idx="129">
                  <c:v>2.6875</c:v>
                </c:pt>
                <c:pt idx="130">
                  <c:v>2.7083333333333335</c:v>
                </c:pt>
                <c:pt idx="131">
                  <c:v>2.7291666666666665</c:v>
                </c:pt>
                <c:pt idx="132">
                  <c:v>2.75</c:v>
                </c:pt>
                <c:pt idx="133">
                  <c:v>2.7708333333333335</c:v>
                </c:pt>
                <c:pt idx="134">
                  <c:v>2.7916666666666665</c:v>
                </c:pt>
                <c:pt idx="135">
                  <c:v>2.8125</c:v>
                </c:pt>
                <c:pt idx="136">
                  <c:v>2.8333333333333335</c:v>
                </c:pt>
                <c:pt idx="137">
                  <c:v>2.854166666666667</c:v>
                </c:pt>
                <c:pt idx="138">
                  <c:v>2.875</c:v>
                </c:pt>
                <c:pt idx="139">
                  <c:v>2.895833333333333</c:v>
                </c:pt>
                <c:pt idx="140">
                  <c:v>2.916666666666667</c:v>
                </c:pt>
                <c:pt idx="141">
                  <c:v>2.9375</c:v>
                </c:pt>
                <c:pt idx="142">
                  <c:v>2.958333333333333</c:v>
                </c:pt>
                <c:pt idx="143">
                  <c:v>2.979166666666667</c:v>
                </c:pt>
                <c:pt idx="144">
                  <c:v>3</c:v>
                </c:pt>
                <c:pt idx="145">
                  <c:v>3.0208333333333335</c:v>
                </c:pt>
                <c:pt idx="146">
                  <c:v>3.0416666666666665</c:v>
                </c:pt>
                <c:pt idx="147">
                  <c:v>3.0625</c:v>
                </c:pt>
                <c:pt idx="148">
                  <c:v>3.0833333333333335</c:v>
                </c:pt>
                <c:pt idx="149">
                  <c:v>3.1041666666666665</c:v>
                </c:pt>
                <c:pt idx="150">
                  <c:v>3.125</c:v>
                </c:pt>
                <c:pt idx="151">
                  <c:v>3.1458333333333335</c:v>
                </c:pt>
                <c:pt idx="152">
                  <c:v>3.1666666666666665</c:v>
                </c:pt>
                <c:pt idx="153">
                  <c:v>3.1875</c:v>
                </c:pt>
                <c:pt idx="154">
                  <c:v>3.2083333333333335</c:v>
                </c:pt>
                <c:pt idx="155">
                  <c:v>3.2291666666666665</c:v>
                </c:pt>
                <c:pt idx="156">
                  <c:v>3.25</c:v>
                </c:pt>
                <c:pt idx="157">
                  <c:v>3.2708333333333335</c:v>
                </c:pt>
                <c:pt idx="158">
                  <c:v>3.2916666666666665</c:v>
                </c:pt>
                <c:pt idx="159">
                  <c:v>3.3125</c:v>
                </c:pt>
                <c:pt idx="160">
                  <c:v>3.3333333333333335</c:v>
                </c:pt>
                <c:pt idx="161">
                  <c:v>3.354166666666667</c:v>
                </c:pt>
                <c:pt idx="162">
                  <c:v>3.375</c:v>
                </c:pt>
                <c:pt idx="163">
                  <c:v>3.395833333333333</c:v>
                </c:pt>
                <c:pt idx="164">
                  <c:v>3.416666666666667</c:v>
                </c:pt>
                <c:pt idx="165">
                  <c:v>3.4375</c:v>
                </c:pt>
                <c:pt idx="166">
                  <c:v>3.458333333333333</c:v>
                </c:pt>
                <c:pt idx="167">
                  <c:v>3.479166666666667</c:v>
                </c:pt>
                <c:pt idx="168">
                  <c:v>3.5</c:v>
                </c:pt>
                <c:pt idx="169">
                  <c:v>3.5208333333333335</c:v>
                </c:pt>
                <c:pt idx="170">
                  <c:v>3.5416666666666665</c:v>
                </c:pt>
                <c:pt idx="171">
                  <c:v>3.5625</c:v>
                </c:pt>
                <c:pt idx="172">
                  <c:v>3.5833333333333335</c:v>
                </c:pt>
                <c:pt idx="173">
                  <c:v>3.6041666666666665</c:v>
                </c:pt>
                <c:pt idx="174">
                  <c:v>3.625</c:v>
                </c:pt>
                <c:pt idx="175">
                  <c:v>3.6458333333333335</c:v>
                </c:pt>
                <c:pt idx="176">
                  <c:v>3.6666666666666665</c:v>
                </c:pt>
                <c:pt idx="177">
                  <c:v>3.6875</c:v>
                </c:pt>
                <c:pt idx="178">
                  <c:v>3.7083333333333335</c:v>
                </c:pt>
                <c:pt idx="179">
                  <c:v>3.7291666666666665</c:v>
                </c:pt>
                <c:pt idx="180">
                  <c:v>3.75</c:v>
                </c:pt>
                <c:pt idx="181">
                  <c:v>3.7708333333333335</c:v>
                </c:pt>
                <c:pt idx="182">
                  <c:v>3.7916666666666665</c:v>
                </c:pt>
                <c:pt idx="183">
                  <c:v>3.8125</c:v>
                </c:pt>
                <c:pt idx="184">
                  <c:v>3.833333333333333</c:v>
                </c:pt>
                <c:pt idx="185">
                  <c:v>3.854166666666667</c:v>
                </c:pt>
                <c:pt idx="186">
                  <c:v>3.875</c:v>
                </c:pt>
                <c:pt idx="187">
                  <c:v>3.895833333333333</c:v>
                </c:pt>
                <c:pt idx="188">
                  <c:v>3.9166666666666665</c:v>
                </c:pt>
                <c:pt idx="189">
                  <c:v>3.9375</c:v>
                </c:pt>
                <c:pt idx="190">
                  <c:v>3.9583333333333335</c:v>
                </c:pt>
                <c:pt idx="191">
                  <c:v>3.9791666666666665</c:v>
                </c:pt>
                <c:pt idx="192">
                  <c:v>4</c:v>
                </c:pt>
                <c:pt idx="193">
                  <c:v>4.0208333333333339</c:v>
                </c:pt>
                <c:pt idx="194">
                  <c:v>4.0416666666666661</c:v>
                </c:pt>
                <c:pt idx="195">
                  <c:v>4.0625</c:v>
                </c:pt>
                <c:pt idx="196">
                  <c:v>4.083333333333333</c:v>
                </c:pt>
                <c:pt idx="197">
                  <c:v>4.104166666666667</c:v>
                </c:pt>
                <c:pt idx="198">
                  <c:v>4.125</c:v>
                </c:pt>
                <c:pt idx="199">
                  <c:v>4.145833333333333</c:v>
                </c:pt>
                <c:pt idx="200">
                  <c:v>4.166666666666667</c:v>
                </c:pt>
                <c:pt idx="201">
                  <c:v>4.1875</c:v>
                </c:pt>
                <c:pt idx="202">
                  <c:v>4.208333333333333</c:v>
                </c:pt>
                <c:pt idx="203">
                  <c:v>4.229166666666667</c:v>
                </c:pt>
                <c:pt idx="204">
                  <c:v>4.25</c:v>
                </c:pt>
                <c:pt idx="205">
                  <c:v>4.270833333333333</c:v>
                </c:pt>
                <c:pt idx="206">
                  <c:v>4.291666666666667</c:v>
                </c:pt>
                <c:pt idx="207">
                  <c:v>4.3125</c:v>
                </c:pt>
                <c:pt idx="208">
                  <c:v>4.333333333333333</c:v>
                </c:pt>
                <c:pt idx="209">
                  <c:v>4.354166666666667</c:v>
                </c:pt>
                <c:pt idx="210">
                  <c:v>4.375</c:v>
                </c:pt>
                <c:pt idx="211">
                  <c:v>4.395833333333333</c:v>
                </c:pt>
                <c:pt idx="212">
                  <c:v>4.416666666666667</c:v>
                </c:pt>
                <c:pt idx="213">
                  <c:v>4.4375</c:v>
                </c:pt>
                <c:pt idx="214">
                  <c:v>4.458333333333333</c:v>
                </c:pt>
                <c:pt idx="215">
                  <c:v>4.479166666666667</c:v>
                </c:pt>
                <c:pt idx="216">
                  <c:v>4.5</c:v>
                </c:pt>
                <c:pt idx="217">
                  <c:v>4.520833333333333</c:v>
                </c:pt>
                <c:pt idx="218">
                  <c:v>4.541666666666667</c:v>
                </c:pt>
                <c:pt idx="219">
                  <c:v>4.5625</c:v>
                </c:pt>
                <c:pt idx="220">
                  <c:v>4.583333333333333</c:v>
                </c:pt>
                <c:pt idx="221">
                  <c:v>4.604166666666667</c:v>
                </c:pt>
                <c:pt idx="222">
                  <c:v>4.625</c:v>
                </c:pt>
                <c:pt idx="223">
                  <c:v>4.645833333333333</c:v>
                </c:pt>
                <c:pt idx="224">
                  <c:v>4.666666666666667</c:v>
                </c:pt>
                <c:pt idx="225">
                  <c:v>4.6875</c:v>
                </c:pt>
                <c:pt idx="226">
                  <c:v>4.708333333333333</c:v>
                </c:pt>
                <c:pt idx="227">
                  <c:v>4.7291666666666661</c:v>
                </c:pt>
                <c:pt idx="228">
                  <c:v>4.75</c:v>
                </c:pt>
                <c:pt idx="229">
                  <c:v>4.7708333333333339</c:v>
                </c:pt>
                <c:pt idx="230">
                  <c:v>4.7916666666666661</c:v>
                </c:pt>
                <c:pt idx="231">
                  <c:v>4.8125</c:v>
                </c:pt>
                <c:pt idx="232">
                  <c:v>4.8333333333333339</c:v>
                </c:pt>
                <c:pt idx="233">
                  <c:v>4.8541666666666661</c:v>
                </c:pt>
                <c:pt idx="234">
                  <c:v>4.875</c:v>
                </c:pt>
                <c:pt idx="235">
                  <c:v>4.8958333333333339</c:v>
                </c:pt>
                <c:pt idx="236">
                  <c:v>4.9166666666666661</c:v>
                </c:pt>
                <c:pt idx="237">
                  <c:v>4.9375</c:v>
                </c:pt>
                <c:pt idx="238">
                  <c:v>4.9583333333333339</c:v>
                </c:pt>
                <c:pt idx="239">
                  <c:v>4.9791666666666661</c:v>
                </c:pt>
                <c:pt idx="240">
                  <c:v>5</c:v>
                </c:pt>
                <c:pt idx="241">
                  <c:v>5.0208333333333339</c:v>
                </c:pt>
                <c:pt idx="242">
                  <c:v>5.0416666666666661</c:v>
                </c:pt>
                <c:pt idx="243">
                  <c:v>5.0625</c:v>
                </c:pt>
                <c:pt idx="244">
                  <c:v>5.083333333333333</c:v>
                </c:pt>
                <c:pt idx="245">
                  <c:v>5.104166666666667</c:v>
                </c:pt>
                <c:pt idx="246">
                  <c:v>5.125</c:v>
                </c:pt>
                <c:pt idx="247">
                  <c:v>5.145833333333333</c:v>
                </c:pt>
                <c:pt idx="248">
                  <c:v>5.166666666666667</c:v>
                </c:pt>
                <c:pt idx="249">
                  <c:v>5.1875</c:v>
                </c:pt>
                <c:pt idx="250">
                  <c:v>5.208333333333333</c:v>
                </c:pt>
                <c:pt idx="251">
                  <c:v>5.229166666666667</c:v>
                </c:pt>
                <c:pt idx="252">
                  <c:v>5.25</c:v>
                </c:pt>
                <c:pt idx="253">
                  <c:v>5.270833333333333</c:v>
                </c:pt>
                <c:pt idx="254">
                  <c:v>5.291666666666667</c:v>
                </c:pt>
                <c:pt idx="255">
                  <c:v>5.3125</c:v>
                </c:pt>
                <c:pt idx="256">
                  <c:v>5.333333333333333</c:v>
                </c:pt>
                <c:pt idx="257">
                  <c:v>5.354166666666667</c:v>
                </c:pt>
                <c:pt idx="258">
                  <c:v>5.375</c:v>
                </c:pt>
                <c:pt idx="259">
                  <c:v>5.395833333333333</c:v>
                </c:pt>
                <c:pt idx="260">
                  <c:v>5.416666666666667</c:v>
                </c:pt>
                <c:pt idx="261">
                  <c:v>5.4375</c:v>
                </c:pt>
                <c:pt idx="262">
                  <c:v>5.458333333333333</c:v>
                </c:pt>
                <c:pt idx="263">
                  <c:v>5.479166666666667</c:v>
                </c:pt>
              </c:numCache>
            </c:numRef>
          </c:xVal>
          <c:yVal>
            <c:numRef>
              <c:f>'BPF (constant peak)'!$Z$5:$Z$268</c:f>
              <c:numCache>
                <c:formatCode>General</c:formatCode>
                <c:ptCount val="264"/>
                <c:pt idx="0">
                  <c:v>6.1264767688230401E-2</c:v>
                </c:pt>
                <c:pt idx="1">
                  <c:v>0.11403875592716992</c:v>
                </c:pt>
                <c:pt idx="2">
                  <c:v>9.7249911430094982E-2</c:v>
                </c:pt>
                <c:pt idx="3">
                  <c:v>8.0956166217474229E-2</c:v>
                </c:pt>
                <c:pt idx="4">
                  <c:v>6.5358566466988025E-2</c:v>
                </c:pt>
                <c:pt idx="5">
                  <c:v>5.0622342759177014E-2</c:v>
                </c:pt>
                <c:pt idx="6">
                  <c:v>3.6878644609014473E-2</c:v>
                </c:pt>
                <c:pt idx="7">
                  <c:v>2.4226609876890931E-2</c:v>
                </c:pt>
                <c:pt idx="8">
                  <c:v>1.2735694787471455E-2</c:v>
                </c:pt>
                <c:pt idx="9">
                  <c:v>2.4481951994542103E-3</c:v>
                </c:pt>
                <c:pt idx="10">
                  <c:v>-6.6181048043391271E-3</c:v>
                </c:pt>
                <c:pt idx="11">
                  <c:v>-1.446721514874957E-2</c:v>
                </c:pt>
                <c:pt idx="12">
                  <c:v>-2.1122204949154559E-2</c:v>
                </c:pt>
                <c:pt idx="13">
                  <c:v>-2.6622496661112199E-2</c:v>
                </c:pt>
                <c:pt idx="14">
                  <c:v>-3.1021229108913834E-2</c:v>
                </c:pt>
                <c:pt idx="15">
                  <c:v>-3.4382723308432714E-2</c:v>
                </c:pt>
                <c:pt idx="16">
                  <c:v>-3.6780079192935716E-2</c:v>
                </c:pt>
                <c:pt idx="17">
                  <c:v>-3.8292925803817185E-2</c:v>
                </c:pt>
                <c:pt idx="18">
                  <c:v>-3.900534227875091E-2</c:v>
                </c:pt>
                <c:pt idx="19">
                  <c:v>-3.9003962102662028E-2</c:v>
                </c:pt>
                <c:pt idx="20">
                  <c:v>-3.8376268615969683E-2</c:v>
                </c:pt>
                <c:pt idx="21">
                  <c:v>-3.7209085723016733E-2</c:v>
                </c:pt>
                <c:pt idx="22">
                  <c:v>-3.5587264125169792E-2</c:v>
                </c:pt>
                <c:pt idx="23">
                  <c:v>-3.3592560222793007E-2</c:v>
                </c:pt>
                <c:pt idx="24">
                  <c:v>-3.1302702085566951E-2</c:v>
                </c:pt>
                <c:pt idx="25">
                  <c:v>-2.8790634572158757E-2</c:v>
                </c:pt>
                <c:pt idx="26">
                  <c:v>-2.6123933773059708E-2</c:v>
                </c:pt>
                <c:pt idx="27">
                  <c:v>-2.3364379434732203E-2</c:v>
                </c:pt>
                <c:pt idx="28">
                  <c:v>-2.0567672875421581E-2</c:v>
                </c:pt>
                <c:pt idx="29">
                  <c:v>-1.7783287096448587E-2</c:v>
                </c:pt>
                <c:pt idx="30">
                  <c:v>-1.5054435298647136E-2</c:v>
                </c:pt>
                <c:pt idx="31">
                  <c:v>-1.2418143801509501E-2</c:v>
                </c:pt>
                <c:pt idx="32">
                  <c:v>-9.9054154013949267E-3</c:v>
                </c:pt>
                <c:pt idx="33">
                  <c:v>-7.5414694634824541E-3</c:v>
                </c:pt>
                <c:pt idx="34">
                  <c:v>-5.3460454889561002E-3</c:v>
                </c:pt>
                <c:pt idx="35">
                  <c:v>-3.3337575039294872E-3</c:v>
                </c:pt>
                <c:pt idx="36">
                  <c:v>-1.5144873507437458E-3</c:v>
                </c:pt>
                <c:pt idx="37">
                  <c:v>1.0619420210374823E-4</c:v>
                </c:pt>
                <c:pt idx="38">
                  <c:v>1.5265887038798539E-3</c:v>
                </c:pt>
                <c:pt idx="39">
                  <c:v>2.7484228288689842E-3</c:v>
                </c:pt>
                <c:pt idx="40">
                  <c:v>3.7764009635190506E-3</c:v>
                </c:pt>
                <c:pt idx="41">
                  <c:v>4.6177647868039413E-3</c:v>
                </c:pt>
                <c:pt idx="42">
                  <c:v>5.2818660609560229E-3</c:v>
                </c:pt>
                <c:pt idx="43">
                  <c:v>5.7797578757520108E-3</c:v>
                </c:pt>
                <c:pt idx="44">
                  <c:v>6.1238086506893684E-3</c:v>
                </c:pt>
                <c:pt idx="45">
                  <c:v>6.3273423064442889E-3</c:v>
                </c:pt>
                <c:pt idx="46">
                  <c:v>6.4043071786746165E-3</c:v>
                </c:pt>
                <c:pt idx="47">
                  <c:v>6.3689754702946858E-3</c:v>
                </c:pt>
                <c:pt idx="48">
                  <c:v>6.235674327760901E-3</c:v>
                </c:pt>
                <c:pt idx="49">
                  <c:v>6.0185489859508169E-3</c:v>
                </c:pt>
                <c:pt idx="50">
                  <c:v>5.731357856657575E-3</c:v>
                </c:pt>
                <c:pt idx="51">
                  <c:v>5.3872989379560596E-3</c:v>
                </c:pt>
                <c:pt idx="52">
                  <c:v>4.9988664949251731E-3</c:v>
                </c:pt>
                <c:pt idx="53">
                  <c:v>4.5777366045881354E-3</c:v>
                </c:pt>
                <c:pt idx="54">
                  <c:v>4.1346798667310615E-3</c:v>
                </c:pt>
                <c:pt idx="55">
                  <c:v>3.6794993540179557E-3</c:v>
                </c:pt>
                <c:pt idx="56">
                  <c:v>3.2209917054893621E-3</c:v>
                </c:pt>
                <c:pt idx="57">
                  <c:v>2.7669291526136283E-3</c:v>
                </c:pt>
                <c:pt idx="58">
                  <c:v>2.3240602017327613E-3</c:v>
                </c:pt>
                <c:pt idx="59">
                  <c:v>1.8981266759820607E-3</c:v>
                </c:pt>
                <c:pt idx="60">
                  <c:v>1.4938948384371465E-3</c:v>
                </c:pt>
                <c:pt idx="61">
                  <c:v>1.1151983712215209E-3</c:v>
                </c:pt>
                <c:pt idx="62">
                  <c:v>7.649910675380418E-4</c:v>
                </c:pt>
                <c:pt idx="63">
                  <c:v>4.4540720016378126E-4</c:v>
                </c:pt>
                <c:pt idx="64">
                  <c:v>1.5782765617480268E-4</c:v>
                </c:pt>
                <c:pt idx="65">
                  <c:v>-9.7049930889894992E-5</c:v>
                </c:pt>
                <c:pt idx="66">
                  <c:v>-3.1913866769385632E-4</c:v>
                </c:pt>
                <c:pt idx="67">
                  <c:v>-5.088889630724319E-4</c:v>
                </c:pt>
                <c:pt idx="68">
                  <c:v>-6.6721545817154744E-4</c:v>
                </c:pt>
                <c:pt idx="69">
                  <c:v>-7.9542545329392019E-4</c:v>
                </c:pt>
                <c:pt idx="70">
                  <c:v>-8.9514979767128789E-4</c:v>
                </c:pt>
                <c:pt idx="71">
                  <c:v>-9.6827705043133784E-4</c:v>
                </c:pt>
                <c:pt idx="72">
                  <c:v>-1.0168915694492423E-3</c:v>
                </c:pt>
                <c:pt idx="73">
                  <c:v>-1.0432160412200324E-3</c:v>
                </c:pt>
                <c:pt idx="74">
                  <c:v>-1.0495588306819376E-3</c:v>
                </c:pt>
                <c:pt idx="75">
                  <c:v>-1.0382664060725327E-3</c:v>
                </c:pt>
                <c:pt idx="76">
                  <c:v>-1.011680981129197E-3</c:v>
                </c:pt>
                <c:pt idx="77">
                  <c:v>-9.7210341570693826E-4</c:v>
                </c:pt>
                <c:pt idx="78">
                  <c:v>-9.2176132639316673E-4</c:v>
                </c:pt>
                <c:pt idx="79">
                  <c:v>-8.6278228094886094E-4</c:v>
                </c:pt>
                <c:pt idx="80">
                  <c:v>-7.9717188420866186E-4</c:v>
                </c:pt>
                <c:pt idx="81">
                  <c:v>-7.2679650807642125E-4</c:v>
                </c:pt>
                <c:pt idx="82">
                  <c:v>-6.5337037396850234E-4</c:v>
                </c:pt>
                <c:pt idx="83">
                  <c:v>-5.7844666188348859E-4</c:v>
                </c:pt>
                <c:pt idx="84">
                  <c:v>-5.0341229552393742E-4</c:v>
                </c:pt>
                <c:pt idx="85">
                  <c:v>-4.2948603680671032E-4</c:v>
                </c:pt>
                <c:pt idx="86">
                  <c:v>-3.5771951487004671E-4</c:v>
                </c:pt>
                <c:pt idx="87">
                  <c:v>-2.8900081348692743E-4</c:v>
                </c:pt>
                <c:pt idx="88">
                  <c:v>-2.2406024578328863E-4</c:v>
                </c:pt>
                <c:pt idx="89">
                  <c:v>-1.6347795549799814E-4</c:v>
                </c:pt>
                <c:pt idx="90">
                  <c:v>-1.0769299888769126E-4</c:v>
                </c:pt>
                <c:pt idx="91">
                  <c:v>-5.7013579980000757E-5</c:v>
                </c:pt>
                <c:pt idx="92">
                  <c:v>-1.1628133457095423E-5</c:v>
                </c:pt>
                <c:pt idx="93">
                  <c:v>2.8383026703718822E-5</c:v>
                </c:pt>
                <c:pt idx="94">
                  <c:v>6.3035749254984589E-5</c:v>
                </c:pt>
                <c:pt idx="95">
                  <c:v>9.2430008341502383E-5</c:v>
                </c:pt>
                <c:pt idx="96">
                  <c:v>1.1673798986838151E-4</c:v>
                </c:pt>
                <c:pt idx="97">
                  <c:v>1.3619247777413331E-4</c:v>
                </c:pt>
                <c:pt idx="98">
                  <c:v>1.5107569000149645E-4</c:v>
                </c:pt>
                <c:pt idx="99">
                  <c:v>1.6170868838160068E-4</c:v>
                </c:pt>
                <c:pt idx="100">
                  <c:v>1.6844146220878787E-4</c:v>
                </c:pt>
                <c:pt idx="101">
                  <c:v>1.7164376223690743E-4</c:v>
                </c:pt>
                <c:pt idx="102">
                  <c:v>1.7169674037282746E-4</c:v>
                </c:pt>
                <c:pt idx="103">
                  <c:v>1.6898543062886655E-4</c:v>
                </c:pt>
                <c:pt idx="104">
                  <c:v>1.6389208902617487E-4</c:v>
                </c:pt>
                <c:pt idx="105">
                  <c:v>1.567903941768096E-4</c:v>
                </c:pt>
                <c:pt idx="106">
                  <c:v>1.4804049623631116E-4</c:v>
                </c:pt>
                <c:pt idx="107">
                  <c:v>1.3798488980016038E-4</c:v>
                </c:pt>
                <c:pt idx="108">
                  <c:v>1.2694507607627565E-4</c:v>
                </c:pt>
                <c:pt idx="109">
                  <c:v>1.1521897123617583E-4</c:v>
                </c:pt>
                <c:pt idx="110">
                  <c:v>1.0307901114299963E-4</c:v>
                </c:pt>
                <c:pt idx="111">
                  <c:v>9.0770897571545382E-5</c:v>
                </c:pt>
                <c:pt idx="112">
                  <c:v>7.8512927456850749E-5</c:v>
                </c:pt>
                <c:pt idx="113">
                  <c:v>6.6495844506719187E-5</c:v>
                </c:pt>
                <c:pt idx="114">
                  <c:v>5.4883151556584024E-5</c:v>
                </c:pt>
                <c:pt idx="115">
                  <c:v>4.3811822195115516E-5</c:v>
                </c:pt>
                <c:pt idx="116">
                  <c:v>3.339335130796736E-5</c:v>
                </c:pt>
                <c:pt idx="117">
                  <c:v>2.3715086138325862E-5</c:v>
                </c:pt>
                <c:pt idx="118">
                  <c:v>1.4841782113146913E-5</c:v>
                </c:pt>
                <c:pt idx="119">
                  <c:v>6.8173309049332145E-6</c:v>
                </c:pt>
                <c:pt idx="120">
                  <c:v>-3.3338813105195138E-7</c:v>
                </c:pt>
                <c:pt idx="121">
                  <c:v>-6.6025779990910404E-6</c:v>
                </c:pt>
                <c:pt idx="122">
                  <c:v>-1.1997556204935844E-5</c:v>
                </c:pt>
                <c:pt idx="123">
                  <c:v>-1.6538785249040599E-5</c:v>
                </c:pt>
                <c:pt idx="124">
                  <c:v>-2.0257933307375156E-5</c:v>
                </c:pt>
                <c:pt idx="125">
                  <c:v>-2.3195992550331784E-5</c:v>
                </c:pt>
                <c:pt idx="126">
                  <c:v>-2.5401478260956306E-5</c:v>
                </c:pt>
                <c:pt idx="127">
                  <c:v>-2.6928727777999056E-5</c:v>
                </c:pt>
                <c:pt idx="128">
                  <c:v>-2.783631435470774E-5</c:v>
                </c:pt>
                <c:pt idx="129">
                  <c:v>-2.8185587329421695E-5</c:v>
                </c:pt>
                <c:pt idx="130">
                  <c:v>-2.8039346578850441E-5</c:v>
                </c:pt>
                <c:pt idx="131">
                  <c:v>-2.7460656091399692E-5</c:v>
                </c:pt>
                <c:pt idx="132">
                  <c:v>-2.6511798670639119E-5</c:v>
                </c:pt>
                <c:pt idx="133">
                  <c:v>-2.5253371265875065E-5</c:v>
                </c:pt>
                <c:pt idx="134">
                  <c:v>-2.3743518229672906E-5</c:v>
                </c:pt>
                <c:pt idx="135">
                  <c:v>-2.2037297917637072E-5</c:v>
                </c:pt>
                <c:pt idx="136">
                  <c:v>-2.0186176465770933E-5</c:v>
                </c:pt>
                <c:pt idx="137">
                  <c:v>-1.8237641293364964E-5</c:v>
                </c:pt>
                <c:pt idx="138">
                  <c:v>-1.6234925869424247E-5</c:v>
                </c:pt>
                <c:pt idx="139">
                  <c:v>-1.4216836530372673E-5</c:v>
                </c:pt>
                <c:pt idx="140">
                  <c:v>-1.2217671626395841E-5</c:v>
                </c:pt>
                <c:pt idx="141">
                  <c:v>-1.0267222982110539E-5</c:v>
                </c:pt>
                <c:pt idx="142">
                  <c:v>-8.3908495621633022E-6</c:v>
                </c:pt>
                <c:pt idx="143">
                  <c:v>-6.6096133113032995E-6</c:v>
                </c:pt>
                <c:pt idx="144">
                  <c:v>-4.9404673688541385E-6</c:v>
                </c:pt>
                <c:pt idx="145">
                  <c:v>-3.3964872170691841E-6</c:v>
                </c:pt>
                <c:pt idx="146">
                  <c:v>-1.9871357899920637E-6</c:v>
                </c:pt>
                <c:pt idx="147">
                  <c:v>-7.1855412347360102E-7</c:v>
                </c:pt>
                <c:pt idx="148">
                  <c:v>4.0613025162727169E-7</c:v>
                </c:pt>
                <c:pt idx="149">
                  <c:v>1.386484300540494E-6</c:v>
                </c:pt>
                <c:pt idx="150">
                  <c:v>2.2244462846442122E-6</c:v>
                </c:pt>
                <c:pt idx="151">
                  <c:v>2.9240040752563002E-6</c:v>
                </c:pt>
                <c:pt idx="152">
                  <c:v>3.4908799626115132E-6</c:v>
                </c:pt>
                <c:pt idx="153">
                  <c:v>3.9322262267767329E-6</c:v>
                </c:pt>
                <c:pt idx="154">
                  <c:v>4.2563350415951124E-6</c:v>
                </c:pt>
                <c:pt idx="155">
                  <c:v>4.4723656149684176E-6</c:v>
                </c:pt>
                <c:pt idx="156">
                  <c:v>4.5900908361953331E-6</c:v>
                </c:pt>
                <c:pt idx="157">
                  <c:v>4.6196651095307605E-6</c:v>
                </c:pt>
                <c:pt idx="158">
                  <c:v>4.5714145070903363E-6</c:v>
                </c:pt>
                <c:pt idx="159">
                  <c:v>4.455649876889428E-6</c:v>
                </c:pt>
                <c:pt idx="160">
                  <c:v>4.2825030951970851E-6</c:v>
                </c:pt>
                <c:pt idx="161">
                  <c:v>4.0617862574607633E-6</c:v>
                </c:pt>
                <c:pt idx="162">
                  <c:v>3.8028732588276014E-6</c:v>
                </c:pt>
                <c:pt idx="163">
                  <c:v>3.5146029229314326E-6</c:v>
                </c:pt>
                <c:pt idx="164">
                  <c:v>3.2052025945939104E-6</c:v>
                </c:pt>
                <c:pt idx="165">
                  <c:v>2.8822309162614351E-6</c:v>
                </c:pt>
                <c:pt idx="166">
                  <c:v>2.5525383567296591E-6</c:v>
                </c:pt>
                <c:pt idx="167">
                  <c:v>2.2222439509644479E-6</c:v>
                </c:pt>
                <c:pt idx="168">
                  <c:v>1.89672663828664E-6</c:v>
                </c:pt>
                <c:pt idx="169">
                  <c:v>1.5806295493161259E-6</c:v>
                </c:pt>
                <c:pt idx="170">
                  <c:v>1.2778755862127957E-6</c:v>
                </c:pt>
                <c:pt idx="171">
                  <c:v>9.9169266220179949E-7</c:v>
                </c:pt>
                <c:pt idx="172">
                  <c:v>7.2464701143773771E-7</c:v>
                </c:pt>
                <c:pt idx="173">
                  <c:v>4.7868304532919266E-7</c:v>
                </c:pt>
                <c:pt idx="174">
                  <c:v>2.5516831301577434E-7</c:v>
                </c:pt>
                <c:pt idx="175">
                  <c:v>5.4942218432157255E-8</c:v>
                </c:pt>
                <c:pt idx="176">
                  <c:v>-1.2163274882821105E-7</c:v>
                </c:pt>
                <c:pt idx="177">
                  <c:v>-2.7461839973559795E-7</c:v>
                </c:pt>
                <c:pt idx="178">
                  <c:v>-4.0444786366400742E-7</c:v>
                </c:pt>
                <c:pt idx="179">
                  <c:v>-5.1187313398698627E-7</c:v>
                </c:pt>
                <c:pt idx="180">
                  <c:v>-5.9791391928723704E-7</c:v>
                </c:pt>
                <c:pt idx="181">
                  <c:v>-6.6380846175668438E-7</c:v>
                </c:pt>
                <c:pt idx="182">
                  <c:v>-7.1096687170390815E-7</c:v>
                </c:pt>
                <c:pt idx="183">
                  <c:v>-7.4092741941355591E-7</c:v>
                </c:pt>
                <c:pt idx="184">
                  <c:v>-7.553161240358037E-7</c:v>
                </c:pt>
                <c:pt idx="185">
                  <c:v>-7.5580988460637341E-7</c:v>
                </c:pt>
                <c:pt idx="186">
                  <c:v>-7.4410331137179415E-7</c:v>
                </c:pt>
                <c:pt idx="187">
                  <c:v>-7.2187933677914434E-7</c:v>
                </c:pt>
                <c:pt idx="188">
                  <c:v>-6.9078361505661471E-7</c:v>
                </c:pt>
                <c:pt idx="189">
                  <c:v>-6.5240265736507162E-7</c:v>
                </c:pt>
                <c:pt idx="190">
                  <c:v>-6.0824559599647621E-7</c:v>
                </c:pt>
                <c:pt idx="191">
                  <c:v>-5.5972942585754476E-7</c:v>
                </c:pt>
                <c:pt idx="192">
                  <c:v>-5.0816753422009286E-7</c:v>
                </c:pt>
                <c:pt idx="193">
                  <c:v>-4.5476130006365334E-7</c:v>
                </c:pt>
                <c:pt idx="194">
                  <c:v>-4.0059452182618117E-7</c:v>
                </c:pt>
                <c:pt idx="195">
                  <c:v>-3.4663041650089696E-7</c:v>
                </c:pt>
                <c:pt idx="196">
                  <c:v>-2.9371092321398769E-7</c:v>
                </c:pt>
                <c:pt idx="197">
                  <c:v>-2.4255804010214535E-7</c:v>
                </c:pt>
                <c:pt idx="198">
                  <c:v>-1.9377692387770469E-7</c:v>
                </c:pt>
                <c:pt idx="199">
                  <c:v>-1.4786048631481048E-7</c:v>
                </c:pt>
                <c:pt idx="200">
                  <c:v>-1.0519523041072273E-7</c:v>
                </c:pt>
                <c:pt idx="201">
                  <c:v>-6.6068080584900925E-8</c:v>
                </c:pt>
                <c:pt idx="202">
                  <c:v>-3.0673975410085273E-8</c:v>
                </c:pt>
                <c:pt idx="203">
                  <c:v>8.7599251191547713E-10</c:v>
                </c:pt>
                <c:pt idx="204">
                  <c:v>2.8546087313964903E-8</c:v>
                </c:pt>
                <c:pt idx="205">
                  <c:v>5.2367270428127941E-8</c:v>
                </c:pt>
                <c:pt idx="206">
                  <c:v>7.2428530893444988E-8</c:v>
                </c:pt>
                <c:pt idx="207">
                  <c:v>8.8868345916477214E-8</c:v>
                </c:pt>
                <c:pt idx="208">
                  <c:v>1.0186639288545966E-7</c:v>
                </c:pt>
                <c:pt idx="209">
                  <c:v>1.1163561514936341E-7</c:v>
                </c:pt>
                <c:pt idx="210">
                  <c:v>1.1841472565483331E-7</c:v>
                </c:pt>
                <c:pt idx="211">
                  <c:v>1.2246121519721305E-7</c:v>
                </c:pt>
                <c:pt idx="212">
                  <c:v>1.240449157571406E-7</c:v>
                </c:pt>
                <c:pt idx="213">
                  <c:v>1.2344215429415371E-7</c:v>
                </c:pt>
                <c:pt idx="214">
                  <c:v>1.2093051855076722E-7</c:v>
                </c:pt>
                <c:pt idx="215">
                  <c:v>1.1678424394942321E-7</c:v>
                </c:pt>
                <c:pt idx="216">
                  <c:v>1.112702195758469E-7</c:v>
                </c:pt>
                <c:pt idx="217">
                  <c:v>1.0464460154441418E-7</c:v>
                </c:pt>
                <c:pt idx="218">
                  <c:v>9.7150013719488632E-8</c:v>
                </c:pt>
                <c:pt idx="219">
                  <c:v>8.9013308786344066E-8</c:v>
                </c:pt>
                <c:pt idx="220">
                  <c:v>8.0443856974022042E-8</c:v>
                </c:pt>
                <c:pt idx="221">
                  <c:v>7.163232526374588E-8</c:v>
                </c:pt>
                <c:pt idx="222">
                  <c:v>6.2749906592302617E-8</c:v>
                </c:pt>
                <c:pt idx="223">
                  <c:v>5.3947956293269515E-8</c:v>
                </c:pt>
                <c:pt idx="224">
                  <c:v>4.5357991716909498E-8</c:v>
                </c:pt>
                <c:pt idx="225">
                  <c:v>3.709201053472717E-8</c:v>
                </c:pt>
                <c:pt idx="226">
                  <c:v>2.9243083567787859E-8</c:v>
                </c:pt>
                <c:pt idx="227">
                  <c:v>2.1886178979510189E-8</c:v>
                </c:pt>
                <c:pt idx="228">
                  <c:v>1.5079176245749592E-8</c:v>
                </c:pt>
                <c:pt idx="229">
                  <c:v>8.8640303624415191E-9</c:v>
                </c:pt>
                <c:pt idx="230">
                  <c:v>3.2680491827395173E-9</c:v>
                </c:pt>
                <c:pt idx="231">
                  <c:v>-1.6947504946711266E-9</c:v>
                </c:pt>
                <c:pt idx="232">
                  <c:v>-6.0222395169468243E-9</c:v>
                </c:pt>
                <c:pt idx="233">
                  <c:v>-9.7227539878597363E-9</c:v>
                </c:pt>
                <c:pt idx="234">
                  <c:v>-1.2813679070100776E-8</c:v>
                </c:pt>
                <c:pt idx="235">
                  <c:v>-1.5320060967462265E-8</c:v>
                </c:pt>
                <c:pt idx="236">
                  <c:v>-1.7273265928402751E-8</c:v>
                </c:pt>
                <c:pt idx="237">
                  <c:v>-1.870970204859756E-8</c:v>
                </c:pt>
                <c:pt idx="238">
                  <c:v>-1.9669616708177675E-8</c:v>
                </c:pt>
                <c:pt idx="239">
                  <c:v>-2.0195979691760887E-8</c:v>
                </c:pt>
                <c:pt idx="240">
                  <c:v>-2.0333459431951084E-8</c:v>
                </c:pt>
                <c:pt idx="241">
                  <c:v>-2.0127497409527806E-8</c:v>
                </c:pt>
                <c:pt idx="242">
                  <c:v>-1.9623483550235185E-8</c:v>
                </c:pt>
                <c:pt idx="243">
                  <c:v>-1.8866033487897243E-8</c:v>
                </c:pt>
                <c:pt idx="244">
                  <c:v>-1.7898366820840224E-8</c:v>
                </c:pt>
                <c:pt idx="245">
                  <c:v>-1.6761783973416852E-8</c:v>
                </c:pt>
                <c:pt idx="246">
                  <c:v>-1.5495237983255873E-8</c:v>
                </c:pt>
                <c:pt idx="247">
                  <c:v>-1.4134996460993679E-8</c:v>
                </c:pt>
                <c:pt idx="248">
                  <c:v>-1.2714388103305253E-8</c:v>
                </c:pt>
                <c:pt idx="249">
                  <c:v>-1.1263627470470767E-8</c:v>
                </c:pt>
                <c:pt idx="250">
                  <c:v>-9.8097112531868552E-9</c:v>
                </c:pt>
                <c:pt idx="251">
                  <c:v>-8.3763789352432195E-9</c:v>
                </c:pt>
                <c:pt idx="252">
                  <c:v>-6.9841305935059673E-9</c:v>
                </c:pt>
                <c:pt idx="253">
                  <c:v>-5.6502945482963584E-9</c:v>
                </c:pt>
                <c:pt idx="254">
                  <c:v>-4.3891376694174193E-9</c:v>
                </c:pt>
                <c:pt idx="255">
                  <c:v>-3.2120113395141056E-9</c:v>
                </c:pt>
                <c:pt idx="256">
                  <c:v>-2.1275263612240638E-9</c:v>
                </c:pt>
                <c:pt idx="257">
                  <c:v>-1.1417504522876224E-9</c:v>
                </c:pt>
                <c:pt idx="258">
                  <c:v>-2.5842238875442742E-10</c:v>
                </c:pt>
                <c:pt idx="259">
                  <c:v>5.2082268316930541E-10</c:v>
                </c:pt>
                <c:pt idx="260">
                  <c:v>1.1962217540846881E-9</c:v>
                </c:pt>
                <c:pt idx="261">
                  <c:v>1.7696507527992007E-9</c:v>
                </c:pt>
                <c:pt idx="262">
                  <c:v>2.2443935967835585E-9</c:v>
                </c:pt>
                <c:pt idx="263">
                  <c:v>2.6249169256265971E-9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8-4332-B8F8-757CF307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Notch!$L$4</c:f>
              <c:strCache>
                <c:ptCount val="1"/>
                <c:pt idx="0">
                  <c:v>Magnitude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Notch!$E$5:$E$268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Notch!$L$5:$L$268</c:f>
              <c:numCache>
                <c:formatCode>General</c:formatCode>
                <c:ptCount val="264"/>
                <c:pt idx="0">
                  <c:v>-4.3311966268086514E-4</c:v>
                </c:pt>
                <c:pt idx="1">
                  <c:v>-4.5889422816672E-4</c:v>
                </c:pt>
                <c:pt idx="2">
                  <c:v>-4.8620318298971414E-4</c:v>
                </c:pt>
                <c:pt idx="3">
                  <c:v>-5.1514242353274025E-4</c:v>
                </c:pt>
                <c:pt idx="4">
                  <c:v>-5.4580337674801503E-4</c:v>
                </c:pt>
                <c:pt idx="5">
                  <c:v>-5.782918330787054E-4</c:v>
                </c:pt>
                <c:pt idx="6">
                  <c:v>-6.1270896514663698E-4</c:v>
                </c:pt>
                <c:pt idx="7">
                  <c:v>-6.4917128205925695E-4</c:v>
                </c:pt>
                <c:pt idx="8">
                  <c:v>-6.87812354960939E-4</c:v>
                </c:pt>
                <c:pt idx="9">
                  <c:v>-7.2875096459972021E-4</c:v>
                </c:pt>
                <c:pt idx="10">
                  <c:v>-7.7212287717007993E-4</c:v>
                </c:pt>
                <c:pt idx="11">
                  <c:v>-8.180827277772492E-4</c:v>
                </c:pt>
                <c:pt idx="12">
                  <c:v>-8.6678153938656445E-4</c:v>
                </c:pt>
                <c:pt idx="13">
                  <c:v>-9.183653220520778E-4</c:v>
                </c:pt>
                <c:pt idx="14">
                  <c:v>-9.7303847403420692E-4</c:v>
                </c:pt>
                <c:pt idx="15">
                  <c:v>-1.0309646512951353E-3</c:v>
                </c:pt>
                <c:pt idx="16">
                  <c:v>-1.0923283877443293E-3</c:v>
                </c:pt>
                <c:pt idx="17">
                  <c:v>-1.1573515066419671E-3</c:v>
                </c:pt>
                <c:pt idx="18">
                  <c:v>-1.2262538729768458E-3</c:v>
                </c:pt>
                <c:pt idx="19">
                  <c:v>-1.2992518470668637E-3</c:v>
                </c:pt>
                <c:pt idx="20">
                  <c:v>-1.3766029298750413E-3</c:v>
                </c:pt>
                <c:pt idx="21">
                  <c:v>-1.4585470509006161E-3</c:v>
                </c:pt>
                <c:pt idx="22">
                  <c:v>-1.5453844177563362E-3</c:v>
                </c:pt>
                <c:pt idx="23">
                  <c:v>-1.6373988538644722E-3</c:v>
                </c:pt>
                <c:pt idx="24">
                  <c:v>-1.7348883780477179E-3</c:v>
                </c:pt>
                <c:pt idx="25">
                  <c:v>-1.8382014971242541E-3</c:v>
                </c:pt>
                <c:pt idx="26">
                  <c:v>-1.9476511109294914E-3</c:v>
                </c:pt>
                <c:pt idx="27">
                  <c:v>-2.0636208754940683E-3</c:v>
                </c:pt>
                <c:pt idx="28">
                  <c:v>-2.1865155663498251E-3</c:v>
                </c:pt>
                <c:pt idx="29">
                  <c:v>-2.3167219286734796E-3</c:v>
                </c:pt>
                <c:pt idx="30">
                  <c:v>-2.4547070085335515E-3</c:v>
                </c:pt>
                <c:pt idx="31">
                  <c:v>-2.6009004235351186E-3</c:v>
                </c:pt>
                <c:pt idx="32">
                  <c:v>-2.755817496469349E-3</c:v>
                </c:pt>
                <c:pt idx="33">
                  <c:v>-2.9199570245651155E-3</c:v>
                </c:pt>
                <c:pt idx="34">
                  <c:v>-3.0938887107494028E-3</c:v>
                </c:pt>
                <c:pt idx="35">
                  <c:v>-3.2782132221534973E-3</c:v>
                </c:pt>
                <c:pt idx="36">
                  <c:v>-3.4735144422521295E-3</c:v>
                </c:pt>
                <c:pt idx="37">
                  <c:v>-3.680454869765858E-3</c:v>
                </c:pt>
                <c:pt idx="38">
                  <c:v>-3.8997581011670705E-3</c:v>
                </c:pt>
                <c:pt idx="39">
                  <c:v>-4.1321337745754078E-3</c:v>
                </c:pt>
                <c:pt idx="40">
                  <c:v>-4.3784094914394184E-3</c:v>
                </c:pt>
                <c:pt idx="41">
                  <c:v>-4.6393455307455556E-3</c:v>
                </c:pt>
                <c:pt idx="42">
                  <c:v>-4.9158835556633671E-3</c:v>
                </c:pt>
                <c:pt idx="43">
                  <c:v>-5.2089285203595643E-3</c:v>
                </c:pt>
                <c:pt idx="44">
                  <c:v>-5.5194929516783515E-3</c:v>
                </c:pt>
                <c:pt idx="45">
                  <c:v>-5.8485802972371905E-3</c:v>
                </c:pt>
                <c:pt idx="46">
                  <c:v>-6.197342329004543E-3</c:v>
                </c:pt>
                <c:pt idx="47">
                  <c:v>-6.5669603798025819E-3</c:v>
                </c:pt>
                <c:pt idx="48">
                  <c:v>-6.9586432914982652E-3</c:v>
                </c:pt>
                <c:pt idx="49">
                  <c:v>-7.373768530621193E-3</c:v>
                </c:pt>
                <c:pt idx="50">
                  <c:v>-7.8137529368851252E-3</c:v>
                </c:pt>
                <c:pt idx="51">
                  <c:v>-8.2800128195102841E-3</c:v>
                </c:pt>
                <c:pt idx="52">
                  <c:v>-8.7742302334110154E-3</c:v>
                </c:pt>
                <c:pt idx="53">
                  <c:v>-9.2979816559926615E-3</c:v>
                </c:pt>
                <c:pt idx="54">
                  <c:v>-9.8531695211196146E-3</c:v>
                </c:pt>
                <c:pt idx="55">
                  <c:v>-1.044159201766273E-2</c:v>
                </c:pt>
                <c:pt idx="56">
                  <c:v>-1.1065268990266421E-2</c:v>
                </c:pt>
                <c:pt idx="57">
                  <c:v>-1.1726374686722352E-2</c:v>
                </c:pt>
                <c:pt idx="58">
                  <c:v>-1.2427109526983806E-2</c:v>
                </c:pt>
                <c:pt idx="59">
                  <c:v>-1.3169980425009315E-2</c:v>
                </c:pt>
                <c:pt idx="60">
                  <c:v>-1.3957388901706072E-2</c:v>
                </c:pt>
                <c:pt idx="61">
                  <c:v>-1.4792162224221767E-2</c:v>
                </c:pt>
                <c:pt idx="62">
                  <c:v>-1.5677131536121457E-2</c:v>
                </c:pt>
                <c:pt idx="63">
                  <c:v>-1.6615332837403879E-2</c:v>
                </c:pt>
                <c:pt idx="64">
                  <c:v>-1.7610022187572474E-2</c:v>
                </c:pt>
                <c:pt idx="65">
                  <c:v>-1.8664634573990944E-2</c:v>
                </c:pt>
                <c:pt idx="66">
                  <c:v>-1.9782851842215784E-2</c:v>
                </c:pt>
                <c:pt idx="67">
                  <c:v>-2.0968498976129155E-2</c:v>
                </c:pt>
                <c:pt idx="68">
                  <c:v>-2.2225733398203606E-2</c:v>
                </c:pt>
                <c:pt idx="69">
                  <c:v>-2.3559009430182777E-2</c:v>
                </c:pt>
                <c:pt idx="70">
                  <c:v>-2.4972900072900088E-2</c:v>
                </c:pt>
                <c:pt idx="71">
                  <c:v>-2.6472433079000664E-2</c:v>
                </c:pt>
                <c:pt idx="72">
                  <c:v>-2.8062851821282698E-2</c:v>
                </c:pt>
                <c:pt idx="73">
                  <c:v>-2.9749765437486333E-2</c:v>
                </c:pt>
                <c:pt idx="74">
                  <c:v>-3.1539175248242221E-2</c:v>
                </c:pt>
                <c:pt idx="75">
                  <c:v>-3.3437425695576603E-2</c:v>
                </c:pt>
                <c:pt idx="76">
                  <c:v>-3.5451302707612237E-2</c:v>
                </c:pt>
                <c:pt idx="77">
                  <c:v>-3.7587983375314604E-2</c:v>
                </c:pt>
                <c:pt idx="78">
                  <c:v>-3.985514237783442E-2</c:v>
                </c:pt>
                <c:pt idx="79">
                  <c:v>-4.2260988052772952E-2</c:v>
                </c:pt>
                <c:pt idx="80">
                  <c:v>-4.4814301221899028E-2</c:v>
                </c:pt>
                <c:pt idx="81">
                  <c:v>-4.7524198148151571E-2</c:v>
                </c:pt>
                <c:pt idx="82">
                  <c:v>-5.0400803023331928E-2</c:v>
                </c:pt>
                <c:pt idx="83">
                  <c:v>-5.3454562766586777E-2</c:v>
                </c:pt>
                <c:pt idx="84">
                  <c:v>-5.6696850067853355E-2</c:v>
                </c:pt>
                <c:pt idx="85">
                  <c:v>-6.0139628102518355E-2</c:v>
                </c:pt>
                <c:pt idx="86">
                  <c:v>-6.3795911318995452E-2</c:v>
                </c:pt>
                <c:pt idx="87">
                  <c:v>-6.7679302409018233E-2</c:v>
                </c:pt>
                <c:pt idx="88">
                  <c:v>-7.1804702428029957E-2</c:v>
                </c:pt>
                <c:pt idx="89">
                  <c:v>-7.6187842105009243E-2</c:v>
                </c:pt>
                <c:pt idx="90">
                  <c:v>-8.084544893173054E-2</c:v>
                </c:pt>
                <c:pt idx="91">
                  <c:v>-8.5795695690484688E-2</c:v>
                </c:pt>
                <c:pt idx="92">
                  <c:v>-9.1058072271601398E-2</c:v>
                </c:pt>
                <c:pt idx="93">
                  <c:v>-9.6652947002236034E-2</c:v>
                </c:pt>
                <c:pt idx="94">
                  <c:v>-0.1026029934380711</c:v>
                </c:pt>
                <c:pt idx="95">
                  <c:v>-0.1089319985084993</c:v>
                </c:pt>
                <c:pt idx="96">
                  <c:v>-0.1156655039936724</c:v>
                </c:pt>
                <c:pt idx="97">
                  <c:v>-0.1228314164894443</c:v>
                </c:pt>
                <c:pt idx="98">
                  <c:v>-0.13045912380768829</c:v>
                </c:pt>
                <c:pt idx="99">
                  <c:v>-0.13858105820151384</c:v>
                </c:pt>
                <c:pt idx="100">
                  <c:v>-0.14723131431991734</c:v>
                </c:pt>
                <c:pt idx="101">
                  <c:v>-0.15644749681902637</c:v>
                </c:pt>
                <c:pt idx="102">
                  <c:v>-0.16626963728650285</c:v>
                </c:pt>
                <c:pt idx="103">
                  <c:v>-0.17674131785758523</c:v>
                </c:pt>
                <c:pt idx="104">
                  <c:v>-0.18790943694566162</c:v>
                </c:pt>
                <c:pt idx="105">
                  <c:v>-0.19982490953430213</c:v>
                </c:pt>
                <c:pt idx="106">
                  <c:v>-0.21254306461818762</c:v>
                </c:pt>
                <c:pt idx="107">
                  <c:v>-0.22612386799691947</c:v>
                </c:pt>
                <c:pt idx="108">
                  <c:v>-0.24063237535698928</c:v>
                </c:pt>
                <c:pt idx="109">
                  <c:v>-0.25613947535467674</c:v>
                </c:pt>
                <c:pt idx="110">
                  <c:v>-0.27272225392225119</c:v>
                </c:pt>
                <c:pt idx="111">
                  <c:v>-0.29046540171714486</c:v>
                </c:pt>
                <c:pt idx="112">
                  <c:v>-0.30946048095653433</c:v>
                </c:pt>
                <c:pt idx="113">
                  <c:v>-0.32980824972234524</c:v>
                </c:pt>
                <c:pt idx="114">
                  <c:v>-0.35161916042125163</c:v>
                </c:pt>
                <c:pt idx="115">
                  <c:v>-0.37501415865081877</c:v>
                </c:pt>
                <c:pt idx="116">
                  <c:v>-0.40012586489989932</c:v>
                </c:pt>
                <c:pt idx="117">
                  <c:v>-0.42710122781084214</c:v>
                </c:pt>
                <c:pt idx="118">
                  <c:v>-0.45610093017940506</c:v>
                </c:pt>
                <c:pt idx="119">
                  <c:v>-0.48730343062243525</c:v>
                </c:pt>
                <c:pt idx="120">
                  <c:v>-0.52090576939814048</c:v>
                </c:pt>
                <c:pt idx="121">
                  <c:v>-0.55712626118309738</c:v>
                </c:pt>
                <c:pt idx="122">
                  <c:v>-0.59620763322979831</c:v>
                </c:pt>
                <c:pt idx="123">
                  <c:v>-0.63841982355984694</c:v>
                </c:pt>
                <c:pt idx="124">
                  <c:v>-0.68406359732708721</c:v>
                </c:pt>
                <c:pt idx="125">
                  <c:v>-0.73347471838459133</c:v>
                </c:pt>
                <c:pt idx="126">
                  <c:v>-0.78702978354011865</c:v>
                </c:pt>
                <c:pt idx="127">
                  <c:v>-0.84515102181924195</c:v>
                </c:pt>
                <c:pt idx="128">
                  <c:v>-0.90831283092198178</c:v>
                </c:pt>
                <c:pt idx="129">
                  <c:v>-0.97704998638770446</c:v>
                </c:pt>
                <c:pt idx="130">
                  <c:v>-1.0519673400119394</c:v>
                </c:pt>
                <c:pt idx="131">
                  <c:v>-1.1337486324058839</c:v>
                </c:pt>
                <c:pt idx="132">
                  <c:v>-1.2231700335054314</c:v>
                </c:pt>
                <c:pt idx="133">
                  <c:v>-1.3211171324919513</c:v>
                </c:pt>
                <c:pt idx="134">
                  <c:v>-1.4285982452797599</c:v>
                </c:pt>
                <c:pt idx="135">
                  <c:v>-1.5467678640910609</c:v>
                </c:pt>
                <c:pt idx="136">
                  <c:v>-1.676952557901964</c:v>
                </c:pt>
                <c:pt idx="137">
                  <c:v>-1.820677267485467</c:v>
                </c:pt>
                <c:pt idx="138">
                  <c:v>-1.9797046152293041</c:v>
                </c:pt>
                <c:pt idx="139">
                  <c:v>-2.1560777508024449</c:v>
                </c:pt>
                <c:pt idx="140">
                  <c:v>-2.3521723842934588</c:v>
                </c:pt>
                <c:pt idx="141">
                  <c:v>-2.5707618333983078</c:v>
                </c:pt>
                <c:pt idx="142">
                  <c:v>-2.8151037059201793</c:v>
                </c:pt>
                <c:pt idx="143">
                  <c:v>-3.0890328242713538</c:v>
                </c:pt>
                <c:pt idx="144">
                  <c:v>-3.3971031877309539</c:v>
                </c:pt>
                <c:pt idx="145">
                  <c:v>-3.7447489281396686</c:v>
                </c:pt>
                <c:pt idx="146">
                  <c:v>-4.138515939588542</c:v>
                </c:pt>
                <c:pt idx="147">
                  <c:v>-4.5863597404832168</c:v>
                </c:pt>
                <c:pt idx="148">
                  <c:v>-5.0980880143433396</c:v>
                </c:pt>
                <c:pt idx="149">
                  <c:v>-5.6859569597167425</c:v>
                </c:pt>
                <c:pt idx="150">
                  <c:v>-6.3656178218912221</c:v>
                </c:pt>
                <c:pt idx="151">
                  <c:v>-7.1575508088814752</c:v>
                </c:pt>
                <c:pt idx="152">
                  <c:v>-8.0894329543144519</c:v>
                </c:pt>
                <c:pt idx="153">
                  <c:v>-9.2002950241317389</c:v>
                </c:pt>
                <c:pt idx="154">
                  <c:v>-10.548241585496474</c:v>
                </c:pt>
                <c:pt idx="155">
                  <c:v>-12.226355671145331</c:v>
                </c:pt>
                <c:pt idx="156">
                  <c:v>-14.399819937276398</c:v>
                </c:pt>
                <c:pt idx="157">
                  <c:v>-17.410964695339217</c:v>
                </c:pt>
                <c:pt idx="158">
                  <c:v>-22.192129042166542</c:v>
                </c:pt>
                <c:pt idx="159">
                  <c:v>-34.001855990060818</c:v>
                </c:pt>
                <c:pt idx="160">
                  <c:v>-28.406316406639359</c:v>
                </c:pt>
                <c:pt idx="161">
                  <c:v>-20.391571145484328</c:v>
                </c:pt>
                <c:pt idx="162">
                  <c:v>-16.343885092253917</c:v>
                </c:pt>
                <c:pt idx="163">
                  <c:v>-13.649280943484133</c:v>
                </c:pt>
                <c:pt idx="164">
                  <c:v>-11.653865636737244</c:v>
                </c:pt>
                <c:pt idx="165">
                  <c:v>-10.090687408337086</c:v>
                </c:pt>
                <c:pt idx="166">
                  <c:v>-8.8234470109449727</c:v>
                </c:pt>
                <c:pt idx="167">
                  <c:v>-7.7725293978986283</c:v>
                </c:pt>
                <c:pt idx="168">
                  <c:v>-6.8869522595710597</c:v>
                </c:pt>
                <c:pt idx="169">
                  <c:v>-6.1318352646187426</c:v>
                </c:pt>
                <c:pt idx="170">
                  <c:v>-5.4820672576689047</c:v>
                </c:pt>
                <c:pt idx="171">
                  <c:v>-4.9188720514626834</c:v>
                </c:pt>
                <c:pt idx="172">
                  <c:v>-4.4277733295822017</c:v>
                </c:pt>
                <c:pt idx="173">
                  <c:v>-3.997349118563942</c:v>
                </c:pt>
                <c:pt idx="174">
                  <c:v>-3.6184189024617885</c:v>
                </c:pt>
                <c:pt idx="175">
                  <c:v>-3.283494877191524</c:v>
                </c:pt>
                <c:pt idx="176">
                  <c:v>-2.9863998128906744</c:v>
                </c:pt>
                <c:pt idx="177">
                  <c:v>-2.7219871219710905</c:v>
                </c:pt>
                <c:pt idx="178">
                  <c:v>-2.4859374047257194</c:v>
                </c:pt>
                <c:pt idx="179">
                  <c:v>-2.2746006102781999</c:v>
                </c:pt>
                <c:pt idx="180">
                  <c:v>-2.0848768262549502</c:v>
                </c:pt>
                <c:pt idx="181">
                  <c:v>-1.9141185499310873</c:v>
                </c:pt>
                <c:pt idx="182">
                  <c:v>-1.7600558413267215</c:v>
                </c:pt>
                <c:pt idx="183">
                  <c:v>-1.6207354596578272</c:v>
                </c:pt>
                <c:pt idx="184">
                  <c:v>-1.4944697561356657</c:v>
                </c:pt>
                <c:pt idx="185">
                  <c:v>-1.3797962409082585</c:v>
                </c:pt>
                <c:pt idx="186">
                  <c:v>-1.2754434161274053</c:v>
                </c:pt>
                <c:pt idx="187">
                  <c:v>-1.180302302793899</c:v>
                </c:pt>
                <c:pt idx="188">
                  <c:v>-1.0934034014688447</c:v>
                </c:pt>
                <c:pt idx="189">
                  <c:v>-1.0138962309179924</c:v>
                </c:pt>
                <c:pt idx="190">
                  <c:v>-0.94103327646332779</c:v>
                </c:pt>
                <c:pt idx="191">
                  <c:v>-0.87415555144563717</c:v>
                </c:pt>
                <c:pt idx="192">
                  <c:v>-0.81268072618971832</c:v>
                </c:pt>
                <c:pt idx="193">
                  <c:v>-0.7560928655346133</c:v>
                </c:pt>
                <c:pt idx="194">
                  <c:v>-0.70393417191191576</c:v>
                </c:pt>
                <c:pt idx="195">
                  <c:v>-0.65579694749781114</c:v>
                </c:pt>
                <c:pt idx="196">
                  <c:v>-0.61131782717236094</c:v>
                </c:pt>
                <c:pt idx="197">
                  <c:v>-0.57017185268244608</c:v>
                </c:pt>
                <c:pt idx="198">
                  <c:v>-0.53206812703487516</c:v>
                </c:pt>
                <c:pt idx="199">
                  <c:v>-0.49674543402203758</c:v>
                </c:pt>
                <c:pt idx="200">
                  <c:v>-0.46396900643655792</c:v>
                </c:pt>
                <c:pt idx="201">
                  <c:v>-0.43352721371099384</c:v>
                </c:pt>
                <c:pt idx="202">
                  <c:v>-0.40522913724890541</c:v>
                </c:pt>
                <c:pt idx="203">
                  <c:v>-0.37890199410224706</c:v>
                </c:pt>
                <c:pt idx="204">
                  <c:v>-0.3543893936307706</c:v>
                </c:pt>
                <c:pt idx="205">
                  <c:v>-0.33154933813904502</c:v>
                </c:pt>
                <c:pt idx="206">
                  <c:v>-0.31025277597639755</c:v>
                </c:pt>
                <c:pt idx="207">
                  <c:v>-0.29038226061665445</c:v>
                </c:pt>
                <c:pt idx="208">
                  <c:v>-0.27183066716950804</c:v>
                </c:pt>
                <c:pt idx="209">
                  <c:v>-0.25450017426258287</c:v>
                </c:pt>
                <c:pt idx="210">
                  <c:v>-0.23830137606471391</c:v>
                </c:pt>
                <c:pt idx="211">
                  <c:v>-0.22315233866996839</c:v>
                </c:pt>
                <c:pt idx="212">
                  <c:v>-0.20897798311312318</c:v>
                </c:pt>
                <c:pt idx="213">
                  <c:v>-0.19570933319281159</c:v>
                </c:pt>
                <c:pt idx="214">
                  <c:v>-0.18328301976274633</c:v>
                </c:pt>
                <c:pt idx="215">
                  <c:v>-0.17164068966317572</c:v>
                </c:pt>
                <c:pt idx="216">
                  <c:v>-0.16072858968557244</c:v>
                </c:pt>
                <c:pt idx="217">
                  <c:v>-0.15049712561085363</c:v>
                </c:pt>
                <c:pt idx="218">
                  <c:v>-0.1409005061480709</c:v>
                </c:pt>
                <c:pt idx="219">
                  <c:v>-0.13189639627052285</c:v>
                </c:pt>
                <c:pt idx="220">
                  <c:v>-0.1234456351569768</c:v>
                </c:pt>
                <c:pt idx="221">
                  <c:v>-0.11551193964702645</c:v>
                </c:pt>
                <c:pt idx="222">
                  <c:v>-0.10806168793838422</c:v>
                </c:pt>
                <c:pt idx="223">
                  <c:v>-0.10106368455858461</c:v>
                </c:pt>
                <c:pt idx="224">
                  <c:v>-9.4488963389519912E-2</c:v>
                </c:pt>
                <c:pt idx="225">
                  <c:v>-8.8310608908093016E-2</c:v>
                </c:pt>
                <c:pt idx="226">
                  <c:v>-8.2503593762614374E-2</c:v>
                </c:pt>
                <c:pt idx="227">
                  <c:v>-7.7044631021066998E-2</c:v>
                </c:pt>
                <c:pt idx="228">
                  <c:v>-7.1912034881960296E-2</c:v>
                </c:pt>
                <c:pt idx="229">
                  <c:v>-6.7085602216153034E-2</c:v>
                </c:pt>
                <c:pt idx="230">
                  <c:v>-6.2546503177568852E-2</c:v>
                </c:pt>
                <c:pt idx="231">
                  <c:v>-5.8277167660936074E-2</c:v>
                </c:pt>
                <c:pt idx="232">
                  <c:v>-5.4261209315153332E-2</c:v>
                </c:pt>
                <c:pt idx="233">
                  <c:v>-5.0483323897288129E-2</c:v>
                </c:pt>
                <c:pt idx="234">
                  <c:v>-4.6929220337057709E-2</c:v>
                </c:pt>
                <c:pt idx="235">
                  <c:v>-4.3585546900505111E-2</c:v>
                </c:pt>
                <c:pt idx="236">
                  <c:v>-4.0439829013590486E-2</c:v>
                </c:pt>
                <c:pt idx="237">
                  <c:v>-3.7480402479722751E-2</c:v>
                </c:pt>
                <c:pt idx="238">
                  <c:v>-3.4696363508157552E-2</c:v>
                </c:pt>
                <c:pt idx="239">
                  <c:v>-3.2077516660548901E-2</c:v>
                </c:pt>
                <c:pt idx="240">
                  <c:v>-2.9614330032131268E-2</c:v>
                </c:pt>
                <c:pt idx="241">
                  <c:v>-2.7297889072164128E-2</c:v>
                </c:pt>
                <c:pt idx="242">
                  <c:v>-2.511985967958507E-2</c:v>
                </c:pt>
                <c:pt idx="243">
                  <c:v>-2.3072454304896038E-2</c:v>
                </c:pt>
                <c:pt idx="244">
                  <c:v>-2.1148394542412498E-2</c:v>
                </c:pt>
                <c:pt idx="245">
                  <c:v>-1.9340886458289238E-2</c:v>
                </c:pt>
                <c:pt idx="246">
                  <c:v>-1.7643588727919619E-2</c:v>
                </c:pt>
                <c:pt idx="247">
                  <c:v>-1.6050590595315897E-2</c:v>
                </c:pt>
                <c:pt idx="248">
                  <c:v>-1.4556389587182732E-2</c:v>
                </c:pt>
                <c:pt idx="249">
                  <c:v>-1.3155869830364099E-2</c:v>
                </c:pt>
                <c:pt idx="250">
                  <c:v>-1.1844287477122913E-2</c:v>
                </c:pt>
                <c:pt idx="251">
                  <c:v>-1.0617252083087439E-2</c:v>
                </c:pt>
                <c:pt idx="252">
                  <c:v>-9.4707170377714561E-3</c:v>
                </c:pt>
                <c:pt idx="253">
                  <c:v>-8.4009662918596347E-3</c:v>
                </c:pt>
                <c:pt idx="254">
                  <c:v>-7.4046085134525617E-3</c:v>
                </c:pt>
                <c:pt idx="255">
                  <c:v>-6.4785712472211435E-3</c:v>
                </c:pt>
                <c:pt idx="256">
                  <c:v>-5.6200980371225104E-3</c:v>
                </c:pt>
                <c:pt idx="257">
                  <c:v>-4.8267510688976868E-3</c:v>
                </c:pt>
                <c:pt idx="258">
                  <c:v>-4.0964151649369486E-3</c:v>
                </c:pt>
                <c:pt idx="259">
                  <c:v>-3.4273072293152331E-3</c:v>
                </c:pt>
                <c:pt idx="260">
                  <c:v>-2.8179914035757897E-3</c:v>
                </c:pt>
                <c:pt idx="261">
                  <c:v>-2.267399523872005E-3</c:v>
                </c:pt>
                <c:pt idx="262">
                  <c:v>-1.7748601777085426E-3</c:v>
                </c:pt>
                <c:pt idx="263">
                  <c:v>-1.3401361339216401E-3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1-4F8C-83BC-9ADD69E3A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(deg)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Notch!$P$4</c:f>
              <c:strCache>
                <c:ptCount val="1"/>
                <c:pt idx="0">
                  <c:v>Phase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Notch!$E$5:$E$268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Notch!$P$5:$P$268</c:f>
              <c:numCache>
                <c:formatCode>General</c:formatCode>
                <c:ptCount val="264"/>
                <c:pt idx="0">
                  <c:v>-0.57217755490802702</c:v>
                </c:pt>
                <c:pt idx="1">
                  <c:v>-0.58895613531308133</c:v>
                </c:pt>
                <c:pt idx="2">
                  <c:v>-0.60622706832432438</c:v>
                </c:pt>
                <c:pt idx="3">
                  <c:v>-0.62400754710106943</c:v>
                </c:pt>
                <c:pt idx="4">
                  <c:v>-0.64230904458170135</c:v>
                </c:pt>
                <c:pt idx="5">
                  <c:v>-0.66114875911750903</c:v>
                </c:pt>
                <c:pt idx="6">
                  <c:v>-0.68053816908949361</c:v>
                </c:pt>
                <c:pt idx="7">
                  <c:v>-0.70049447889580174</c:v>
                </c:pt>
                <c:pt idx="8">
                  <c:v>-0.72104061967556887</c:v>
                </c:pt>
                <c:pt idx="9">
                  <c:v>-0.7421880801822085</c:v>
                </c:pt>
                <c:pt idx="10">
                  <c:v>-0.76395407631010914</c:v>
                </c:pt>
                <c:pt idx="11">
                  <c:v>-0.78636155196804103</c:v>
                </c:pt>
                <c:pt idx="12">
                  <c:v>-0.80942773271164581</c:v>
                </c:pt>
                <c:pt idx="13">
                  <c:v>-0.83316412551905494</c:v>
                </c:pt>
                <c:pt idx="14">
                  <c:v>-0.8576051382961718</c:v>
                </c:pt>
                <c:pt idx="15">
                  <c:v>-0.88276229036009002</c:v>
                </c:pt>
                <c:pt idx="16">
                  <c:v>-0.90865283132664754</c:v>
                </c:pt>
                <c:pt idx="17">
                  <c:v>-0.93530546683352411</c:v>
                </c:pt>
                <c:pt idx="18">
                  <c:v>-0.96274318700447592</c:v>
                </c:pt>
                <c:pt idx="19">
                  <c:v>-0.99098326627819655</c:v>
                </c:pt>
                <c:pt idx="20">
                  <c:v>-1.0200544382121015</c:v>
                </c:pt>
                <c:pt idx="21">
                  <c:v>-1.0499739973400357</c:v>
                </c:pt>
                <c:pt idx="22">
                  <c:v>-1.0807764252202494</c:v>
                </c:pt>
                <c:pt idx="23">
                  <c:v>-1.1124847662700297</c:v>
                </c:pt>
                <c:pt idx="24">
                  <c:v>-1.1451220783955371</c:v>
                </c:pt>
                <c:pt idx="25">
                  <c:v>-1.178722886533627</c:v>
                </c:pt>
                <c:pt idx="26">
                  <c:v>-1.213304553987169</c:v>
                </c:pt>
                <c:pt idx="27">
                  <c:v>-1.2489016404207574</c:v>
                </c:pt>
                <c:pt idx="28">
                  <c:v>-1.285548726343464</c:v>
                </c:pt>
                <c:pt idx="29">
                  <c:v>-1.323268959849117</c:v>
                </c:pt>
                <c:pt idx="30">
                  <c:v>-1.3621026942301997</c:v>
                </c:pt>
                <c:pt idx="31">
                  <c:v>-1.4020731258160823</c:v>
                </c:pt>
                <c:pt idx="32">
                  <c:v>-1.443220662234495</c:v>
                </c:pt>
                <c:pt idx="33">
                  <c:v>-1.4855742852572593</c:v>
                </c:pt>
                <c:pt idx="34">
                  <c:v>-1.5291744671812806</c:v>
                </c:pt>
                <c:pt idx="35">
                  <c:v>-1.5740617180000347</c:v>
                </c:pt>
                <c:pt idx="36">
                  <c:v>-1.6202651274237765</c:v>
                </c:pt>
                <c:pt idx="37">
                  <c:v>-1.6678252872146708</c:v>
                </c:pt>
                <c:pt idx="38">
                  <c:v>-1.7167885682601673</c:v>
                </c:pt>
                <c:pt idx="39">
                  <c:v>-1.7671899306043173</c:v>
                </c:pt>
                <c:pt idx="40">
                  <c:v>-1.8190815861759668</c:v>
                </c:pt>
                <c:pt idx="41">
                  <c:v>-1.872492877749766</c:v>
                </c:pt>
                <c:pt idx="42">
                  <c:v>-1.9274818791813504</c:v>
                </c:pt>
                <c:pt idx="43">
                  <c:v>-1.9840895379131192</c:v>
                </c:pt>
                <c:pt idx="44">
                  <c:v>-2.0423683492697369</c:v>
                </c:pt>
                <c:pt idx="45">
                  <c:v>-2.1023594237494718</c:v>
                </c:pt>
                <c:pt idx="46">
                  <c:v>-2.1641211738389186</c:v>
                </c:pt>
                <c:pt idx="47">
                  <c:v>-2.227706380550774</c:v>
                </c:pt>
                <c:pt idx="48">
                  <c:v>-2.2931621972304135</c:v>
                </c:pt>
                <c:pt idx="49">
                  <c:v>-2.3605531164460016</c:v>
                </c:pt>
                <c:pt idx="50">
                  <c:v>-2.4299380284205951</c:v>
                </c:pt>
                <c:pt idx="51">
                  <c:v>-2.5013644833883681</c:v>
                </c:pt>
                <c:pt idx="52">
                  <c:v>-2.5749089020715754</c:v>
                </c:pt>
                <c:pt idx="53">
                  <c:v>-2.6506191623584163</c:v>
                </c:pt>
                <c:pt idx="54">
                  <c:v>-2.7285777997060916</c:v>
                </c:pt>
                <c:pt idx="55">
                  <c:v>-2.8088388285603223</c:v>
                </c:pt>
                <c:pt idx="56">
                  <c:v>-2.8914737249589892</c:v>
                </c:pt>
                <c:pt idx="57">
                  <c:v>-2.9765599639329969</c:v>
                </c:pt>
                <c:pt idx="58">
                  <c:v>-3.0641637864152851</c:v>
                </c:pt>
                <c:pt idx="59">
                  <c:v>-3.1543747387414567</c:v>
                </c:pt>
                <c:pt idx="60">
                  <c:v>-3.247253912772635</c:v>
                </c:pt>
                <c:pt idx="61">
                  <c:v>-3.3428972830988317</c:v>
                </c:pt>
                <c:pt idx="62">
                  <c:v>-3.441383936958319</c:v>
                </c:pt>
                <c:pt idx="63">
                  <c:v>-3.542799131694462</c:v>
                </c:pt>
                <c:pt idx="64">
                  <c:v>-3.6472343399450566</c:v>
                </c:pt>
                <c:pt idx="65">
                  <c:v>-3.754781528973921</c:v>
                </c:pt>
                <c:pt idx="66">
                  <c:v>-3.8655389742988868</c:v>
                </c:pt>
                <c:pt idx="67">
                  <c:v>-3.9795997653895037</c:v>
                </c:pt>
                <c:pt idx="68">
                  <c:v>-4.0970691767468841</c:v>
                </c:pt>
                <c:pt idx="69">
                  <c:v>-4.2180589692191273</c:v>
                </c:pt>
                <c:pt idx="70">
                  <c:v>-4.3426701050307903</c:v>
                </c:pt>
                <c:pt idx="71">
                  <c:v>-4.4710217269053718</c:v>
                </c:pt>
                <c:pt idx="72">
                  <c:v>-4.6032281041821443</c:v>
                </c:pt>
                <c:pt idx="73">
                  <c:v>-4.7394102856197318</c:v>
                </c:pt>
                <c:pt idx="74">
                  <c:v>-4.8796962016903036</c:v>
                </c:pt>
                <c:pt idx="75">
                  <c:v>-5.0242149677792565</c:v>
                </c:pt>
                <c:pt idx="76">
                  <c:v>-5.1731027953321345</c:v>
                </c:pt>
                <c:pt idx="77">
                  <c:v>-5.3264973038804255</c:v>
                </c:pt>
                <c:pt idx="78">
                  <c:v>-5.4845434617641136</c:v>
                </c:pt>
                <c:pt idx="79">
                  <c:v>-5.6473937408721495</c:v>
                </c:pt>
                <c:pt idx="80">
                  <c:v>-5.8152082860653502</c:v>
                </c:pt>
                <c:pt idx="81">
                  <c:v>-5.9881375640625398</c:v>
                </c:pt>
                <c:pt idx="82">
                  <c:v>-6.1663634257257227</c:v>
                </c:pt>
                <c:pt idx="83">
                  <c:v>-6.3500525856680401</c:v>
                </c:pt>
                <c:pt idx="84">
                  <c:v>-6.5393919173816837</c:v>
                </c:pt>
                <c:pt idx="85">
                  <c:v>-6.7345652798936575</c:v>
                </c:pt>
                <c:pt idx="86">
                  <c:v>-6.9357772575891747</c:v>
                </c:pt>
                <c:pt idx="87">
                  <c:v>-7.1432240720118179</c:v>
                </c:pt>
                <c:pt idx="88">
                  <c:v>-7.3571292097492194</c:v>
                </c:pt>
                <c:pt idx="89">
                  <c:v>-7.5777143456497376</c:v>
                </c:pt>
                <c:pt idx="90">
                  <c:v>-7.8052055582974136</c:v>
                </c:pt>
                <c:pt idx="91">
                  <c:v>-8.0398515238744714</c:v>
                </c:pt>
                <c:pt idx="92">
                  <c:v>-8.281912193147118</c:v>
                </c:pt>
                <c:pt idx="93">
                  <c:v>-8.5316354220767483</c:v>
                </c:pt>
                <c:pt idx="94">
                  <c:v>-8.7893170944668721</c:v>
                </c:pt>
                <c:pt idx="95">
                  <c:v>-9.0552421563804053</c:v>
                </c:pt>
                <c:pt idx="96">
                  <c:v>-9.3297090401327338</c:v>
                </c:pt>
                <c:pt idx="97">
                  <c:v>-9.6130484830073968</c:v>
                </c:pt>
                <c:pt idx="98">
                  <c:v>-9.9055821930139381</c:v>
                </c:pt>
                <c:pt idx="99">
                  <c:v>-10.207678005437888</c:v>
                </c:pt>
                <c:pt idx="100">
                  <c:v>-10.519690348965526</c:v>
                </c:pt>
                <c:pt idx="101">
                  <c:v>-10.842021931168121</c:v>
                </c:pt>
                <c:pt idx="102">
                  <c:v>-11.1750762638565</c:v>
                </c:pt>
                <c:pt idx="103">
                  <c:v>-11.5192893749234</c:v>
                </c:pt>
                <c:pt idx="104">
                  <c:v>-11.875112799847173</c:v>
                </c:pt>
                <c:pt idx="105">
                  <c:v>-12.243027350099315</c:v>
                </c:pt>
                <c:pt idx="106">
                  <c:v>-12.623544839233686</c:v>
                </c:pt>
                <c:pt idx="107">
                  <c:v>-13.017203686911863</c:v>
                </c:pt>
                <c:pt idx="108">
                  <c:v>-13.42457082222221</c:v>
                </c:pt>
                <c:pt idx="109">
                  <c:v>-13.846250115151928</c:v>
                </c:pt>
                <c:pt idx="110">
                  <c:v>-14.282878424396737</c:v>
                </c:pt>
                <c:pt idx="111">
                  <c:v>-14.735147392115964</c:v>
                </c:pt>
                <c:pt idx="112">
                  <c:v>-15.203767881327638</c:v>
                </c:pt>
                <c:pt idx="113">
                  <c:v>-15.689511463096908</c:v>
                </c:pt>
                <c:pt idx="114">
                  <c:v>-16.193201167904622</c:v>
                </c:pt>
                <c:pt idx="115">
                  <c:v>-16.715708642667909</c:v>
                </c:pt>
                <c:pt idx="116">
                  <c:v>-17.257958005223806</c:v>
                </c:pt>
                <c:pt idx="117">
                  <c:v>-17.82095701354185</c:v>
                </c:pt>
                <c:pt idx="118">
                  <c:v>-18.405755149492375</c:v>
                </c:pt>
                <c:pt idx="119">
                  <c:v>-19.013495788274845</c:v>
                </c:pt>
                <c:pt idx="120">
                  <c:v>-19.645395101814501</c:v>
                </c:pt>
                <c:pt idx="121">
                  <c:v>-20.302754930691464</c:v>
                </c:pt>
                <c:pt idx="122">
                  <c:v>-20.986976555566844</c:v>
                </c:pt>
                <c:pt idx="123">
                  <c:v>-21.699561088704328</c:v>
                </c:pt>
                <c:pt idx="124">
                  <c:v>-22.442117180743953</c:v>
                </c:pt>
                <c:pt idx="125">
                  <c:v>-23.216369221602552</c:v>
                </c:pt>
                <c:pt idx="126">
                  <c:v>-24.02418098020938</c:v>
                </c:pt>
                <c:pt idx="127">
                  <c:v>-24.867550599178756</c:v>
                </c:pt>
                <c:pt idx="128">
                  <c:v>-25.748620161586558</c:v>
                </c:pt>
                <c:pt idx="129">
                  <c:v>-26.669693328392821</c:v>
                </c:pt>
                <c:pt idx="130">
                  <c:v>-27.633253825017857</c:v>
                </c:pt>
                <c:pt idx="131">
                  <c:v>-28.641952291469767</c:v>
                </c:pt>
                <c:pt idx="132">
                  <c:v>-29.698631489298432</c:v>
                </c:pt>
                <c:pt idx="133">
                  <c:v>-30.806360724126172</c:v>
                </c:pt>
                <c:pt idx="134">
                  <c:v>-31.968394729080376</c:v>
                </c:pt>
                <c:pt idx="135">
                  <c:v>-33.188212014217079</c:v>
                </c:pt>
                <c:pt idx="136">
                  <c:v>-34.469527322978372</c:v>
                </c:pt>
                <c:pt idx="137">
                  <c:v>-35.816255483440926</c:v>
                </c:pt>
                <c:pt idx="138">
                  <c:v>-37.232539367002282</c:v>
                </c:pt>
                <c:pt idx="139">
                  <c:v>-38.722727189432135</c:v>
                </c:pt>
                <c:pt idx="140">
                  <c:v>-40.291338640546513</c:v>
                </c:pt>
                <c:pt idx="141">
                  <c:v>-41.94302682737726</c:v>
                </c:pt>
                <c:pt idx="142">
                  <c:v>-43.682564837860141</c:v>
                </c:pt>
                <c:pt idx="143">
                  <c:v>-45.514703431972571</c:v>
                </c:pt>
                <c:pt idx="144">
                  <c:v>-47.444155268852825</c:v>
                </c:pt>
                <c:pt idx="145">
                  <c:v>-49.475410122478664</c:v>
                </c:pt>
                <c:pt idx="146">
                  <c:v>-51.612621772400573</c:v>
                </c:pt>
                <c:pt idx="147">
                  <c:v>-53.859375612439941</c:v>
                </c:pt>
                <c:pt idx="148">
                  <c:v>-56.218543697190974</c:v>
                </c:pt>
                <c:pt idx="149">
                  <c:v>-58.691927360164371</c:v>
                </c:pt>
                <c:pt idx="150">
                  <c:v>-61.28007814707798</c:v>
                </c:pt>
                <c:pt idx="151">
                  <c:v>-63.981943916760422</c:v>
                </c:pt>
                <c:pt idx="152">
                  <c:v>-66.794561591635272</c:v>
                </c:pt>
                <c:pt idx="153">
                  <c:v>-69.712863717738543</c:v>
                </c:pt>
                <c:pt idx="154">
                  <c:v>-72.729409030764543</c:v>
                </c:pt>
                <c:pt idx="155">
                  <c:v>-75.834288153488103</c:v>
                </c:pt>
                <c:pt idx="156">
                  <c:v>-79.015115416850392</c:v>
                </c:pt>
                <c:pt idx="157">
                  <c:v>-82.257217632167141</c:v>
                </c:pt>
                <c:pt idx="158">
                  <c:v>-85.543908612199061</c:v>
                </c:pt>
                <c:pt idx="159">
                  <c:v>-88.85696733727174</c:v>
                </c:pt>
                <c:pt idx="160">
                  <c:v>87.822734756743955</c:v>
                </c:pt>
                <c:pt idx="161">
                  <c:v>84.514607348646337</c:v>
                </c:pt>
                <c:pt idx="162">
                  <c:v>81.237609451526154</c:v>
                </c:pt>
                <c:pt idx="163">
                  <c:v>78.009613330483617</c:v>
                </c:pt>
                <c:pt idx="164">
                  <c:v>74.846810037181328</c:v>
                </c:pt>
                <c:pt idx="165">
                  <c:v>71.763303978316685</c:v>
                </c:pt>
                <c:pt idx="166">
                  <c:v>68.770824516242655</c:v>
                </c:pt>
                <c:pt idx="167">
                  <c:v>65.878640752305472</c:v>
                </c:pt>
                <c:pt idx="168">
                  <c:v>63.093542131833068</c:v>
                </c:pt>
                <c:pt idx="169">
                  <c:v>60.420047453611602</c:v>
                </c:pt>
                <c:pt idx="170">
                  <c:v>57.860556279106838</c:v>
                </c:pt>
                <c:pt idx="171">
                  <c:v>55.415690198938385</c:v>
                </c:pt>
                <c:pt idx="172">
                  <c:v>53.084541114400736</c:v>
                </c:pt>
                <c:pt idx="173">
                  <c:v>50.864986056752478</c:v>
                </c:pt>
                <c:pt idx="174">
                  <c:v>48.753956503438566</c:v>
                </c:pt>
                <c:pt idx="175">
                  <c:v>46.747681226718903</c:v>
                </c:pt>
                <c:pt idx="176">
                  <c:v>44.841909199705633</c:v>
                </c:pt>
                <c:pt idx="177">
                  <c:v>43.032071551775367</c:v>
                </c:pt>
                <c:pt idx="178">
                  <c:v>41.313440978281832</c:v>
                </c:pt>
                <c:pt idx="179">
                  <c:v>39.681236396993221</c:v>
                </c:pt>
                <c:pt idx="180">
                  <c:v>38.130725657148496</c:v>
                </c:pt>
                <c:pt idx="181">
                  <c:v>36.657273127164039</c:v>
                </c:pt>
                <c:pt idx="182">
                  <c:v>35.256396103001599</c:v>
                </c:pt>
                <c:pt idx="183">
                  <c:v>33.923802881462372</c:v>
                </c:pt>
                <c:pt idx="184">
                  <c:v>32.655403888796933</c:v>
                </c:pt>
                <c:pt idx="185">
                  <c:v>31.447329100668565</c:v>
                </c:pt>
                <c:pt idx="186">
                  <c:v>30.2959306563721</c:v>
                </c:pt>
                <c:pt idx="187">
                  <c:v>29.197779208749701</c:v>
                </c:pt>
                <c:pt idx="188">
                  <c:v>28.14966540840274</c:v>
                </c:pt>
                <c:pt idx="189">
                  <c:v>27.148584750012379</c:v>
                </c:pt>
                <c:pt idx="190">
                  <c:v>26.191735752389562</c:v>
                </c:pt>
                <c:pt idx="191">
                  <c:v>25.276505529268068</c:v>
                </c:pt>
                <c:pt idx="192">
                  <c:v>24.400459799617124</c:v>
                </c:pt>
                <c:pt idx="193">
                  <c:v>23.561330254915532</c:v>
                </c:pt>
                <c:pt idx="194">
                  <c:v>22.757009667988555</c:v>
                </c:pt>
                <c:pt idx="195">
                  <c:v>21.98553183561495</c:v>
                </c:pt>
                <c:pt idx="196">
                  <c:v>21.245070236601791</c:v>
                </c:pt>
                <c:pt idx="197">
                  <c:v>20.533920874235058</c:v>
                </c:pt>
                <c:pt idx="198">
                  <c:v>19.850498963989519</c:v>
                </c:pt>
                <c:pt idx="199">
                  <c:v>19.193324801916297</c:v>
                </c:pt>
                <c:pt idx="200">
                  <c:v>18.561020785832522</c:v>
                </c:pt>
                <c:pt idx="201">
                  <c:v>17.95229908266278</c:v>
                </c:pt>
                <c:pt idx="202">
                  <c:v>17.365959080127396</c:v>
                </c:pt>
                <c:pt idx="203">
                  <c:v>16.80087561418345</c:v>
                </c:pt>
                <c:pt idx="204">
                  <c:v>16.255998733313429</c:v>
                </c:pt>
                <c:pt idx="205">
                  <c:v>15.730343316968172</c:v>
                </c:pt>
                <c:pt idx="206">
                  <c:v>15.22298616642664</c:v>
                </c:pt>
                <c:pt idx="207">
                  <c:v>14.733061945531876</c:v>
                </c:pt>
                <c:pt idx="208">
                  <c:v>14.259756886587434</c:v>
                </c:pt>
                <c:pt idx="209">
                  <c:v>13.802305744899302</c:v>
                </c:pt>
                <c:pt idx="210">
                  <c:v>13.359989485627562</c:v>
                </c:pt>
                <c:pt idx="211">
                  <c:v>12.932128865254459</c:v>
                </c:pt>
                <c:pt idx="212">
                  <c:v>12.518084555528546</c:v>
                </c:pt>
                <c:pt idx="213">
                  <c:v>12.117251539459431</c:v>
                </c:pt>
                <c:pt idx="214">
                  <c:v>11.729059011612614</c:v>
                </c:pt>
                <c:pt idx="215">
                  <c:v>11.352965822667414</c:v>
                </c:pt>
                <c:pt idx="216">
                  <c:v>10.988459717888892</c:v>
                </c:pt>
                <c:pt idx="217">
                  <c:v>10.635054473778132</c:v>
                </c:pt>
                <c:pt idx="218">
                  <c:v>10.292288536177486</c:v>
                </c:pt>
                <c:pt idx="219">
                  <c:v>9.9597228383249661</c:v>
                </c:pt>
                <c:pt idx="220">
                  <c:v>9.6369398567162126</c:v>
                </c:pt>
                <c:pt idx="221">
                  <c:v>9.3235411441113012</c:v>
                </c:pt>
                <c:pt idx="222">
                  <c:v>9.0191469939293487</c:v>
                </c:pt>
                <c:pt idx="223">
                  <c:v>8.7233946077851989</c:v>
                </c:pt>
                <c:pt idx="224">
                  <c:v>8.4359369861605416</c:v>
                </c:pt>
                <c:pt idx="225">
                  <c:v>8.1564418919058763</c:v>
                </c:pt>
                <c:pt idx="226">
                  <c:v>7.8845908801213866</c:v>
                </c:pt>
                <c:pt idx="227">
                  <c:v>7.620078388481943</c:v>
                </c:pt>
                <c:pt idx="228">
                  <c:v>7.3626106408184011</c:v>
                </c:pt>
                <c:pt idx="229">
                  <c:v>7.1119050216964377</c:v>
                </c:pt>
                <c:pt idx="230">
                  <c:v>6.8676894477156676</c:v>
                </c:pt>
                <c:pt idx="231">
                  <c:v>6.6297010230946265</c:v>
                </c:pt>
                <c:pt idx="232">
                  <c:v>6.397686286858165</c:v>
                </c:pt>
                <c:pt idx="233">
                  <c:v>6.1713996567272487</c:v>
                </c:pt>
                <c:pt idx="234">
                  <c:v>5.9506033062710086</c:v>
                </c:pt>
                <c:pt idx="235">
                  <c:v>5.7350664353167744</c:v>
                </c:pt>
                <c:pt idx="236">
                  <c:v>5.5245649191469894</c:v>
                </c:pt>
                <c:pt idx="237">
                  <c:v>5.3188803175425328</c:v>
                </c:pt>
                <c:pt idx="238">
                  <c:v>5.1177996654706739</c:v>
                </c:pt>
                <c:pt idx="239">
                  <c:v>4.9211148508503371</c:v>
                </c:pt>
                <c:pt idx="240">
                  <c:v>4.7286222201638806</c:v>
                </c:pt>
                <c:pt idx="241">
                  <c:v>4.5401217878290865</c:v>
                </c:pt>
                <c:pt idx="242">
                  <c:v>4.3554168702934222</c:v>
                </c:pt>
                <c:pt idx="243">
                  <c:v>4.1743137322351362</c:v>
                </c:pt>
                <c:pt idx="244">
                  <c:v>3.9966206485926818</c:v>
                </c:pt>
                <c:pt idx="245">
                  <c:v>3.8221478133598907</c:v>
                </c:pt>
                <c:pt idx="246">
                  <c:v>3.6507063381136944</c:v>
                </c:pt>
                <c:pt idx="247">
                  <c:v>3.482107882202663</c:v>
                </c:pt>
                <c:pt idx="248">
                  <c:v>3.3161640128185201</c:v>
                </c:pt>
                <c:pt idx="249">
                  <c:v>3.1526853077684738</c:v>
                </c:pt>
                <c:pt idx="250">
                  <c:v>2.9914809376072835</c:v>
                </c:pt>
                <c:pt idx="251">
                  <c:v>2.83235744373451</c:v>
                </c:pt>
                <c:pt idx="252">
                  <c:v>2.6751182354120573</c:v>
                </c:pt>
                <c:pt idx="253">
                  <c:v>2.5195622194050884</c:v>
                </c:pt>
                <c:pt idx="254">
                  <c:v>2.3654829438689928</c:v>
                </c:pt>
                <c:pt idx="255">
                  <c:v>2.2126672453554699</c:v>
                </c:pt>
                <c:pt idx="256">
                  <c:v>2.0608936796013255</c:v>
                </c:pt>
                <c:pt idx="257">
                  <c:v>1.909931114394644</c:v>
                </c:pt>
                <c:pt idx="258">
                  <c:v>1.7595366690748562</c:v>
                </c:pt>
                <c:pt idx="259">
                  <c:v>1.6094535012902018</c:v>
                </c:pt>
                <c:pt idx="260">
                  <c:v>1.4594083448728732</c:v>
                </c:pt>
                <c:pt idx="261">
                  <c:v>1.3091083927512575</c:v>
                </c:pt>
                <c:pt idx="262">
                  <c:v>1.1582378651863465</c:v>
                </c:pt>
                <c:pt idx="263">
                  <c:v>1.0064536228318492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4-4492-B318-251565A5B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Delay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Notch!$Q$4</c:f>
              <c:strCache>
                <c:ptCount val="1"/>
                <c:pt idx="0">
                  <c:v>Group Delay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Notch!$E$5:$E$268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Notch!$Q$5:$Q$268</c:f>
              <c:numCache>
                <c:formatCode>General</c:formatCode>
                <c:ptCount val="264"/>
                <c:pt idx="1">
                  <c:v>0.15896032671151922</c:v>
                </c:pt>
                <c:pt idx="2">
                  <c:v>0.15896227276381567</c:v>
                </c:pt>
                <c:pt idx="3">
                  <c:v>0.15896433480621813</c:v>
                </c:pt>
                <c:pt idx="4">
                  <c:v>0.15896651970530087</c:v>
                </c:pt>
                <c:pt idx="5">
                  <c:v>0.15896883468178477</c:v>
                </c:pt>
                <c:pt idx="6">
                  <c:v>0.15897128732113852</c:v>
                </c:pt>
                <c:pt idx="7">
                  <c:v>0.15897388559337924</c:v>
                </c:pt>
                <c:pt idx="8">
                  <c:v>0.15897663865496078</c:v>
                </c:pt>
                <c:pt idx="9">
                  <c:v>0.1589795557558232</c:v>
                </c:pt>
                <c:pt idx="10">
                  <c:v>0.15898264621425076</c:v>
                </c:pt>
                <c:pt idx="11">
                  <c:v>0.15898592066079148</c:v>
                </c:pt>
                <c:pt idx="12">
                  <c:v>0.15898939029228534</c:v>
                </c:pt>
                <c:pt idx="13">
                  <c:v>0.15899306598752205</c:v>
                </c:pt>
                <c:pt idx="14">
                  <c:v>0.15899696055891804</c:v>
                </c:pt>
                <c:pt idx="15">
                  <c:v>0.15900108749790279</c:v>
                </c:pt>
                <c:pt idx="16">
                  <c:v>0.15900545954355244</c:v>
                </c:pt>
                <c:pt idx="17">
                  <c:v>0.15901009155973511</c:v>
                </c:pt>
                <c:pt idx="18">
                  <c:v>0.15901499971574226</c:v>
                </c:pt>
                <c:pt idx="19">
                  <c:v>0.15902019997815478</c:v>
                </c:pt>
                <c:pt idx="20">
                  <c:v>0.15902570967301752</c:v>
                </c:pt>
                <c:pt idx="21">
                  <c:v>0.15903154700819708</c:v>
                </c:pt>
                <c:pt idx="22">
                  <c:v>0.15903773172353206</c:v>
                </c:pt>
                <c:pt idx="23">
                  <c:v>0.15904428519010233</c:v>
                </c:pt>
                <c:pt idx="24">
                  <c:v>0.15905122868181021</c:v>
                </c:pt>
                <c:pt idx="25">
                  <c:v>0.15905858582372304</c:v>
                </c:pt>
                <c:pt idx="26">
                  <c:v>0.15906638080965391</c:v>
                </c:pt>
                <c:pt idx="27">
                  <c:v>0.15907463907473696</c:v>
                </c:pt>
                <c:pt idx="28">
                  <c:v>0.15908338943023456</c:v>
                </c:pt>
                <c:pt idx="29">
                  <c:v>0.15909266080259904</c:v>
                </c:pt>
                <c:pt idx="30">
                  <c:v>0.15910248435382943</c:v>
                </c:pt>
                <c:pt idx="31">
                  <c:v>0.15911289284530269</c:v>
                </c:pt>
                <c:pt idx="32">
                  <c:v>0.15912392074811077</c:v>
                </c:pt>
                <c:pt idx="33">
                  <c:v>0.15913560508726105</c:v>
                </c:pt>
                <c:pt idx="34">
                  <c:v>0.15914798482997997</c:v>
                </c:pt>
                <c:pt idx="35">
                  <c:v>0.15916110266769529</c:v>
                </c:pt>
                <c:pt idx="36">
                  <c:v>0.15917500180433866</c:v>
                </c:pt>
                <c:pt idx="37">
                  <c:v>0.15918972764755604</c:v>
                </c:pt>
                <c:pt idx="38">
                  <c:v>0.15920533069796133</c:v>
                </c:pt>
                <c:pt idx="39">
                  <c:v>0.15922186317446294</c:v>
                </c:pt>
                <c:pt idx="40">
                  <c:v>0.15923938101969332</c:v>
                </c:pt>
                <c:pt idx="41">
                  <c:v>0.15925794205249993</c:v>
                </c:pt>
                <c:pt idx="42">
                  <c:v>0.15927760813226791</c:v>
                </c:pt>
                <c:pt idx="43">
                  <c:v>0.15929844643616226</c:v>
                </c:pt>
                <c:pt idx="44">
                  <c:v>0.15932052662308399</c:v>
                </c:pt>
                <c:pt idx="45">
                  <c:v>0.15934392193040672</c:v>
                </c:pt>
                <c:pt idx="46">
                  <c:v>0.15936871055748303</c:v>
                </c:pt>
                <c:pt idx="47">
                  <c:v>0.15939497716776313</c:v>
                </c:pt>
                <c:pt idx="48">
                  <c:v>0.1594228084164824</c:v>
                </c:pt>
                <c:pt idx="49">
                  <c:v>0.15945229797366123</c:v>
                </c:pt>
                <c:pt idx="50">
                  <c:v>0.15948354703855439</c:v>
                </c:pt>
                <c:pt idx="51">
                  <c:v>0.15951665810815643</c:v>
                </c:pt>
                <c:pt idx="52">
                  <c:v>0.15955174312542794</c:v>
                </c:pt>
                <c:pt idx="53">
                  <c:v>0.15958891984713791</c:v>
                </c:pt>
                <c:pt idx="54">
                  <c:v>0.15962831373301567</c:v>
                </c:pt>
                <c:pt idx="55">
                  <c:v>0.15967005827749309</c:v>
                </c:pt>
                <c:pt idx="56">
                  <c:v>0.15971429090257813</c:v>
                </c:pt>
                <c:pt idx="57">
                  <c:v>0.15976116250959058</c:v>
                </c:pt>
                <c:pt idx="58">
                  <c:v>0.15981083032750329</c:v>
                </c:pt>
                <c:pt idx="59">
                  <c:v>0.15986346327515766</c:v>
                </c:pt>
                <c:pt idx="60">
                  <c:v>0.1599192373657489</c:v>
                </c:pt>
                <c:pt idx="61">
                  <c:v>0.15997833966633285</c:v>
                </c:pt>
                <c:pt idx="62">
                  <c:v>0.16004097256263991</c:v>
                </c:pt>
                <c:pt idx="63">
                  <c:v>0.16010734542032595</c:v>
                </c:pt>
                <c:pt idx="64">
                  <c:v>0.1601776824560194</c:v>
                </c:pt>
                <c:pt idx="65">
                  <c:v>0.16025222172880854</c:v>
                </c:pt>
                <c:pt idx="66">
                  <c:v>0.16033121598161873</c:v>
                </c:pt>
                <c:pt idx="67">
                  <c:v>0.16041493129829734</c:v>
                </c:pt>
                <c:pt idx="68">
                  <c:v>0.1605036499936891</c:v>
                </c:pt>
                <c:pt idx="69">
                  <c:v>0.1605976761443785</c:v>
                </c:pt>
                <c:pt idx="70">
                  <c:v>0.1606973277257599</c:v>
                </c:pt>
                <c:pt idx="71">
                  <c:v>0.16080294199212869</c:v>
                </c:pt>
                <c:pt idx="72">
                  <c:v>0.16091487901144652</c:v>
                </c:pt>
                <c:pt idx="73">
                  <c:v>0.16103351808208799</c:v>
                </c:pt>
                <c:pt idx="74">
                  <c:v>0.16115926393549704</c:v>
                </c:pt>
                <c:pt idx="75">
                  <c:v>0.16129254566827025</c:v>
                </c:pt>
                <c:pt idx="76">
                  <c:v>0.16143381816542229</c:v>
                </c:pt>
                <c:pt idx="77">
                  <c:v>0.16158356354895193</c:v>
                </c:pt>
                <c:pt idx="78">
                  <c:v>0.16174229275778934</c:v>
                </c:pt>
                <c:pt idx="79">
                  <c:v>0.16191055027424378</c:v>
                </c:pt>
                <c:pt idx="80">
                  <c:v>0.16208891631334793</c:v>
                </c:pt>
                <c:pt idx="81">
                  <c:v>0.16227799923913019</c:v>
                </c:pt>
                <c:pt idx="82">
                  <c:v>0.16247845026363186</c:v>
                </c:pt>
                <c:pt idx="83">
                  <c:v>0.16269096276071685</c:v>
                </c:pt>
                <c:pt idx="84">
                  <c:v>0.16291626803378123</c:v>
                </c:pt>
                <c:pt idx="85">
                  <c:v>0.16315514436183048</c:v>
                </c:pt>
                <c:pt idx="86">
                  <c:v>0.1634084201453998</c:v>
                </c:pt>
                <c:pt idx="87">
                  <c:v>0.16367697300858047</c:v>
                </c:pt>
                <c:pt idx="88">
                  <c:v>0.16396173684689147</c:v>
                </c:pt>
                <c:pt idx="89">
                  <c:v>0.16426370934870752</c:v>
                </c:pt>
                <c:pt idx="90">
                  <c:v>0.16458393934950788</c:v>
                </c:pt>
                <c:pt idx="91">
                  <c:v>0.16492354667775624</c:v>
                </c:pt>
                <c:pt idx="92">
                  <c:v>0.16528373146667272</c:v>
                </c:pt>
                <c:pt idx="93">
                  <c:v>0.16566575179490861</c:v>
                </c:pt>
                <c:pt idx="94">
                  <c:v>0.16607095503721461</c:v>
                </c:pt>
                <c:pt idx="95">
                  <c:v>0.16650078384708505</c:v>
                </c:pt>
                <c:pt idx="96">
                  <c:v>0.16695675252888129</c:v>
                </c:pt>
                <c:pt idx="97">
                  <c:v>0.16744048675357387</c:v>
                </c:pt>
                <c:pt idx="98">
                  <c:v>0.1679537098315611</c:v>
                </c:pt>
                <c:pt idx="99">
                  <c:v>0.1684982600118414</c:v>
                </c:pt>
                <c:pt idx="100">
                  <c:v>0.16907609181315941</c:v>
                </c:pt>
                <c:pt idx="101">
                  <c:v>0.16968928382797716</c:v>
                </c:pt>
                <c:pt idx="102">
                  <c:v>0.17034005820709738</c:v>
                </c:pt>
                <c:pt idx="103">
                  <c:v>0.17103077197770938</c:v>
                </c:pt>
                <c:pt idx="104">
                  <c:v>0.17176393760705488</c:v>
                </c:pt>
                <c:pt idx="105">
                  <c:v>0.17254222650495657</c:v>
                </c:pt>
                <c:pt idx="106">
                  <c:v>0.17336849254908371</c:v>
                </c:pt>
                <c:pt idx="107">
                  <c:v>0.17424577715374584</c:v>
                </c:pt>
                <c:pt idx="108">
                  <c:v>0.17517731374420556</c:v>
                </c:pt>
                <c:pt idx="109">
                  <c:v>0.17616654673623386</c:v>
                </c:pt>
                <c:pt idx="110">
                  <c:v>0.17721714440142514</c:v>
                </c:pt>
                <c:pt idx="111">
                  <c:v>0.17833302881726182</c:v>
                </c:pt>
                <c:pt idx="112">
                  <c:v>0.17951836677288455</c:v>
                </c:pt>
                <c:pt idx="113">
                  <c:v>0.18077758342089265</c:v>
                </c:pt>
                <c:pt idx="114">
                  <c:v>0.18211541110681334</c:v>
                </c:pt>
                <c:pt idx="115">
                  <c:v>0.1835368806424191</c:v>
                </c:pt>
                <c:pt idx="116">
                  <c:v>0.1850473266323408</c:v>
                </c:pt>
                <c:pt idx="117">
                  <c:v>0.18665244005165413</c:v>
                </c:pt>
                <c:pt idx="118">
                  <c:v>0.18835825543577844</c:v>
                </c:pt>
                <c:pt idx="119">
                  <c:v>0.19017116412594429</c:v>
                </c:pt>
                <c:pt idx="120">
                  <c:v>0.19209795685243991</c:v>
                </c:pt>
                <c:pt idx="121">
                  <c:v>0.19414580339364279</c:v>
                </c:pt>
                <c:pt idx="122">
                  <c:v>0.19632227997374602</c:v>
                </c:pt>
                <c:pt idx="123">
                  <c:v>0.19863537189537989</c:v>
                </c:pt>
                <c:pt idx="124">
                  <c:v>0.20109345739784507</c:v>
                </c:pt>
                <c:pt idx="125">
                  <c:v>0.20370529305033239</c:v>
                </c:pt>
                <c:pt idx="126">
                  <c:v>0.20648001395773119</c:v>
                </c:pt>
                <c:pt idx="127">
                  <c:v>0.20942709642470511</c:v>
                </c:pt>
                <c:pt idx="128">
                  <c:v>0.21255627409049629</c:v>
                </c:pt>
                <c:pt idx="129">
                  <c:v>0.21587746793413962</c:v>
                </c:pt>
                <c:pt idx="130">
                  <c:v>0.21940070290912259</c:v>
                </c:pt>
                <c:pt idx="131">
                  <c:v>0.22313592983958322</c:v>
                </c:pt>
                <c:pt idx="132">
                  <c:v>0.22709281047631924</c:v>
                </c:pt>
                <c:pt idx="133">
                  <c:v>0.23128053729239989</c:v>
                </c:pt>
                <c:pt idx="134">
                  <c:v>0.23570745969037663</c:v>
                </c:pt>
                <c:pt idx="135">
                  <c:v>0.24038063178668675</c:v>
                </c:pt>
                <c:pt idx="136">
                  <c:v>0.24530536903941563</c:v>
                </c:pt>
                <c:pt idx="137">
                  <c:v>0.25048454651519192</c:v>
                </c:pt>
                <c:pt idx="138">
                  <c:v>0.25591779521886565</c:v>
                </c:pt>
                <c:pt idx="139">
                  <c:v>0.26160058001824543</c:v>
                </c:pt>
                <c:pt idx="140">
                  <c:v>0.26752299512956401</c:v>
                </c:pt>
                <c:pt idx="141">
                  <c:v>0.27366836313944698</c:v>
                </c:pt>
                <c:pt idx="142">
                  <c:v>0.28001170735365793</c:v>
                </c:pt>
                <c:pt idx="143">
                  <c:v>0.28651788163459602</c:v>
                </c:pt>
                <c:pt idx="144">
                  <c:v>0.29313959306138221</c:v>
                </c:pt>
                <c:pt idx="145">
                  <c:v>0.29981532949361694</c:v>
                </c:pt>
                <c:pt idx="146">
                  <c:v>0.30646721597617416</c:v>
                </c:pt>
                <c:pt idx="147">
                  <c:v>0.31299909670842219</c:v>
                </c:pt>
                <c:pt idx="148">
                  <c:v>0.3192951057470968</c:v>
                </c:pt>
                <c:pt idx="149">
                  <c:v>0.32521893490074194</c:v>
                </c:pt>
                <c:pt idx="150">
                  <c:v>0.33061432775940897</c:v>
                </c:pt>
                <c:pt idx="151">
                  <c:v>0.33530727308950381</c:v>
                </c:pt>
                <c:pt idx="152">
                  <c:v>0.33911016331523419</c:v>
                </c:pt>
                <c:pt idx="153">
                  <c:v>0.34182851193058</c:v>
                </c:pt>
                <c:pt idx="154">
                  <c:v>0.34327013036285337</c:v>
                </c:pt>
                <c:pt idx="155">
                  <c:v>0.34325655614851841</c:v>
                </c:pt>
                <c:pt idx="156">
                  <c:v>0.34163607384833999</c:v>
                </c:pt>
                <c:pt idx="157">
                  <c:v>0.3382970458392397</c:v>
                </c:pt>
                <c:pt idx="158">
                  <c:v>0.33317995477489842</c:v>
                </c:pt>
                <c:pt idx="159">
                  <c:v>0.3262864128466007</c:v>
                </c:pt>
                <c:pt idx="160">
                  <c:v>-16.904573207030634</c:v>
                </c:pt>
                <c:pt idx="161">
                  <c:v>0.30750222699051838</c:v>
                </c:pt>
                <c:pt idx="162">
                  <c:v>0.29593079072181677</c:v>
                </c:pt>
                <c:pt idx="163">
                  <c:v>0.2832019724709936</c:v>
                </c:pt>
                <c:pt idx="164">
                  <c:v>0.26957771542945363</c:v>
                </c:pt>
                <c:pt idx="165">
                  <c:v>0.25533211731927985</c:v>
                </c:pt>
                <c:pt idx="166">
                  <c:v>0.2407352270878037</c:v>
                </c:pt>
                <c:pt idx="167">
                  <c:v>0.22603930551391332</c:v>
                </c:pt>
                <c:pt idx="168">
                  <c:v>0.21146850836477543</c:v>
                </c:pt>
                <c:pt idx="169">
                  <c:v>0.1972125572918163</c:v>
                </c:pt>
                <c:pt idx="170">
                  <c:v>0.18342400110827076</c:v>
                </c:pt>
                <c:pt idx="171">
                  <c:v>0.17021855171713979</c:v>
                </c:pt>
                <c:pt idx="172">
                  <c:v>0.15767772305321759</c:v>
                </c:pt>
                <c:pt idx="173">
                  <c:v>0.14585278805840327</c:v>
                </c:pt>
                <c:pt idx="174">
                  <c:v>0.13476954113841161</c:v>
                </c:pt>
                <c:pt idx="175">
                  <c:v>0.12443313639620508</c:v>
                </c:pt>
                <c:pt idx="176">
                  <c:v>0.11483271626040591</c:v>
                </c:pt>
                <c:pt idx="177">
                  <c:v>0.10594551967896597</c:v>
                </c:pt>
                <c:pt idx="178">
                  <c:v>9.774040740939044E-2</c:v>
                </c:pt>
                <c:pt idx="179">
                  <c:v>9.0180775497717497E-2</c:v>
                </c:pt>
                <c:pt idx="180">
                  <c:v>8.3226877733758475E-2</c:v>
                </c:pt>
                <c:pt idx="181">
                  <c:v>7.6837597891409107E-2</c:v>
                </c:pt>
                <c:pt idx="182">
                  <c:v>7.0971764445184257E-2</c:v>
                </c:pt>
                <c:pt idx="183">
                  <c:v>6.5589141813404958E-2</c:v>
                </c:pt>
                <c:pt idx="184">
                  <c:v>6.0651082169631165E-2</c:v>
                </c:pt>
                <c:pt idx="185">
                  <c:v>5.6120947841241248E-2</c:v>
                </c:pt>
                <c:pt idx="186">
                  <c:v>5.1964369756120905E-2</c:v>
                </c:pt>
                <c:pt idx="187">
                  <c:v>4.8149357457938406E-2</c:v>
                </c:pt>
                <c:pt idx="188">
                  <c:v>4.4646327886687667E-2</c:v>
                </c:pt>
                <c:pt idx="189">
                  <c:v>4.1428056907977746E-2</c:v>
                </c:pt>
                <c:pt idx="190">
                  <c:v>3.846958853409331E-2</c:v>
                </c:pt>
                <c:pt idx="191">
                  <c:v>3.5748119657937803E-2</c:v>
                </c:pt>
                <c:pt idx="192">
                  <c:v>3.3242858647471049E-2</c:v>
                </c:pt>
                <c:pt idx="193">
                  <c:v>3.0934880469028429E-2</c:v>
                </c:pt>
                <c:pt idx="194">
                  <c:v>2.8806987413032489E-2</c:v>
                </c:pt>
                <c:pt idx="195">
                  <c:v>2.6843561332831944E-2</c:v>
                </c:pt>
                <c:pt idx="196">
                  <c:v>2.5030426780367827E-2</c:v>
                </c:pt>
                <c:pt idx="197">
                  <c:v>2.3354723289441274E-2</c:v>
                </c:pt>
                <c:pt idx="198">
                  <c:v>2.1804783136003439E-2</c:v>
                </c:pt>
                <c:pt idx="199">
                  <c:v>2.0370019968897687E-2</c:v>
                </c:pt>
                <c:pt idx="200">
                  <c:v>1.9040825948134846E-2</c:v>
                </c:pt>
                <c:pt idx="201">
                  <c:v>1.7808478042017885E-2</c:v>
                </c:pt>
                <c:pt idx="202">
                  <c:v>1.6665052359749823E-2</c:v>
                </c:pt>
                <c:pt idx="203">
                  <c:v>1.5603345712108991E-2</c:v>
                </c:pt>
                <c:pt idx="204">
                  <c:v>1.4616806163162461E-2</c:v>
                </c:pt>
                <c:pt idx="205">
                  <c:v>1.3699470320715669E-2</c:v>
                </c:pt>
                <c:pt idx="206">
                  <c:v>1.2845904052324435E-2</c:v>
                </c:pt>
                <c:pt idx="207">
                  <c:v>1.2051153520385476E-2</c:v>
                </c:pt>
                <c:pt idx="208">
                  <c:v>1.1310697720507549E-2</c:v>
                </c:pt>
                <c:pt idx="209">
                  <c:v>1.062040619390044E-2</c:v>
                </c:pt>
                <c:pt idx="210">
                  <c:v>9.9765033961660976E-3</c:v>
                </c:pt>
                <c:pt idx="211">
                  <c:v>9.3755337440519868E-3</c:v>
                </c:pt>
                <c:pt idx="212">
                  <c:v>8.8143316621512625E-3</c:v>
                </c:pt>
                <c:pt idx="213">
                  <c:v>8.2899947109953253E-3</c:v>
                </c:pt>
                <c:pt idx="214">
                  <c:v>7.7998590743446027E-3</c:v>
                </c:pt>
                <c:pt idx="215">
                  <c:v>7.3414777962674451E-3</c:v>
                </c:pt>
                <c:pt idx="216">
                  <c:v>6.9126006421484842E-3</c:v>
                </c:pt>
                <c:pt idx="217">
                  <c:v>6.5111566868874225E-3</c:v>
                </c:pt>
                <c:pt idx="218">
                  <c:v>6.1352381238884033E-3</c:v>
                </c:pt>
                <c:pt idx="219">
                  <c:v>5.7830858601125015E-3</c:v>
                </c:pt>
                <c:pt idx="220">
                  <c:v>5.4530765996408572E-3</c:v>
                </c:pt>
                <c:pt idx="221">
                  <c:v>5.1437108931920222E-3</c:v>
                </c:pt>
                <c:pt idx="222">
                  <c:v>4.8536025549885562E-3</c:v>
                </c:pt>
                <c:pt idx="223">
                  <c:v>4.5814692541689865E-3</c:v>
                </c:pt>
                <c:pt idx="224">
                  <c:v>4.3261235737588706E-3</c:v>
                </c:pt>
                <c:pt idx="225">
                  <c:v>4.0864651887682528E-3</c:v>
                </c:pt>
                <c:pt idx="226">
                  <c:v>3.8614737599522238E-3</c:v>
                </c:pt>
                <c:pt idx="227">
                  <c:v>3.6502024730263871E-3</c:v>
                </c:pt>
                <c:pt idx="228">
                  <c:v>3.4517720690186481E-3</c:v>
                </c:pt>
                <c:pt idx="229">
                  <c:v>3.2653654876963856E-3</c:v>
                </c:pt>
                <c:pt idx="230">
                  <c:v>3.0902231168463972E-3</c:v>
                </c:pt>
                <c:pt idx="231">
                  <c:v>2.9256381744457603E-3</c:v>
                </c:pt>
                <c:pt idx="232">
                  <c:v>2.7709527841059188E-3</c:v>
                </c:pt>
                <c:pt idx="233">
                  <c:v>2.6255542779839462E-3</c:v>
                </c:pt>
                <c:pt idx="234">
                  <c:v>2.488871701595746E-3</c:v>
                </c:pt>
                <c:pt idx="235">
                  <c:v>2.3603728509577881E-3</c:v>
                </c:pt>
                <c:pt idx="236">
                  <c:v>2.2395614756344556E-3</c:v>
                </c:pt>
                <c:pt idx="237">
                  <c:v>2.1259746323861691E-3</c:v>
                </c:pt>
                <c:pt idx="238">
                  <c:v>2.0191803037398356E-3</c:v>
                </c:pt>
                <c:pt idx="239">
                  <c:v>1.9187753032575679E-3</c:v>
                </c:pt>
                <c:pt idx="240">
                  <c:v>1.8243833024840306E-3</c:v>
                </c:pt>
                <c:pt idx="241">
                  <c:v>1.7356529811230455E-3</c:v>
                </c:pt>
                <c:pt idx="242">
                  <c:v>1.6522563472118449E-3</c:v>
                </c:pt>
                <c:pt idx="243">
                  <c:v>1.5738872971114183E-3</c:v>
                </c:pt>
                <c:pt idx="244">
                  <c:v>1.5002601760306363E-3</c:v>
                </c:pt>
                <c:pt idx="245">
                  <c:v>1.4311085312105152E-3</c:v>
                </c:pt>
                <c:pt idx="246">
                  <c:v>1.3661839677284039E-3</c:v>
                </c:pt>
                <c:pt idx="247">
                  <c:v>1.3052550724877744E-3</c:v>
                </c:pt>
                <c:pt idx="248">
                  <c:v>1.2481065188732336E-3</c:v>
                </c:pt>
                <c:pt idx="249">
                  <c:v>1.1945381862572926E-3</c:v>
                </c:pt>
                <c:pt idx="250">
                  <c:v>1.1443644331151947E-3</c:v>
                </c:pt>
                <c:pt idx="251">
                  <c:v>1.0974134265389654E-3</c:v>
                </c:pt>
                <c:pt idx="252">
                  <c:v>1.0535265775223021E-3</c:v>
                </c:pt>
                <c:pt idx="253">
                  <c:v>1.0125580726103242E-3</c:v>
                </c:pt>
                <c:pt idx="254">
                  <c:v>9.743744852928303E-4</c:v>
                </c:pt>
                <c:pt idx="255">
                  <c:v>9.3885452415976825E-4</c:v>
                </c:pt>
                <c:pt idx="256">
                  <c:v>9.0588884077020073E-4</c:v>
                </c:pt>
                <c:pt idx="257">
                  <c:v>8.7537999872964079E-4</c:v>
                </c:pt>
                <c:pt idx="258">
                  <c:v>8.4724256930000525E-4</c:v>
                </c:pt>
                <c:pt idx="259">
                  <c:v>8.2140335697671941E-4</c:v>
                </c:pt>
                <c:pt idx="260">
                  <c:v>7.9780183275713202E-4</c:v>
                </c:pt>
                <c:pt idx="261">
                  <c:v>7.7639077109015089E-4</c:v>
                </c:pt>
                <c:pt idx="262">
                  <c:v>7.5713714596352226E-4</c:v>
                </c:pt>
                <c:pt idx="263">
                  <c:v>7.4002333935855604E-4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D-4AC3-A212-1E4DFE94F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Response (x/x,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Notch!$Z$4</c:f>
              <c:strCache>
                <c:ptCount val="1"/>
                <c:pt idx="0">
                  <c:v>y(n)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Notch!$X$5:$X$268</c:f>
              <c:numCache>
                <c:formatCode>General</c:formatCode>
                <c:ptCount val="264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0.72916666666666674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0.85416666666666674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  <c:pt idx="48">
                  <c:v>1</c:v>
                </c:pt>
                <c:pt idx="49">
                  <c:v>1.0208333333333333</c:v>
                </c:pt>
                <c:pt idx="50">
                  <c:v>1.0416666666666667</c:v>
                </c:pt>
                <c:pt idx="51">
                  <c:v>1.0625</c:v>
                </c:pt>
                <c:pt idx="52">
                  <c:v>1.0833333333333333</c:v>
                </c:pt>
                <c:pt idx="53">
                  <c:v>1.1041666666666667</c:v>
                </c:pt>
                <c:pt idx="54">
                  <c:v>1.125</c:v>
                </c:pt>
                <c:pt idx="55">
                  <c:v>1.1458333333333333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1.2083333333333335</c:v>
                </c:pt>
                <c:pt idx="59">
                  <c:v>1.2291666666666665</c:v>
                </c:pt>
                <c:pt idx="60">
                  <c:v>1.25</c:v>
                </c:pt>
                <c:pt idx="61">
                  <c:v>1.2708333333333333</c:v>
                </c:pt>
                <c:pt idx="62">
                  <c:v>1.2916666666666667</c:v>
                </c:pt>
                <c:pt idx="63">
                  <c:v>1.3125</c:v>
                </c:pt>
                <c:pt idx="64">
                  <c:v>1.3333333333333333</c:v>
                </c:pt>
                <c:pt idx="65">
                  <c:v>1.3541666666666667</c:v>
                </c:pt>
                <c:pt idx="66">
                  <c:v>1.375</c:v>
                </c:pt>
                <c:pt idx="67">
                  <c:v>1.3958333333333333</c:v>
                </c:pt>
                <c:pt idx="68">
                  <c:v>1.4166666666666667</c:v>
                </c:pt>
                <c:pt idx="69">
                  <c:v>1.4375</c:v>
                </c:pt>
                <c:pt idx="70">
                  <c:v>1.4583333333333335</c:v>
                </c:pt>
                <c:pt idx="71">
                  <c:v>1.4791666666666665</c:v>
                </c:pt>
                <c:pt idx="72">
                  <c:v>1.5</c:v>
                </c:pt>
                <c:pt idx="73">
                  <c:v>1.5208333333333333</c:v>
                </c:pt>
                <c:pt idx="74">
                  <c:v>1.5416666666666667</c:v>
                </c:pt>
                <c:pt idx="75">
                  <c:v>1.5625</c:v>
                </c:pt>
                <c:pt idx="76">
                  <c:v>1.5833333333333333</c:v>
                </c:pt>
                <c:pt idx="77">
                  <c:v>1.6041666666666667</c:v>
                </c:pt>
                <c:pt idx="78">
                  <c:v>1.625</c:v>
                </c:pt>
                <c:pt idx="79">
                  <c:v>1.6458333333333333</c:v>
                </c:pt>
                <c:pt idx="80">
                  <c:v>1.6666666666666667</c:v>
                </c:pt>
                <c:pt idx="81">
                  <c:v>1.6875</c:v>
                </c:pt>
                <c:pt idx="82">
                  <c:v>1.7083333333333335</c:v>
                </c:pt>
                <c:pt idx="83">
                  <c:v>1.7291666666666665</c:v>
                </c:pt>
                <c:pt idx="84">
                  <c:v>1.75</c:v>
                </c:pt>
                <c:pt idx="85">
                  <c:v>1.7708333333333333</c:v>
                </c:pt>
                <c:pt idx="86">
                  <c:v>1.7916666666666667</c:v>
                </c:pt>
                <c:pt idx="87">
                  <c:v>1.8125</c:v>
                </c:pt>
                <c:pt idx="88">
                  <c:v>1.8333333333333333</c:v>
                </c:pt>
                <c:pt idx="89">
                  <c:v>1.8541666666666667</c:v>
                </c:pt>
                <c:pt idx="90">
                  <c:v>1.875</c:v>
                </c:pt>
                <c:pt idx="91">
                  <c:v>1.8958333333333333</c:v>
                </c:pt>
                <c:pt idx="92">
                  <c:v>1.9166666666666665</c:v>
                </c:pt>
                <c:pt idx="93">
                  <c:v>1.9375</c:v>
                </c:pt>
                <c:pt idx="94">
                  <c:v>1.9583333333333333</c:v>
                </c:pt>
                <c:pt idx="95">
                  <c:v>1.9791666666666667</c:v>
                </c:pt>
                <c:pt idx="96">
                  <c:v>2</c:v>
                </c:pt>
                <c:pt idx="97">
                  <c:v>2.020833333333333</c:v>
                </c:pt>
                <c:pt idx="98">
                  <c:v>2.0416666666666665</c:v>
                </c:pt>
                <c:pt idx="99">
                  <c:v>2.0625</c:v>
                </c:pt>
                <c:pt idx="100">
                  <c:v>2.0833333333333335</c:v>
                </c:pt>
                <c:pt idx="101">
                  <c:v>2.1041666666666665</c:v>
                </c:pt>
                <c:pt idx="102">
                  <c:v>2.125</c:v>
                </c:pt>
                <c:pt idx="103">
                  <c:v>2.1458333333333335</c:v>
                </c:pt>
                <c:pt idx="104">
                  <c:v>2.1666666666666665</c:v>
                </c:pt>
                <c:pt idx="105">
                  <c:v>2.1875</c:v>
                </c:pt>
                <c:pt idx="106">
                  <c:v>2.2083333333333335</c:v>
                </c:pt>
                <c:pt idx="107">
                  <c:v>2.2291666666666665</c:v>
                </c:pt>
                <c:pt idx="108">
                  <c:v>2.25</c:v>
                </c:pt>
                <c:pt idx="109">
                  <c:v>2.2708333333333335</c:v>
                </c:pt>
                <c:pt idx="110">
                  <c:v>2.2916666666666665</c:v>
                </c:pt>
                <c:pt idx="111">
                  <c:v>2.3125</c:v>
                </c:pt>
                <c:pt idx="112">
                  <c:v>2.3333333333333335</c:v>
                </c:pt>
                <c:pt idx="113">
                  <c:v>2.3541666666666665</c:v>
                </c:pt>
                <c:pt idx="114">
                  <c:v>2.375</c:v>
                </c:pt>
                <c:pt idx="115">
                  <c:v>2.395833333333333</c:v>
                </c:pt>
                <c:pt idx="116">
                  <c:v>2.416666666666667</c:v>
                </c:pt>
                <c:pt idx="117">
                  <c:v>2.4375</c:v>
                </c:pt>
                <c:pt idx="118">
                  <c:v>2.458333333333333</c:v>
                </c:pt>
                <c:pt idx="119">
                  <c:v>2.479166666666667</c:v>
                </c:pt>
                <c:pt idx="120">
                  <c:v>2.5</c:v>
                </c:pt>
                <c:pt idx="121">
                  <c:v>2.520833333333333</c:v>
                </c:pt>
                <c:pt idx="122">
                  <c:v>2.5416666666666665</c:v>
                </c:pt>
                <c:pt idx="123">
                  <c:v>2.5625</c:v>
                </c:pt>
                <c:pt idx="124">
                  <c:v>2.5833333333333335</c:v>
                </c:pt>
                <c:pt idx="125">
                  <c:v>2.6041666666666665</c:v>
                </c:pt>
                <c:pt idx="126">
                  <c:v>2.625</c:v>
                </c:pt>
                <c:pt idx="127">
                  <c:v>2.6458333333333335</c:v>
                </c:pt>
                <c:pt idx="128">
                  <c:v>2.6666666666666665</c:v>
                </c:pt>
                <c:pt idx="129">
                  <c:v>2.6875</c:v>
                </c:pt>
                <c:pt idx="130">
                  <c:v>2.7083333333333335</c:v>
                </c:pt>
                <c:pt idx="131">
                  <c:v>2.7291666666666665</c:v>
                </c:pt>
                <c:pt idx="132">
                  <c:v>2.75</c:v>
                </c:pt>
                <c:pt idx="133">
                  <c:v>2.7708333333333335</c:v>
                </c:pt>
                <c:pt idx="134">
                  <c:v>2.7916666666666665</c:v>
                </c:pt>
                <c:pt idx="135">
                  <c:v>2.8125</c:v>
                </c:pt>
                <c:pt idx="136">
                  <c:v>2.8333333333333335</c:v>
                </c:pt>
                <c:pt idx="137">
                  <c:v>2.854166666666667</c:v>
                </c:pt>
                <c:pt idx="138">
                  <c:v>2.875</c:v>
                </c:pt>
                <c:pt idx="139">
                  <c:v>2.895833333333333</c:v>
                </c:pt>
                <c:pt idx="140">
                  <c:v>2.916666666666667</c:v>
                </c:pt>
                <c:pt idx="141">
                  <c:v>2.9375</c:v>
                </c:pt>
                <c:pt idx="142">
                  <c:v>2.958333333333333</c:v>
                </c:pt>
                <c:pt idx="143">
                  <c:v>2.979166666666667</c:v>
                </c:pt>
                <c:pt idx="144">
                  <c:v>3</c:v>
                </c:pt>
                <c:pt idx="145">
                  <c:v>3.0208333333333335</c:v>
                </c:pt>
                <c:pt idx="146">
                  <c:v>3.0416666666666665</c:v>
                </c:pt>
                <c:pt idx="147">
                  <c:v>3.0625</c:v>
                </c:pt>
                <c:pt idx="148">
                  <c:v>3.0833333333333335</c:v>
                </c:pt>
                <c:pt idx="149">
                  <c:v>3.1041666666666665</c:v>
                </c:pt>
                <c:pt idx="150">
                  <c:v>3.125</c:v>
                </c:pt>
                <c:pt idx="151">
                  <c:v>3.1458333333333335</c:v>
                </c:pt>
                <c:pt idx="152">
                  <c:v>3.1666666666666665</c:v>
                </c:pt>
                <c:pt idx="153">
                  <c:v>3.1875</c:v>
                </c:pt>
                <c:pt idx="154">
                  <c:v>3.2083333333333335</c:v>
                </c:pt>
                <c:pt idx="155">
                  <c:v>3.2291666666666665</c:v>
                </c:pt>
                <c:pt idx="156">
                  <c:v>3.25</c:v>
                </c:pt>
                <c:pt idx="157">
                  <c:v>3.2708333333333335</c:v>
                </c:pt>
                <c:pt idx="158">
                  <c:v>3.2916666666666665</c:v>
                </c:pt>
                <c:pt idx="159">
                  <c:v>3.3125</c:v>
                </c:pt>
                <c:pt idx="160">
                  <c:v>3.3333333333333335</c:v>
                </c:pt>
                <c:pt idx="161">
                  <c:v>3.354166666666667</c:v>
                </c:pt>
                <c:pt idx="162">
                  <c:v>3.375</c:v>
                </c:pt>
                <c:pt idx="163">
                  <c:v>3.395833333333333</c:v>
                </c:pt>
                <c:pt idx="164">
                  <c:v>3.416666666666667</c:v>
                </c:pt>
                <c:pt idx="165">
                  <c:v>3.4375</c:v>
                </c:pt>
                <c:pt idx="166">
                  <c:v>3.458333333333333</c:v>
                </c:pt>
                <c:pt idx="167">
                  <c:v>3.479166666666667</c:v>
                </c:pt>
                <c:pt idx="168">
                  <c:v>3.5</c:v>
                </c:pt>
                <c:pt idx="169">
                  <c:v>3.5208333333333335</c:v>
                </c:pt>
                <c:pt idx="170">
                  <c:v>3.5416666666666665</c:v>
                </c:pt>
                <c:pt idx="171">
                  <c:v>3.5625</c:v>
                </c:pt>
                <c:pt idx="172">
                  <c:v>3.5833333333333335</c:v>
                </c:pt>
                <c:pt idx="173">
                  <c:v>3.6041666666666665</c:v>
                </c:pt>
                <c:pt idx="174">
                  <c:v>3.625</c:v>
                </c:pt>
                <c:pt idx="175">
                  <c:v>3.6458333333333335</c:v>
                </c:pt>
                <c:pt idx="176">
                  <c:v>3.6666666666666665</c:v>
                </c:pt>
                <c:pt idx="177">
                  <c:v>3.6875</c:v>
                </c:pt>
                <c:pt idx="178">
                  <c:v>3.7083333333333335</c:v>
                </c:pt>
                <c:pt idx="179">
                  <c:v>3.7291666666666665</c:v>
                </c:pt>
                <c:pt idx="180">
                  <c:v>3.75</c:v>
                </c:pt>
                <c:pt idx="181">
                  <c:v>3.7708333333333335</c:v>
                </c:pt>
                <c:pt idx="182">
                  <c:v>3.7916666666666665</c:v>
                </c:pt>
                <c:pt idx="183">
                  <c:v>3.8125</c:v>
                </c:pt>
                <c:pt idx="184">
                  <c:v>3.833333333333333</c:v>
                </c:pt>
                <c:pt idx="185">
                  <c:v>3.854166666666667</c:v>
                </c:pt>
                <c:pt idx="186">
                  <c:v>3.875</c:v>
                </c:pt>
                <c:pt idx="187">
                  <c:v>3.895833333333333</c:v>
                </c:pt>
                <c:pt idx="188">
                  <c:v>3.9166666666666665</c:v>
                </c:pt>
                <c:pt idx="189">
                  <c:v>3.9375</c:v>
                </c:pt>
                <c:pt idx="190">
                  <c:v>3.9583333333333335</c:v>
                </c:pt>
                <c:pt idx="191">
                  <c:v>3.9791666666666665</c:v>
                </c:pt>
                <c:pt idx="192">
                  <c:v>4</c:v>
                </c:pt>
                <c:pt idx="193">
                  <c:v>4.0208333333333339</c:v>
                </c:pt>
                <c:pt idx="194">
                  <c:v>4.0416666666666661</c:v>
                </c:pt>
                <c:pt idx="195">
                  <c:v>4.0625</c:v>
                </c:pt>
                <c:pt idx="196">
                  <c:v>4.083333333333333</c:v>
                </c:pt>
                <c:pt idx="197">
                  <c:v>4.104166666666667</c:v>
                </c:pt>
                <c:pt idx="198">
                  <c:v>4.125</c:v>
                </c:pt>
                <c:pt idx="199">
                  <c:v>4.145833333333333</c:v>
                </c:pt>
                <c:pt idx="200">
                  <c:v>4.166666666666667</c:v>
                </c:pt>
                <c:pt idx="201">
                  <c:v>4.1875</c:v>
                </c:pt>
                <c:pt idx="202">
                  <c:v>4.208333333333333</c:v>
                </c:pt>
                <c:pt idx="203">
                  <c:v>4.229166666666667</c:v>
                </c:pt>
                <c:pt idx="204">
                  <c:v>4.25</c:v>
                </c:pt>
                <c:pt idx="205">
                  <c:v>4.270833333333333</c:v>
                </c:pt>
                <c:pt idx="206">
                  <c:v>4.291666666666667</c:v>
                </c:pt>
                <c:pt idx="207">
                  <c:v>4.3125</c:v>
                </c:pt>
                <c:pt idx="208">
                  <c:v>4.333333333333333</c:v>
                </c:pt>
                <c:pt idx="209">
                  <c:v>4.354166666666667</c:v>
                </c:pt>
                <c:pt idx="210">
                  <c:v>4.375</c:v>
                </c:pt>
                <c:pt idx="211">
                  <c:v>4.395833333333333</c:v>
                </c:pt>
                <c:pt idx="212">
                  <c:v>4.416666666666667</c:v>
                </c:pt>
                <c:pt idx="213">
                  <c:v>4.4375</c:v>
                </c:pt>
                <c:pt idx="214">
                  <c:v>4.458333333333333</c:v>
                </c:pt>
                <c:pt idx="215">
                  <c:v>4.479166666666667</c:v>
                </c:pt>
                <c:pt idx="216">
                  <c:v>4.5</c:v>
                </c:pt>
                <c:pt idx="217">
                  <c:v>4.520833333333333</c:v>
                </c:pt>
                <c:pt idx="218">
                  <c:v>4.541666666666667</c:v>
                </c:pt>
                <c:pt idx="219">
                  <c:v>4.5625</c:v>
                </c:pt>
                <c:pt idx="220">
                  <c:v>4.583333333333333</c:v>
                </c:pt>
                <c:pt idx="221">
                  <c:v>4.604166666666667</c:v>
                </c:pt>
                <c:pt idx="222">
                  <c:v>4.625</c:v>
                </c:pt>
                <c:pt idx="223">
                  <c:v>4.645833333333333</c:v>
                </c:pt>
                <c:pt idx="224">
                  <c:v>4.666666666666667</c:v>
                </c:pt>
                <c:pt idx="225">
                  <c:v>4.6875</c:v>
                </c:pt>
                <c:pt idx="226">
                  <c:v>4.708333333333333</c:v>
                </c:pt>
                <c:pt idx="227">
                  <c:v>4.7291666666666661</c:v>
                </c:pt>
                <c:pt idx="228">
                  <c:v>4.75</c:v>
                </c:pt>
                <c:pt idx="229">
                  <c:v>4.7708333333333339</c:v>
                </c:pt>
                <c:pt idx="230">
                  <c:v>4.7916666666666661</c:v>
                </c:pt>
                <c:pt idx="231">
                  <c:v>4.8125</c:v>
                </c:pt>
                <c:pt idx="232">
                  <c:v>4.8333333333333339</c:v>
                </c:pt>
                <c:pt idx="233">
                  <c:v>4.8541666666666661</c:v>
                </c:pt>
                <c:pt idx="234">
                  <c:v>4.875</c:v>
                </c:pt>
                <c:pt idx="235">
                  <c:v>4.8958333333333339</c:v>
                </c:pt>
                <c:pt idx="236">
                  <c:v>4.9166666666666661</c:v>
                </c:pt>
                <c:pt idx="237">
                  <c:v>4.9375</c:v>
                </c:pt>
                <c:pt idx="238">
                  <c:v>4.9583333333333339</c:v>
                </c:pt>
                <c:pt idx="239">
                  <c:v>4.9791666666666661</c:v>
                </c:pt>
                <c:pt idx="240">
                  <c:v>5</c:v>
                </c:pt>
                <c:pt idx="241">
                  <c:v>5.0208333333333339</c:v>
                </c:pt>
                <c:pt idx="242">
                  <c:v>5.0416666666666661</c:v>
                </c:pt>
                <c:pt idx="243">
                  <c:v>5.0625</c:v>
                </c:pt>
                <c:pt idx="244">
                  <c:v>5.083333333333333</c:v>
                </c:pt>
                <c:pt idx="245">
                  <c:v>5.104166666666667</c:v>
                </c:pt>
                <c:pt idx="246">
                  <c:v>5.125</c:v>
                </c:pt>
                <c:pt idx="247">
                  <c:v>5.145833333333333</c:v>
                </c:pt>
                <c:pt idx="248">
                  <c:v>5.166666666666667</c:v>
                </c:pt>
                <c:pt idx="249">
                  <c:v>5.1875</c:v>
                </c:pt>
                <c:pt idx="250">
                  <c:v>5.208333333333333</c:v>
                </c:pt>
                <c:pt idx="251">
                  <c:v>5.229166666666667</c:v>
                </c:pt>
                <c:pt idx="252">
                  <c:v>5.25</c:v>
                </c:pt>
                <c:pt idx="253">
                  <c:v>5.270833333333333</c:v>
                </c:pt>
                <c:pt idx="254">
                  <c:v>5.291666666666667</c:v>
                </c:pt>
                <c:pt idx="255">
                  <c:v>5.3125</c:v>
                </c:pt>
                <c:pt idx="256">
                  <c:v>5.333333333333333</c:v>
                </c:pt>
                <c:pt idx="257">
                  <c:v>5.354166666666667</c:v>
                </c:pt>
                <c:pt idx="258">
                  <c:v>5.375</c:v>
                </c:pt>
                <c:pt idx="259">
                  <c:v>5.395833333333333</c:v>
                </c:pt>
                <c:pt idx="260">
                  <c:v>5.416666666666667</c:v>
                </c:pt>
                <c:pt idx="261">
                  <c:v>5.4375</c:v>
                </c:pt>
                <c:pt idx="262">
                  <c:v>5.458333333333333</c:v>
                </c:pt>
                <c:pt idx="263">
                  <c:v>5.479166666666667</c:v>
                </c:pt>
              </c:numCache>
            </c:numRef>
          </c:xVal>
          <c:yVal>
            <c:numRef>
              <c:f>Notch!$Z$5:$Z$268</c:f>
              <c:numCache>
                <c:formatCode>General</c:formatCode>
                <c:ptCount val="264"/>
                <c:pt idx="0">
                  <c:v>0.93873523231176959</c:v>
                </c:pt>
                <c:pt idx="1">
                  <c:v>-0.11403875592716983</c:v>
                </c:pt>
                <c:pt idx="2">
                  <c:v>-9.724991143009476E-2</c:v>
                </c:pt>
                <c:pt idx="3">
                  <c:v>-8.0956166217473882E-2</c:v>
                </c:pt>
                <c:pt idx="4">
                  <c:v>-6.535856646698758E-2</c:v>
                </c:pt>
                <c:pt idx="5">
                  <c:v>-5.0622342759176472E-2</c:v>
                </c:pt>
                <c:pt idx="6">
                  <c:v>-3.6878644609013848E-2</c:v>
                </c:pt>
                <c:pt idx="7">
                  <c:v>-2.4226609876890258E-2</c:v>
                </c:pt>
                <c:pt idx="8">
                  <c:v>-1.2735694787470747E-2</c:v>
                </c:pt>
                <c:pt idx="9">
                  <c:v>-2.4481951994534852E-3</c:v>
                </c:pt>
                <c:pt idx="10">
                  <c:v>6.6181048043398557E-3</c:v>
                </c:pt>
                <c:pt idx="11">
                  <c:v>1.446721514875029E-2</c:v>
                </c:pt>
                <c:pt idx="12">
                  <c:v>2.112220494915526E-2</c:v>
                </c:pt>
                <c:pt idx="13">
                  <c:v>2.6622496661112868E-2</c:v>
                </c:pt>
                <c:pt idx="14">
                  <c:v>3.1021229108914465E-2</c:v>
                </c:pt>
                <c:pt idx="15">
                  <c:v>3.4382723308433297E-2</c:v>
                </c:pt>
                <c:pt idx="16">
                  <c:v>3.6780079192936244E-2</c:v>
                </c:pt>
                <c:pt idx="17">
                  <c:v>3.8292925803817657E-2</c:v>
                </c:pt>
                <c:pt idx="18">
                  <c:v>3.9005342278751319E-2</c:v>
                </c:pt>
                <c:pt idx="19">
                  <c:v>3.9003962102662382E-2</c:v>
                </c:pt>
                <c:pt idx="20">
                  <c:v>3.8376268615969988E-2</c:v>
                </c:pt>
                <c:pt idx="21">
                  <c:v>3.7209085723016989E-2</c:v>
                </c:pt>
                <c:pt idx="22">
                  <c:v>3.558726412517E-2</c:v>
                </c:pt>
                <c:pt idx="23">
                  <c:v>3.3592560222793166E-2</c:v>
                </c:pt>
                <c:pt idx="24">
                  <c:v>3.1302702085567069E-2</c:v>
                </c:pt>
                <c:pt idx="25">
                  <c:v>2.879063457215884E-2</c:v>
                </c:pt>
                <c:pt idx="26">
                  <c:v>2.6123933773059761E-2</c:v>
                </c:pt>
                <c:pt idx="27">
                  <c:v>2.3364379434732227E-2</c:v>
                </c:pt>
                <c:pt idx="28">
                  <c:v>2.0567672875421578E-2</c:v>
                </c:pt>
                <c:pt idx="29">
                  <c:v>1.7783287096448559E-2</c:v>
                </c:pt>
                <c:pt idx="30">
                  <c:v>1.5054435298647084E-2</c:v>
                </c:pt>
                <c:pt idx="31">
                  <c:v>1.2418143801509428E-2</c:v>
                </c:pt>
                <c:pt idx="32">
                  <c:v>9.9054154013948383E-3</c:v>
                </c:pt>
                <c:pt idx="33">
                  <c:v>7.5414694634823518E-3</c:v>
                </c:pt>
                <c:pt idx="34">
                  <c:v>5.3460454889559875E-3</c:v>
                </c:pt>
                <c:pt idx="35">
                  <c:v>3.3337575039293667E-3</c:v>
                </c:pt>
                <c:pt idx="36">
                  <c:v>1.51448735074362E-3</c:v>
                </c:pt>
                <c:pt idx="37">
                  <c:v>-1.061942021038766E-4</c:v>
                </c:pt>
                <c:pt idx="38">
                  <c:v>-1.5265887038799825E-3</c:v>
                </c:pt>
                <c:pt idx="39">
                  <c:v>-2.7484228288691104E-3</c:v>
                </c:pt>
                <c:pt idx="40">
                  <c:v>-3.7764009635191725E-3</c:v>
                </c:pt>
                <c:pt idx="41">
                  <c:v>-4.6177647868040576E-3</c:v>
                </c:pt>
                <c:pt idx="42">
                  <c:v>-5.2818660609561339E-3</c:v>
                </c:pt>
                <c:pt idx="43">
                  <c:v>-5.7797578757521149E-3</c:v>
                </c:pt>
                <c:pt idx="44">
                  <c:v>-6.1238086506894655E-3</c:v>
                </c:pt>
                <c:pt idx="45">
                  <c:v>-6.3273423064443782E-3</c:v>
                </c:pt>
                <c:pt idx="46">
                  <c:v>-6.404307178674698E-3</c:v>
                </c:pt>
                <c:pt idx="47">
                  <c:v>-6.3689754702947587E-3</c:v>
                </c:pt>
                <c:pt idx="48">
                  <c:v>-6.2356743277609643E-3</c:v>
                </c:pt>
                <c:pt idx="49">
                  <c:v>-6.0185489859508707E-3</c:v>
                </c:pt>
                <c:pt idx="50">
                  <c:v>-5.7313578566576184E-3</c:v>
                </c:pt>
                <c:pt idx="51">
                  <c:v>-5.3872989379560943E-3</c:v>
                </c:pt>
                <c:pt idx="52">
                  <c:v>-4.9988664949252009E-3</c:v>
                </c:pt>
                <c:pt idx="53">
                  <c:v>-4.5777366045881571E-3</c:v>
                </c:pt>
                <c:pt idx="54">
                  <c:v>-4.1346798667310771E-3</c:v>
                </c:pt>
                <c:pt idx="55">
                  <c:v>-3.6794993540179661E-3</c:v>
                </c:pt>
                <c:pt idx="56">
                  <c:v>-3.2209917054893673E-3</c:v>
                </c:pt>
                <c:pt idx="57">
                  <c:v>-2.7669291526136288E-3</c:v>
                </c:pt>
                <c:pt idx="58">
                  <c:v>-2.3240602017327579E-3</c:v>
                </c:pt>
                <c:pt idx="59">
                  <c:v>-1.8981266759820542E-3</c:v>
                </c:pt>
                <c:pt idx="60">
                  <c:v>-1.4938948384371374E-3</c:v>
                </c:pt>
                <c:pt idx="61">
                  <c:v>-1.1151983712215099E-3</c:v>
                </c:pt>
                <c:pt idx="62">
                  <c:v>-7.6499106753802944E-4</c:v>
                </c:pt>
                <c:pt idx="63">
                  <c:v>-4.4540720016376803E-4</c:v>
                </c:pt>
                <c:pt idx="64">
                  <c:v>-1.5782765617478891E-4</c:v>
                </c:pt>
                <c:pt idx="65">
                  <c:v>9.7049930889909033E-5</c:v>
                </c:pt>
                <c:pt idx="66">
                  <c:v>3.1913866769387041E-4</c:v>
                </c:pt>
                <c:pt idx="67">
                  <c:v>5.0888896307244589E-4</c:v>
                </c:pt>
                <c:pt idx="68">
                  <c:v>6.672154581715611E-4</c:v>
                </c:pt>
                <c:pt idx="69">
                  <c:v>7.954254532939332E-4</c:v>
                </c:pt>
                <c:pt idx="70">
                  <c:v>8.9514979767129992E-4</c:v>
                </c:pt>
                <c:pt idx="71">
                  <c:v>9.6827705043134901E-4</c:v>
                </c:pt>
                <c:pt idx="72">
                  <c:v>1.0168915694492523E-3</c:v>
                </c:pt>
                <c:pt idx="73">
                  <c:v>1.0432160412200411E-3</c:v>
                </c:pt>
                <c:pt idx="74">
                  <c:v>1.049558830681945E-3</c:v>
                </c:pt>
                <c:pt idx="75">
                  <c:v>1.0382664060725388E-3</c:v>
                </c:pt>
                <c:pt idx="76">
                  <c:v>1.0116809811292018E-3</c:v>
                </c:pt>
                <c:pt idx="77">
                  <c:v>9.7210341570694184E-4</c:v>
                </c:pt>
                <c:pt idx="78">
                  <c:v>9.2176132639316922E-4</c:v>
                </c:pt>
                <c:pt idx="79">
                  <c:v>8.6278228094886235E-4</c:v>
                </c:pt>
                <c:pt idx="80">
                  <c:v>7.9717188420866229E-4</c:v>
                </c:pt>
                <c:pt idx="81">
                  <c:v>7.2679650807642082E-4</c:v>
                </c:pt>
                <c:pt idx="82">
                  <c:v>6.5337037396850125E-4</c:v>
                </c:pt>
                <c:pt idx="83">
                  <c:v>5.7844666188348697E-4</c:v>
                </c:pt>
                <c:pt idx="84">
                  <c:v>5.0341229552393536E-4</c:v>
                </c:pt>
                <c:pt idx="85">
                  <c:v>4.2948603680670794E-4</c:v>
                </c:pt>
                <c:pt idx="86">
                  <c:v>3.5771951487004406E-4</c:v>
                </c:pt>
                <c:pt idx="87">
                  <c:v>2.8900081348692456E-4</c:v>
                </c:pt>
                <c:pt idx="88">
                  <c:v>2.2406024578328554E-4</c:v>
                </c:pt>
                <c:pt idx="89">
                  <c:v>1.6347795549799489E-4</c:v>
                </c:pt>
                <c:pt idx="90">
                  <c:v>1.0769299888768795E-4</c:v>
                </c:pt>
                <c:pt idx="91">
                  <c:v>5.701357997999745E-5</c:v>
                </c:pt>
                <c:pt idx="92">
                  <c:v>1.162813345709217E-5</c:v>
                </c:pt>
                <c:pt idx="93">
                  <c:v>-2.8383026703721973E-5</c:v>
                </c:pt>
                <c:pt idx="94">
                  <c:v>-6.3035749254987598E-5</c:v>
                </c:pt>
                <c:pt idx="95">
                  <c:v>-9.2430008341505215E-5</c:v>
                </c:pt>
                <c:pt idx="96">
                  <c:v>-1.1673798986838412E-4</c:v>
                </c:pt>
                <c:pt idx="97">
                  <c:v>-1.3619247777413572E-4</c:v>
                </c:pt>
                <c:pt idx="98">
                  <c:v>-1.5107569000149867E-4</c:v>
                </c:pt>
                <c:pt idx="99">
                  <c:v>-1.6170868838160269E-4</c:v>
                </c:pt>
                <c:pt idx="100">
                  <c:v>-1.6844146220878966E-4</c:v>
                </c:pt>
                <c:pt idx="101">
                  <c:v>-1.7164376223690903E-4</c:v>
                </c:pt>
                <c:pt idx="102">
                  <c:v>-1.7169674037282887E-4</c:v>
                </c:pt>
                <c:pt idx="103">
                  <c:v>-1.6898543062886774E-4</c:v>
                </c:pt>
                <c:pt idx="104">
                  <c:v>-1.6389208902617584E-4</c:v>
                </c:pt>
                <c:pt idx="105">
                  <c:v>-1.5679039417681038E-4</c:v>
                </c:pt>
                <c:pt idx="106">
                  <c:v>-1.4804049623631178E-4</c:v>
                </c:pt>
                <c:pt idx="107">
                  <c:v>-1.3798488980016089E-4</c:v>
                </c:pt>
                <c:pt idx="108">
                  <c:v>-1.2694507607627606E-4</c:v>
                </c:pt>
                <c:pt idx="109">
                  <c:v>-1.1521897123617614E-4</c:v>
                </c:pt>
                <c:pt idx="110">
                  <c:v>-1.0307901114299987E-4</c:v>
                </c:pt>
                <c:pt idx="111">
                  <c:v>-9.0770897571545571E-5</c:v>
                </c:pt>
                <c:pt idx="112">
                  <c:v>-7.8512927456850885E-5</c:v>
                </c:pt>
                <c:pt idx="113">
                  <c:v>-6.6495844506719268E-5</c:v>
                </c:pt>
                <c:pt idx="114">
                  <c:v>-5.4883151556584078E-5</c:v>
                </c:pt>
                <c:pt idx="115">
                  <c:v>-4.3811822195115557E-5</c:v>
                </c:pt>
                <c:pt idx="116">
                  <c:v>-3.3393351307967394E-5</c:v>
                </c:pt>
                <c:pt idx="117">
                  <c:v>-2.3715086138325896E-5</c:v>
                </c:pt>
                <c:pt idx="118">
                  <c:v>-1.4841782113146944E-5</c:v>
                </c:pt>
                <c:pt idx="119">
                  <c:v>-6.8173309049332416E-6</c:v>
                </c:pt>
                <c:pt idx="120">
                  <c:v>3.3338813105192767E-7</c:v>
                </c:pt>
                <c:pt idx="121">
                  <c:v>6.6025779990910201E-6</c:v>
                </c:pt>
                <c:pt idx="122">
                  <c:v>1.1997556204935827E-5</c:v>
                </c:pt>
                <c:pt idx="123">
                  <c:v>1.6538785249040586E-5</c:v>
                </c:pt>
                <c:pt idx="124">
                  <c:v>2.0257933307375143E-5</c:v>
                </c:pt>
                <c:pt idx="125">
                  <c:v>2.3195992550331771E-5</c:v>
                </c:pt>
                <c:pt idx="126">
                  <c:v>2.5401478260956296E-5</c:v>
                </c:pt>
                <c:pt idx="127">
                  <c:v>2.692872777799905E-5</c:v>
                </c:pt>
                <c:pt idx="128">
                  <c:v>2.7836314354707737E-5</c:v>
                </c:pt>
                <c:pt idx="129">
                  <c:v>2.8185587329421695E-5</c:v>
                </c:pt>
                <c:pt idx="130">
                  <c:v>2.8039346578850444E-5</c:v>
                </c:pt>
                <c:pt idx="131">
                  <c:v>2.7460656091399699E-5</c:v>
                </c:pt>
                <c:pt idx="132">
                  <c:v>2.6511798670639133E-5</c:v>
                </c:pt>
                <c:pt idx="133">
                  <c:v>2.5253371265875086E-5</c:v>
                </c:pt>
                <c:pt idx="134">
                  <c:v>2.3743518229672933E-5</c:v>
                </c:pt>
                <c:pt idx="135">
                  <c:v>2.2037297917637106E-5</c:v>
                </c:pt>
                <c:pt idx="136">
                  <c:v>2.0186176465770971E-5</c:v>
                </c:pt>
                <c:pt idx="137">
                  <c:v>1.8237641293365011E-5</c:v>
                </c:pt>
                <c:pt idx="138">
                  <c:v>1.6234925869424308E-5</c:v>
                </c:pt>
                <c:pt idx="139">
                  <c:v>1.4216836530372744E-5</c:v>
                </c:pt>
                <c:pt idx="140">
                  <c:v>1.2217671626395919E-5</c:v>
                </c:pt>
                <c:pt idx="141">
                  <c:v>1.0267222982110622E-5</c:v>
                </c:pt>
                <c:pt idx="142">
                  <c:v>8.3908495621633886E-6</c:v>
                </c:pt>
                <c:pt idx="143">
                  <c:v>6.6096133113033859E-6</c:v>
                </c:pt>
                <c:pt idx="144">
                  <c:v>4.9404673688542232E-6</c:v>
                </c:pt>
                <c:pt idx="145">
                  <c:v>3.3964872170692662E-6</c:v>
                </c:pt>
                <c:pt idx="146">
                  <c:v>1.9871357899921425E-6</c:v>
                </c:pt>
                <c:pt idx="147">
                  <c:v>7.1855412347367513E-7</c:v>
                </c:pt>
                <c:pt idx="148">
                  <c:v>-4.0613025162720287E-7</c:v>
                </c:pt>
                <c:pt idx="149">
                  <c:v>-1.3864843005404312E-6</c:v>
                </c:pt>
                <c:pt idx="150">
                  <c:v>-2.2244462846441554E-6</c:v>
                </c:pt>
                <c:pt idx="151">
                  <c:v>-2.9240040752562494E-6</c:v>
                </c:pt>
                <c:pt idx="152">
                  <c:v>-3.4908799626114678E-6</c:v>
                </c:pt>
                <c:pt idx="153">
                  <c:v>-3.9322262267766939E-6</c:v>
                </c:pt>
                <c:pt idx="154">
                  <c:v>-4.2563350415950785E-6</c:v>
                </c:pt>
                <c:pt idx="155">
                  <c:v>-4.4723656149683888E-6</c:v>
                </c:pt>
                <c:pt idx="156">
                  <c:v>-4.5900908361953094E-6</c:v>
                </c:pt>
                <c:pt idx="157">
                  <c:v>-4.6196651095307419E-6</c:v>
                </c:pt>
                <c:pt idx="158">
                  <c:v>-4.571414507090321E-6</c:v>
                </c:pt>
                <c:pt idx="159">
                  <c:v>-4.4556498768894153E-6</c:v>
                </c:pt>
                <c:pt idx="160">
                  <c:v>-4.2825030951970749E-6</c:v>
                </c:pt>
                <c:pt idx="161">
                  <c:v>-4.0617862574607557E-6</c:v>
                </c:pt>
                <c:pt idx="162">
                  <c:v>-3.8028732588275967E-6</c:v>
                </c:pt>
                <c:pt idx="163">
                  <c:v>-3.5146029229314305E-6</c:v>
                </c:pt>
                <c:pt idx="164">
                  <c:v>-3.2052025945939113E-6</c:v>
                </c:pt>
                <c:pt idx="165">
                  <c:v>-2.8822309162614384E-6</c:v>
                </c:pt>
                <c:pt idx="166">
                  <c:v>-2.552538356729665E-6</c:v>
                </c:pt>
                <c:pt idx="167">
                  <c:v>-2.2222439509644559E-6</c:v>
                </c:pt>
                <c:pt idx="168">
                  <c:v>-1.8967266382866502E-6</c:v>
                </c:pt>
                <c:pt idx="169">
                  <c:v>-1.5806295493161374E-6</c:v>
                </c:pt>
                <c:pt idx="170">
                  <c:v>-1.277875586212808E-6</c:v>
                </c:pt>
                <c:pt idx="171">
                  <c:v>-9.9169266220181241E-7</c:v>
                </c:pt>
                <c:pt idx="172">
                  <c:v>-7.2464701143775105E-7</c:v>
                </c:pt>
                <c:pt idx="173">
                  <c:v>-4.7868304532920611E-7</c:v>
                </c:pt>
                <c:pt idx="174">
                  <c:v>-2.5516831301578768E-7</c:v>
                </c:pt>
                <c:pt idx="175">
                  <c:v>-5.4942218432170331E-8</c:v>
                </c:pt>
                <c:pt idx="176">
                  <c:v>1.216327488281984E-7</c:v>
                </c:pt>
                <c:pt idx="177">
                  <c:v>2.7461839973558588E-7</c:v>
                </c:pt>
                <c:pt idx="178">
                  <c:v>4.0444786366399609E-7</c:v>
                </c:pt>
                <c:pt idx="179">
                  <c:v>5.1187313398697568E-7</c:v>
                </c:pt>
                <c:pt idx="180">
                  <c:v>5.979139192872273E-7</c:v>
                </c:pt>
                <c:pt idx="181">
                  <c:v>6.638084617566757E-7</c:v>
                </c:pt>
                <c:pt idx="182">
                  <c:v>7.1096687170390063E-7</c:v>
                </c:pt>
                <c:pt idx="183">
                  <c:v>7.4092741941354956E-7</c:v>
                </c:pt>
                <c:pt idx="184">
                  <c:v>7.553161240357984E-7</c:v>
                </c:pt>
                <c:pt idx="185">
                  <c:v>7.5580988460636928E-7</c:v>
                </c:pt>
                <c:pt idx="186">
                  <c:v>7.4410331137179118E-7</c:v>
                </c:pt>
                <c:pt idx="187">
                  <c:v>7.2187933677914254E-7</c:v>
                </c:pt>
                <c:pt idx="188">
                  <c:v>6.9078361505661386E-7</c:v>
                </c:pt>
                <c:pt idx="189">
                  <c:v>6.5240265736507172E-7</c:v>
                </c:pt>
                <c:pt idx="190">
                  <c:v>6.0824559599647716E-7</c:v>
                </c:pt>
                <c:pt idx="191">
                  <c:v>5.5972942585754656E-7</c:v>
                </c:pt>
                <c:pt idx="192">
                  <c:v>5.081675342200954E-7</c:v>
                </c:pt>
                <c:pt idx="193">
                  <c:v>4.5476130006365652E-7</c:v>
                </c:pt>
                <c:pt idx="194">
                  <c:v>4.0059452182618482E-7</c:v>
                </c:pt>
                <c:pt idx="195">
                  <c:v>3.4663041650090093E-7</c:v>
                </c:pt>
                <c:pt idx="196">
                  <c:v>2.9371092321399193E-7</c:v>
                </c:pt>
                <c:pt idx="197">
                  <c:v>2.425580401021498E-7</c:v>
                </c:pt>
                <c:pt idx="198">
                  <c:v>1.9377692387770924E-7</c:v>
                </c:pt>
                <c:pt idx="199">
                  <c:v>1.4786048631481503E-7</c:v>
                </c:pt>
                <c:pt idx="200">
                  <c:v>1.051952304107272E-7</c:v>
                </c:pt>
                <c:pt idx="201">
                  <c:v>6.606808058490524E-8</c:v>
                </c:pt>
                <c:pt idx="202">
                  <c:v>3.0673975410089389E-8</c:v>
                </c:pt>
                <c:pt idx="203">
                  <c:v>-8.759925119115993E-10</c:v>
                </c:pt>
                <c:pt idx="204">
                  <c:v>-2.8546087313961296E-8</c:v>
                </c:pt>
                <c:pt idx="205">
                  <c:v>-5.2367270428124626E-8</c:v>
                </c:pt>
                <c:pt idx="206">
                  <c:v>-7.2428530893441997E-8</c:v>
                </c:pt>
                <c:pt idx="207">
                  <c:v>-8.8868345916474567E-8</c:v>
                </c:pt>
                <c:pt idx="208">
                  <c:v>-1.0186639288545735E-7</c:v>
                </c:pt>
                <c:pt idx="209">
                  <c:v>-1.1163561514936144E-7</c:v>
                </c:pt>
                <c:pt idx="210">
                  <c:v>-1.1841472565483168E-7</c:v>
                </c:pt>
                <c:pt idx="211">
                  <c:v>-1.2246121519721178E-7</c:v>
                </c:pt>
                <c:pt idx="212">
                  <c:v>-1.2404491575713968E-7</c:v>
                </c:pt>
                <c:pt idx="213">
                  <c:v>-1.2344215429415313E-7</c:v>
                </c:pt>
                <c:pt idx="214">
                  <c:v>-1.2093051855076696E-7</c:v>
                </c:pt>
                <c:pt idx="215">
                  <c:v>-1.1678424394942322E-7</c:v>
                </c:pt>
                <c:pt idx="216">
                  <c:v>-1.1127021957584715E-7</c:v>
                </c:pt>
                <c:pt idx="217">
                  <c:v>-1.0464460154441464E-7</c:v>
                </c:pt>
                <c:pt idx="218">
                  <c:v>-9.7150013719489281E-8</c:v>
                </c:pt>
                <c:pt idx="219">
                  <c:v>-8.9013308786344873E-8</c:v>
                </c:pt>
                <c:pt idx="220">
                  <c:v>-8.0443856974022981E-8</c:v>
                </c:pt>
                <c:pt idx="221">
                  <c:v>-7.1632325263746912E-8</c:v>
                </c:pt>
                <c:pt idx="222">
                  <c:v>-6.2749906592303689E-8</c:v>
                </c:pt>
                <c:pt idx="223">
                  <c:v>-5.39479562932706E-8</c:v>
                </c:pt>
                <c:pt idx="224">
                  <c:v>-4.5357991716910583E-8</c:v>
                </c:pt>
                <c:pt idx="225">
                  <c:v>-3.7092010534728229E-8</c:v>
                </c:pt>
                <c:pt idx="226">
                  <c:v>-2.9243083567788878E-8</c:v>
                </c:pt>
                <c:pt idx="227">
                  <c:v>-2.1886178979511162E-8</c:v>
                </c:pt>
                <c:pt idx="228">
                  <c:v>-1.5079176245750502E-8</c:v>
                </c:pt>
                <c:pt idx="229">
                  <c:v>-8.8640303624423595E-9</c:v>
                </c:pt>
                <c:pt idx="230">
                  <c:v>-3.2680491827402849E-9</c:v>
                </c:pt>
                <c:pt idx="231">
                  <c:v>1.6947504946704335E-9</c:v>
                </c:pt>
                <c:pt idx="232">
                  <c:v>6.0222395169462072E-9</c:v>
                </c:pt>
                <c:pt idx="233">
                  <c:v>9.722753987859197E-9</c:v>
                </c:pt>
                <c:pt idx="234">
                  <c:v>1.2813679070100314E-8</c:v>
                </c:pt>
                <c:pt idx="235">
                  <c:v>1.5320060967461882E-8</c:v>
                </c:pt>
                <c:pt idx="236">
                  <c:v>1.7273265928402443E-8</c:v>
                </c:pt>
                <c:pt idx="237">
                  <c:v>1.8709702048597329E-8</c:v>
                </c:pt>
                <c:pt idx="238">
                  <c:v>1.966961670817751E-8</c:v>
                </c:pt>
                <c:pt idx="239">
                  <c:v>2.0195979691760788E-8</c:v>
                </c:pt>
                <c:pt idx="240">
                  <c:v>2.0333459431951041E-8</c:v>
                </c:pt>
                <c:pt idx="241">
                  <c:v>2.0127497409527809E-8</c:v>
                </c:pt>
                <c:pt idx="242">
                  <c:v>1.9623483550235228E-8</c:v>
                </c:pt>
                <c:pt idx="243">
                  <c:v>1.8866033487897319E-8</c:v>
                </c:pt>
                <c:pt idx="244">
                  <c:v>1.7898366820840333E-8</c:v>
                </c:pt>
                <c:pt idx="245">
                  <c:v>1.6761783973416985E-8</c:v>
                </c:pt>
                <c:pt idx="246">
                  <c:v>1.5495237983256022E-8</c:v>
                </c:pt>
                <c:pt idx="247">
                  <c:v>1.4134996460993838E-8</c:v>
                </c:pt>
                <c:pt idx="248">
                  <c:v>1.2714388103305422E-8</c:v>
                </c:pt>
                <c:pt idx="249">
                  <c:v>1.1263627470470942E-8</c:v>
                </c:pt>
                <c:pt idx="250">
                  <c:v>9.8097112531870339E-9</c:v>
                </c:pt>
                <c:pt idx="251">
                  <c:v>8.3763789352433965E-9</c:v>
                </c:pt>
                <c:pt idx="252">
                  <c:v>6.9841305935061377E-9</c:v>
                </c:pt>
                <c:pt idx="253">
                  <c:v>5.6502945482965205E-9</c:v>
                </c:pt>
                <c:pt idx="254">
                  <c:v>4.3891376694175724E-9</c:v>
                </c:pt>
                <c:pt idx="255">
                  <c:v>3.2120113395142478E-9</c:v>
                </c:pt>
                <c:pt idx="256">
                  <c:v>2.1275263612241937E-9</c:v>
                </c:pt>
                <c:pt idx="257">
                  <c:v>1.1417504522877391E-9</c:v>
                </c:pt>
                <c:pt idx="258">
                  <c:v>2.5842238875453041E-10</c:v>
                </c:pt>
                <c:pt idx="259">
                  <c:v>-5.2082268316921608E-10</c:v>
                </c:pt>
                <c:pt idx="260">
                  <c:v>-1.1962217540846123E-9</c:v>
                </c:pt>
                <c:pt idx="261">
                  <c:v>-1.7696507527991376E-9</c:v>
                </c:pt>
                <c:pt idx="262">
                  <c:v>-2.2443935967835072E-9</c:v>
                </c:pt>
                <c:pt idx="263">
                  <c:v>-2.6249169256265566E-9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9-48E0-B547-3A5417F4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'Linkwitz Transform'!$L$4</c:f>
              <c:strCache>
                <c:ptCount val="1"/>
                <c:pt idx="0">
                  <c:v>Magnitude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'Linkwitz Transform'!$E$5:$E$268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'Linkwitz Transform'!$L$5:$L$268</c:f>
              <c:numCache>
                <c:formatCode>General</c:formatCode>
                <c:ptCount val="264"/>
                <c:pt idx="0">
                  <c:v>12.039027004357632</c:v>
                </c:pt>
                <c:pt idx="1">
                  <c:v>12.038897701801526</c:v>
                </c:pt>
                <c:pt idx="2">
                  <c:v>12.038760701738692</c:v>
                </c:pt>
                <c:pt idx="3">
                  <c:v>12.038615523090856</c:v>
                </c:pt>
                <c:pt idx="4">
                  <c:v>12.038461707205395</c:v>
                </c:pt>
                <c:pt idx="5">
                  <c:v>12.038298723371161</c:v>
                </c:pt>
                <c:pt idx="6">
                  <c:v>12.038126064044913</c:v>
                </c:pt>
                <c:pt idx="7">
                  <c:v>12.037943144746873</c:v>
                </c:pt>
                <c:pt idx="8">
                  <c:v>12.037749295402431</c:v>
                </c:pt>
                <c:pt idx="9">
                  <c:v>12.037543920138202</c:v>
                </c:pt>
                <c:pt idx="10">
                  <c:v>12.037326337871711</c:v>
                </c:pt>
                <c:pt idx="11">
                  <c:v>12.037095772862447</c:v>
                </c:pt>
                <c:pt idx="12">
                  <c:v>12.036851467494882</c:v>
                </c:pt>
                <c:pt idx="13">
                  <c:v>12.036592689301797</c:v>
                </c:pt>
                <c:pt idx="14">
                  <c:v>12.036318412905754</c:v>
                </c:pt>
                <c:pt idx="15">
                  <c:v>12.036027817324142</c:v>
                </c:pt>
                <c:pt idx="16">
                  <c:v>12.035719976838472</c:v>
                </c:pt>
                <c:pt idx="17">
                  <c:v>12.03539377866824</c:v>
                </c:pt>
                <c:pt idx="18">
                  <c:v>12.035048119862237</c:v>
                </c:pt>
                <c:pt idx="19">
                  <c:v>12.034681915055538</c:v>
                </c:pt>
                <c:pt idx="20">
                  <c:v>12.034293872502618</c:v>
                </c:pt>
                <c:pt idx="21">
                  <c:v>12.033882788617195</c:v>
                </c:pt>
                <c:pt idx="22">
                  <c:v>12.033447157427563</c:v>
                </c:pt>
                <c:pt idx="23">
                  <c:v>12.032985555164865</c:v>
                </c:pt>
                <c:pt idx="24">
                  <c:v>12.032496486862904</c:v>
                </c:pt>
                <c:pt idx="25">
                  <c:v>12.031978204289022</c:v>
                </c:pt>
                <c:pt idx="26">
                  <c:v>12.031429137855195</c:v>
                </c:pt>
                <c:pt idx="27">
                  <c:v>12.030847363035024</c:v>
                </c:pt>
                <c:pt idx="28">
                  <c:v>12.030230849381907</c:v>
                </c:pt>
                <c:pt idx="29">
                  <c:v>12.029577656924866</c:v>
                </c:pt>
                <c:pt idx="30">
                  <c:v>12.028885442886994</c:v>
                </c:pt>
                <c:pt idx="31">
                  <c:v>12.028152052296083</c:v>
                </c:pt>
                <c:pt idx="32">
                  <c:v>12.027374900275651</c:v>
                </c:pt>
                <c:pt idx="33">
                  <c:v>12.026551484903941</c:v>
                </c:pt>
                <c:pt idx="34">
                  <c:v>12.02567894861563</c:v>
                </c:pt>
                <c:pt idx="35">
                  <c:v>12.024754278586993</c:v>
                </c:pt>
                <c:pt idx="36">
                  <c:v>12.023774546275748</c:v>
                </c:pt>
                <c:pt idx="37">
                  <c:v>12.022736428861251</c:v>
                </c:pt>
                <c:pt idx="38">
                  <c:v>12.021636297144134</c:v>
                </c:pt>
                <c:pt idx="39">
                  <c:v>12.020470592086204</c:v>
                </c:pt>
                <c:pt idx="40">
                  <c:v>12.019235163052242</c:v>
                </c:pt>
                <c:pt idx="41">
                  <c:v>12.017926197318143</c:v>
                </c:pt>
                <c:pt idx="42">
                  <c:v>12.016538972485336</c:v>
                </c:pt>
                <c:pt idx="43">
                  <c:v>12.015068950570285</c:v>
                </c:pt>
                <c:pt idx="44">
                  <c:v>12.013511054280023</c:v>
                </c:pt>
                <c:pt idx="45">
                  <c:v>12.011860252234367</c:v>
                </c:pt>
                <c:pt idx="46">
                  <c:v>12.010110769453021</c:v>
                </c:pt>
                <c:pt idx="47">
                  <c:v>12.00825668318898</c:v>
                </c:pt>
                <c:pt idx="48">
                  <c:v>12.006291933312198</c:v>
                </c:pt>
                <c:pt idx="49">
                  <c:v>12.004209614565838</c:v>
                </c:pt>
                <c:pt idx="50">
                  <c:v>12.002002625050665</c:v>
                </c:pt>
                <c:pt idx="51">
                  <c:v>11.999663866534771</c:v>
                </c:pt>
                <c:pt idx="52">
                  <c:v>11.99718490899674</c:v>
                </c:pt>
                <c:pt idx="53">
                  <c:v>11.994557853402547</c:v>
                </c:pt>
                <c:pt idx="54">
                  <c:v>11.99177316743457</c:v>
                </c:pt>
                <c:pt idx="55">
                  <c:v>11.988821843637606</c:v>
                </c:pt>
                <c:pt idx="56">
                  <c:v>11.985693765125724</c:v>
                </c:pt>
                <c:pt idx="57">
                  <c:v>11.982378043377565</c:v>
                </c:pt>
                <c:pt idx="58">
                  <c:v>11.978863661891914</c:v>
                </c:pt>
                <c:pt idx="59">
                  <c:v>11.975138070902458</c:v>
                </c:pt>
                <c:pt idx="60">
                  <c:v>11.971189253809635</c:v>
                </c:pt>
                <c:pt idx="61">
                  <c:v>11.967003064338741</c:v>
                </c:pt>
                <c:pt idx="62">
                  <c:v>11.96256534327911</c:v>
                </c:pt>
                <c:pt idx="63">
                  <c:v>11.957860911787108</c:v>
                </c:pt>
                <c:pt idx="64">
                  <c:v>11.952873496635386</c:v>
                </c:pt>
                <c:pt idx="65">
                  <c:v>11.947585938198525</c:v>
                </c:pt>
                <c:pt idx="66">
                  <c:v>11.941979851908854</c:v>
                </c:pt>
                <c:pt idx="67">
                  <c:v>11.936036150671443</c:v>
                </c:pt>
                <c:pt idx="68">
                  <c:v>11.929734098704364</c:v>
                </c:pt>
                <c:pt idx="69">
                  <c:v>11.923051493254931</c:v>
                </c:pt>
                <c:pt idx="70">
                  <c:v>11.915965561872909</c:v>
                </c:pt>
                <c:pt idx="71">
                  <c:v>11.908451282771255</c:v>
                </c:pt>
                <c:pt idx="72">
                  <c:v>11.900482589045605</c:v>
                </c:pt>
                <c:pt idx="73">
                  <c:v>11.892031622940406</c:v>
                </c:pt>
                <c:pt idx="74">
                  <c:v>11.883068611596117</c:v>
                </c:pt>
                <c:pt idx="75">
                  <c:v>11.873562122315418</c:v>
                </c:pt>
                <c:pt idx="76">
                  <c:v>11.863478581099137</c:v>
                </c:pt>
                <c:pt idx="77">
                  <c:v>11.852782537953097</c:v>
                </c:pt>
                <c:pt idx="78">
                  <c:v>11.841436149746546</c:v>
                </c:pt>
                <c:pt idx="79">
                  <c:v>11.82939901852505</c:v>
                </c:pt>
                <c:pt idx="80">
                  <c:v>11.816628019622367</c:v>
                </c:pt>
                <c:pt idx="81">
                  <c:v>11.803078513091872</c:v>
                </c:pt>
                <c:pt idx="82">
                  <c:v>11.788701011799226</c:v>
                </c:pt>
                <c:pt idx="83">
                  <c:v>11.77344464440408</c:v>
                </c:pt>
                <c:pt idx="84">
                  <c:v>11.757254184241157</c:v>
                </c:pt>
                <c:pt idx="85">
                  <c:v>11.740071775990849</c:v>
                </c:pt>
                <c:pt idx="86">
                  <c:v>11.721834696015536</c:v>
                </c:pt>
                <c:pt idx="87">
                  <c:v>11.7024777346849</c:v>
                </c:pt>
                <c:pt idx="88">
                  <c:v>11.681929739929068</c:v>
                </c:pt>
                <c:pt idx="89">
                  <c:v>11.660116055312837</c:v>
                </c:pt>
                <c:pt idx="90">
                  <c:v>11.636957803480961</c:v>
                </c:pt>
                <c:pt idx="91">
                  <c:v>11.612369795463835</c:v>
                </c:pt>
                <c:pt idx="92">
                  <c:v>11.586261336897392</c:v>
                </c:pt>
                <c:pt idx="93">
                  <c:v>11.558538595009331</c:v>
                </c:pt>
                <c:pt idx="94">
                  <c:v>11.529097753747974</c:v>
                </c:pt>
                <c:pt idx="95">
                  <c:v>11.497831194532234</c:v>
                </c:pt>
                <c:pt idx="96">
                  <c:v>11.464624630763483</c:v>
                </c:pt>
                <c:pt idx="97">
                  <c:v>11.429354477466706</c:v>
                </c:pt>
                <c:pt idx="98">
                  <c:v>11.39189264448812</c:v>
                </c:pt>
                <c:pt idx="99">
                  <c:v>11.352099363824607</c:v>
                </c:pt>
                <c:pt idx="100">
                  <c:v>11.309830581170928</c:v>
                </c:pt>
                <c:pt idx="101">
                  <c:v>11.264929614488139</c:v>
                </c:pt>
                <c:pt idx="102">
                  <c:v>11.217233287202488</c:v>
                </c:pt>
                <c:pt idx="103">
                  <c:v>11.166567420085048</c:v>
                </c:pt>
                <c:pt idx="104">
                  <c:v>11.112749108675526</c:v>
                </c:pt>
                <c:pt idx="105">
                  <c:v>11.055584656543559</c:v>
                </c:pt>
                <c:pt idx="106">
                  <c:v>10.994869219340513</c:v>
                </c:pt>
                <c:pt idx="107">
                  <c:v>10.93038753996607</c:v>
                </c:pt>
                <c:pt idx="108">
                  <c:v>10.86191386632246</c:v>
                </c:pt>
                <c:pt idx="109">
                  <c:v>10.789210848656388</c:v>
                </c:pt>
                <c:pt idx="110">
                  <c:v>10.712030625554046</c:v>
                </c:pt>
                <c:pt idx="111">
                  <c:v>10.630111513245904</c:v>
                </c:pt>
                <c:pt idx="112">
                  <c:v>10.543185138345638</c:v>
                </c:pt>
                <c:pt idx="113">
                  <c:v>10.450969989328431</c:v>
                </c:pt>
                <c:pt idx="114">
                  <c:v>10.353174163952017</c:v>
                </c:pt>
                <c:pt idx="115">
                  <c:v>10.24949742809051</c:v>
                </c:pt>
                <c:pt idx="116">
                  <c:v>10.13963236587214</c:v>
                </c:pt>
                <c:pt idx="117">
                  <c:v>10.023260153907627</c:v>
                </c:pt>
                <c:pt idx="118">
                  <c:v>9.9000615915802204</c:v>
                </c:pt>
                <c:pt idx="119">
                  <c:v>9.7697092574788709</c:v>
                </c:pt>
                <c:pt idx="120">
                  <c:v>9.6318751212311504</c:v>
                </c:pt>
                <c:pt idx="121">
                  <c:v>9.4862316032457148</c:v>
                </c:pt>
                <c:pt idx="122">
                  <c:v>9.332452741176688</c:v>
                </c:pt>
                <c:pt idx="123">
                  <c:v>9.1702187698170352</c:v>
                </c:pt>
                <c:pt idx="124">
                  <c:v>8.9992196147101851</c:v>
                </c:pt>
                <c:pt idx="125">
                  <c:v>8.8191587470642148</c:v>
                </c:pt>
                <c:pt idx="126">
                  <c:v>8.6297538721099833</c:v>
                </c:pt>
                <c:pt idx="127">
                  <c:v>8.430744723223496</c:v>
                </c:pt>
                <c:pt idx="128">
                  <c:v>8.2218979819952818</c:v>
                </c:pt>
                <c:pt idx="129">
                  <c:v>8.0030106640308851</c:v>
                </c:pt>
                <c:pt idx="130">
                  <c:v>7.7739136395890664</c:v>
                </c:pt>
                <c:pt idx="131">
                  <c:v>7.5344830097170368</c:v>
                </c:pt>
                <c:pt idx="132">
                  <c:v>7.2846425896103906</c:v>
                </c:pt>
                <c:pt idx="133">
                  <c:v>7.0243644356532551</c:v>
                </c:pt>
                <c:pt idx="134">
                  <c:v>6.7536872816290945</c:v>
                </c:pt>
                <c:pt idx="135">
                  <c:v>6.4727160765622562</c:v>
                </c:pt>
                <c:pt idx="136">
                  <c:v>6.1816275822679687</c:v>
                </c:pt>
                <c:pt idx="137">
                  <c:v>5.8806865792946725</c:v>
                </c:pt>
                <c:pt idx="138">
                  <c:v>5.5702466463685143</c:v>
                </c:pt>
                <c:pt idx="139">
                  <c:v>5.250761538671977</c:v>
                </c:pt>
                <c:pt idx="140">
                  <c:v>4.9227972567494884</c:v>
                </c:pt>
                <c:pt idx="141">
                  <c:v>4.5870426652390641</c:v>
                </c:pt>
                <c:pt idx="142">
                  <c:v>4.2443126221417957</c:v>
                </c:pt>
                <c:pt idx="143">
                  <c:v>3.8955733309376672</c:v>
                </c:pt>
                <c:pt idx="144">
                  <c:v>3.5419376818771529</c:v>
                </c:pt>
                <c:pt idx="145">
                  <c:v>3.1846875539754289</c:v>
                </c:pt>
                <c:pt idx="146">
                  <c:v>2.825274801369428</c:v>
                </c:pt>
                <c:pt idx="147">
                  <c:v>2.4653345576229166</c:v>
                </c:pt>
                <c:pt idx="148">
                  <c:v>2.1066738456263718</c:v>
                </c:pt>
                <c:pt idx="149">
                  <c:v>1.7512827570320511</c:v>
                </c:pt>
                <c:pt idx="150">
                  <c:v>1.4013052135876782</c:v>
                </c:pt>
                <c:pt idx="151">
                  <c:v>1.0590238966909022</c:v>
                </c:pt>
                <c:pt idx="152">
                  <c:v>0.72682478548675045</c:v>
                </c:pt>
                <c:pt idx="153">
                  <c:v>0.40713817285828541</c:v>
                </c:pt>
                <c:pt idx="154">
                  <c:v>0.10238256364329026</c:v>
                </c:pt>
                <c:pt idx="155">
                  <c:v>-0.18511418094515811</c:v>
                </c:pt>
                <c:pt idx="156">
                  <c:v>-0.45319817941868601</c:v>
                </c:pt>
                <c:pt idx="157">
                  <c:v>-0.6999800463132293</c:v>
                </c:pt>
                <c:pt idx="158">
                  <c:v>-0.92391464253866729</c:v>
                </c:pt>
                <c:pt idx="159">
                  <c:v>-1.1238731287731707</c:v>
                </c:pt>
                <c:pt idx="160">
                  <c:v>-1.299195522089047</c:v>
                </c:pt>
                <c:pt idx="161">
                  <c:v>-1.4497124313834295</c:v>
                </c:pt>
                <c:pt idx="162">
                  <c:v>-1.5757429428880487</c:v>
                </c:pt>
                <c:pt idx="163">
                  <c:v>-1.6780611827120455</c:v>
                </c:pt>
                <c:pt idx="164">
                  <c:v>-1.7578406628282566</c:v>
                </c:pt>
                <c:pt idx="165">
                  <c:v>-1.8165788964586489</c:v>
                </c:pt>
                <c:pt idx="166">
                  <c:v>-1.8560135088841196</c:v>
                </c:pt>
                <c:pt idx="167">
                  <c:v>-1.8780357097682785</c:v>
                </c:pt>
                <c:pt idx="168">
                  <c:v>-1.8846096539300503</c:v>
                </c:pt>
                <c:pt idx="169">
                  <c:v>-1.8777009006241008</c:v>
                </c:pt>
                <c:pt idx="170">
                  <c:v>-1.8592184067955444</c:v>
                </c:pt>
                <c:pt idx="171">
                  <c:v>-1.8309704152039057</c:v>
                </c:pt>
                <c:pt idx="172">
                  <c:v>-1.7946336149556394</c:v>
                </c:pt>
                <c:pt idx="173">
                  <c:v>-1.7517346776545595</c:v>
                </c:pt>
                <c:pt idx="174">
                  <c:v>-1.703641685164333</c:v>
                </c:pt>
                <c:pt idx="175">
                  <c:v>-1.6515633515465324</c:v>
                </c:pt>
                <c:pt idx="176">
                  <c:v>-1.5965543642565716</c:v>
                </c:pt>
                <c:pt idx="177">
                  <c:v>-1.5395239567906764</c:v>
                </c:pt>
                <c:pt idx="178">
                  <c:v>-1.4812477217514199</c:v>
                </c:pt>
                <c:pt idx="179">
                  <c:v>-1.4223799560765009</c:v>
                </c:pt>
                <c:pt idx="180">
                  <c:v>-1.3634671864103411</c:v>
                </c:pt>
                <c:pt idx="181">
                  <c:v>-1.304960266388135</c:v>
                </c:pt>
                <c:pt idx="182">
                  <c:v>-1.2472267743631997</c:v>
                </c:pt>
                <c:pt idx="183">
                  <c:v>-1.1905624547295672</c:v>
                </c:pt>
                <c:pt idx="184">
                  <c:v>-1.1352010006356608</c:v>
                </c:pt>
                <c:pt idx="185">
                  <c:v>-1.0813234050317313</c:v>
                </c:pt>
                <c:pt idx="186">
                  <c:v>-1.0290659431645388</c:v>
                </c:pt>
                <c:pt idx="187">
                  <c:v>-0.9785271023176878</c:v>
                </c:pt>
                <c:pt idx="188">
                  <c:v>-0.92977400198460902</c:v>
                </c:pt>
                <c:pt idx="189">
                  <c:v>-0.88284733893564105</c:v>
                </c:pt>
                <c:pt idx="190">
                  <c:v>-0.83776628456087066</c:v>
                </c:pt>
                <c:pt idx="191">
                  <c:v>-0.79453218905867484</c:v>
                </c:pt>
                <c:pt idx="192">
                  <c:v>-0.75313194076306711</c:v>
                </c:pt>
                <c:pt idx="193">
                  <c:v>-0.71354070872298736</c:v>
                </c:pt>
                <c:pt idx="194">
                  <c:v>-0.67572461211383217</c:v>
                </c:pt>
                <c:pt idx="195">
                  <c:v>-0.63964228697430336</c:v>
                </c:pt>
                <c:pt idx="196">
                  <c:v>-0.60524699375885249</c:v>
                </c:pt>
                <c:pt idx="197">
                  <c:v>-0.57248768497078784</c:v>
                </c:pt>
                <c:pt idx="198">
                  <c:v>-0.54131045911648878</c:v>
                </c:pt>
                <c:pt idx="199">
                  <c:v>-0.51165928838184072</c:v>
                </c:pt>
                <c:pt idx="200">
                  <c:v>-0.48347706189483974</c:v>
                </c:pt>
                <c:pt idx="201">
                  <c:v>-0.45670603505645935</c:v>
                </c:pt>
                <c:pt idx="202">
                  <c:v>-0.43128857171477608</c:v>
                </c:pt>
                <c:pt idx="203">
                  <c:v>-0.40716735383623132</c:v>
                </c:pt>
                <c:pt idx="204">
                  <c:v>-0.38428598559850063</c:v>
                </c:pt>
                <c:pt idx="205">
                  <c:v>-0.36258906639033078</c:v>
                </c:pt>
                <c:pt idx="206">
                  <c:v>-0.34202250598179385</c:v>
                </c:pt>
                <c:pt idx="207">
                  <c:v>-0.32253371762780392</c:v>
                </c:pt>
                <c:pt idx="208">
                  <c:v>-0.30407166442653188</c:v>
                </c:pt>
                <c:pt idx="209">
                  <c:v>-0.28658698888571854</c:v>
                </c:pt>
                <c:pt idx="210">
                  <c:v>-0.27003212380873753</c:v>
                </c:pt>
                <c:pt idx="211">
                  <c:v>-0.25436121280670237</c:v>
                </c:pt>
                <c:pt idx="212">
                  <c:v>-0.23953024748391361</c:v>
                </c:pt>
                <c:pt idx="213">
                  <c:v>-0.22549696579606782</c:v>
                </c:pt>
                <c:pt idx="214">
                  <c:v>-0.21222092872415613</c:v>
                </c:pt>
                <c:pt idx="215">
                  <c:v>-0.19966342011924706</c:v>
                </c:pt>
                <c:pt idx="216">
                  <c:v>-0.18778746434471699</c:v>
                </c:pt>
                <c:pt idx="217">
                  <c:v>-0.17655775874331373</c:v>
                </c:pt>
                <c:pt idx="218">
                  <c:v>-0.16594064594023716</c:v>
                </c:pt>
                <c:pt idx="219">
                  <c:v>-0.15590405102976057</c:v>
                </c:pt>
                <c:pt idx="220">
                  <c:v>-0.14641745014378202</c:v>
                </c:pt>
                <c:pt idx="221">
                  <c:v>-0.13745178765300711</c:v>
                </c:pt>
                <c:pt idx="222">
                  <c:v>-0.12897945231396665</c:v>
                </c:pt>
                <c:pt idx="223">
                  <c:v>-0.12097420547792695</c:v>
                </c:pt>
                <c:pt idx="224">
                  <c:v>-0.11341112827919694</c:v>
                </c:pt>
                <c:pt idx="225">
                  <c:v>-0.10626656865723813</c:v>
                </c:pt>
                <c:pt idx="226">
                  <c:v>-9.9518088645488889E-2</c:v>
                </c:pt>
                <c:pt idx="227">
                  <c:v>-9.3144412283179712E-2</c:v>
                </c:pt>
                <c:pt idx="228">
                  <c:v>-8.7125368876240089E-2</c:v>
                </c:pt>
                <c:pt idx="229">
                  <c:v>-8.144184782285474E-2</c:v>
                </c:pt>
                <c:pt idx="230">
                  <c:v>-7.6075752941787506E-2</c:v>
                </c:pt>
                <c:pt idx="231">
                  <c:v>-7.1009941889851103E-2</c:v>
                </c:pt>
                <c:pt idx="232">
                  <c:v>-6.6228201223359748E-2</c:v>
                </c:pt>
                <c:pt idx="233">
                  <c:v>-6.1715183350700045E-2</c:v>
                </c:pt>
                <c:pt idx="234">
                  <c:v>-5.745637543947163E-2</c:v>
                </c:pt>
                <c:pt idx="235">
                  <c:v>-5.3438056516467644E-2</c:v>
                </c:pt>
                <c:pt idx="236">
                  <c:v>-4.9647263176557571E-2</c:v>
                </c:pt>
                <c:pt idx="237">
                  <c:v>-4.6071744995522246E-2</c:v>
                </c:pt>
                <c:pt idx="238">
                  <c:v>-4.2699935969328001E-2</c:v>
                </c:pt>
                <c:pt idx="239">
                  <c:v>-3.9520919767318911E-2</c:v>
                </c:pt>
                <c:pt idx="240">
                  <c:v>-3.6524400450335996E-2</c:v>
                </c:pt>
                <c:pt idx="241">
                  <c:v>-3.3700668611934381E-2</c:v>
                </c:pt>
                <c:pt idx="242">
                  <c:v>-3.1040576202057746E-2</c:v>
                </c:pt>
                <c:pt idx="243">
                  <c:v>-2.8535512756560258E-2</c:v>
                </c:pt>
                <c:pt idx="244">
                  <c:v>-2.6177375299587632E-2</c:v>
                </c:pt>
                <c:pt idx="245">
                  <c:v>-2.3958552023033656E-2</c:v>
                </c:pt>
                <c:pt idx="246">
                  <c:v>-2.1871895573541938E-2</c:v>
                </c:pt>
                <c:pt idx="247">
                  <c:v>-1.9910706964772828E-2</c:v>
                </c:pt>
                <c:pt idx="248">
                  <c:v>-1.8068717952696191E-2</c:v>
                </c:pt>
                <c:pt idx="249">
                  <c:v>-1.6340073035357793E-2</c:v>
                </c:pt>
                <c:pt idx="250">
                  <c:v>-1.4719319232681854E-2</c:v>
                </c:pt>
                <c:pt idx="251">
                  <c:v>-1.3201390001932099E-2</c:v>
                </c:pt>
                <c:pt idx="252">
                  <c:v>-1.1781599561809651E-2</c:v>
                </c:pt>
                <c:pt idx="253">
                  <c:v>-1.0455631957403105E-2</c:v>
                </c:pt>
                <c:pt idx="254">
                  <c:v>-9.2195387123582637E-3</c:v>
                </c:pt>
                <c:pt idx="255">
                  <c:v>-8.0697359540542468E-3</c:v>
                </c:pt>
                <c:pt idx="256">
                  <c:v>-7.0030047345660028E-3</c:v>
                </c:pt>
                <c:pt idx="257">
                  <c:v>-6.0164977835292744E-3</c:v>
                </c:pt>
                <c:pt idx="258">
                  <c:v>-5.1077475672225096E-3</c:v>
                </c:pt>
                <c:pt idx="259">
                  <c:v>-4.2746807845448365E-3</c:v>
                </c:pt>
                <c:pt idx="260">
                  <c:v>-3.5156396653616955E-3</c:v>
                </c:pt>
                <c:pt idx="261">
                  <c:v>-2.829409590284963E-3</c:v>
                </c:pt>
                <c:pt idx="262">
                  <c:v>-2.2152571605104855E-3</c:v>
                </c:pt>
                <c:pt idx="263">
                  <c:v>-1.6729784484780807E-3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B-4BFF-B5DD-8FA86263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(deg)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'Linkwitz Transform'!$P$4</c:f>
              <c:strCache>
                <c:ptCount val="1"/>
                <c:pt idx="0">
                  <c:v>Phase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'Linkwitz Transform'!$E$5:$E$268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'Linkwitz Transform'!$P$5:$P$268</c:f>
              <c:numCache>
                <c:formatCode>General</c:formatCode>
                <c:ptCount val="264"/>
                <c:pt idx="0">
                  <c:v>-1.4115134693009364</c:v>
                </c:pt>
                <c:pt idx="1">
                  <c:v>-1.452896672640319</c:v>
                </c:pt>
                <c:pt idx="2">
                  <c:v>-1.4954934926919004</c:v>
                </c:pt>
                <c:pt idx="3">
                  <c:v>-1.5393462464422034</c:v>
                </c:pt>
                <c:pt idx="4">
                  <c:v>-1.5844831341368222</c:v>
                </c:pt>
                <c:pt idx="5">
                  <c:v>-1.6309464674266443</c:v>
                </c:pt>
                <c:pt idx="6">
                  <c:v>-1.6787644409567783</c:v>
                </c:pt>
                <c:pt idx="7">
                  <c:v>-1.7279793601518323</c:v>
                </c:pt>
                <c:pt idx="8">
                  <c:v>-1.7786476404710287</c:v>
                </c:pt>
                <c:pt idx="9">
                  <c:v>-1.8307974658620241</c:v>
                </c:pt>
                <c:pt idx="10">
                  <c:v>-1.8844711298823442</c:v>
                </c:pt>
                <c:pt idx="11">
                  <c:v>-1.9397250347974444</c:v>
                </c:pt>
                <c:pt idx="12">
                  <c:v>-1.9966014641652501</c:v>
                </c:pt>
                <c:pt idx="13">
                  <c:v>-2.0551285830515966</c:v>
                </c:pt>
                <c:pt idx="14">
                  <c:v>-2.1153910028570944</c:v>
                </c:pt>
                <c:pt idx="15">
                  <c:v>-2.1774168758207963</c:v>
                </c:pt>
                <c:pt idx="16">
                  <c:v>-2.2412484604728053</c:v>
                </c:pt>
                <c:pt idx="17">
                  <c:v>-2.306956232711411</c:v>
                </c:pt>
                <c:pt idx="18">
                  <c:v>-2.3745965466981884</c:v>
                </c:pt>
                <c:pt idx="19">
                  <c:v>-2.4442116350006788</c:v>
                </c:pt>
                <c:pt idx="20">
                  <c:v>-2.515871944277289</c:v>
                </c:pt>
                <c:pt idx="21">
                  <c:v>-2.5896196859671479</c:v>
                </c:pt>
                <c:pt idx="22">
                  <c:v>-2.6655393943566121</c:v>
                </c:pt>
                <c:pt idx="23">
                  <c:v>-2.7436873664653616</c:v>
                </c:pt>
                <c:pt idx="24">
                  <c:v>-2.8241198850110107</c:v>
                </c:pt>
                <c:pt idx="25">
                  <c:v>-2.9069214383540691</c:v>
                </c:pt>
                <c:pt idx="26">
                  <c:v>-2.9921341649960653</c:v>
                </c:pt>
                <c:pt idx="27">
                  <c:v>-3.0798425162533851</c:v>
                </c:pt>
                <c:pt idx="28">
                  <c:v>-3.1701309211470678</c:v>
                </c:pt>
                <c:pt idx="29">
                  <c:v>-3.2630555659546752</c:v>
                </c:pt>
                <c:pt idx="30">
                  <c:v>-3.3587149401872036</c:v>
                </c:pt>
                <c:pt idx="31">
                  <c:v>-3.4571651779585606</c:v>
                </c:pt>
                <c:pt idx="32">
                  <c:v>-3.5585047098718752</c:v>
                </c:pt>
                <c:pt idx="33">
                  <c:v>-3.6628037161690377</c:v>
                </c:pt>
                <c:pt idx="34">
                  <c:v>-3.770160556780731</c:v>
                </c:pt>
                <c:pt idx="35">
                  <c:v>-3.8806735502190035</c:v>
                </c:pt>
                <c:pt idx="36">
                  <c:v>-3.994412757822936</c:v>
                </c:pt>
                <c:pt idx="37">
                  <c:v>-4.1114764073942673</c:v>
                </c:pt>
                <c:pt idx="38">
                  <c:v>-4.2319767786109876</c:v>
                </c:pt>
                <c:pt idx="39">
                  <c:v>-4.355997882527789</c:v>
                </c:pt>
                <c:pt idx="40">
                  <c:v>-4.4836659805876051</c:v>
                </c:pt>
                <c:pt idx="41">
                  <c:v>-4.61505084913024</c:v>
                </c:pt>
                <c:pt idx="42">
                  <c:v>-4.7502927060942781</c:v>
                </c:pt>
                <c:pt idx="43">
                  <c:v>-4.8894893754685294</c:v>
                </c:pt>
                <c:pt idx="44">
                  <c:v>-5.0327667933908931</c:v>
                </c:pt>
                <c:pt idx="45">
                  <c:v>-5.1802225937570885</c:v>
                </c:pt>
                <c:pt idx="46">
                  <c:v>-5.3319966004179919</c:v>
                </c:pt>
                <c:pt idx="47">
                  <c:v>-5.4882144130669959</c:v>
                </c:pt>
                <c:pt idx="48">
                  <c:v>-5.6489874010346073</c:v>
                </c:pt>
                <c:pt idx="49">
                  <c:v>-5.8144690768197407</c:v>
                </c:pt>
                <c:pt idx="50">
                  <c:v>-5.9847986896679268</c:v>
                </c:pt>
                <c:pt idx="51">
                  <c:v>-6.1600871239545736</c:v>
                </c:pt>
                <c:pt idx="52">
                  <c:v>-6.3405155327653517</c:v>
                </c:pt>
                <c:pt idx="53">
                  <c:v>-6.5261943898424981</c:v>
                </c:pt>
                <c:pt idx="54">
                  <c:v>-6.7173184718318977</c:v>
                </c:pt>
                <c:pt idx="55">
                  <c:v>-6.9140118410396321</c:v>
                </c:pt>
                <c:pt idx="56">
                  <c:v>-7.1164405357308462</c:v>
                </c:pt>
                <c:pt idx="57">
                  <c:v>-7.3247843508607913</c:v>
                </c:pt>
                <c:pt idx="58">
                  <c:v>-7.53919455628135</c:v>
                </c:pt>
                <c:pt idx="59">
                  <c:v>-7.7598783488474377</c:v>
                </c:pt>
                <c:pt idx="60">
                  <c:v>-7.9869720909070576</c:v>
                </c:pt>
                <c:pt idx="61">
                  <c:v>-8.2206961263214691</c:v>
                </c:pt>
                <c:pt idx="62">
                  <c:v>-8.4612280265995174</c:v>
                </c:pt>
                <c:pt idx="63">
                  <c:v>-8.7087588442606005</c:v>
                </c:pt>
                <c:pt idx="64">
                  <c:v>-8.9634930386224916</c:v>
                </c:pt>
                <c:pt idx="65">
                  <c:v>-9.2256343322138967</c:v>
                </c:pt>
                <c:pt idx="66">
                  <c:v>-9.495399691633315</c:v>
                </c:pt>
                <c:pt idx="67">
                  <c:v>-9.7729911192873491</c:v>
                </c:pt>
                <c:pt idx="68">
                  <c:v>-10.058637724421711</c:v>
                </c:pt>
                <c:pt idx="69">
                  <c:v>-10.352581532080954</c:v>
                </c:pt>
                <c:pt idx="70">
                  <c:v>-10.655035222361327</c:v>
                </c:pt>
                <c:pt idx="71">
                  <c:v>-10.966252215756407</c:v>
                </c:pt>
                <c:pt idx="72">
                  <c:v>-11.286470333396844</c:v>
                </c:pt>
                <c:pt idx="73">
                  <c:v>-11.615939700926697</c:v>
                </c:pt>
                <c:pt idx="74">
                  <c:v>-11.954922531307949</c:v>
                </c:pt>
                <c:pt idx="75">
                  <c:v>-12.303678871169282</c:v>
                </c:pt>
                <c:pt idx="76">
                  <c:v>-12.662480363843597</c:v>
                </c:pt>
                <c:pt idx="77">
                  <c:v>-13.031595950747372</c:v>
                </c:pt>
                <c:pt idx="78">
                  <c:v>-13.411305555632827</c:v>
                </c:pt>
                <c:pt idx="79">
                  <c:v>-13.80189970377142</c:v>
                </c:pt>
                <c:pt idx="80">
                  <c:v>-14.203679092901458</c:v>
                </c:pt>
                <c:pt idx="81">
                  <c:v>-14.616912245812651</c:v>
                </c:pt>
                <c:pt idx="82">
                  <c:v>-15.041932741723722</c:v>
                </c:pt>
                <c:pt idx="83">
                  <c:v>-15.479026935197686</c:v>
                </c:pt>
                <c:pt idx="84">
                  <c:v>-15.928517029462778</c:v>
                </c:pt>
                <c:pt idx="85">
                  <c:v>-16.390704576977448</c:v>
                </c:pt>
                <c:pt idx="86">
                  <c:v>-16.865925321078457</c:v>
                </c:pt>
                <c:pt idx="87">
                  <c:v>-17.354478737954814</c:v>
                </c:pt>
                <c:pt idx="88">
                  <c:v>-17.856710326928557</c:v>
                </c:pt>
                <c:pt idx="89">
                  <c:v>-18.372940982324899</c:v>
                </c:pt>
                <c:pt idx="90">
                  <c:v>-18.903479649796353</c:v>
                </c:pt>
                <c:pt idx="91">
                  <c:v>-19.448663290963584</c:v>
                </c:pt>
                <c:pt idx="92">
                  <c:v>-20.008827443964158</c:v>
                </c:pt>
                <c:pt idx="93">
                  <c:v>-20.584249402531114</c:v>
                </c:pt>
                <c:pt idx="94">
                  <c:v>-21.175283668567587</c:v>
                </c:pt>
                <c:pt idx="95">
                  <c:v>-21.782222026800806</c:v>
                </c:pt>
                <c:pt idx="96">
                  <c:v>-22.405346065585494</c:v>
                </c:pt>
                <c:pt idx="97">
                  <c:v>-23.044965032792263</c:v>
                </c:pt>
                <c:pt idx="98">
                  <c:v>-23.701317146892663</c:v>
                </c:pt>
                <c:pt idx="99">
                  <c:v>-24.374688312052562</c:v>
                </c:pt>
                <c:pt idx="100">
                  <c:v>-25.065272438651363</c:v>
                </c:pt>
                <c:pt idx="101">
                  <c:v>-25.773302163271133</c:v>
                </c:pt>
                <c:pt idx="102">
                  <c:v>-26.498935884463751</c:v>
                </c:pt>
                <c:pt idx="103">
                  <c:v>-27.24231952041632</c:v>
                </c:pt>
                <c:pt idx="104">
                  <c:v>-28.003540290694573</c:v>
                </c:pt>
                <c:pt idx="105">
                  <c:v>-28.782646735096549</c:v>
                </c:pt>
                <c:pt idx="106">
                  <c:v>-29.579641162747976</c:v>
                </c:pt>
                <c:pt idx="107">
                  <c:v>-30.394458447079845</c:v>
                </c:pt>
                <c:pt idx="108">
                  <c:v>-31.226957507310807</c:v>
                </c:pt>
                <c:pt idx="109">
                  <c:v>-32.07692486742269</c:v>
                </c:pt>
                <c:pt idx="110">
                  <c:v>-32.944051638350899</c:v>
                </c:pt>
                <c:pt idx="111">
                  <c:v>-33.827960417857703</c:v>
                </c:pt>
                <c:pt idx="112">
                  <c:v>-34.728117986110149</c:v>
                </c:pt>
                <c:pt idx="113">
                  <c:v>-35.643898652839013</c:v>
                </c:pt>
                <c:pt idx="114">
                  <c:v>-36.57454552020058</c:v>
                </c:pt>
                <c:pt idx="115">
                  <c:v>-37.519144721093035</c:v>
                </c:pt>
                <c:pt idx="116">
                  <c:v>-38.476611924285926</c:v>
                </c:pt>
                <c:pt idx="117">
                  <c:v>-39.44572449667929</c:v>
                </c:pt>
                <c:pt idx="118">
                  <c:v>-40.425024689774077</c:v>
                </c:pt>
                <c:pt idx="119">
                  <c:v>-41.412886045741779</c:v>
                </c:pt>
                <c:pt idx="120">
                  <c:v>-42.407451985391035</c:v>
                </c:pt>
                <c:pt idx="121">
                  <c:v>-43.406632892419488</c:v>
                </c:pt>
                <c:pt idx="122">
                  <c:v>-44.408102328429912</c:v>
                </c:pt>
                <c:pt idx="123">
                  <c:v>-45.409272488021315</c:v>
                </c:pt>
                <c:pt idx="124">
                  <c:v>-46.407282036832264</c:v>
                </c:pt>
                <c:pt idx="125">
                  <c:v>-47.39898537741675</c:v>
                </c:pt>
                <c:pt idx="126">
                  <c:v>-48.380961334021215</c:v>
                </c:pt>
                <c:pt idx="127">
                  <c:v>-49.349485322628645</c:v>
                </c:pt>
                <c:pt idx="128">
                  <c:v>-50.300524168933926</c:v>
                </c:pt>
                <c:pt idx="129">
                  <c:v>-51.229741051997365</c:v>
                </c:pt>
                <c:pt idx="130">
                  <c:v>-52.132500478767788</c:v>
                </c:pt>
                <c:pt idx="131">
                  <c:v>-53.003846265792419</c:v>
                </c:pt>
                <c:pt idx="132">
                  <c:v>-53.838521998065275</c:v>
                </c:pt>
                <c:pt idx="133">
                  <c:v>-54.630994795687329</c:v>
                </c:pt>
                <c:pt idx="134">
                  <c:v>-55.37542645477685</c:v>
                </c:pt>
                <c:pt idx="135">
                  <c:v>-56.065713595759846</c:v>
                </c:pt>
                <c:pt idx="136">
                  <c:v>-56.695507343449428</c:v>
                </c:pt>
                <c:pt idx="137">
                  <c:v>-57.258217125446926</c:v>
                </c:pt>
                <c:pt idx="138">
                  <c:v>-57.74705769878716</c:v>
                </c:pt>
                <c:pt idx="139">
                  <c:v>-58.155078406339726</c:v>
                </c:pt>
                <c:pt idx="140">
                  <c:v>-58.475205406852865</c:v>
                </c:pt>
                <c:pt idx="141">
                  <c:v>-58.70030054646486</c:v>
                </c:pt>
                <c:pt idx="142">
                  <c:v>-58.823236654515256</c:v>
                </c:pt>
                <c:pt idx="143">
                  <c:v>-58.836978299065493</c:v>
                </c:pt>
                <c:pt idx="144">
                  <c:v>-58.734697813035893</c:v>
                </c:pt>
                <c:pt idx="145">
                  <c:v>-58.509907527437122</c:v>
                </c:pt>
                <c:pt idx="146">
                  <c:v>-58.156622488632081</c:v>
                </c:pt>
                <c:pt idx="147">
                  <c:v>-57.669561795322693</c:v>
                </c:pt>
                <c:pt idx="148">
                  <c:v>-57.044360268771641</c:v>
                </c:pt>
                <c:pt idx="149">
                  <c:v>-56.277848352938861</c:v>
                </c:pt>
                <c:pt idx="150">
                  <c:v>-55.368307114741299</c:v>
                </c:pt>
                <c:pt idx="151">
                  <c:v>-54.31577592847492</c:v>
                </c:pt>
                <c:pt idx="152">
                  <c:v>-53.122349679797992</c:v>
                </c:pt>
                <c:pt idx="153">
                  <c:v>-51.792407887371894</c:v>
                </c:pt>
                <c:pt idx="154">
                  <c:v>-50.332838036705994</c:v>
                </c:pt>
                <c:pt idx="155">
                  <c:v>-48.753133473411879</c:v>
                </c:pt>
                <c:pt idx="156">
                  <c:v>-47.065383429964527</c:v>
                </c:pt>
                <c:pt idx="157">
                  <c:v>-45.284088567492972</c:v>
                </c:pt>
                <c:pt idx="158">
                  <c:v>-43.425855190406594</c:v>
                </c:pt>
                <c:pt idx="159">
                  <c:v>-41.508910571328613</c:v>
                </c:pt>
                <c:pt idx="160">
                  <c:v>-39.552477714146335</c:v>
                </c:pt>
                <c:pt idx="161">
                  <c:v>-37.576117858784642</c:v>
                </c:pt>
                <c:pt idx="162">
                  <c:v>-35.599004090492969</c:v>
                </c:pt>
                <c:pt idx="163">
                  <c:v>-33.639268899394992</c:v>
                </c:pt>
                <c:pt idx="164">
                  <c:v>-31.713416162350505</c:v>
                </c:pt>
                <c:pt idx="165">
                  <c:v>-29.835902334065292</c:v>
                </c:pt>
                <c:pt idx="166">
                  <c:v>-28.018851320355289</c:v>
                </c:pt>
                <c:pt idx="167">
                  <c:v>-26.27195517503996</c:v>
                </c:pt>
                <c:pt idx="168">
                  <c:v>-24.602470717449339</c:v>
                </c:pt>
                <c:pt idx="169">
                  <c:v>-23.015399260600397</c:v>
                </c:pt>
                <c:pt idx="170">
                  <c:v>-21.513664224030276</c:v>
                </c:pt>
                <c:pt idx="171">
                  <c:v>-20.098421699245112</c:v>
                </c:pt>
                <c:pt idx="172">
                  <c:v>-18.769324050437874</c:v>
                </c:pt>
                <c:pt idx="173">
                  <c:v>-17.524821900894615</c:v>
                </c:pt>
                <c:pt idx="174">
                  <c:v>-16.362431877585411</c:v>
                </c:pt>
                <c:pt idx="175">
                  <c:v>-15.278977497502737</c:v>
                </c:pt>
                <c:pt idx="176">
                  <c:v>-14.270804215932083</c:v>
                </c:pt>
                <c:pt idx="177">
                  <c:v>-13.333946049028903</c:v>
                </c:pt>
                <c:pt idx="178">
                  <c:v>-12.464275806487141</c:v>
                </c:pt>
                <c:pt idx="179">
                  <c:v>-11.657612487704892</c:v>
                </c:pt>
                <c:pt idx="180">
                  <c:v>-10.909814953872456</c:v>
                </c:pt>
                <c:pt idx="181">
                  <c:v>-10.21683726955561</c:v>
                </c:pt>
                <c:pt idx="182">
                  <c:v>-9.574779465464923</c:v>
                </c:pt>
                <c:pt idx="183">
                  <c:v>-8.9799214261204305</c:v>
                </c:pt>
                <c:pt idx="184">
                  <c:v>-8.428738242984716</c:v>
                </c:pt>
                <c:pt idx="185">
                  <c:v>-7.9179136537330237</c:v>
                </c:pt>
                <c:pt idx="186">
                  <c:v>-7.4443430226452616</c:v>
                </c:pt>
                <c:pt idx="187">
                  <c:v>-7.0051309293079287</c:v>
                </c:pt>
                <c:pt idx="188">
                  <c:v>-6.5975886752026769</c:v>
                </c:pt>
                <c:pt idx="189">
                  <c:v>-6.2192236056419867</c:v>
                </c:pt>
                <c:pt idx="190">
                  <c:v>-5.8677327068299645</c:v>
                </c:pt>
                <c:pt idx="191">
                  <c:v>-5.5409906525593478</c:v>
                </c:pt>
                <c:pt idx="192">
                  <c:v>-5.2370392981438236</c:v>
                </c:pt>
                <c:pt idx="193">
                  <c:v>-4.9540761487332787</c:v>
                </c:pt>
                <c:pt idx="194">
                  <c:v>-4.6904455004775478</c:v>
                </c:pt>
                <c:pt idx="195">
                  <c:v>-4.4446246938755269</c:v>
                </c:pt>
                <c:pt idx="196">
                  <c:v>-4.2152168930217488</c:v>
                </c:pt>
                <c:pt idx="197">
                  <c:v>-4.0009390555561266</c:v>
                </c:pt>
                <c:pt idx="198">
                  <c:v>-3.800614677353523</c:v>
                </c:pt>
                <c:pt idx="199">
                  <c:v>-3.6131636197965658</c:v>
                </c:pt>
                <c:pt idx="200">
                  <c:v>-3.4375956711950972</c:v>
                </c:pt>
                <c:pt idx="201">
                  <c:v>-3.2730018011501314</c:v>
                </c:pt>
                <c:pt idx="202">
                  <c:v>-3.1185485762212628</c:v>
                </c:pt>
                <c:pt idx="203">
                  <c:v>-2.9734704481154726</c:v>
                </c:pt>
                <c:pt idx="204">
                  <c:v>-2.8370654792280403</c:v>
                </c:pt>
                <c:pt idx="205">
                  <c:v>-2.7086887585671895</c:v>
                </c:pt>
                <c:pt idx="206">
                  <c:v>-2.5877480912573838</c:v>
                </c:pt>
                <c:pt idx="207">
                  <c:v>-2.4736996581305468</c:v>
                </c:pt>
                <c:pt idx="208">
                  <c:v>-2.3660434467666969</c:v>
                </c:pt>
                <c:pt idx="209">
                  <c:v>-2.2643197309230079</c:v>
                </c:pt>
                <c:pt idx="210">
                  <c:v>-2.168105929155113</c:v>
                </c:pt>
                <c:pt idx="211">
                  <c:v>-2.0770127946089829</c:v>
                </c:pt>
                <c:pt idx="212">
                  <c:v>-1.990682252188321</c:v>
                </c:pt>
                <c:pt idx="213">
                  <c:v>-1.9087841898719995</c:v>
                </c:pt>
                <c:pt idx="214">
                  <c:v>-1.8310145921711942</c:v>
                </c:pt>
                <c:pt idx="215">
                  <c:v>-1.7570929128383481</c:v>
                </c:pt>
                <c:pt idx="216">
                  <c:v>-1.6867603742425716</c:v>
                </c:pt>
                <c:pt idx="217">
                  <c:v>-1.6197779800691823</c:v>
                </c:pt>
                <c:pt idx="218">
                  <c:v>-1.5559249503604708</c:v>
                </c:pt>
                <c:pt idx="219">
                  <c:v>-1.4949971146094019</c:v>
                </c:pt>
                <c:pt idx="220">
                  <c:v>-1.4368056415910315</c:v>
                </c:pt>
                <c:pt idx="221">
                  <c:v>-1.3811755877650349</c:v>
                </c:pt>
                <c:pt idx="222">
                  <c:v>-1.3279449213785053</c:v>
                </c:pt>
                <c:pt idx="223">
                  <c:v>-1.2769633560406273</c:v>
                </c:pt>
                <c:pt idx="224">
                  <c:v>-1.2280913899991148</c:v>
                </c:pt>
                <c:pt idx="225">
                  <c:v>-1.181199424900667</c:v>
                </c:pt>
                <c:pt idx="226">
                  <c:v>-1.1361669572429274</c:v>
                </c:pt>
                <c:pt idx="227">
                  <c:v>-1.0928818362814869</c:v>
                </c:pt>
                <c:pt idx="228">
                  <c:v>-1.0512395437963282</c:v>
                </c:pt>
                <c:pt idx="229">
                  <c:v>-1.0111425988571245</c:v>
                </c:pt>
                <c:pt idx="230">
                  <c:v>-0.97250000348629817</c:v>
                </c:pt>
                <c:pt idx="231">
                  <c:v>-0.93522661536066254</c:v>
                </c:pt>
                <c:pt idx="232">
                  <c:v>-0.89924280836372228</c:v>
                </c:pt>
                <c:pt idx="233">
                  <c:v>-0.86447388224772714</c:v>
                </c:pt>
                <c:pt idx="234">
                  <c:v>-0.83084972789209854</c:v>
                </c:pt>
                <c:pt idx="235">
                  <c:v>-0.7983044250037945</c:v>
                </c:pt>
                <c:pt idx="236">
                  <c:v>-0.76677592290974406</c:v>
                </c:pt>
                <c:pt idx="237">
                  <c:v>-0.73620564838455582</c:v>
                </c:pt>
                <c:pt idx="238">
                  <c:v>-0.70653825270077608</c:v>
                </c:pt>
                <c:pt idx="239">
                  <c:v>-0.67772131573285377</c:v>
                </c:pt>
                <c:pt idx="240">
                  <c:v>-0.64970510161631934</c:v>
                </c:pt>
                <c:pt idx="241">
                  <c:v>-0.62244227297074839</c:v>
                </c:pt>
                <c:pt idx="242">
                  <c:v>-0.59588768246127122</c:v>
                </c:pt>
                <c:pt idx="243">
                  <c:v>-0.56999817897231297</c:v>
                </c:pt>
                <c:pt idx="244">
                  <c:v>-0.54473234274239979</c:v>
                </c:pt>
                <c:pt idx="245">
                  <c:v>-0.52005035330567018</c:v>
                </c:pt>
                <c:pt idx="246">
                  <c:v>-0.49591373814332557</c:v>
                </c:pt>
                <c:pt idx="247">
                  <c:v>-0.47228522103745491</c:v>
                </c:pt>
                <c:pt idx="248">
                  <c:v>-0.44912854069784264</c:v>
                </c:pt>
                <c:pt idx="249">
                  <c:v>-0.42640824178158793</c:v>
                </c:pt>
                <c:pt idx="250">
                  <c:v>-0.40408954018450238</c:v>
                </c:pt>
                <c:pt idx="251">
                  <c:v>-0.38213808328435889</c:v>
                </c:pt>
                <c:pt idx="252">
                  <c:v>-0.36051981613215744</c:v>
                </c:pt>
                <c:pt idx="253">
                  <c:v>-0.33920073334026013</c:v>
                </c:pt>
                <c:pt idx="254">
                  <c:v>-0.31814670701326353</c:v>
                </c:pt>
                <c:pt idx="255">
                  <c:v>-0.29732325076107002</c:v>
                </c:pt>
                <c:pt idx="256">
                  <c:v>-0.27669525836362513</c:v>
                </c:pt>
                <c:pt idx="257">
                  <c:v>-0.2562267678248783</c:v>
                </c:pt>
                <c:pt idx="258">
                  <c:v>-0.23588063922055635</c:v>
                </c:pt>
                <c:pt idx="259">
                  <c:v>-0.21561821408610013</c:v>
                </c:pt>
                <c:pt idx="260">
                  <c:v>-0.19539894231363159</c:v>
                </c:pt>
                <c:pt idx="261">
                  <c:v>-0.17517992087995035</c:v>
                </c:pt>
                <c:pt idx="262">
                  <c:v>-0.1549153892850185</c:v>
                </c:pt>
                <c:pt idx="263">
                  <c:v>-0.13455609406197028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C-46DF-B882-3F777601E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Delay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'Linkwitz Transform'!$Q$4</c:f>
              <c:strCache>
                <c:ptCount val="1"/>
                <c:pt idx="0">
                  <c:v>Group Delay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'Linkwitz Transform'!$E$5:$E$268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'Linkwitz Transform'!$Q$5:$Q$268</c:f>
              <c:numCache>
                <c:formatCode>General</c:formatCode>
                <c:ptCount val="264"/>
                <c:pt idx="1">
                  <c:v>0.39206460644405156</c:v>
                </c:pt>
                <c:pt idx="2">
                  <c:v>0.39206262472922998</c:v>
                </c:pt>
                <c:pt idx="3">
                  <c:v>0.39206052417751336</c:v>
                </c:pt>
                <c:pt idx="4">
                  <c:v>0.39205829767405548</c:v>
                </c:pt>
                <c:pt idx="5">
                  <c:v>0.39205593770944785</c:v>
                </c:pt>
                <c:pt idx="6">
                  <c:v>0.3920534363942525</c:v>
                </c:pt>
                <c:pt idx="7">
                  <c:v>0.39205078541769284</c:v>
                </c:pt>
                <c:pt idx="8">
                  <c:v>0.39204797523364637</c:v>
                </c:pt>
                <c:pt idx="9">
                  <c:v>0.39204499617347222</c:v>
                </c:pt>
                <c:pt idx="10">
                  <c:v>0.39204183846320256</c:v>
                </c:pt>
                <c:pt idx="11">
                  <c:v>0.3920384909543092</c:v>
                </c:pt>
                <c:pt idx="12">
                  <c:v>0.39203494187900206</c:v>
                </c:pt>
                <c:pt idx="13">
                  <c:v>0.39203117974403562</c:v>
                </c:pt>
                <c:pt idx="14">
                  <c:v>0.39202719103238221</c:v>
                </c:pt>
                <c:pt idx="15">
                  <c:v>0.39202296146948484</c:v>
                </c:pt>
                <c:pt idx="16">
                  <c:v>0.39201847748550062</c:v>
                </c:pt>
                <c:pt idx="17">
                  <c:v>0.39201372326392259</c:v>
                </c:pt>
                <c:pt idx="18">
                  <c:v>0.39200868156557944</c:v>
                </c:pt>
                <c:pt idx="19">
                  <c:v>0.39200333526189957</c:v>
                </c:pt>
                <c:pt idx="20">
                  <c:v>0.39199766572912681</c:v>
                </c:pt>
                <c:pt idx="21">
                  <c:v>0.39199165332450342</c:v>
                </c:pt>
                <c:pt idx="22">
                  <c:v>0.39198527669074884</c:v>
                </c:pt>
                <c:pt idx="23">
                  <c:v>0.39197851264370215</c:v>
                </c:pt>
                <c:pt idx="24">
                  <c:v>0.39197133794175976</c:v>
                </c:pt>
                <c:pt idx="25">
                  <c:v>0.39196372672431623</c:v>
                </c:pt>
                <c:pt idx="26">
                  <c:v>0.39195565234308599</c:v>
                </c:pt>
                <c:pt idx="27">
                  <c:v>0.39194708662823396</c:v>
                </c:pt>
                <c:pt idx="28">
                  <c:v>0.39193799766318788</c:v>
                </c:pt>
                <c:pt idx="29">
                  <c:v>0.39192835310425878</c:v>
                </c:pt>
                <c:pt idx="30">
                  <c:v>0.3919181179634888</c:v>
                </c:pt>
                <c:pt idx="31">
                  <c:v>0.39190725522816694</c:v>
                </c:pt>
                <c:pt idx="32">
                  <c:v>0.3918957256845414</c:v>
                </c:pt>
                <c:pt idx="33">
                  <c:v>0.39188348699656761</c:v>
                </c:pt>
                <c:pt idx="34">
                  <c:v>0.39187049427541792</c:v>
                </c:pt>
                <c:pt idx="35">
                  <c:v>0.39185669814722301</c:v>
                </c:pt>
                <c:pt idx="36">
                  <c:v>0.39184204805191231</c:v>
                </c:pt>
                <c:pt idx="37">
                  <c:v>0.39182649037812967</c:v>
                </c:pt>
                <c:pt idx="38">
                  <c:v>0.39180996532808054</c:v>
                </c:pt>
                <c:pt idx="39">
                  <c:v>0.3917924103668361</c:v>
                </c:pt>
                <c:pt idx="40">
                  <c:v>0.39177375797802838</c:v>
                </c:pt>
                <c:pt idx="41">
                  <c:v>0.39175393749891146</c:v>
                </c:pt>
                <c:pt idx="42">
                  <c:v>0.39173287267998397</c:v>
                </c:pt>
                <c:pt idx="43">
                  <c:v>0.3917104801220509</c:v>
                </c:pt>
                <c:pt idx="44">
                  <c:v>0.39168667214065622</c:v>
                </c:pt>
                <c:pt idx="45">
                  <c:v>0.39166135538502017</c:v>
                </c:pt>
                <c:pt idx="46">
                  <c:v>0.39163442911932717</c:v>
                </c:pt>
                <c:pt idx="47">
                  <c:v>0.39160578329523976</c:v>
                </c:pt>
                <c:pt idx="48">
                  <c:v>0.39157530315069167</c:v>
                </c:pt>
                <c:pt idx="49">
                  <c:v>0.39154286339469402</c:v>
                </c:pt>
                <c:pt idx="50">
                  <c:v>0.39150832723805001</c:v>
                </c:pt>
                <c:pt idx="51">
                  <c:v>0.39147155287257401</c:v>
                </c:pt>
                <c:pt idx="52">
                  <c:v>0.39143238400061203</c:v>
                </c:pt>
                <c:pt idx="53">
                  <c:v>0.39139065335564877</c:v>
                </c:pt>
                <c:pt idx="54">
                  <c:v>0.39134617997075927</c:v>
                </c:pt>
                <c:pt idx="55">
                  <c:v>0.39129876818841636</c:v>
                </c:pt>
                <c:pt idx="56">
                  <c:v>0.39124821159046441</c:v>
                </c:pt>
                <c:pt idx="57">
                  <c:v>0.39119428133392159</c:v>
                </c:pt>
                <c:pt idx="58">
                  <c:v>0.39113673339856597</c:v>
                </c:pt>
                <c:pt idx="59">
                  <c:v>0.39107530137530971</c:v>
                </c:pt>
                <c:pt idx="60">
                  <c:v>0.39100970071630375</c:v>
                </c:pt>
                <c:pt idx="61">
                  <c:v>0.39093962287390632</c:v>
                </c:pt>
                <c:pt idx="62">
                  <c:v>0.39086472881655859</c:v>
                </c:pt>
                <c:pt idx="63">
                  <c:v>0.39078465735386109</c:v>
                </c:pt>
                <c:pt idx="64">
                  <c:v>0.39069901404593216</c:v>
                </c:pt>
                <c:pt idx="65">
                  <c:v>0.39060737044100624</c:v>
                </c:pt>
                <c:pt idx="66">
                  <c:v>0.3905092608314647</c:v>
                </c:pt>
                <c:pt idx="67">
                  <c:v>0.39040418158016255</c:v>
                </c:pt>
                <c:pt idx="68">
                  <c:v>0.39029158486960136</c:v>
                </c:pt>
                <c:pt idx="69">
                  <c:v>0.39017086865352307</c:v>
                </c:pt>
                <c:pt idx="70">
                  <c:v>0.39004138331834015</c:v>
                </c:pt>
                <c:pt idx="71">
                  <c:v>0.38990242121579666</c:v>
                </c:pt>
                <c:pt idx="72">
                  <c:v>0.38975320796750235</c:v>
                </c:pt>
                <c:pt idx="73">
                  <c:v>0.38959290263629837</c:v>
                </c:pt>
                <c:pt idx="74">
                  <c:v>0.38942058448356137</c:v>
                </c:pt>
                <c:pt idx="75">
                  <c:v>0.38923524879502036</c:v>
                </c:pt>
                <c:pt idx="76">
                  <c:v>0.38903579881502454</c:v>
                </c:pt>
                <c:pt idx="77">
                  <c:v>0.38882103706208049</c:v>
                </c:pt>
                <c:pt idx="78">
                  <c:v>0.38858965569745463</c:v>
                </c:pt>
                <c:pt idx="79">
                  <c:v>0.38834022149304631</c:v>
                </c:pt>
                <c:pt idx="80">
                  <c:v>0.38807116335566227</c:v>
                </c:pt>
                <c:pt idx="81">
                  <c:v>0.3877807740271475</c:v>
                </c:pt>
                <c:pt idx="82">
                  <c:v>0.38746717710596101</c:v>
                </c:pt>
                <c:pt idx="83">
                  <c:v>0.38712831598624997</c:v>
                </c:pt>
                <c:pt idx="84">
                  <c:v>0.38676194752061971</c:v>
                </c:pt>
                <c:pt idx="85">
                  <c:v>0.38636561396727559</c:v>
                </c:pt>
                <c:pt idx="86">
                  <c:v>0.38593662217951152</c:v>
                </c:pt>
                <c:pt idx="87">
                  <c:v>0.38547202881797038</c:v>
                </c:pt>
                <c:pt idx="88">
                  <c:v>0.38496861037812541</c:v>
                </c:pt>
                <c:pt idx="89">
                  <c:v>0.38442283061702104</c:v>
                </c:pt>
                <c:pt idx="90">
                  <c:v>0.38383084275401591</c:v>
                </c:pt>
                <c:pt idx="91">
                  <c:v>0.38318843228721639</c:v>
                </c:pt>
                <c:pt idx="92">
                  <c:v>0.38249097517580699</c:v>
                </c:pt>
                <c:pt idx="93">
                  <c:v>0.38173345657065805</c:v>
                </c:pt>
                <c:pt idx="94">
                  <c:v>0.38091038493336876</c:v>
                </c:pt>
                <c:pt idx="95">
                  <c:v>0.380015752052556</c:v>
                </c:pt>
                <c:pt idx="96">
                  <c:v>0.37904305436006752</c:v>
                </c:pt>
                <c:pt idx="97">
                  <c:v>0.37798518314054519</c:v>
                </c:pt>
                <c:pt idx="98">
                  <c:v>0.37683442539488987</c:v>
                </c:pt>
                <c:pt idx="99">
                  <c:v>0.37558239805178506</c:v>
                </c:pt>
                <c:pt idx="100">
                  <c:v>0.37422001922557496</c:v>
                </c:pt>
                <c:pt idx="101">
                  <c:v>0.37273746518618733</c:v>
                </c:pt>
                <c:pt idx="102">
                  <c:v>0.37112410250682276</c:v>
                </c:pt>
                <c:pt idx="103">
                  <c:v>0.3693684901730942</c:v>
                </c:pt>
                <c:pt idx="104">
                  <c:v>0.36745831705509058</c:v>
                </c:pt>
                <c:pt idx="105">
                  <c:v>0.36538038658528021</c:v>
                </c:pt>
                <c:pt idx="106">
                  <c:v>0.36312055670890492</c:v>
                </c:pt>
                <c:pt idx="107">
                  <c:v>0.36066373659352186</c:v>
                </c:pt>
                <c:pt idx="108">
                  <c:v>0.35799389893034261</c:v>
                </c:pt>
                <c:pt idx="109">
                  <c:v>0.35509406598815313</c:v>
                </c:pt>
                <c:pt idx="110">
                  <c:v>0.35194632808787163</c:v>
                </c:pt>
                <c:pt idx="111">
                  <c:v>0.34853182751524908</c:v>
                </c:pt>
                <c:pt idx="112">
                  <c:v>0.34483088172855991</c:v>
                </c:pt>
                <c:pt idx="113">
                  <c:v>0.34082306403681084</c:v>
                </c:pt>
                <c:pt idx="114">
                  <c:v>0.33648719683385525</c:v>
                </c:pt>
                <c:pt idx="115">
                  <c:v>0.33180155148529611</c:v>
                </c:pt>
                <c:pt idx="116">
                  <c:v>0.32674403793462264</c:v>
                </c:pt>
                <c:pt idx="117">
                  <c:v>0.32129226455008503</c:v>
                </c:pt>
                <c:pt idx="118">
                  <c:v>0.31542384385243777</c:v>
                </c:pt>
                <c:pt idx="119">
                  <c:v>0.3091166396832874</c:v>
                </c:pt>
                <c:pt idx="120">
                  <c:v>0.30234893576864025</c:v>
                </c:pt>
                <c:pt idx="121">
                  <c:v>0.29509983940155848</c:v>
                </c:pt>
                <c:pt idx="122">
                  <c:v>0.28734953099063093</c:v>
                </c:pt>
                <c:pt idx="123">
                  <c:v>0.27907960071121307</c:v>
                </c:pt>
                <c:pt idx="124">
                  <c:v>0.27027344174795032</c:v>
                </c:pt>
                <c:pt idx="125">
                  <c:v>0.26091661235885621</c:v>
                </c:pt>
                <c:pt idx="126">
                  <c:v>0.25099710058136387</c:v>
                </c:pt>
                <c:pt idx="127">
                  <c:v>0.24050565990223727</c:v>
                </c:pt>
                <c:pt idx="128">
                  <c:v>0.22943622423357532</c:v>
                </c:pt>
                <c:pt idx="129">
                  <c:v>0.21778615978244223</c:v>
                </c:pt>
                <c:pt idx="130">
                  <c:v>0.20555642690315037</c:v>
                </c:pt>
                <c:pt idx="131">
                  <c:v>0.19275190640811149</c:v>
                </c:pt>
                <c:pt idx="132">
                  <c:v>0.17938164985903055</c:v>
                </c:pt>
                <c:pt idx="133">
                  <c:v>0.16545878601113365</c:v>
                </c:pt>
                <c:pt idx="134">
                  <c:v>0.15100082659284889</c:v>
                </c:pt>
                <c:pt idx="135">
                  <c:v>0.13602992930627522</c:v>
                </c:pt>
                <c:pt idx="136">
                  <c:v>0.1205728103296167</c:v>
                </c:pt>
                <c:pt idx="137">
                  <c:v>0.10466114001425075</c:v>
                </c:pt>
                <c:pt idx="138">
                  <c:v>8.8331868486830209E-2</c:v>
                </c:pt>
                <c:pt idx="139">
                  <c:v>7.1627517114696268E-2</c:v>
                </c:pt>
                <c:pt idx="140">
                  <c:v>5.4596907308229095E-2</c:v>
                </c:pt>
                <c:pt idx="141">
                  <c:v>3.7296033778906175E-2</c:v>
                </c:pt>
                <c:pt idx="142">
                  <c:v>1.9788903319824299E-2</c:v>
                </c:pt>
                <c:pt idx="143">
                  <c:v>2.1489787395788111E-3</c:v>
                </c:pt>
                <c:pt idx="144">
                  <c:v>-1.5539366922636411E-2</c:v>
                </c:pt>
                <c:pt idx="145">
                  <c:v>-3.3179280001944263E-2</c:v>
                </c:pt>
                <c:pt idx="146">
                  <c:v>-5.0659597654996641E-2</c:v>
                </c:pt>
                <c:pt idx="147">
                  <c:v>-6.7853253138468045E-2</c:v>
                </c:pt>
                <c:pt idx="148">
                  <c:v>-8.4616178399357742E-2</c:v>
                </c:pt>
                <c:pt idx="149">
                  <c:v>-0.10078670470240954</c:v>
                </c:pt>
                <c:pt idx="150">
                  <c:v>-0.11618618457495032</c:v>
                </c:pt>
                <c:pt idx="151">
                  <c:v>-0.13062135279581999</c:v>
                </c:pt>
                <c:pt idx="152">
                  <c:v>-0.14388836908362532</c:v>
                </c:pt>
                <c:pt idx="153">
                  <c:v>-0.15577962946089216</c:v>
                </c:pt>
                <c:pt idx="154">
                  <c:v>-0.16609289134436273</c:v>
                </c:pt>
                <c:pt idx="155">
                  <c:v>-0.17464253089917001</c:v>
                </c:pt>
                <c:pt idx="156">
                  <c:v>-0.18127243347104244</c:v>
                </c:pt>
                <c:pt idx="157">
                  <c:v>-0.18586915208775054</c:v>
                </c:pt>
                <c:pt idx="158">
                  <c:v>-0.18837369144233734</c:v>
                </c:pt>
                <c:pt idx="159">
                  <c:v>-0.18879018915392956</c:v>
                </c:pt>
                <c:pt idx="160">
                  <c:v>-0.18718993787571109</c:v>
                </c:pt>
                <c:pt idx="161">
                  <c:v>-0.18370968886227548</c:v>
                </c:pt>
                <c:pt idx="162">
                  <c:v>-0.17854416120062824</c:v>
                </c:pt>
                <c:pt idx="163">
                  <c:v>-0.17193356213219968</c:v>
                </c:pt>
                <c:pt idx="164">
                  <c:v>-0.16414773002337105</c:v>
                </c:pt>
                <c:pt idx="165">
                  <c:v>-0.15546899273770301</c:v>
                </c:pt>
                <c:pt idx="166">
                  <c:v>-0.14617583644581755</c:v>
                </c:pt>
                <c:pt idx="167">
                  <c:v>-0.13652908104098796</c:v>
                </c:pt>
                <c:pt idx="168">
                  <c:v>-0.12676153921076661</c:v>
                </c:pt>
                <c:pt idx="169">
                  <c:v>-0.11707164527375993</c:v>
                </c:pt>
                <c:pt idx="170">
                  <c:v>-0.10762070670763872</c:v>
                </c:pt>
                <c:pt idx="171">
                  <c:v>-9.8533222269925197E-2</c:v>
                </c:pt>
                <c:pt idx="172">
                  <c:v>-8.9899480204577054E-2</c:v>
                </c:pt>
                <c:pt idx="173">
                  <c:v>-8.177950244130662E-2</c:v>
                </c:pt>
                <c:pt idx="174">
                  <c:v>-7.4207757925193879E-2</c:v>
                </c:pt>
                <c:pt idx="175">
                  <c:v>-6.7197970398322024E-2</c:v>
                </c:pt>
                <c:pt idx="176">
                  <c:v>-6.0747704732219306E-2</c:v>
                </c:pt>
                <c:pt idx="177">
                  <c:v>-5.4842447040235984E-2</c:v>
                </c:pt>
                <c:pt idx="178">
                  <c:v>-4.9459101408319613E-2</c:v>
                </c:pt>
                <c:pt idx="179">
                  <c:v>-4.4568876038758413E-2</c:v>
                </c:pt>
                <c:pt idx="180">
                  <c:v>-4.0139582602382338E-2</c:v>
                </c:pt>
                <c:pt idx="181">
                  <c:v>-3.6137398098477824E-2</c:v>
                </c:pt>
                <c:pt idx="182">
                  <c:v>-3.252817659662937E-2</c:v>
                </c:pt>
                <c:pt idx="183">
                  <c:v>-2.9278423205803043E-2</c:v>
                </c:pt>
                <c:pt idx="184">
                  <c:v>-2.6355946925370001E-2</c:v>
                </c:pt>
                <c:pt idx="185">
                  <c:v>-2.3730285915354692E-2</c:v>
                </c:pt>
                <c:pt idx="186">
                  <c:v>-2.1372965632692534E-2</c:v>
                </c:pt>
                <c:pt idx="187">
                  <c:v>-1.9257617087092657E-2</c:v>
                </c:pt>
                <c:pt idx="188">
                  <c:v>-1.7360009092943544E-2</c:v>
                </c:pt>
                <c:pt idx="189">
                  <c:v>-1.5658008675299925E-2</c:v>
                </c:pt>
                <c:pt idx="190">
                  <c:v>-1.4131498579577633E-2</c:v>
                </c:pt>
                <c:pt idx="191">
                  <c:v>-1.2762268725686386E-2</c:v>
                </c:pt>
                <c:pt idx="192">
                  <c:v>-1.1533886381215075E-2</c:v>
                </c:pt>
                <c:pt idx="193">
                  <c:v>-1.0431561204614597E-2</c:v>
                </c:pt>
                <c:pt idx="194">
                  <c:v>-9.4420121645872046E-3</c:v>
                </c:pt>
                <c:pt idx="195">
                  <c:v>-8.5533318288684088E-3</c:v>
                </c:pt>
                <c:pt idx="196">
                  <c:v>-7.7548588201852868E-3</c:v>
                </c:pt>
                <c:pt idx="197">
                  <c:v>-7.0370584098038737E-3</c:v>
                </c:pt>
                <c:pt idx="198">
                  <c:v>-6.3914099885869474E-3</c:v>
                </c:pt>
                <c:pt idx="199">
                  <c:v>-5.8103041872190446E-3</c:v>
                </c:pt>
                <c:pt idx="200">
                  <c:v>-5.2869484715541157E-3</c:v>
                </c:pt>
                <c:pt idx="201">
                  <c:v>-4.8152814418860376E-3</c:v>
                </c:pt>
                <c:pt idx="202">
                  <c:v>-4.3898950599340738E-3</c:v>
                </c:pt>
                <c:pt idx="203">
                  <c:v>-4.0059642947062107E-3</c:v>
                </c:pt>
                <c:pt idx="204">
                  <c:v>-3.6591844138004841E-3</c:v>
                </c:pt>
                <c:pt idx="205">
                  <c:v>-3.3457147398800874E-3</c:v>
                </c:pt>
                <c:pt idx="206">
                  <c:v>-3.0621273527486788E-3</c:v>
                </c:pt>
                <c:pt idx="207">
                  <c:v>-2.805362784188933E-3</c:v>
                </c:pt>
                <c:pt idx="208">
                  <c:v>-2.5726893077948482E-3</c:v>
                </c:pt>
                <c:pt idx="209">
                  <c:v>-2.3616668171951155E-3</c:v>
                </c:pt>
                <c:pt idx="210">
                  <c:v>-2.1701153868407706E-3</c:v>
                </c:pt>
                <c:pt idx="211">
                  <c:v>-1.9960863798214584E-3</c:v>
                </c:pt>
                <c:pt idx="212">
                  <c:v>-1.8378371966344873E-3</c:v>
                </c:pt>
                <c:pt idx="213">
                  <c:v>-1.6938088336665455E-3</c:v>
                </c:pt>
                <c:pt idx="214">
                  <c:v>-1.5626058175290786E-3</c:v>
                </c:pt>
                <c:pt idx="215">
                  <c:v>-1.4429784517155054E-3</c:v>
                </c:pt>
                <c:pt idx="216">
                  <c:v>-1.3338068830328811E-3</c:v>
                </c:pt>
                <c:pt idx="217">
                  <c:v>-1.2340871308324593E-3</c:v>
                </c:pt>
                <c:pt idx="218">
                  <c:v>-1.1429185319198616E-3</c:v>
                </c:pt>
                <c:pt idx="219">
                  <c:v>-1.0594926286580475E-3</c:v>
                </c:pt>
                <c:pt idx="220">
                  <c:v>-9.8308330331905655E-4</c:v>
                </c:pt>
                <c:pt idx="221">
                  <c:v>-9.1303793648434114E-4</c:v>
                </c:pt>
                <c:pt idx="222">
                  <c:v>-8.4876959108106352E-4</c:v>
                </c:pt>
                <c:pt idx="223">
                  <c:v>-7.897500918591173E-4</c:v>
                </c:pt>
                <c:pt idx="224">
                  <c:v>-7.3550376988854342E-4</c:v>
                </c:pt>
                <c:pt idx="225">
                  <c:v>-6.8560195490638561E-4</c:v>
                </c:pt>
                <c:pt idx="226">
                  <c:v>-6.3965806514677088E-4</c:v>
                </c:pt>
                <c:pt idx="227">
                  <c:v>-5.9732322885553866E-4</c:v>
                </c:pt>
                <c:pt idx="228">
                  <c:v>-5.5828236116787198E-4</c:v>
                </c:pt>
                <c:pt idx="229">
                  <c:v>-5.2225068039995733E-4</c:v>
                </c:pt>
                <c:pt idx="230">
                  <c:v>-4.889706236313663E-4</c:v>
                </c:pt>
                <c:pt idx="231">
                  <c:v>-4.5820903838048136E-4</c:v>
                </c:pt>
                <c:pt idx="232">
                  <c:v>-4.2975472936891907E-4</c:v>
                </c:pt>
                <c:pt idx="233">
                  <c:v>-4.0341624536962254E-4</c:v>
                </c:pt>
                <c:pt idx="234">
                  <c:v>-3.7901988005185466E-4</c:v>
                </c:pt>
                <c:pt idx="235">
                  <c:v>-3.5640792697627232E-4</c:v>
                </c:pt>
                <c:pt idx="236">
                  <c:v>-3.354371025876291E-4</c:v>
                </c:pt>
                <c:pt idx="237">
                  <c:v>-3.1597712049740096E-4</c:v>
                </c:pt>
                <c:pt idx="238">
                  <c:v>-2.9790942296395993E-4</c:v>
                </c:pt>
                <c:pt idx="239">
                  <c:v>-2.8112605986543783E-4</c:v>
                </c:pt>
                <c:pt idx="240">
                  <c:v>-2.6552867530953741E-4</c:v>
                </c:pt>
                <c:pt idx="241">
                  <c:v>-2.5102759302158748E-4</c:v>
                </c:pt>
                <c:pt idx="242">
                  <c:v>-2.3754099946160523E-4</c:v>
                </c:pt>
                <c:pt idx="243">
                  <c:v>-2.2499422763552074E-4</c:v>
                </c:pt>
                <c:pt idx="244">
                  <c:v>-2.1331909567241282E-4</c:v>
                </c:pt>
                <c:pt idx="245">
                  <c:v>-2.0245332520115372E-4</c:v>
                </c:pt>
                <c:pt idx="246">
                  <c:v>-1.9234001937204582E-4</c:v>
                </c:pt>
                <c:pt idx="247">
                  <c:v>-1.8292719017590887E-4</c:v>
                </c:pt>
                <c:pt idx="248">
                  <c:v>-1.741673482400761E-4</c:v>
                </c:pt>
                <c:pt idx="249">
                  <c:v>-1.6601712529064797E-4</c:v>
                </c:pt>
                <c:pt idx="250">
                  <c:v>-1.5843694730780249E-4</c:v>
                </c:pt>
                <c:pt idx="251">
                  <c:v>-1.5139074028609382E-4</c:v>
                </c:pt>
                <c:pt idx="252">
                  <c:v>-1.4484567333941103E-4</c:v>
                </c:pt>
                <c:pt idx="253">
                  <c:v>-1.387719352533199E-4</c:v>
                </c:pt>
                <c:pt idx="254">
                  <c:v>-1.3314253973697557E-4</c:v>
                </c:pt>
                <c:pt idx="255">
                  <c:v>-1.279331659062819E-4</c:v>
                </c:pt>
                <c:pt idx="256">
                  <c:v>-1.2312202080438773E-4</c:v>
                </c:pt>
                <c:pt idx="257">
                  <c:v>-1.1868973740128816E-4</c:v>
                </c:pt>
                <c:pt idx="258">
                  <c:v>-1.1461930151329854E-4</c:v>
                </c:pt>
                <c:pt idx="259">
                  <c:v>-1.1089600700468137E-4</c:v>
                </c:pt>
                <c:pt idx="260">
                  <c:v>-1.0750744950556093E-4</c:v>
                </c:pt>
                <c:pt idx="261">
                  <c:v>-1.0444355716681852E-4</c:v>
                </c:pt>
                <c:pt idx="262">
                  <c:v>-1.0169666576842257E-4</c:v>
                </c:pt>
                <c:pt idx="263">
                  <c:v>-9.926164537395691E-5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D-42B5-ADAB-C50C04DAE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(deg)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'1st-order HPF'!$P$4</c:f>
              <c:strCache>
                <c:ptCount val="1"/>
                <c:pt idx="0">
                  <c:v>Phase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'1st-order HPF'!$E$5:$E$268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'1st-order HPF'!$P$5:$P$268</c:f>
              <c:numCache>
                <c:formatCode>General</c:formatCode>
                <c:ptCount val="264"/>
                <c:pt idx="0">
                  <c:v>89.427879495738111</c:v>
                </c:pt>
                <c:pt idx="1">
                  <c:v>89.41110608208038</c:v>
                </c:pt>
                <c:pt idx="2">
                  <c:v>89.393840783806709</c:v>
                </c:pt>
                <c:pt idx="3">
                  <c:v>89.376066451113175</c:v>
                </c:pt>
                <c:pt idx="4">
                  <c:v>89.357771656195169</c:v>
                </c:pt>
                <c:pt idx="5">
                  <c:v>89.338939251821969</c:v>
                </c:pt>
                <c:pt idx="6">
                  <c:v>89.319557812883346</c:v>
                </c:pt>
                <c:pt idx="7">
                  <c:v>89.299610195167304</c:v>
                </c:pt>
                <c:pt idx="8">
                  <c:v>89.279073535709898</c:v>
                </c:pt>
                <c:pt idx="9">
                  <c:v>89.257936414545057</c:v>
                </c:pt>
                <c:pt idx="10">
                  <c:v>89.236181693158173</c:v>
                </c:pt>
                <c:pt idx="11">
                  <c:v>89.213786514931755</c:v>
                </c:pt>
                <c:pt idx="12">
                  <c:v>89.190733746145597</c:v>
                </c:pt>
                <c:pt idx="13">
                  <c:v>89.167011975880754</c:v>
                </c:pt>
                <c:pt idx="14">
                  <c:v>89.142586915244863</c:v>
                </c:pt>
                <c:pt idx="15">
                  <c:v>89.117447159431649</c:v>
                </c:pt>
                <c:pt idx="16">
                  <c:v>89.091575586663808</c:v>
                </c:pt>
                <c:pt idx="17">
                  <c:v>89.064943638929805</c:v>
                </c:pt>
                <c:pt idx="18">
                  <c:v>89.03752848253788</c:v>
                </c:pt>
                <c:pt idx="19">
                  <c:v>89.009313008014146</c:v>
                </c:pt>
                <c:pt idx="20">
                  <c:v>88.980268671189194</c:v>
                </c:pt>
                <c:pt idx="21">
                  <c:v>88.950378372563549</c:v>
                </c:pt>
                <c:pt idx="22">
                  <c:v>88.919607859765918</c:v>
                </c:pt>
                <c:pt idx="23">
                  <c:v>88.887934326011745</c:v>
                </c:pt>
                <c:pt idx="24">
                  <c:v>88.855334971204286</c:v>
                </c:pt>
                <c:pt idx="25">
                  <c:v>88.821775564475942</c:v>
                </c:pt>
                <c:pt idx="26">
                  <c:v>88.787239040391384</c:v>
                </c:pt>
                <c:pt idx="27">
                  <c:v>88.751691185274851</c:v>
                </c:pt>
                <c:pt idx="28">
                  <c:v>88.715097795789887</c:v>
                </c:pt>
                <c:pt idx="29">
                  <c:v>88.677436116498029</c:v>
                </c:pt>
                <c:pt idx="30">
                  <c:v>88.638666248108763</c:v>
                </c:pt>
                <c:pt idx="31">
                  <c:v>88.598765459062946</c:v>
                </c:pt>
                <c:pt idx="32">
                  <c:v>88.55769387695571</c:v>
                </c:pt>
                <c:pt idx="33">
                  <c:v>88.515423080526517</c:v>
                </c:pt>
                <c:pt idx="34">
                  <c:v>88.471913229357114</c:v>
                </c:pt>
                <c:pt idx="35">
                  <c:v>88.427124501668331</c:v>
                </c:pt>
                <c:pt idx="36">
                  <c:v>88.38102852955879</c:v>
                </c:pt>
                <c:pt idx="37">
                  <c:v>88.333585531661797</c:v>
                </c:pt>
                <c:pt idx="38">
                  <c:v>88.28475003374453</c:v>
                </c:pt>
                <c:pt idx="39">
                  <c:v>88.234488020096492</c:v>
                </c:pt>
                <c:pt idx="40">
                  <c:v>88.18274835419129</c:v>
                </c:pt>
                <c:pt idx="41">
                  <c:v>88.12950279306375</c:v>
                </c:pt>
                <c:pt idx="42">
                  <c:v>88.074694548155506</c:v>
                </c:pt>
                <c:pt idx="43">
                  <c:v>88.018284013602155</c:v>
                </c:pt>
                <c:pt idx="44">
                  <c:v>87.960220192616632</c:v>
                </c:pt>
                <c:pt idx="45">
                  <c:v>87.90046355965849</c:v>
                </c:pt>
                <c:pt idx="46">
                  <c:v>87.838957492996869</c:v>
                </c:pt>
                <c:pt idx="47">
                  <c:v>87.775651136486218</c:v>
                </c:pt>
                <c:pt idx="48">
                  <c:v>87.710499401391331</c:v>
                </c:pt>
                <c:pt idx="49">
                  <c:v>87.643440121038708</c:v>
                </c:pt>
                <c:pt idx="50">
                  <c:v>87.574416908542744</c:v>
                </c:pt>
                <c:pt idx="51">
                  <c:v>87.503384870068103</c:v>
                </c:pt>
                <c:pt idx="52">
                  <c:v>87.430270634559903</c:v>
                </c:pt>
                <c:pt idx="53">
                  <c:v>87.355029468791273</c:v>
                </c:pt>
                <c:pt idx="54">
                  <c:v>87.277582473149451</c:v>
                </c:pt>
                <c:pt idx="55">
                  <c:v>87.197879396329853</c:v>
                </c:pt>
                <c:pt idx="56">
                  <c:v>87.115852968686468</c:v>
                </c:pt>
                <c:pt idx="57">
                  <c:v>87.031430334941035</c:v>
                </c:pt>
                <c:pt idx="58">
                  <c:v>86.944550183996569</c:v>
                </c:pt>
                <c:pt idx="59">
                  <c:v>86.855128524707638</c:v>
                </c:pt>
                <c:pt idx="60">
                  <c:v>86.763110045816944</c:v>
                </c:pt>
                <c:pt idx="61">
                  <c:v>86.668405378949927</c:v>
                </c:pt>
                <c:pt idx="62">
                  <c:v>86.57094245339772</c:v>
                </c:pt>
                <c:pt idx="63">
                  <c:v>86.470643694966284</c:v>
                </c:pt>
                <c:pt idx="64">
                  <c:v>86.367426047626012</c:v>
                </c:pt>
                <c:pt idx="65">
                  <c:v>86.261206694488919</c:v>
                </c:pt>
                <c:pt idx="66">
                  <c:v>86.151897381073795</c:v>
                </c:pt>
                <c:pt idx="67">
                  <c:v>86.039415831660691</c:v>
                </c:pt>
                <c:pt idx="68">
                  <c:v>85.92366868602042</c:v>
                </c:pt>
                <c:pt idx="69">
                  <c:v>85.804557230600324</c:v>
                </c:pt>
                <c:pt idx="70">
                  <c:v>85.681994501610632</c:v>
                </c:pt>
                <c:pt idx="71">
                  <c:v>85.555876859676317</c:v>
                </c:pt>
                <c:pt idx="72">
                  <c:v>85.426106790356997</c:v>
                </c:pt>
                <c:pt idx="73">
                  <c:v>85.292581562396776</c:v>
                </c:pt>
                <c:pt idx="74">
                  <c:v>85.155193275236385</c:v>
                </c:pt>
                <c:pt idx="75">
                  <c:v>85.013834589287697</c:v>
                </c:pt>
                <c:pt idx="76">
                  <c:v>84.868393094108654</c:v>
                </c:pt>
                <c:pt idx="77">
                  <c:v>84.718757041950084</c:v>
                </c:pt>
                <c:pt idx="78">
                  <c:v>84.564809729128044</c:v>
                </c:pt>
                <c:pt idx="79">
                  <c:v>84.406429566189644</c:v>
                </c:pt>
                <c:pt idx="80">
                  <c:v>84.243490154326324</c:v>
                </c:pt>
                <c:pt idx="81">
                  <c:v>84.07587735066808</c:v>
                </c:pt>
                <c:pt idx="82">
                  <c:v>83.903449705244341</c:v>
                </c:pt>
                <c:pt idx="83">
                  <c:v>83.726083855581507</c:v>
                </c:pt>
                <c:pt idx="84">
                  <c:v>83.543640659335495</c:v>
                </c:pt>
                <c:pt idx="85">
                  <c:v>83.35598792602012</c:v>
                </c:pt>
                <c:pt idx="86">
                  <c:v>83.162977932539945</c:v>
                </c:pt>
                <c:pt idx="87">
                  <c:v>82.964475778234672</c:v>
                </c:pt>
                <c:pt idx="88">
                  <c:v>82.760325668342546</c:v>
                </c:pt>
                <c:pt idx="89">
                  <c:v>82.550379268890055</c:v>
                </c:pt>
                <c:pt idx="90">
                  <c:v>82.334490198964616</c:v>
                </c:pt>
                <c:pt idx="91">
                  <c:v>82.112497334279013</c:v>
                </c:pt>
                <c:pt idx="92">
                  <c:v>81.884236271442845</c:v>
                </c:pt>
                <c:pt idx="93">
                  <c:v>81.64956194050086</c:v>
                </c:pt>
                <c:pt idx="94">
                  <c:v>81.408292746314117</c:v>
                </c:pt>
                <c:pt idx="95">
                  <c:v>81.160266883846404</c:v>
                </c:pt>
                <c:pt idx="96">
                  <c:v>80.905320132469569</c:v>
                </c:pt>
                <c:pt idx="97">
                  <c:v>80.643269412728856</c:v>
                </c:pt>
                <c:pt idx="98">
                  <c:v>80.373952140431044</c:v>
                </c:pt>
                <c:pt idx="99">
                  <c:v>80.09717639046643</c:v>
                </c:pt>
                <c:pt idx="100">
                  <c:v>79.812776898096018</c:v>
                </c:pt>
                <c:pt idx="101">
                  <c:v>79.520559849069684</c:v>
                </c:pt>
                <c:pt idx="102">
                  <c:v>79.220347700555337</c:v>
                </c:pt>
                <c:pt idx="103">
                  <c:v>78.911951884066411</c:v>
                </c:pt>
                <c:pt idx="104">
                  <c:v>78.595189859092045</c:v>
                </c:pt>
                <c:pt idx="105">
                  <c:v>78.26987455568549</c:v>
                </c:pt>
                <c:pt idx="106">
                  <c:v>77.935814942383928</c:v>
                </c:pt>
                <c:pt idx="107">
                  <c:v>77.592822093522472</c:v>
                </c:pt>
                <c:pt idx="108">
                  <c:v>77.240709766691467</c:v>
                </c:pt>
                <c:pt idx="109">
                  <c:v>76.879289585345902</c:v>
                </c:pt>
                <c:pt idx="110">
                  <c:v>76.508377176705977</c:v>
                </c:pt>
                <c:pt idx="111">
                  <c:v>76.12777667661814</c:v>
                </c:pt>
                <c:pt idx="112">
                  <c:v>75.737313979290192</c:v>
                </c:pt>
                <c:pt idx="113">
                  <c:v>75.336805095043232</c:v>
                </c:pt>
                <c:pt idx="114">
                  <c:v>74.926067918063723</c:v>
                </c:pt>
                <c:pt idx="115">
                  <c:v>74.504928504098416</c:v>
                </c:pt>
                <c:pt idx="116">
                  <c:v>74.073221972671874</c:v>
                </c:pt>
                <c:pt idx="117">
                  <c:v>73.630772367922489</c:v>
                </c:pt>
                <c:pt idx="118">
                  <c:v>73.177430830573783</c:v>
                </c:pt>
                <c:pt idx="119">
                  <c:v>72.713039728115191</c:v>
                </c:pt>
                <c:pt idx="120">
                  <c:v>72.237455001831307</c:v>
                </c:pt>
                <c:pt idx="121">
                  <c:v>71.75054211885967</c:v>
                </c:pt>
                <c:pt idx="122">
                  <c:v>71.252172225445122</c:v>
                </c:pt>
                <c:pt idx="123">
                  <c:v>70.742228728661445</c:v>
                </c:pt>
                <c:pt idx="124">
                  <c:v>70.220608667755016</c:v>
                </c:pt>
                <c:pt idx="125">
                  <c:v>69.687224113556212</c:v>
                </c:pt>
                <c:pt idx="126">
                  <c:v>69.141993590750729</c:v>
                </c:pt>
                <c:pt idx="127">
                  <c:v>68.584853808303322</c:v>
                </c:pt>
                <c:pt idx="128">
                  <c:v>68.01576112996554</c:v>
                </c:pt>
                <c:pt idx="129">
                  <c:v>67.434688157835936</c:v>
                </c:pt>
                <c:pt idx="130">
                  <c:v>66.841620553263837</c:v>
                </c:pt>
                <c:pt idx="131">
                  <c:v>66.236573303961421</c:v>
                </c:pt>
                <c:pt idx="132">
                  <c:v>65.619582425895686</c:v>
                </c:pt>
                <c:pt idx="133">
                  <c:v>64.990692448944998</c:v>
                </c:pt>
                <c:pt idx="134">
                  <c:v>64.349986628939305</c:v>
                </c:pt>
                <c:pt idx="135">
                  <c:v>63.697569311640414</c:v>
                </c:pt>
                <c:pt idx="136">
                  <c:v>63.033563055031699</c:v>
                </c:pt>
                <c:pt idx="137">
                  <c:v>62.358128485058955</c:v>
                </c:pt>
                <c:pt idx="138">
                  <c:v>61.67144722199486</c:v>
                </c:pt>
                <c:pt idx="139">
                  <c:v>60.97372791717877</c:v>
                </c:pt>
                <c:pt idx="140">
                  <c:v>60.265211825433695</c:v>
                </c:pt>
                <c:pt idx="141">
                  <c:v>59.546173596358166</c:v>
                </c:pt>
                <c:pt idx="142">
                  <c:v>58.816905090883239</c:v>
                </c:pt>
                <c:pt idx="143">
                  <c:v>58.077745968119871</c:v>
                </c:pt>
                <c:pt idx="144">
                  <c:v>57.329050394886913</c:v>
                </c:pt>
                <c:pt idx="145">
                  <c:v>56.571212627560158</c:v>
                </c:pt>
                <c:pt idx="146">
                  <c:v>55.804650690380797</c:v>
                </c:pt>
                <c:pt idx="147">
                  <c:v>55.029822275478217</c:v>
                </c:pt>
                <c:pt idx="148">
                  <c:v>54.247197112416828</c:v>
                </c:pt>
                <c:pt idx="149">
                  <c:v>53.457291385866483</c:v>
                </c:pt>
                <c:pt idx="150">
                  <c:v>52.660632596519733</c:v>
                </c:pt>
                <c:pt idx="151">
                  <c:v>51.857777908190307</c:v>
                </c:pt>
                <c:pt idx="152">
                  <c:v>51.04931606281707</c:v>
                </c:pt>
                <c:pt idx="153">
                  <c:v>50.235844798879214</c:v>
                </c:pt>
                <c:pt idx="154">
                  <c:v>49.417987283624242</c:v>
                </c:pt>
                <c:pt idx="155">
                  <c:v>48.596383308433857</c:v>
                </c:pt>
                <c:pt idx="156">
                  <c:v>47.771690656667673</c:v>
                </c:pt>
                <c:pt idx="157">
                  <c:v>46.94457350290719</c:v>
                </c:pt>
                <c:pt idx="158">
                  <c:v>46.115709998057589</c:v>
                </c:pt>
                <c:pt idx="159">
                  <c:v>45.285786600726183</c:v>
                </c:pt>
                <c:pt idx="160">
                  <c:v>44.455487115414975</c:v>
                </c:pt>
                <c:pt idx="161">
                  <c:v>43.625502250170179</c:v>
                </c:pt>
                <c:pt idx="162">
                  <c:v>42.796518521421412</c:v>
                </c:pt>
                <c:pt idx="163">
                  <c:v>41.96922143238428</c:v>
                </c:pt>
                <c:pt idx="164">
                  <c:v>41.144285173930193</c:v>
                </c:pt>
                <c:pt idx="165">
                  <c:v>40.322375825470104</c:v>
                </c:pt>
                <c:pt idx="166">
                  <c:v>39.504144270518296</c:v>
                </c:pt>
                <c:pt idx="167">
                  <c:v>38.690231356498053</c:v>
                </c:pt>
                <c:pt idx="168">
                  <c:v>37.881252132559183</c:v>
                </c:pt>
                <c:pt idx="169">
                  <c:v>37.077812304095154</c:v>
                </c:pt>
                <c:pt idx="170">
                  <c:v>36.280484719309754</c:v>
                </c:pt>
                <c:pt idx="171">
                  <c:v>35.489827470250873</c:v>
                </c:pt>
                <c:pt idx="172">
                  <c:v>34.706368102976001</c:v>
                </c:pt>
                <c:pt idx="173">
                  <c:v>33.930609043071193</c:v>
                </c:pt>
                <c:pt idx="174">
                  <c:v>33.163024901747733</c:v>
                </c:pt>
                <c:pt idx="175">
                  <c:v>32.404060329694509</c:v>
                </c:pt>
                <c:pt idx="176">
                  <c:v>31.654133170766013</c:v>
                </c:pt>
                <c:pt idx="177">
                  <c:v>30.913627756455952</c:v>
                </c:pt>
                <c:pt idx="178">
                  <c:v>30.182900124474184</c:v>
                </c:pt>
                <c:pt idx="179">
                  <c:v>29.462273748021531</c:v>
                </c:pt>
                <c:pt idx="180">
                  <c:v>28.752045860877111</c:v>
                </c:pt>
                <c:pt idx="181">
                  <c:v>28.052479572487595</c:v>
                </c:pt>
                <c:pt idx="182">
                  <c:v>27.363807974417956</c:v>
                </c:pt>
                <c:pt idx="183">
                  <c:v>26.686237559940061</c:v>
                </c:pt>
                <c:pt idx="184">
                  <c:v>26.019944303234507</c:v>
                </c:pt>
                <c:pt idx="185">
                  <c:v>25.365077447348273</c:v>
                </c:pt>
                <c:pt idx="186">
                  <c:v>24.721759594135627</c:v>
                </c:pt>
                <c:pt idx="187">
                  <c:v>24.090086108431077</c:v>
                </c:pt>
                <c:pt idx="188">
                  <c:v>23.470129683089322</c:v>
                </c:pt>
                <c:pt idx="189">
                  <c:v>22.861936959873717</c:v>
                </c:pt>
                <c:pt idx="190">
                  <c:v>22.265533989206737</c:v>
                </c:pt>
                <c:pt idx="191">
                  <c:v>21.680924974246405</c:v>
                </c:pt>
                <c:pt idx="192">
                  <c:v>21.108093971473256</c:v>
                </c:pt>
                <c:pt idx="193">
                  <c:v>20.547005035332358</c:v>
                </c:pt>
                <c:pt idx="194">
                  <c:v>19.997607525222914</c:v>
                </c:pt>
                <c:pt idx="195">
                  <c:v>19.459831056061326</c:v>
                </c:pt>
                <c:pt idx="196">
                  <c:v>18.933592795328714</c:v>
                </c:pt>
                <c:pt idx="197">
                  <c:v>18.418793560196679</c:v>
                </c:pt>
                <c:pt idx="198">
                  <c:v>17.915323194385564</c:v>
                </c:pt>
                <c:pt idx="199">
                  <c:v>17.423057771510571</c:v>
                </c:pt>
                <c:pt idx="200">
                  <c:v>16.941864477470347</c:v>
                </c:pt>
                <c:pt idx="201">
                  <c:v>16.471599101542573</c:v>
                </c:pt>
                <c:pt idx="202">
                  <c:v>16.012110446170393</c:v>
                </c:pt>
                <c:pt idx="203">
                  <c:v>15.563237192104509</c:v>
                </c:pt>
                <c:pt idx="204">
                  <c:v>15.124813322239831</c:v>
                </c:pt>
                <c:pt idx="205">
                  <c:v>14.696665154124002</c:v>
                </c:pt>
                <c:pt idx="206">
                  <c:v>14.278613866458247</c:v>
                </c:pt>
                <c:pt idx="207">
                  <c:v>13.8704768013219</c:v>
                </c:pt>
                <c:pt idx="208">
                  <c:v>13.472066539021837</c:v>
                </c:pt>
                <c:pt idx="209">
                  <c:v>13.083192300598677</c:v>
                </c:pt>
                <c:pt idx="210">
                  <c:v>12.703661706651564</c:v>
                </c:pt>
                <c:pt idx="211">
                  <c:v>12.333278724494232</c:v>
                </c:pt>
                <c:pt idx="212">
                  <c:v>11.971846930477216</c:v>
                </c:pt>
                <c:pt idx="213">
                  <c:v>11.619167589825066</c:v>
                </c:pt>
                <c:pt idx="214">
                  <c:v>11.275042275441811</c:v>
                </c:pt>
                <c:pt idx="215">
                  <c:v>10.939271367438032</c:v>
                </c:pt>
                <c:pt idx="216">
                  <c:v>10.611655682734897</c:v>
                </c:pt>
                <c:pt idx="217">
                  <c:v>10.291996056157249</c:v>
                </c:pt>
                <c:pt idx="218">
                  <c:v>9.9800940837236549</c:v>
                </c:pt>
                <c:pt idx="219">
                  <c:v>9.6757519643905656</c:v>
                </c:pt>
                <c:pt idx="220">
                  <c:v>9.378773316689621</c:v>
                </c:pt>
                <c:pt idx="221">
                  <c:v>9.0889624611527822</c:v>
                </c:pt>
                <c:pt idx="222">
                  <c:v>8.8061255303108101</c:v>
                </c:pt>
                <c:pt idx="223">
                  <c:v>8.5300700857426914</c:v>
                </c:pt>
                <c:pt idx="224">
                  <c:v>8.2606052890046584</c:v>
                </c:pt>
                <c:pt idx="225">
                  <c:v>7.9975420411522933</c:v>
                </c:pt>
                <c:pt idx="226">
                  <c:v>7.7406930925728119</c:v>
                </c:pt>
                <c:pt idx="227">
                  <c:v>7.4898731247728794</c:v>
                </c:pt>
                <c:pt idx="228">
                  <c:v>7.2448985753128126</c:v>
                </c:pt>
                <c:pt idx="229">
                  <c:v>7.0055878359372503</c:v>
                </c:pt>
                <c:pt idx="230">
                  <c:v>6.7717613841103503</c:v>
                </c:pt>
                <c:pt idx="231">
                  <c:v>6.5432411667719181</c:v>
                </c:pt>
                <c:pt idx="232">
                  <c:v>6.3198514519173914</c:v>
                </c:pt>
                <c:pt idx="233">
                  <c:v>6.101417899433188</c:v>
                </c:pt>
                <c:pt idx="234">
                  <c:v>5.8877679590458998</c:v>
                </c:pt>
                <c:pt idx="235">
                  <c:v>5.6787306422148216</c:v>
                </c:pt>
                <c:pt idx="236">
                  <c:v>5.4741366201299302</c:v>
                </c:pt>
                <c:pt idx="237">
                  <c:v>5.2738176629353593</c:v>
                </c:pt>
                <c:pt idx="238">
                  <c:v>5.0776068030067405</c:v>
                </c:pt>
                <c:pt idx="239">
                  <c:v>4.8853380664858976</c:v>
                </c:pt>
                <c:pt idx="240">
                  <c:v>4.6968463981001927</c:v>
                </c:pt>
                <c:pt idx="241">
                  <c:v>4.5119671716124676</c:v>
                </c:pt>
                <c:pt idx="242">
                  <c:v>4.3305360908030472</c:v>
                </c:pt>
                <c:pt idx="243">
                  <c:v>4.1523890813557411</c:v>
                </c:pt>
                <c:pt idx="244">
                  <c:v>3.9773615876423918</c:v>
                </c:pt>
                <c:pt idx="245">
                  <c:v>3.8052886830728809</c:v>
                </c:pt>
                <c:pt idx="246">
                  <c:v>3.6360042671164456</c:v>
                </c:pt>
                <c:pt idx="247">
                  <c:v>3.4693408681188629</c:v>
                </c:pt>
                <c:pt idx="248">
                  <c:v>3.3051291656521418</c:v>
                </c:pt>
                <c:pt idx="249">
                  <c:v>3.1431972444287095</c:v>
                </c:pt>
                <c:pt idx="250">
                  <c:v>2.9833703102616185</c:v>
                </c:pt>
                <c:pt idx="251">
                  <c:v>2.8254695984068592</c:v>
                </c:pt>
                <c:pt idx="252">
                  <c:v>2.6693119839271957</c:v>
                </c:pt>
                <c:pt idx="253">
                  <c:v>2.5147087223746394</c:v>
                </c:pt>
                <c:pt idx="254">
                  <c:v>2.3614646921949225</c:v>
                </c:pt>
                <c:pt idx="255">
                  <c:v>2.2093771362782642</c:v>
                </c:pt>
                <c:pt idx="256">
                  <c:v>2.0582341813936371</c:v>
                </c:pt>
                <c:pt idx="257">
                  <c:v>1.9078135133735468</c:v>
                </c:pt>
                <c:pt idx="258">
                  <c:v>1.7578803973001904</c:v>
                </c:pt>
                <c:pt idx="259">
                  <c:v>1.608185541726221</c:v>
                </c:pt>
                <c:pt idx="260">
                  <c:v>1.4584627128461036</c:v>
                </c:pt>
                <c:pt idx="261">
                  <c:v>1.3084256950518192</c:v>
                </c:pt>
                <c:pt idx="262">
                  <c:v>1.1577649391090148</c:v>
                </c:pt>
                <c:pt idx="263">
                  <c:v>1.0061432611210372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0-4047-B06D-F8209CA4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Response (x/x,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'Linkwitz Transform'!$Z$4</c:f>
              <c:strCache>
                <c:ptCount val="1"/>
                <c:pt idx="0">
                  <c:v>y(n)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'Linkwitz Transform'!$X$5:$X$268</c:f>
              <c:numCache>
                <c:formatCode>General</c:formatCode>
                <c:ptCount val="264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0.72916666666666674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0.85416666666666674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  <c:pt idx="48">
                  <c:v>1</c:v>
                </c:pt>
                <c:pt idx="49">
                  <c:v>1.0208333333333333</c:v>
                </c:pt>
                <c:pt idx="50">
                  <c:v>1.0416666666666667</c:v>
                </c:pt>
                <c:pt idx="51">
                  <c:v>1.0625</c:v>
                </c:pt>
                <c:pt idx="52">
                  <c:v>1.0833333333333333</c:v>
                </c:pt>
                <c:pt idx="53">
                  <c:v>1.1041666666666667</c:v>
                </c:pt>
                <c:pt idx="54">
                  <c:v>1.125</c:v>
                </c:pt>
                <c:pt idx="55">
                  <c:v>1.1458333333333333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1.2083333333333335</c:v>
                </c:pt>
                <c:pt idx="59">
                  <c:v>1.2291666666666665</c:v>
                </c:pt>
                <c:pt idx="60">
                  <c:v>1.25</c:v>
                </c:pt>
                <c:pt idx="61">
                  <c:v>1.2708333333333333</c:v>
                </c:pt>
                <c:pt idx="62">
                  <c:v>1.2916666666666667</c:v>
                </c:pt>
                <c:pt idx="63">
                  <c:v>1.3125</c:v>
                </c:pt>
                <c:pt idx="64">
                  <c:v>1.3333333333333333</c:v>
                </c:pt>
                <c:pt idx="65">
                  <c:v>1.3541666666666667</c:v>
                </c:pt>
                <c:pt idx="66">
                  <c:v>1.375</c:v>
                </c:pt>
                <c:pt idx="67">
                  <c:v>1.3958333333333333</c:v>
                </c:pt>
                <c:pt idx="68">
                  <c:v>1.4166666666666667</c:v>
                </c:pt>
                <c:pt idx="69">
                  <c:v>1.4375</c:v>
                </c:pt>
                <c:pt idx="70">
                  <c:v>1.4583333333333335</c:v>
                </c:pt>
                <c:pt idx="71">
                  <c:v>1.4791666666666665</c:v>
                </c:pt>
                <c:pt idx="72">
                  <c:v>1.5</c:v>
                </c:pt>
                <c:pt idx="73">
                  <c:v>1.5208333333333333</c:v>
                </c:pt>
                <c:pt idx="74">
                  <c:v>1.5416666666666667</c:v>
                </c:pt>
                <c:pt idx="75">
                  <c:v>1.5625</c:v>
                </c:pt>
                <c:pt idx="76">
                  <c:v>1.5833333333333333</c:v>
                </c:pt>
                <c:pt idx="77">
                  <c:v>1.6041666666666667</c:v>
                </c:pt>
                <c:pt idx="78">
                  <c:v>1.625</c:v>
                </c:pt>
                <c:pt idx="79">
                  <c:v>1.6458333333333333</c:v>
                </c:pt>
                <c:pt idx="80">
                  <c:v>1.6666666666666667</c:v>
                </c:pt>
                <c:pt idx="81">
                  <c:v>1.6875</c:v>
                </c:pt>
                <c:pt idx="82">
                  <c:v>1.7083333333333335</c:v>
                </c:pt>
                <c:pt idx="83">
                  <c:v>1.7291666666666665</c:v>
                </c:pt>
                <c:pt idx="84">
                  <c:v>1.75</c:v>
                </c:pt>
                <c:pt idx="85">
                  <c:v>1.7708333333333333</c:v>
                </c:pt>
                <c:pt idx="86">
                  <c:v>1.7916666666666667</c:v>
                </c:pt>
                <c:pt idx="87">
                  <c:v>1.8125</c:v>
                </c:pt>
                <c:pt idx="88">
                  <c:v>1.8333333333333333</c:v>
                </c:pt>
                <c:pt idx="89">
                  <c:v>1.8541666666666667</c:v>
                </c:pt>
                <c:pt idx="90">
                  <c:v>1.875</c:v>
                </c:pt>
                <c:pt idx="91">
                  <c:v>1.8958333333333333</c:v>
                </c:pt>
                <c:pt idx="92">
                  <c:v>1.9166666666666665</c:v>
                </c:pt>
                <c:pt idx="93">
                  <c:v>1.9375</c:v>
                </c:pt>
                <c:pt idx="94">
                  <c:v>1.9583333333333333</c:v>
                </c:pt>
                <c:pt idx="95">
                  <c:v>1.9791666666666667</c:v>
                </c:pt>
                <c:pt idx="96">
                  <c:v>2</c:v>
                </c:pt>
                <c:pt idx="97">
                  <c:v>2.020833333333333</c:v>
                </c:pt>
                <c:pt idx="98">
                  <c:v>2.0416666666666665</c:v>
                </c:pt>
                <c:pt idx="99">
                  <c:v>2.0625</c:v>
                </c:pt>
                <c:pt idx="100">
                  <c:v>2.0833333333333335</c:v>
                </c:pt>
                <c:pt idx="101">
                  <c:v>2.1041666666666665</c:v>
                </c:pt>
                <c:pt idx="102">
                  <c:v>2.125</c:v>
                </c:pt>
                <c:pt idx="103">
                  <c:v>2.1458333333333335</c:v>
                </c:pt>
                <c:pt idx="104">
                  <c:v>2.1666666666666665</c:v>
                </c:pt>
                <c:pt idx="105">
                  <c:v>2.1875</c:v>
                </c:pt>
                <c:pt idx="106">
                  <c:v>2.2083333333333335</c:v>
                </c:pt>
                <c:pt idx="107">
                  <c:v>2.2291666666666665</c:v>
                </c:pt>
                <c:pt idx="108">
                  <c:v>2.25</c:v>
                </c:pt>
                <c:pt idx="109">
                  <c:v>2.2708333333333335</c:v>
                </c:pt>
                <c:pt idx="110">
                  <c:v>2.2916666666666665</c:v>
                </c:pt>
                <c:pt idx="111">
                  <c:v>2.3125</c:v>
                </c:pt>
                <c:pt idx="112">
                  <c:v>2.3333333333333335</c:v>
                </c:pt>
                <c:pt idx="113">
                  <c:v>2.3541666666666665</c:v>
                </c:pt>
                <c:pt idx="114">
                  <c:v>2.375</c:v>
                </c:pt>
                <c:pt idx="115">
                  <c:v>2.395833333333333</c:v>
                </c:pt>
                <c:pt idx="116">
                  <c:v>2.416666666666667</c:v>
                </c:pt>
                <c:pt idx="117">
                  <c:v>2.4375</c:v>
                </c:pt>
                <c:pt idx="118">
                  <c:v>2.458333333333333</c:v>
                </c:pt>
                <c:pt idx="119">
                  <c:v>2.479166666666667</c:v>
                </c:pt>
                <c:pt idx="120">
                  <c:v>2.5</c:v>
                </c:pt>
                <c:pt idx="121">
                  <c:v>2.520833333333333</c:v>
                </c:pt>
                <c:pt idx="122">
                  <c:v>2.5416666666666665</c:v>
                </c:pt>
                <c:pt idx="123">
                  <c:v>2.5625</c:v>
                </c:pt>
                <c:pt idx="124">
                  <c:v>2.5833333333333335</c:v>
                </c:pt>
                <c:pt idx="125">
                  <c:v>2.6041666666666665</c:v>
                </c:pt>
                <c:pt idx="126">
                  <c:v>2.625</c:v>
                </c:pt>
                <c:pt idx="127">
                  <c:v>2.6458333333333335</c:v>
                </c:pt>
                <c:pt idx="128">
                  <c:v>2.6666666666666665</c:v>
                </c:pt>
                <c:pt idx="129">
                  <c:v>2.6875</c:v>
                </c:pt>
                <c:pt idx="130">
                  <c:v>2.7083333333333335</c:v>
                </c:pt>
                <c:pt idx="131">
                  <c:v>2.7291666666666665</c:v>
                </c:pt>
                <c:pt idx="132">
                  <c:v>2.75</c:v>
                </c:pt>
                <c:pt idx="133">
                  <c:v>2.7708333333333335</c:v>
                </c:pt>
                <c:pt idx="134">
                  <c:v>2.7916666666666665</c:v>
                </c:pt>
                <c:pt idx="135">
                  <c:v>2.8125</c:v>
                </c:pt>
                <c:pt idx="136">
                  <c:v>2.8333333333333335</c:v>
                </c:pt>
                <c:pt idx="137">
                  <c:v>2.854166666666667</c:v>
                </c:pt>
                <c:pt idx="138">
                  <c:v>2.875</c:v>
                </c:pt>
                <c:pt idx="139">
                  <c:v>2.895833333333333</c:v>
                </c:pt>
                <c:pt idx="140">
                  <c:v>2.916666666666667</c:v>
                </c:pt>
                <c:pt idx="141">
                  <c:v>2.9375</c:v>
                </c:pt>
                <c:pt idx="142">
                  <c:v>2.958333333333333</c:v>
                </c:pt>
                <c:pt idx="143">
                  <c:v>2.979166666666667</c:v>
                </c:pt>
                <c:pt idx="144">
                  <c:v>3</c:v>
                </c:pt>
                <c:pt idx="145">
                  <c:v>3.0208333333333335</c:v>
                </c:pt>
                <c:pt idx="146">
                  <c:v>3.0416666666666665</c:v>
                </c:pt>
                <c:pt idx="147">
                  <c:v>3.0625</c:v>
                </c:pt>
                <c:pt idx="148">
                  <c:v>3.0833333333333335</c:v>
                </c:pt>
                <c:pt idx="149">
                  <c:v>3.1041666666666665</c:v>
                </c:pt>
                <c:pt idx="150">
                  <c:v>3.125</c:v>
                </c:pt>
                <c:pt idx="151">
                  <c:v>3.1458333333333335</c:v>
                </c:pt>
                <c:pt idx="152">
                  <c:v>3.1666666666666665</c:v>
                </c:pt>
                <c:pt idx="153">
                  <c:v>3.1875</c:v>
                </c:pt>
                <c:pt idx="154">
                  <c:v>3.2083333333333335</c:v>
                </c:pt>
                <c:pt idx="155">
                  <c:v>3.2291666666666665</c:v>
                </c:pt>
                <c:pt idx="156">
                  <c:v>3.25</c:v>
                </c:pt>
                <c:pt idx="157">
                  <c:v>3.2708333333333335</c:v>
                </c:pt>
                <c:pt idx="158">
                  <c:v>3.2916666666666665</c:v>
                </c:pt>
                <c:pt idx="159">
                  <c:v>3.3125</c:v>
                </c:pt>
                <c:pt idx="160">
                  <c:v>3.3333333333333335</c:v>
                </c:pt>
                <c:pt idx="161">
                  <c:v>3.354166666666667</c:v>
                </c:pt>
                <c:pt idx="162">
                  <c:v>3.375</c:v>
                </c:pt>
                <c:pt idx="163">
                  <c:v>3.395833333333333</c:v>
                </c:pt>
                <c:pt idx="164">
                  <c:v>3.416666666666667</c:v>
                </c:pt>
                <c:pt idx="165">
                  <c:v>3.4375</c:v>
                </c:pt>
                <c:pt idx="166">
                  <c:v>3.458333333333333</c:v>
                </c:pt>
                <c:pt idx="167">
                  <c:v>3.479166666666667</c:v>
                </c:pt>
                <c:pt idx="168">
                  <c:v>3.5</c:v>
                </c:pt>
                <c:pt idx="169">
                  <c:v>3.5208333333333335</c:v>
                </c:pt>
                <c:pt idx="170">
                  <c:v>3.5416666666666665</c:v>
                </c:pt>
                <c:pt idx="171">
                  <c:v>3.5625</c:v>
                </c:pt>
                <c:pt idx="172">
                  <c:v>3.5833333333333335</c:v>
                </c:pt>
                <c:pt idx="173">
                  <c:v>3.6041666666666665</c:v>
                </c:pt>
                <c:pt idx="174">
                  <c:v>3.625</c:v>
                </c:pt>
                <c:pt idx="175">
                  <c:v>3.6458333333333335</c:v>
                </c:pt>
                <c:pt idx="176">
                  <c:v>3.6666666666666665</c:v>
                </c:pt>
                <c:pt idx="177">
                  <c:v>3.6875</c:v>
                </c:pt>
                <c:pt idx="178">
                  <c:v>3.7083333333333335</c:v>
                </c:pt>
                <c:pt idx="179">
                  <c:v>3.7291666666666665</c:v>
                </c:pt>
                <c:pt idx="180">
                  <c:v>3.75</c:v>
                </c:pt>
                <c:pt idx="181">
                  <c:v>3.7708333333333335</c:v>
                </c:pt>
                <c:pt idx="182">
                  <c:v>3.7916666666666665</c:v>
                </c:pt>
                <c:pt idx="183">
                  <c:v>3.8125</c:v>
                </c:pt>
                <c:pt idx="184">
                  <c:v>3.833333333333333</c:v>
                </c:pt>
                <c:pt idx="185">
                  <c:v>3.854166666666667</c:v>
                </c:pt>
                <c:pt idx="186">
                  <c:v>3.875</c:v>
                </c:pt>
                <c:pt idx="187">
                  <c:v>3.895833333333333</c:v>
                </c:pt>
                <c:pt idx="188">
                  <c:v>3.9166666666666665</c:v>
                </c:pt>
                <c:pt idx="189">
                  <c:v>3.9375</c:v>
                </c:pt>
                <c:pt idx="190">
                  <c:v>3.9583333333333335</c:v>
                </c:pt>
                <c:pt idx="191">
                  <c:v>3.9791666666666665</c:v>
                </c:pt>
                <c:pt idx="192">
                  <c:v>4</c:v>
                </c:pt>
                <c:pt idx="193">
                  <c:v>4.0208333333333339</c:v>
                </c:pt>
                <c:pt idx="194">
                  <c:v>4.0416666666666661</c:v>
                </c:pt>
                <c:pt idx="195">
                  <c:v>4.0625</c:v>
                </c:pt>
                <c:pt idx="196">
                  <c:v>4.083333333333333</c:v>
                </c:pt>
                <c:pt idx="197">
                  <c:v>4.104166666666667</c:v>
                </c:pt>
                <c:pt idx="198">
                  <c:v>4.125</c:v>
                </c:pt>
                <c:pt idx="199">
                  <c:v>4.145833333333333</c:v>
                </c:pt>
                <c:pt idx="200">
                  <c:v>4.166666666666667</c:v>
                </c:pt>
                <c:pt idx="201">
                  <c:v>4.1875</c:v>
                </c:pt>
                <c:pt idx="202">
                  <c:v>4.208333333333333</c:v>
                </c:pt>
                <c:pt idx="203">
                  <c:v>4.229166666666667</c:v>
                </c:pt>
                <c:pt idx="204">
                  <c:v>4.25</c:v>
                </c:pt>
                <c:pt idx="205">
                  <c:v>4.270833333333333</c:v>
                </c:pt>
                <c:pt idx="206">
                  <c:v>4.291666666666667</c:v>
                </c:pt>
                <c:pt idx="207">
                  <c:v>4.3125</c:v>
                </c:pt>
                <c:pt idx="208">
                  <c:v>4.333333333333333</c:v>
                </c:pt>
                <c:pt idx="209">
                  <c:v>4.354166666666667</c:v>
                </c:pt>
                <c:pt idx="210">
                  <c:v>4.375</c:v>
                </c:pt>
                <c:pt idx="211">
                  <c:v>4.395833333333333</c:v>
                </c:pt>
                <c:pt idx="212">
                  <c:v>4.416666666666667</c:v>
                </c:pt>
                <c:pt idx="213">
                  <c:v>4.4375</c:v>
                </c:pt>
                <c:pt idx="214">
                  <c:v>4.458333333333333</c:v>
                </c:pt>
                <c:pt idx="215">
                  <c:v>4.479166666666667</c:v>
                </c:pt>
                <c:pt idx="216">
                  <c:v>4.5</c:v>
                </c:pt>
                <c:pt idx="217">
                  <c:v>4.520833333333333</c:v>
                </c:pt>
                <c:pt idx="218">
                  <c:v>4.541666666666667</c:v>
                </c:pt>
                <c:pt idx="219">
                  <c:v>4.5625</c:v>
                </c:pt>
                <c:pt idx="220">
                  <c:v>4.583333333333333</c:v>
                </c:pt>
                <c:pt idx="221">
                  <c:v>4.604166666666667</c:v>
                </c:pt>
                <c:pt idx="222">
                  <c:v>4.625</c:v>
                </c:pt>
                <c:pt idx="223">
                  <c:v>4.645833333333333</c:v>
                </c:pt>
                <c:pt idx="224">
                  <c:v>4.666666666666667</c:v>
                </c:pt>
                <c:pt idx="225">
                  <c:v>4.6875</c:v>
                </c:pt>
                <c:pt idx="226">
                  <c:v>4.708333333333333</c:v>
                </c:pt>
                <c:pt idx="227">
                  <c:v>4.7291666666666661</c:v>
                </c:pt>
                <c:pt idx="228">
                  <c:v>4.75</c:v>
                </c:pt>
                <c:pt idx="229">
                  <c:v>4.7708333333333339</c:v>
                </c:pt>
                <c:pt idx="230">
                  <c:v>4.7916666666666661</c:v>
                </c:pt>
                <c:pt idx="231">
                  <c:v>4.8125</c:v>
                </c:pt>
                <c:pt idx="232">
                  <c:v>4.8333333333333339</c:v>
                </c:pt>
                <c:pt idx="233">
                  <c:v>4.8541666666666661</c:v>
                </c:pt>
                <c:pt idx="234">
                  <c:v>4.875</c:v>
                </c:pt>
                <c:pt idx="235">
                  <c:v>4.8958333333333339</c:v>
                </c:pt>
                <c:pt idx="236">
                  <c:v>4.9166666666666661</c:v>
                </c:pt>
                <c:pt idx="237">
                  <c:v>4.9375</c:v>
                </c:pt>
                <c:pt idx="238">
                  <c:v>4.9583333333333339</c:v>
                </c:pt>
                <c:pt idx="239">
                  <c:v>4.9791666666666661</c:v>
                </c:pt>
                <c:pt idx="240">
                  <c:v>5</c:v>
                </c:pt>
                <c:pt idx="241">
                  <c:v>5.0208333333333339</c:v>
                </c:pt>
                <c:pt idx="242">
                  <c:v>5.0416666666666661</c:v>
                </c:pt>
                <c:pt idx="243">
                  <c:v>5.0625</c:v>
                </c:pt>
                <c:pt idx="244">
                  <c:v>5.083333333333333</c:v>
                </c:pt>
                <c:pt idx="245">
                  <c:v>5.104166666666667</c:v>
                </c:pt>
                <c:pt idx="246">
                  <c:v>5.125</c:v>
                </c:pt>
                <c:pt idx="247">
                  <c:v>5.145833333333333</c:v>
                </c:pt>
                <c:pt idx="248">
                  <c:v>5.166666666666667</c:v>
                </c:pt>
                <c:pt idx="249">
                  <c:v>5.1875</c:v>
                </c:pt>
                <c:pt idx="250">
                  <c:v>5.208333333333333</c:v>
                </c:pt>
                <c:pt idx="251">
                  <c:v>5.229166666666667</c:v>
                </c:pt>
                <c:pt idx="252">
                  <c:v>5.25</c:v>
                </c:pt>
                <c:pt idx="253">
                  <c:v>5.270833333333333</c:v>
                </c:pt>
                <c:pt idx="254">
                  <c:v>5.291666666666667</c:v>
                </c:pt>
                <c:pt idx="255">
                  <c:v>5.3125</c:v>
                </c:pt>
                <c:pt idx="256">
                  <c:v>5.333333333333333</c:v>
                </c:pt>
                <c:pt idx="257">
                  <c:v>5.354166666666667</c:v>
                </c:pt>
                <c:pt idx="258">
                  <c:v>5.375</c:v>
                </c:pt>
                <c:pt idx="259">
                  <c:v>5.395833333333333</c:v>
                </c:pt>
                <c:pt idx="260">
                  <c:v>5.416666666666667</c:v>
                </c:pt>
                <c:pt idx="261">
                  <c:v>5.4375</c:v>
                </c:pt>
                <c:pt idx="262">
                  <c:v>5.458333333333333</c:v>
                </c:pt>
                <c:pt idx="263">
                  <c:v>5.479166666666667</c:v>
                </c:pt>
              </c:numCache>
            </c:numRef>
          </c:xVal>
          <c:yVal>
            <c:numRef>
              <c:f>'Linkwitz Transform'!$Z$5:$Z$268</c:f>
              <c:numCache>
                <c:formatCode>General</c:formatCode>
                <c:ptCount val="264"/>
                <c:pt idx="0">
                  <c:v>1.0113147321993583</c:v>
                </c:pt>
                <c:pt idx="1">
                  <c:v>2.7453574039910444E-2</c:v>
                </c:pt>
                <c:pt idx="2">
                  <c:v>3.6518714463275592E-2</c:v>
                </c:pt>
                <c:pt idx="3">
                  <c:v>4.4463058806292886E-2</c:v>
                </c:pt>
                <c:pt idx="4">
                  <c:v>5.1374644115110328E-2</c:v>
                </c:pt>
                <c:pt idx="5">
                  <c:v>5.733625011239403E-2</c:v>
                </c:pt>
                <c:pt idx="6">
                  <c:v>6.2425627542004508E-2</c:v>
                </c:pt>
                <c:pt idx="7">
                  <c:v>6.6715722410382705E-2</c:v>
                </c:pt>
                <c:pt idx="8">
                  <c:v>7.0274895655390759E-2</c:v>
                </c:pt>
                <c:pt idx="9">
                  <c:v>7.3167137842249472E-2</c:v>
                </c:pt>
                <c:pt idx="10">
                  <c:v>7.5452278549342097E-2</c:v>
                </c:pt>
                <c:pt idx="11">
                  <c:v>7.7186190164376889E-2</c:v>
                </c:pt>
                <c:pt idx="12">
                  <c:v>7.8420985864063042E-2</c:v>
                </c:pt>
                <c:pt idx="13">
                  <c:v>7.9205211598386727E-2</c:v>
                </c:pt>
                <c:pt idx="14">
                  <c:v>7.9584031944088626E-2</c:v>
                </c:pt>
                <c:pt idx="15">
                  <c:v>7.9599409731339291E-2</c:v>
                </c:pt>
                <c:pt idx="16">
                  <c:v>7.9290279383165505E-2</c:v>
                </c:pt>
                <c:pt idx="17">
                  <c:v>7.8692713939168282E-2</c:v>
                </c:pt>
                <c:pt idx="18">
                  <c:v>7.7840085763743544E-2</c:v>
                </c:pt>
                <c:pt idx="19">
                  <c:v>7.6763220964609358E-2</c:v>
                </c:pt>
                <c:pt idx="20">
                  <c:v>7.5490547570186667E-2</c:v>
                </c:pt>
                <c:pt idx="21">
                  <c:v>7.4048237534485417E-2</c:v>
                </c:pt>
                <c:pt idx="22">
                  <c:v>7.2460342655817606E-2</c:v>
                </c:pt>
                <c:pt idx="23">
                  <c:v>7.0748924511082598E-2</c:v>
                </c:pt>
                <c:pt idx="24">
                  <c:v>6.8934178520725781E-2</c:v>
                </c:pt>
                <c:pt idx="25">
                  <c:v>6.703455227092775E-2</c:v>
                </c:pt>
                <c:pt idx="26">
                  <c:v>6.5066858229294727E-2</c:v>
                </c:pt>
                <c:pt idx="27">
                  <c:v>6.3046380998439455E-2</c:v>
                </c:pt>
                <c:pt idx="28">
                  <c:v>6.0986979258503576E-2</c:v>
                </c:pt>
                <c:pt idx="29">
                  <c:v>5.8901182555006842E-2</c:v>
                </c:pt>
                <c:pt idx="30">
                  <c:v>5.6800283092536159E-2</c:v>
                </c:pt>
                <c:pt idx="31">
                  <c:v>5.469442269782112E-2</c:v>
                </c:pt>
                <c:pt idx="32">
                  <c:v>5.2592675117787653E-2</c:v>
                </c:pt>
                <c:pt idx="33">
                  <c:v>5.0503123819335048E-2</c:v>
                </c:pt>
                <c:pt idx="34">
                  <c:v>4.843293545793545E-2</c:v>
                </c:pt>
                <c:pt idx="35">
                  <c:v>4.6388429181792805E-2</c:v>
                </c:pt>
                <c:pt idx="36">
                  <c:v>4.4375141937298683E-2</c:v>
                </c:pt>
                <c:pt idx="37">
                  <c:v>4.2397889939958071E-2</c:v>
                </c:pt>
                <c:pt idx="38">
                  <c:v>4.0460826472895603E-2</c:v>
                </c:pt>
                <c:pt idx="39">
                  <c:v>3.8567496172554033E-2</c:v>
                </c:pt>
                <c:pt idx="40">
                  <c:v>3.6720885958318773E-2</c:v>
                </c:pt>
                <c:pt idx="41">
                  <c:v>3.4923472759597257E-2</c:v>
                </c:pt>
                <c:pt idx="42">
                  <c:v>3.3177268190398318E-2</c:v>
                </c:pt>
                <c:pt idx="43">
                  <c:v>3.1483860317738144E-2</c:v>
                </c:pt>
                <c:pt idx="44">
                  <c:v>2.9844452666286245E-2</c:v>
                </c:pt>
                <c:pt idx="45">
                  <c:v>2.8259900597594145E-2</c:v>
                </c:pt>
                <c:pt idx="46">
                  <c:v>2.6730745198054351E-2</c:v>
                </c:pt>
                <c:pt idx="47">
                  <c:v>2.5257244805447936E-2</c:v>
                </c:pt>
                <c:pt idx="48">
                  <c:v>2.3839404299583561E-2</c:v>
                </c:pt>
                <c:pt idx="49">
                  <c:v>2.2477002278133318E-2</c:v>
                </c:pt>
                <c:pt idx="50">
                  <c:v>2.1169616234354233E-2</c:v>
                </c:pt>
                <c:pt idx="51">
                  <c:v>1.9916645848968018E-2</c:v>
                </c:pt>
                <c:pt idx="52">
                  <c:v>1.8717334504074149E-2</c:v>
                </c:pt>
                <c:pt idx="53">
                  <c:v>1.7570789122607986E-2</c:v>
                </c:pt>
                <c:pt idx="54">
                  <c:v>1.6475998432540613E-2</c:v>
                </c:pt>
                <c:pt idx="55">
                  <c:v>1.5431849750762873E-2</c:v>
                </c:pt>
                <c:pt idx="56">
                  <c:v>1.443714437741294E-2</c:v>
                </c:pt>
                <c:pt idx="57">
                  <c:v>1.3490611687304681E-2</c:v>
                </c:pt>
                <c:pt idx="58">
                  <c:v>1.2590922001100409E-2</c:v>
                </c:pt>
                <c:pt idx="59">
                  <c:v>1.1736698314953503E-2</c:v>
                </c:pt>
                <c:pt idx="60">
                  <c:v>1.0926526963529399E-2</c:v>
                </c:pt>
                <c:pt idx="61">
                  <c:v>1.0158967287602088E-2</c:v>
                </c:pt>
                <c:pt idx="62">
                  <c:v>9.432560373821423E-3</c:v>
                </c:pt>
                <c:pt idx="63">
                  <c:v>8.7458369307570182E-3</c:v>
                </c:pt>
                <c:pt idx="64">
                  <c:v>8.097324361949286E-3</c:v>
                </c:pt>
                <c:pt idx="65">
                  <c:v>7.4855530934389283E-3</c:v>
                </c:pt>
                <c:pt idx="66">
                  <c:v>6.9090622101034135E-3</c:v>
                </c:pt>
                <c:pt idx="67">
                  <c:v>6.366404452103157E-3</c:v>
                </c:pt>
                <c:pt idx="68">
                  <c:v>5.8561506198308152E-3</c:v>
                </c:pt>
                <c:pt idx="69">
                  <c:v>5.3768934329637141E-3</c:v>
                </c:pt>
                <c:pt idx="70">
                  <c:v>4.9272508865408028E-3</c:v>
                </c:pt>
                <c:pt idx="71">
                  <c:v>4.5058691444202085E-3</c:v>
                </c:pt>
                <c:pt idx="72">
                  <c:v>4.1114250080197395E-3</c:v>
                </c:pt>
                <c:pt idx="73">
                  <c:v>3.7426279958984714E-3</c:v>
                </c:pt>
                <c:pt idx="74">
                  <c:v>3.3982220675006906E-3</c:v>
                </c:pt>
                <c:pt idx="75">
                  <c:v>3.0769870222514188E-3</c:v>
                </c:pt>
                <c:pt idx="76">
                  <c:v>2.7777396031629861E-3</c:v>
                </c:pt>
                <c:pt idx="77">
                  <c:v>2.4993343321818668E-3</c:v>
                </c:pt>
                <c:pt idx="78">
                  <c:v>2.2406641026714164E-3</c:v>
                </c:pt>
                <c:pt idx="79">
                  <c:v>2.0006605526863004E-3</c:v>
                </c:pt>
                <c:pt idx="80">
                  <c:v>1.7782942410452937E-3</c:v>
                </c:pt>
                <c:pt idx="81">
                  <c:v>1.5725746466477104E-3</c:v>
                </c:pt>
                <c:pt idx="82">
                  <c:v>1.3825500100019062E-3</c:v>
                </c:pt>
                <c:pt idx="83">
                  <c:v>1.2073070345390063E-3</c:v>
                </c:pt>
                <c:pt idx="84">
                  <c:v>1.0459704639681616E-3</c:v>
                </c:pt>
                <c:pt idx="85">
                  <c:v>8.9770255068813594E-4</c:v>
                </c:pt>
                <c:pt idx="86">
                  <c:v>7.6170242910084704E-4</c:v>
                </c:pt>
                <c:pt idx="87">
                  <c:v>6.3720540657258838E-4</c:v>
                </c:pt>
                <c:pt idx="88">
                  <c:v>5.234821837550906E-4</c:v>
                </c:pt>
                <c:pt idx="89">
                  <c:v>4.1983801500840279E-4</c:v>
                </c:pt>
                <c:pt idx="90">
                  <c:v>3.2561181875792638E-4</c:v>
                </c:pt>
                <c:pt idx="91">
                  <c:v>2.4017524676601054E-4</c:v>
                </c:pt>
                <c:pt idx="92">
                  <c:v>1.6293172050157849E-4</c:v>
                </c:pt>
                <c:pt idx="93">
                  <c:v>9.3315442046632056E-5</c:v>
                </c:pt>
                <c:pt idx="94">
                  <c:v>3.0790386283586167E-5</c:v>
                </c:pt>
                <c:pt idx="95">
                  <c:v>-2.5150719540305459E-5</c:v>
                </c:pt>
                <c:pt idx="96">
                  <c:v>-7.4987423378091475E-5</c:v>
                </c:pt>
                <c:pt idx="97">
                  <c:v>-1.1917257814499831E-4</c:v>
                </c:pt>
                <c:pt idx="98">
                  <c:v>-1.5813336926458172E-4</c:v>
                </c:pt>
                <c:pt idx="99">
                  <c:v>-1.9227233606913336E-4</c:v>
                </c:pt>
                <c:pt idx="100">
                  <c:v>-2.2196838357093314E-4</c:v>
                </c:pt>
                <c:pt idx="101">
                  <c:v>-2.4757778153375895E-4</c:v>
                </c:pt>
                <c:pt idx="102">
                  <c:v>-2.6943514815504449E-4</c:v>
                </c:pt>
                <c:pt idx="103">
                  <c:v>-2.8785441602008696E-4</c:v>
                </c:pt>
                <c:pt idx="104">
                  <c:v>-3.0312977831253916E-4</c:v>
                </c:pt>
                <c:pt idx="105">
                  <c:v>-3.1553661356179029E-4</c:v>
                </c:pt>
                <c:pt idx="106">
                  <c:v>-3.2533238747938284E-4</c:v>
                </c:pt>
                <c:pt idx="107">
                  <c:v>-3.3275753068489326E-4</c:v>
                </c:pt>
                <c:pt idx="108">
                  <c:v>-3.3803629134820977E-4</c:v>
                </c:pt>
                <c:pt idx="109">
                  <c:v>-3.4137756198128846E-4</c:v>
                </c:pt>
                <c:pt idx="110">
                  <c:v>-3.4297567979960867E-4</c:v>
                </c:pt>
                <c:pt idx="111">
                  <c:v>-3.4301120024296159E-4</c:v>
                </c:pt>
                <c:pt idx="112">
                  <c:v>-3.4165164339810226E-4</c:v>
                </c:pt>
                <c:pt idx="113">
                  <c:v>-3.3905221320333374E-4</c:v>
                </c:pt>
                <c:pt idx="114">
                  <c:v>-3.3535648943835815E-4</c:v>
                </c:pt>
                <c:pt idx="115">
                  <c:v>-3.3069709261275435E-4</c:v>
                </c:pt>
                <c:pt idx="116">
                  <c:v>-3.2519632196420376E-4</c:v>
                </c:pt>
                <c:pt idx="117">
                  <c:v>-3.1896676686400086E-4</c:v>
                </c:pt>
                <c:pt idx="118">
                  <c:v>-3.1211189200331963E-4</c:v>
                </c:pt>
                <c:pt idx="119">
                  <c:v>-3.0472659679998206E-4</c:v>
                </c:pt>
                <c:pt idx="120">
                  <c:v>-2.9689774952285173E-4</c:v>
                </c:pt>
                <c:pt idx="121">
                  <c:v>-2.8870469668018303E-4</c:v>
                </c:pt>
                <c:pt idx="122">
                  <c:v>-2.8021974825996463E-4</c:v>
                </c:pt>
                <c:pt idx="123">
                  <c:v>-2.7150863944514696E-4</c:v>
                </c:pt>
                <c:pt idx="124">
                  <c:v>-2.6263096945522657E-4</c:v>
                </c:pt>
                <c:pt idx="125">
                  <c:v>-2.5364061818853396E-4</c:v>
                </c:pt>
                <c:pt idx="126">
                  <c:v>-2.445861413572578E-4</c:v>
                </c:pt>
                <c:pt idx="127">
                  <c:v>-2.3551114482021679E-4</c:v>
                </c:pt>
                <c:pt idx="128">
                  <c:v>-2.2645463882712061E-4</c:v>
                </c:pt>
                <c:pt idx="129">
                  <c:v>-2.1745137289295611E-4</c:v>
                </c:pt>
                <c:pt idx="130">
                  <c:v>-2.0853215202259239E-4</c:v>
                </c:pt>
                <c:pt idx="131">
                  <c:v>-1.9972413500407717E-4</c:v>
                </c:pt>
                <c:pt idx="132">
                  <c:v>-1.9105111548473649E-4</c:v>
                </c:pt>
                <c:pt idx="133">
                  <c:v>-1.8253378653739963E-4</c:v>
                </c:pt>
                <c:pt idx="134">
                  <c:v>-1.7418998941514199E-4</c:v>
                </c:pt>
                <c:pt idx="135">
                  <c:v>-1.6603494718213371E-4</c:v>
                </c:pt>
                <c:pt idx="136">
                  <c:v>-1.5808148389574806E-4</c:v>
                </c:pt>
                <c:pt idx="137">
                  <c:v>-1.503402300012454E-4</c:v>
                </c:pt>
                <c:pt idx="138">
                  <c:v>-1.4281981458531229E-4</c:v>
                </c:pt>
                <c:pt idx="139">
                  <c:v>-1.3552704511869232E-4</c:v>
                </c:pt>
                <c:pt idx="140">
                  <c:v>-1.2846707530126547E-4</c:v>
                </c:pt>
                <c:pt idx="141">
                  <c:v>-1.2164356160537868E-4</c:v>
                </c:pt>
                <c:pt idx="142">
                  <c:v>-1.1505880909514114E-4</c:v>
                </c:pt>
                <c:pt idx="143">
                  <c:v>-1.0871390708090748E-4</c:v>
                </c:pt>
                <c:pt idx="144">
                  <c:v>-1.0260885514939722E-4</c:v>
                </c:pt>
                <c:pt idx="145">
                  <c:v>-9.6742680090946209E-5</c:v>
                </c:pt>
                <c:pt idx="146">
                  <c:v>-9.1113544226351789E-5</c:v>
                </c:pt>
                <c:pt idx="147">
                  <c:v>-8.5718845616743642E-5</c:v>
                </c:pt>
                <c:pt idx="148">
                  <c:v>-8.0555310620963565E-5</c:v>
                </c:pt>
                <c:pt idx="149">
                  <c:v>-7.5619079246137954E-5</c:v>
                </c:pt>
                <c:pt idx="150">
                  <c:v>-7.090578371853656E-5</c:v>
                </c:pt>
                <c:pt idx="151">
                  <c:v>-6.6410620683483637E-5</c:v>
                </c:pt>
                <c:pt idx="152">
                  <c:v>-6.2128417425068115E-5</c:v>
                </c:pt>
                <c:pt idx="153">
                  <c:v>-5.8053692478729294E-5</c:v>
                </c:pt>
                <c:pt idx="154">
                  <c:v>-5.4180710992506413E-5</c:v>
                </c:pt>
                <c:pt idx="155">
                  <c:v>-5.0503535175864671E-5</c:v>
                </c:pt>
                <c:pt idx="156">
                  <c:v>-4.7016070158570521E-5</c:v>
                </c:pt>
                <c:pt idx="157">
                  <c:v>-4.3712105566105144E-5</c:v>
                </c:pt>
                <c:pt idx="158">
                  <c:v>-4.0585353102593292E-5</c:v>
                </c:pt>
                <c:pt idx="159">
                  <c:v>-3.7629480417196776E-5</c:v>
                </c:pt>
                <c:pt idx="160">
                  <c:v>-3.483814151538753E-5</c:v>
                </c:pt>
                <c:pt idx="161">
                  <c:v>-3.2205003962479807E-5</c:v>
                </c:pt>
                <c:pt idx="162">
                  <c:v>-2.9723773113268337E-5</c:v>
                </c:pt>
                <c:pt idx="163">
                  <c:v>-2.7388213588590217E-5</c:v>
                </c:pt>
                <c:pt idx="164">
                  <c:v>-2.5192168207101319E-5</c:v>
                </c:pt>
                <c:pt idx="165">
                  <c:v>-2.3129574568530664E-5</c:v>
                </c:pt>
                <c:pt idx="166">
                  <c:v>-2.119447947314303E-5</c:v>
                </c:pt>
                <c:pt idx="167">
                  <c:v>-1.9381051351095291E-5</c:v>
                </c:pt>
                <c:pt idx="168">
                  <c:v>-1.7683590864807711E-5</c:v>
                </c:pt>
                <c:pt idx="169">
                  <c:v>-1.6096539837379127E-5</c:v>
                </c:pt>
                <c:pt idx="170">
                  <c:v>-1.461448865044479E-5</c:v>
                </c:pt>
                <c:pt idx="171">
                  <c:v>-1.3232182245697237E-5</c:v>
                </c:pt>
                <c:pt idx="172">
                  <c:v>-1.1944524855552443E-5</c:v>
                </c:pt>
                <c:pt idx="173">
                  <c:v>-1.0746583580134187E-5</c:v>
                </c:pt>
                <c:pt idx="174">
                  <c:v>-9.6335909198563996E-6</c:v>
                </c:pt>
                <c:pt idx="175">
                  <c:v>-8.6009463653939182E-6</c:v>
                </c:pt>
                <c:pt idx="176">
                  <c:v>-7.6442171397333332E-6</c:v>
                </c:pt>
                <c:pt idx="177">
                  <c:v>-6.7591381802745744E-6</c:v>
                </c:pt>
                <c:pt idx="178">
                  <c:v>-5.9416114425971733E-6</c:v>
                </c:pt>
                <c:pt idx="179">
                  <c:v>-5.1877046014994051E-6</c:v>
                </c:pt>
                <c:pt idx="180">
                  <c:v>-4.4936492192505943E-6</c:v>
                </c:pt>
                <c:pt idx="181">
                  <c:v>-3.8558384456533851E-6</c:v>
                </c:pt>
                <c:pt idx="182">
                  <c:v>-3.2708243094806294E-6</c:v>
                </c:pt>
                <c:pt idx="183">
                  <c:v>-2.7353146561177695E-6</c:v>
                </c:pt>
                <c:pt idx="184">
                  <c:v>-2.2461697817933261E-6</c:v>
                </c:pt>
                <c:pt idx="185">
                  <c:v>-1.8003988106047733E-6</c:v>
                </c:pt>
                <c:pt idx="186">
                  <c:v>-1.3951558566323602E-6</c:v>
                </c:pt>
                <c:pt idx="187">
                  <c:v>-1.0277360097671963E-6</c:v>
                </c:pt>
                <c:pt idx="188">
                  <c:v>-6.9557118045040217E-7</c:v>
                </c:pt>
                <c:pt idx="189">
                  <c:v>-3.9622583531583172E-7</c:v>
                </c:pt>
                <c:pt idx="190">
                  <c:v>-1.2739265273862296E-7</c:v>
                </c:pt>
                <c:pt idx="191">
                  <c:v>1.1311187549519384E-7</c:v>
                </c:pt>
                <c:pt idx="192">
                  <c:v>3.2735187277711773E-7</c:v>
                </c:pt>
                <c:pt idx="193">
                  <c:v>5.1727651531347434E-7</c:v>
                </c:pt>
                <c:pt idx="194">
                  <c:v>6.8472445984143944E-7</c:v>
                </c:pt>
                <c:pt idx="195">
                  <c:v>8.3142824452934706E-7</c:v>
                </c:pt>
                <c:pt idx="196">
                  <c:v>9.5901864808835161E-7</c:v>
                </c:pt>
                <c:pt idx="197">
                  <c:v>1.0690289938985813E-6</c:v>
                </c:pt>
                <c:pt idx="198">
                  <c:v>1.1628993875919451E-6</c:v>
                </c:pt>
                <c:pt idx="199">
                  <c:v>1.2419808780437944E-6</c:v>
                </c:pt>
                <c:pt idx="200">
                  <c:v>1.3075395331144116E-6</c:v>
                </c:pt>
                <c:pt idx="201">
                  <c:v>1.3607604227561721E-6</c:v>
                </c:pt>
                <c:pt idx="202">
                  <c:v>1.402751503270265E-6</c:v>
                </c:pt>
                <c:pt idx="203">
                  <c:v>1.4345473975647748E-6</c:v>
                </c:pt>
                <c:pt idx="204">
                  <c:v>1.457113067240146E-6</c:v>
                </c:pt>
                <c:pt idx="205">
                  <c:v>1.4713473732146619E-6</c:v>
                </c:pt>
                <c:pt idx="206">
                  <c:v>1.4780865224073859E-6</c:v>
                </c:pt>
                <c:pt idx="207">
                  <c:v>1.4781073987245423E-6</c:v>
                </c:pt>
                <c:pt idx="208">
                  <c:v>1.4721307772527853E-6</c:v>
                </c:pt>
                <c:pt idx="209">
                  <c:v>1.4608244211541839E-6</c:v>
                </c:pt>
                <c:pt idx="210">
                  <c:v>1.4448060612877165E-6</c:v>
                </c:pt>
                <c:pt idx="211">
                  <c:v>1.4246462590550759E-6</c:v>
                </c:pt>
                <c:pt idx="212">
                  <c:v>1.4008711533888208E-6</c:v>
                </c:pt>
                <c:pt idx="213">
                  <c:v>1.3739650931723265E-6</c:v>
                </c:pt>
                <c:pt idx="214">
                  <c:v>1.3443731567073225E-6</c:v>
                </c:pt>
                <c:pt idx="215">
                  <c:v>1.3125035601295778E-6</c:v>
                </c:pt>
                <c:pt idx="216">
                  <c:v>1.2787299569197924E-6</c:v>
                </c:pt>
                <c:pt idx="217">
                  <c:v>1.2433936308681048E-6</c:v>
                </c:pt>
                <c:pt idx="218">
                  <c:v>1.2068055850297208E-6</c:v>
                </c:pt>
                <c:pt idx="219">
                  <c:v>1.1692485293587707E-6</c:v>
                </c:pt>
                <c:pt idx="220">
                  <c:v>1.1309787698301383E-6</c:v>
                </c:pt>
                <c:pt idx="221">
                  <c:v>1.0922280019570955E-6</c:v>
                </c:pt>
                <c:pt idx="222">
                  <c:v>1.0532050116883437E-6</c:v>
                </c:pt>
                <c:pt idx="223">
                  <c:v>1.0140972867236002E-6</c:v>
                </c:pt>
                <c:pt idx="224">
                  <c:v>9.7507254132412014E-7</c:v>
                </c:pt>
                <c:pt idx="225">
                  <c:v>9.3628015771531779E-7</c:v>
                </c:pt>
                <c:pt idx="226">
                  <c:v>8.9785254718463871E-7</c:v>
                </c:pt>
                <c:pt idx="227">
                  <c:v>8.5990643397058886E-7</c:v>
                </c:pt>
                <c:pt idx="228">
                  <c:v>8.2254406501980261E-7</c:v>
                </c:pt>
                <c:pt idx="229">
                  <c:v>7.858543486595699E-7</c:v>
                </c:pt>
                <c:pt idx="230">
                  <c:v>7.4991392519458085E-7</c:v>
                </c:pt>
                <c:pt idx="231">
                  <c:v>7.1478817238992865E-7</c:v>
                </c:pt>
                <c:pt idx="232">
                  <c:v>6.8053214874869393E-7</c:v>
                </c:pt>
                <c:pt idx="233">
                  <c:v>6.4719147743268235E-7</c:v>
                </c:pt>
                <c:pt idx="234">
                  <c:v>6.14803173609993E-7</c:v>
                </c:pt>
                <c:pt idx="235">
                  <c:v>5.8339641794387605E-7</c:v>
                </c:pt>
                <c:pt idx="236">
                  <c:v>5.5299327886453107E-7</c:v>
                </c:pt>
                <c:pt idx="237">
                  <c:v>5.2360938618979352E-7</c:v>
                </c:pt>
                <c:pt idx="238">
                  <c:v>4.9525455858266428E-7</c:v>
                </c:pt>
                <c:pt idx="239">
                  <c:v>4.6793338725392252E-7</c:v>
                </c:pt>
                <c:pt idx="240">
                  <c:v>4.4164577823713468E-7</c:v>
                </c:pt>
                <c:pt idx="241">
                  <c:v>4.1638745548168706E-7</c:v>
                </c:pt>
                <c:pt idx="242">
                  <c:v>3.9215042692744002E-7</c:v>
                </c:pt>
                <c:pt idx="243">
                  <c:v>3.6892341564260027E-7</c:v>
                </c:pt>
                <c:pt idx="244">
                  <c:v>3.466922580247597E-7</c:v>
                </c:pt>
                <c:pt idx="245">
                  <c:v>3.2544027098405192E-7</c:v>
                </c:pt>
                <c:pt idx="246">
                  <c:v>3.051485899472863E-7</c:v>
                </c:pt>
                <c:pt idx="247">
                  <c:v>2.8579647944296384E-7</c:v>
                </c:pt>
                <c:pt idx="248">
                  <c:v>2.6736161794945773E-7</c:v>
                </c:pt>
                <c:pt idx="249">
                  <c:v>2.4982035861252475E-7</c:v>
                </c:pt>
                <c:pt idx="250">
                  <c:v>2.3314796736384891E-7</c:v>
                </c:pt>
                <c:pt idx="251">
                  <c:v>2.173188398996323E-7</c:v>
                </c:pt>
                <c:pt idx="252">
                  <c:v>2.0230669890744297E-7</c:v>
                </c:pt>
                <c:pt idx="253">
                  <c:v>1.8808477286069014E-7</c:v>
                </c:pt>
                <c:pt idx="254">
                  <c:v>1.746259576332936E-7</c:v>
                </c:pt>
                <c:pt idx="255">
                  <c:v>1.619029621223973E-7</c:v>
                </c:pt>
                <c:pt idx="256">
                  <c:v>1.4988843900438732E-7</c:v>
                </c:pt>
                <c:pt idx="257">
                  <c:v>1.3855510168903476E-7</c:v>
                </c:pt>
                <c:pt idx="258">
                  <c:v>1.278758284783125E-7</c:v>
                </c:pt>
                <c:pt idx="259">
                  <c:v>1.1782375488033142E-7</c:v>
                </c:pt>
                <c:pt idx="260">
                  <c:v>1.0837235497490362E-7</c:v>
                </c:pt>
                <c:pt idx="261">
                  <c:v>9.9495512675453768E-8</c:v>
                </c:pt>
                <c:pt idx="262">
                  <c:v>9.1167583682343017E-8</c:v>
                </c:pt>
                <c:pt idx="263">
                  <c:v>8.3363448875116841E-8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4-4008-8E1C-52AD1D852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Delay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'1st-order HPF'!$Q$4</c:f>
              <c:strCache>
                <c:ptCount val="1"/>
                <c:pt idx="0">
                  <c:v>Group Delay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'1st-order HPF'!$E$5:$E$268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'1st-order HPF'!$Q$5:$Q$268</c:f>
              <c:numCache>
                <c:formatCode>General</c:formatCode>
                <c:ptCount val="264"/>
                <c:pt idx="1">
                  <c:v>0.15891137693014676</c:v>
                </c:pt>
                <c:pt idx="2">
                  <c:v>0.15891041044170837</c:v>
                </c:pt>
                <c:pt idx="3">
                  <c:v>0.15890938645294048</c:v>
                </c:pt>
                <c:pt idx="4">
                  <c:v>0.15890830135159192</c:v>
                </c:pt>
                <c:pt idx="5">
                  <c:v>0.1589071517922197</c:v>
                </c:pt>
                <c:pt idx="6">
                  <c:v>0.1589059338402152</c:v>
                </c:pt>
                <c:pt idx="7">
                  <c:v>0.15890464356532183</c:v>
                </c:pt>
                <c:pt idx="8">
                  <c:v>0.15890327651969902</c:v>
                </c:pt>
                <c:pt idx="9">
                  <c:v>0.15890182803218469</c:v>
                </c:pt>
                <c:pt idx="10">
                  <c:v>0.1589002935320365</c:v>
                </c:pt>
                <c:pt idx="11">
                  <c:v>0.15889866770553482</c:v>
                </c:pt>
                <c:pt idx="12">
                  <c:v>0.1588969450383107</c:v>
                </c:pt>
                <c:pt idx="13">
                  <c:v>0.1588951200656582</c:v>
                </c:pt>
                <c:pt idx="14">
                  <c:v>0.15889318654626466</c:v>
                </c:pt>
                <c:pt idx="15">
                  <c:v>0.15889113773994437</c:v>
                </c:pt>
                <c:pt idx="16">
                  <c:v>0.15888896730194271</c:v>
                </c:pt>
                <c:pt idx="17">
                  <c:v>0.1588866679434143</c:v>
                </c:pt>
                <c:pt idx="18">
                  <c:v>0.15888423158729628</c:v>
                </c:pt>
                <c:pt idx="19">
                  <c:v>0.15888165035775748</c:v>
                </c:pt>
                <c:pt idx="20">
                  <c:v>0.15887891572005977</c:v>
                </c:pt>
                <c:pt idx="21">
                  <c:v>0.1588760185485236</c:v>
                </c:pt>
                <c:pt idx="22">
                  <c:v>0.15887294918231376</c:v>
                </c:pt>
                <c:pt idx="23">
                  <c:v>0.15886969701342735</c:v>
                </c:pt>
                <c:pt idx="24">
                  <c:v>0.15886625149833927</c:v>
                </c:pt>
                <c:pt idx="25">
                  <c:v>0.15886260096352994</c:v>
                </c:pt>
                <c:pt idx="26">
                  <c:v>0.15885873343893456</c:v>
                </c:pt>
                <c:pt idx="27">
                  <c:v>0.15885463640664463</c:v>
                </c:pt>
                <c:pt idx="28">
                  <c:v>0.15885029555383315</c:v>
                </c:pt>
                <c:pt idx="29">
                  <c:v>0.15884569664548651</c:v>
                </c:pt>
                <c:pt idx="30">
                  <c:v>0.15884082427591978</c:v>
                </c:pt>
                <c:pt idx="31">
                  <c:v>0.15883566226321083</c:v>
                </c:pt>
                <c:pt idx="32">
                  <c:v>0.15883019361778453</c:v>
                </c:pt>
                <c:pt idx="33">
                  <c:v>0.15882440006760548</c:v>
                </c:pt>
                <c:pt idx="34">
                  <c:v>0.15881826240839428</c:v>
                </c:pt>
                <c:pt idx="35">
                  <c:v>0.15881175959770302</c:v>
                </c:pt>
                <c:pt idx="36">
                  <c:v>0.15880487035960086</c:v>
                </c:pt>
                <c:pt idx="37">
                  <c:v>0.15879757232127625</c:v>
                </c:pt>
                <c:pt idx="38">
                  <c:v>0.15878984066639037</c:v>
                </c:pt>
                <c:pt idx="39">
                  <c:v>0.15878164969621467</c:v>
                </c:pt>
                <c:pt idx="40">
                  <c:v>0.1587729719190433</c:v>
                </c:pt>
                <c:pt idx="41">
                  <c:v>0.15876377894524221</c:v>
                </c:pt>
                <c:pt idx="42">
                  <c:v>0.15875404040158769</c:v>
                </c:pt>
                <c:pt idx="43">
                  <c:v>0.15874372334602666</c:v>
                </c:pt>
                <c:pt idx="44">
                  <c:v>0.1587327936487104</c:v>
                </c:pt>
                <c:pt idx="45">
                  <c:v>0.15872121543884843</c:v>
                </c:pt>
                <c:pt idx="46">
                  <c:v>0.15870895046091205</c:v>
                </c:pt>
                <c:pt idx="47">
                  <c:v>0.1586959573209675</c:v>
                </c:pt>
                <c:pt idx="48">
                  <c:v>0.15868219371349387</c:v>
                </c:pt>
                <c:pt idx="49">
                  <c:v>0.15866761393295323</c:v>
                </c:pt>
                <c:pt idx="50">
                  <c:v>0.15865216865711282</c:v>
                </c:pt>
                <c:pt idx="51">
                  <c:v>0.15863580799575003</c:v>
                </c:pt>
                <c:pt idx="52">
                  <c:v>0.15861847753349637</c:v>
                </c:pt>
                <c:pt idx="53">
                  <c:v>0.15860012008362218</c:v>
                </c:pt>
                <c:pt idx="54">
                  <c:v>0.15858067481166468</c:v>
                </c:pt>
                <c:pt idx="55">
                  <c:v>0.15856007706796194</c:v>
                </c:pt>
                <c:pt idx="56">
                  <c:v>0.15853826043577093</c:v>
                </c:pt>
                <c:pt idx="57">
                  <c:v>0.15851515206133326</c:v>
                </c:pt>
                <c:pt idx="58">
                  <c:v>0.15849067618277937</c:v>
                </c:pt>
                <c:pt idx="59">
                  <c:v>0.15846475153097753</c:v>
                </c:pt>
                <c:pt idx="60">
                  <c:v>0.15843729362640752</c:v>
                </c:pt>
                <c:pt idx="61">
                  <c:v>0.15840821284701986</c:v>
                </c:pt>
                <c:pt idx="62">
                  <c:v>0.15837741239975003</c:v>
                </c:pt>
                <c:pt idx="63">
                  <c:v>0.15834479244645774</c:v>
                </c:pt>
                <c:pt idx="64">
                  <c:v>0.15831024629027332</c:v>
                </c:pt>
                <c:pt idx="65">
                  <c:v>0.15827366093452669</c:v>
                </c:pt>
                <c:pt idx="66">
                  <c:v>0.15823491672764631</c:v>
                </c:pt>
                <c:pt idx="67">
                  <c:v>0.15819388809160645</c:v>
                </c:pt>
                <c:pt idx="68">
                  <c:v>0.15815044220401034</c:v>
                </c:pt>
                <c:pt idx="69">
                  <c:v>0.1581044363476424</c:v>
                </c:pt>
                <c:pt idx="70">
                  <c:v>0.15805572189942771</c:v>
                </c:pt>
                <c:pt idx="71">
                  <c:v>0.15800414177831162</c:v>
                </c:pt>
                <c:pt idx="72">
                  <c:v>0.15794952886508204</c:v>
                </c:pt>
                <c:pt idx="73">
                  <c:v>0.15789170788838816</c:v>
                </c:pt>
                <c:pt idx="74">
                  <c:v>0.15783049255628012</c:v>
                </c:pt>
                <c:pt idx="75">
                  <c:v>0.15776568625663315</c:v>
                </c:pt>
                <c:pt idx="76">
                  <c:v>0.15769708157036544</c:v>
                </c:pt>
                <c:pt idx="77">
                  <c:v>0.15762445978023215</c:v>
                </c:pt>
                <c:pt idx="78">
                  <c:v>0.15754759035687643</c:v>
                </c:pt>
                <c:pt idx="79">
                  <c:v>0.15746622894559914</c:v>
                </c:pt>
                <c:pt idx="80">
                  <c:v>0.15738011662370424</c:v>
                </c:pt>
                <c:pt idx="81">
                  <c:v>0.15728898391030727</c:v>
                </c:pt>
                <c:pt idx="82">
                  <c:v>0.15719254405402264</c:v>
                </c:pt>
                <c:pt idx="83">
                  <c:v>0.1570904938080204</c:v>
                </c:pt>
                <c:pt idx="84">
                  <c:v>0.15698251594923801</c:v>
                </c:pt>
                <c:pt idx="85">
                  <c:v>0.15686827546501744</c:v>
                </c:pt>
                <c:pt idx="86">
                  <c:v>0.15674741865812844</c:v>
                </c:pt>
                <c:pt idx="87">
                  <c:v>0.15661957424024453</c:v>
                </c:pt>
                <c:pt idx="88">
                  <c:v>0.15648435072414799</c:v>
                </c:pt>
                <c:pt idx="89">
                  <c:v>0.15634133368816272</c:v>
                </c:pt>
                <c:pt idx="90">
                  <c:v>0.15619009269540252</c:v>
                </c:pt>
                <c:pt idx="91">
                  <c:v>0.15603017290779533</c:v>
                </c:pt>
                <c:pt idx="92">
                  <c:v>0.15586109188029848</c:v>
                </c:pt>
                <c:pt idx="93">
                  <c:v>0.15568235133394998</c:v>
                </c:pt>
                <c:pt idx="94">
                  <c:v>0.15549342383570752</c:v>
                </c:pt>
                <c:pt idx="95">
                  <c:v>0.1552937516233478</c:v>
                </c:pt>
                <c:pt idx="96">
                  <c:v>0.15508275933235727</c:v>
                </c:pt>
                <c:pt idx="97">
                  <c:v>0.15485983745270201</c:v>
                </c:pt>
                <c:pt idx="98">
                  <c:v>0.15462435082480852</c:v>
                </c:pt>
                <c:pt idx="99">
                  <c:v>0.1543756330427459</c:v>
                </c:pt>
                <c:pt idx="100">
                  <c:v>0.15411298841571736</c:v>
                </c:pt>
                <c:pt idx="101">
                  <c:v>0.1538356912864873</c:v>
                </c:pt>
                <c:pt idx="102">
                  <c:v>0.15354298032885522</c:v>
                </c:pt>
                <c:pt idx="103">
                  <c:v>0.15323406596951386</c:v>
                </c:pt>
                <c:pt idx="104">
                  <c:v>0.15290812488142699</c:v>
                </c:pt>
                <c:pt idx="105">
                  <c:v>0.15256430257361295</c:v>
                </c:pt>
                <c:pt idx="106">
                  <c:v>0.15220170749936313</c:v>
                </c:pt>
                <c:pt idx="107">
                  <c:v>0.15181941384155237</c:v>
                </c:pt>
                <c:pt idx="108">
                  <c:v>0.15141646491311969</c:v>
                </c:pt>
                <c:pt idx="109">
                  <c:v>0.15099187068463304</c:v>
                </c:pt>
                <c:pt idx="110">
                  <c:v>0.15054460851590662</c:v>
                </c:pt>
                <c:pt idx="111">
                  <c:v>0.15007361723779611</c:v>
                </c:pt>
                <c:pt idx="112">
                  <c:v>0.14957780831982928</c:v>
                </c:pt>
                <c:pt idx="113">
                  <c:v>0.14905606774883784</c:v>
                </c:pt>
                <c:pt idx="114">
                  <c:v>0.14850724390134429</c:v>
                </c:pt>
                <c:pt idx="115">
                  <c:v>0.14793016002265949</c:v>
                </c:pt>
                <c:pt idx="116">
                  <c:v>0.14732362091429357</c:v>
                </c:pt>
                <c:pt idx="117">
                  <c:v>0.14668640105261035</c:v>
                </c:pt>
                <c:pt idx="118">
                  <c:v>0.14601725936212678</c:v>
                </c:pt>
                <c:pt idx="119">
                  <c:v>0.1453149434620768</c:v>
                </c:pt>
                <c:pt idx="120">
                  <c:v>0.14457818242846962</c:v>
                </c:pt>
                <c:pt idx="121">
                  <c:v>0.14380570380873808</c:v>
                </c:pt>
                <c:pt idx="122">
                  <c:v>0.1429962313208632</c:v>
                </c:pt>
                <c:pt idx="123">
                  <c:v>0.14214849104746569</c:v>
                </c:pt>
                <c:pt idx="124">
                  <c:v>0.14126122271467526</c:v>
                </c:pt>
                <c:pt idx="125">
                  <c:v>0.14033318762853805</c:v>
                </c:pt>
                <c:pt idx="126">
                  <c:v>0.13936316816335279</c:v>
                </c:pt>
                <c:pt idx="127">
                  <c:v>0.13834997647086131</c:v>
                </c:pt>
                <c:pt idx="128">
                  <c:v>0.13729247324023666</c:v>
                </c:pt>
                <c:pt idx="129">
                  <c:v>0.13618957367226051</c:v>
                </c:pt>
                <c:pt idx="130">
                  <c:v>0.13504024892210093</c:v>
                </c:pt>
                <c:pt idx="131">
                  <c:v>0.13384354696688056</c:v>
                </c:pt>
                <c:pt idx="132">
                  <c:v>0.13259860970682102</c:v>
                </c:pt>
                <c:pt idx="133">
                  <c:v>0.13130466109759997</c:v>
                </c:pt>
                <c:pt idx="134">
                  <c:v>0.12996103435745246</c:v>
                </c:pt>
                <c:pt idx="135">
                  <c:v>0.12856719512980769</c:v>
                </c:pt>
                <c:pt idx="136">
                  <c:v>0.1271227298293576</c:v>
                </c:pt>
                <c:pt idx="137">
                  <c:v>0.12562737375462388</c:v>
                </c:pt>
                <c:pt idx="138">
                  <c:v>0.12408102422204541</c:v>
                </c:pt>
                <c:pt idx="139">
                  <c:v>0.12248373801109085</c:v>
                </c:pt>
                <c:pt idx="140">
                  <c:v>0.12083575370209027</c:v>
                </c:pt>
                <c:pt idx="141">
                  <c:v>0.11913750837157941</c:v>
                </c:pt>
                <c:pt idx="142">
                  <c:v>0.11738962765211408</c:v>
                </c:pt>
                <c:pt idx="143">
                  <c:v>0.11559295062371826</c:v>
                </c:pt>
                <c:pt idx="144">
                  <c:v>0.11374853285751564</c:v>
                </c:pt>
                <c:pt idx="145">
                  <c:v>0.11185764283009607</c:v>
                </c:pt>
                <c:pt idx="146">
                  <c:v>0.10992177717599733</c:v>
                </c:pt>
                <c:pt idx="147">
                  <c:v>0.10794266360941279</c:v>
                </c:pt>
                <c:pt idx="148">
                  <c:v>0.10592224683575116</c:v>
                </c:pt>
                <c:pt idx="149">
                  <c:v>0.10386269744818913</c:v>
                </c:pt>
                <c:pt idx="150">
                  <c:v>0.10176640844314619</c:v>
                </c:pt>
                <c:pt idx="151">
                  <c:v>9.9635969799677856E-2</c:v>
                </c:pt>
                <c:pt idx="152">
                  <c:v>9.7474189566434083E-2</c:v>
                </c:pt>
                <c:pt idx="153">
                  <c:v>9.5284058892648529E-2</c:v>
                </c:pt>
                <c:pt idx="154">
                  <c:v>9.3068734842967529E-2</c:v>
                </c:pt>
                <c:pt idx="155">
                  <c:v>9.0831539617039644E-2</c:v>
                </c:pt>
                <c:pt idx="156">
                  <c:v>8.8575938381249192E-2</c:v>
                </c:pt>
                <c:pt idx="157">
                  <c:v>8.6305511392642642E-2</c:v>
                </c:pt>
                <c:pt idx="158">
                  <c:v>8.4023933718792007E-2</c:v>
                </c:pt>
                <c:pt idx="159">
                  <c:v>8.1734961775175946E-2</c:v>
                </c:pt>
                <c:pt idx="160">
                  <c:v>7.9442393590489227E-2</c:v>
                </c:pt>
                <c:pt idx="161">
                  <c:v>7.7150049845864002E-2</c:v>
                </c:pt>
                <c:pt idx="162">
                  <c:v>7.4861753972967418E-2</c:v>
                </c:pt>
                <c:pt idx="163">
                  <c:v>7.2581303895482396E-2</c:v>
                </c:pt>
                <c:pt idx="164">
                  <c:v>7.0312444785898223E-2</c:v>
                </c:pt>
                <c:pt idx="165">
                  <c:v>6.8058842817417864E-2</c:v>
                </c:pt>
                <c:pt idx="166">
                  <c:v>6.5824063853460554E-2</c:v>
                </c:pt>
                <c:pt idx="167">
                  <c:v>6.3611556128608776E-2</c:v>
                </c:pt>
                <c:pt idx="168">
                  <c:v>6.1424621924314214E-2</c:v>
                </c:pt>
                <c:pt idx="169">
                  <c:v>5.9266406809119473E-2</c:v>
                </c:pt>
                <c:pt idx="170">
                  <c:v>5.713987891504637E-2</c:v>
                </c:pt>
                <c:pt idx="171">
                  <c:v>5.5047813428777959E-2</c:v>
                </c:pt>
                <c:pt idx="172">
                  <c:v>5.2992787958526327E-2</c:v>
                </c:pt>
                <c:pt idx="173">
                  <c:v>5.097716380532915E-2</c:v>
                </c:pt>
                <c:pt idx="174">
                  <c:v>4.9003085887117298E-2</c:v>
                </c:pt>
                <c:pt idx="175">
                  <c:v>4.7072474654923584E-2</c:v>
                </c:pt>
                <c:pt idx="176">
                  <c:v>4.518702732360376E-2</c:v>
                </c:pt>
                <c:pt idx="177">
                  <c:v>4.3348214705272968E-2</c:v>
                </c:pt>
                <c:pt idx="178">
                  <c:v>4.1557282616016392E-2</c:v>
                </c:pt>
                <c:pt idx="179">
                  <c:v>3.9815257362716114E-2</c:v>
                </c:pt>
                <c:pt idx="180">
                  <c:v>3.8122953945094108E-2</c:v>
                </c:pt>
                <c:pt idx="181">
                  <c:v>3.6480980602901537E-2</c:v>
                </c:pt>
                <c:pt idx="182">
                  <c:v>3.4889742350874296E-2</c:v>
                </c:pt>
                <c:pt idx="183">
                  <c:v>3.3349458248351158E-2</c:v>
                </c:pt>
                <c:pt idx="184">
                  <c:v>3.1860169627380718E-2</c:v>
                </c:pt>
                <c:pt idx="185">
                  <c:v>3.0421749566587074E-2</c:v>
                </c:pt>
                <c:pt idx="186">
                  <c:v>2.9033916938703417E-2</c:v>
                </c:pt>
                <c:pt idx="187">
                  <c:v>2.7696245837257622E-2</c:v>
                </c:pt>
                <c:pt idx="188">
                  <c:v>2.6408179943918482E-2</c:v>
                </c:pt>
                <c:pt idx="189">
                  <c:v>2.5169043610239295E-2</c:v>
                </c:pt>
                <c:pt idx="190">
                  <c:v>2.3978053944843782E-2</c:v>
                </c:pt>
                <c:pt idx="191">
                  <c:v>2.2834334457000189E-2</c:v>
                </c:pt>
                <c:pt idx="192">
                  <c:v>2.173692469417586E-2</c:v>
                </c:pt>
                <c:pt idx="193">
                  <c:v>2.068479090220272E-2</c:v>
                </c:pt>
                <c:pt idx="194">
                  <c:v>1.967683957828496E-2</c:v>
                </c:pt>
                <c:pt idx="195">
                  <c:v>1.8711925382065984E-2</c:v>
                </c:pt>
                <c:pt idx="196">
                  <c:v>1.778886072127242E-2</c:v>
                </c:pt>
                <c:pt idx="197">
                  <c:v>1.6906425460485111E-2</c:v>
                </c:pt>
                <c:pt idx="198">
                  <c:v>1.6063374582139901E-2</c:v>
                </c:pt>
                <c:pt idx="199">
                  <c:v>1.5258446044694354E-2</c:v>
                </c:pt>
                <c:pt idx="200">
                  <c:v>1.4490367807525748E-2</c:v>
                </c:pt>
                <c:pt idx="201">
                  <c:v>1.3757864353319695E-2</c:v>
                </c:pt>
                <c:pt idx="202">
                  <c:v>1.30596624268806E-2</c:v>
                </c:pt>
                <c:pt idx="203">
                  <c:v>1.239449565633562E-2</c:v>
                </c:pt>
                <c:pt idx="204">
                  <c:v>1.1761109615961602E-2</c:v>
                </c:pt>
                <c:pt idx="205">
                  <c:v>1.1158266308282663E-2</c:v>
                </c:pt>
                <c:pt idx="206">
                  <c:v>1.0584746316422238E-2</c:v>
                </c:pt>
                <c:pt idx="207">
                  <c:v>1.0039353474573765E-2</c:v>
                </c:pt>
                <c:pt idx="208">
                  <c:v>9.5209167120968736E-3</c:v>
                </c:pt>
                <c:pt idx="209">
                  <c:v>9.0282917540804326E-3</c:v>
                </c:pt>
                <c:pt idx="210">
                  <c:v>8.5603641740334795E-3</c:v>
                </c:pt>
                <c:pt idx="211">
                  <c:v>8.1160499052484753E-3</c:v>
                </c:pt>
                <c:pt idx="212">
                  <c:v>7.6942965544465943E-3</c:v>
                </c:pt>
                <c:pt idx="213">
                  <c:v>7.2940844478228241E-3</c:v>
                </c:pt>
                <c:pt idx="214">
                  <c:v>6.9144271554940819E-3</c:v>
                </c:pt>
                <c:pt idx="215">
                  <c:v>6.5543719966209809E-3</c:v>
                </c:pt>
                <c:pt idx="216">
                  <c:v>6.2129998997762911E-3</c:v>
                </c:pt>
                <c:pt idx="217">
                  <c:v>5.8894256658700702E-3</c:v>
                </c:pt>
                <c:pt idx="218">
                  <c:v>5.5827976536574281E-3</c:v>
                </c:pt>
                <c:pt idx="219">
                  <c:v>5.2922974868333259E-3</c:v>
                </c:pt>
                <c:pt idx="220">
                  <c:v>5.0171397088522645E-3</c:v>
                </c:pt>
                <c:pt idx="221">
                  <c:v>4.7565710854383901E-3</c:v>
                </c:pt>
                <c:pt idx="222">
                  <c:v>4.5098700134648942E-3</c:v>
                </c:pt>
                <c:pt idx="223">
                  <c:v>4.2763459941058679E-3</c:v>
                </c:pt>
                <c:pt idx="224">
                  <c:v>4.0553386717597228E-3</c:v>
                </c:pt>
                <c:pt idx="225">
                  <c:v>3.8462170781913881E-3</c:v>
                </c:pt>
                <c:pt idx="226">
                  <c:v>3.6483788259623938E-3</c:v>
                </c:pt>
                <c:pt idx="227">
                  <c:v>3.4612492630241745E-3</c:v>
                </c:pt>
                <c:pt idx="228">
                  <c:v>3.2842805171531967E-3</c:v>
                </c:pt>
                <c:pt idx="229">
                  <c:v>3.1169505969944429E-3</c:v>
                </c:pt>
                <c:pt idx="230">
                  <c:v>2.9587626005479631E-3</c:v>
                </c:pt>
                <c:pt idx="231">
                  <c:v>2.809243653520322E-3</c:v>
                </c:pt>
                <c:pt idx="232">
                  <c:v>2.6679441244021333E-3</c:v>
                </c:pt>
                <c:pt idx="233">
                  <c:v>2.5344367356053329E-3</c:v>
                </c:pt>
                <c:pt idx="234">
                  <c:v>2.4083155793959902E-3</c:v>
                </c:pt>
                <c:pt idx="235">
                  <c:v>2.2891953720062365E-3</c:v>
                </c:pt>
                <c:pt idx="236">
                  <c:v>2.1767106401117558E-3</c:v>
                </c:pt>
                <c:pt idx="237">
                  <c:v>2.0705148468074777E-3</c:v>
                </c:pt>
                <c:pt idx="238">
                  <c:v>1.970279585159395E-3</c:v>
                </c:pt>
                <c:pt idx="239">
                  <c:v>1.875693880774993E-3</c:v>
                </c:pt>
                <c:pt idx="240">
                  <c:v>1.7864634673748691E-3</c:v>
                </c:pt>
                <c:pt idx="241">
                  <c:v>1.7023100511049192E-3</c:v>
                </c:pt>
                <c:pt idx="242">
                  <c:v>1.622970621726884E-3</c:v>
                </c:pt>
                <c:pt idx="243">
                  <c:v>1.5481968904219915E-3</c:v>
                </c:pt>
                <c:pt idx="244">
                  <c:v>1.4777546381993982E-3</c:v>
                </c:pt>
                <c:pt idx="245">
                  <c:v>1.411423167343117E-3</c:v>
                </c:pt>
                <c:pt idx="246">
                  <c:v>1.3489947793194775E-3</c:v>
                </c:pt>
                <c:pt idx="247">
                  <c:v>1.2902742540800176E-3</c:v>
                </c:pt>
                <c:pt idx="248">
                  <c:v>1.2350784460108007E-3</c:v>
                </c:pt>
                <c:pt idx="249">
                  <c:v>1.183235843568622E-3</c:v>
                </c:pt>
                <c:pt idx="250">
                  <c:v>1.1345862319475486E-3</c:v>
                </c:pt>
                <c:pt idx="251">
                  <c:v>1.0889803701018557E-3</c:v>
                </c:pt>
                <c:pt idx="252">
                  <c:v>1.0462797345012777E-3</c:v>
                </c:pt>
                <c:pt idx="253">
                  <c:v>1.0063563245918635E-3</c:v>
                </c:pt>
                <c:pt idx="254">
                  <c:v>9.6909251754354617E-4</c:v>
                </c:pt>
                <c:pt idx="255">
                  <c:v>9.3438103107005611E-4</c:v>
                </c:pt>
                <c:pt idx="256">
                  <c:v>9.0212492215416512E-4</c:v>
                </c:pt>
                <c:pt idx="257">
                  <c:v>8.7223772330619195E-4</c:v>
                </c:pt>
                <c:pt idx="258">
                  <c:v>8.4464368491163062E-4</c:v>
                </c:pt>
                <c:pt idx="259">
                  <c:v>8.1927812895735022E-4</c:v>
                </c:pt>
                <c:pt idx="260">
                  <c:v>7.960879920302777E-4</c:v>
                </c:pt>
                <c:pt idx="261">
                  <c:v>7.7503255518747633E-4</c:v>
                </c:pt>
                <c:pt idx="262">
                  <c:v>7.5608441624997662E-4</c:v>
                </c:pt>
                <c:pt idx="263">
                  <c:v>7.3923075757597754E-4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5-4CB6-ABBA-9AE572D86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Response (x/x,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'1st-order HPF'!$Z$4</c:f>
              <c:strCache>
                <c:ptCount val="1"/>
                <c:pt idx="0">
                  <c:v>y(n)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'1st-order HPF'!$X$5:$X$268</c:f>
              <c:numCache>
                <c:formatCode>General</c:formatCode>
                <c:ptCount val="264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0.72916666666666674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0.85416666666666674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  <c:pt idx="48">
                  <c:v>1</c:v>
                </c:pt>
                <c:pt idx="49">
                  <c:v>1.0208333333333333</c:v>
                </c:pt>
                <c:pt idx="50">
                  <c:v>1.0416666666666667</c:v>
                </c:pt>
                <c:pt idx="51">
                  <c:v>1.0625</c:v>
                </c:pt>
                <c:pt idx="52">
                  <c:v>1.0833333333333333</c:v>
                </c:pt>
                <c:pt idx="53">
                  <c:v>1.1041666666666667</c:v>
                </c:pt>
                <c:pt idx="54">
                  <c:v>1.125</c:v>
                </c:pt>
                <c:pt idx="55">
                  <c:v>1.1458333333333333</c:v>
                </c:pt>
                <c:pt idx="56">
                  <c:v>1.1666666666666667</c:v>
                </c:pt>
                <c:pt idx="57">
                  <c:v>1.1875</c:v>
                </c:pt>
                <c:pt idx="58">
                  <c:v>1.2083333333333335</c:v>
                </c:pt>
                <c:pt idx="59">
                  <c:v>1.2291666666666665</c:v>
                </c:pt>
                <c:pt idx="60">
                  <c:v>1.25</c:v>
                </c:pt>
                <c:pt idx="61">
                  <c:v>1.2708333333333333</c:v>
                </c:pt>
                <c:pt idx="62">
                  <c:v>1.2916666666666667</c:v>
                </c:pt>
                <c:pt idx="63">
                  <c:v>1.3125</c:v>
                </c:pt>
                <c:pt idx="64">
                  <c:v>1.3333333333333333</c:v>
                </c:pt>
                <c:pt idx="65">
                  <c:v>1.3541666666666667</c:v>
                </c:pt>
                <c:pt idx="66">
                  <c:v>1.375</c:v>
                </c:pt>
                <c:pt idx="67">
                  <c:v>1.3958333333333333</c:v>
                </c:pt>
                <c:pt idx="68">
                  <c:v>1.4166666666666667</c:v>
                </c:pt>
                <c:pt idx="69">
                  <c:v>1.4375</c:v>
                </c:pt>
                <c:pt idx="70">
                  <c:v>1.4583333333333335</c:v>
                </c:pt>
                <c:pt idx="71">
                  <c:v>1.4791666666666665</c:v>
                </c:pt>
                <c:pt idx="72">
                  <c:v>1.5</c:v>
                </c:pt>
                <c:pt idx="73">
                  <c:v>1.5208333333333333</c:v>
                </c:pt>
                <c:pt idx="74">
                  <c:v>1.5416666666666667</c:v>
                </c:pt>
                <c:pt idx="75">
                  <c:v>1.5625</c:v>
                </c:pt>
                <c:pt idx="76">
                  <c:v>1.5833333333333333</c:v>
                </c:pt>
                <c:pt idx="77">
                  <c:v>1.6041666666666667</c:v>
                </c:pt>
                <c:pt idx="78">
                  <c:v>1.625</c:v>
                </c:pt>
                <c:pt idx="79">
                  <c:v>1.6458333333333333</c:v>
                </c:pt>
                <c:pt idx="80">
                  <c:v>1.6666666666666667</c:v>
                </c:pt>
                <c:pt idx="81">
                  <c:v>1.6875</c:v>
                </c:pt>
                <c:pt idx="82">
                  <c:v>1.7083333333333335</c:v>
                </c:pt>
                <c:pt idx="83">
                  <c:v>1.7291666666666665</c:v>
                </c:pt>
                <c:pt idx="84">
                  <c:v>1.75</c:v>
                </c:pt>
                <c:pt idx="85">
                  <c:v>1.7708333333333333</c:v>
                </c:pt>
                <c:pt idx="86">
                  <c:v>1.7916666666666667</c:v>
                </c:pt>
                <c:pt idx="87">
                  <c:v>1.8125</c:v>
                </c:pt>
                <c:pt idx="88">
                  <c:v>1.8333333333333333</c:v>
                </c:pt>
                <c:pt idx="89">
                  <c:v>1.8541666666666667</c:v>
                </c:pt>
                <c:pt idx="90">
                  <c:v>1.875</c:v>
                </c:pt>
                <c:pt idx="91">
                  <c:v>1.8958333333333333</c:v>
                </c:pt>
                <c:pt idx="92">
                  <c:v>1.9166666666666665</c:v>
                </c:pt>
                <c:pt idx="93">
                  <c:v>1.9375</c:v>
                </c:pt>
                <c:pt idx="94">
                  <c:v>1.9583333333333333</c:v>
                </c:pt>
                <c:pt idx="95">
                  <c:v>1.9791666666666667</c:v>
                </c:pt>
                <c:pt idx="96">
                  <c:v>2</c:v>
                </c:pt>
                <c:pt idx="97">
                  <c:v>2.020833333333333</c:v>
                </c:pt>
                <c:pt idx="98">
                  <c:v>2.0416666666666665</c:v>
                </c:pt>
                <c:pt idx="99">
                  <c:v>2.0625</c:v>
                </c:pt>
                <c:pt idx="100">
                  <c:v>2.0833333333333335</c:v>
                </c:pt>
                <c:pt idx="101">
                  <c:v>2.1041666666666665</c:v>
                </c:pt>
                <c:pt idx="102">
                  <c:v>2.125</c:v>
                </c:pt>
                <c:pt idx="103">
                  <c:v>2.1458333333333335</c:v>
                </c:pt>
                <c:pt idx="104">
                  <c:v>2.1666666666666665</c:v>
                </c:pt>
                <c:pt idx="105">
                  <c:v>2.1875</c:v>
                </c:pt>
                <c:pt idx="106">
                  <c:v>2.2083333333333335</c:v>
                </c:pt>
                <c:pt idx="107">
                  <c:v>2.2291666666666665</c:v>
                </c:pt>
                <c:pt idx="108">
                  <c:v>2.25</c:v>
                </c:pt>
                <c:pt idx="109">
                  <c:v>2.2708333333333335</c:v>
                </c:pt>
                <c:pt idx="110">
                  <c:v>2.2916666666666665</c:v>
                </c:pt>
                <c:pt idx="111">
                  <c:v>2.3125</c:v>
                </c:pt>
                <c:pt idx="112">
                  <c:v>2.3333333333333335</c:v>
                </c:pt>
                <c:pt idx="113">
                  <c:v>2.3541666666666665</c:v>
                </c:pt>
                <c:pt idx="114">
                  <c:v>2.375</c:v>
                </c:pt>
                <c:pt idx="115">
                  <c:v>2.395833333333333</c:v>
                </c:pt>
                <c:pt idx="116">
                  <c:v>2.416666666666667</c:v>
                </c:pt>
                <c:pt idx="117">
                  <c:v>2.4375</c:v>
                </c:pt>
                <c:pt idx="118">
                  <c:v>2.458333333333333</c:v>
                </c:pt>
                <c:pt idx="119">
                  <c:v>2.479166666666667</c:v>
                </c:pt>
                <c:pt idx="120">
                  <c:v>2.5</c:v>
                </c:pt>
                <c:pt idx="121">
                  <c:v>2.520833333333333</c:v>
                </c:pt>
                <c:pt idx="122">
                  <c:v>2.5416666666666665</c:v>
                </c:pt>
                <c:pt idx="123">
                  <c:v>2.5625</c:v>
                </c:pt>
                <c:pt idx="124">
                  <c:v>2.5833333333333335</c:v>
                </c:pt>
                <c:pt idx="125">
                  <c:v>2.6041666666666665</c:v>
                </c:pt>
                <c:pt idx="126">
                  <c:v>2.625</c:v>
                </c:pt>
                <c:pt idx="127">
                  <c:v>2.6458333333333335</c:v>
                </c:pt>
                <c:pt idx="128">
                  <c:v>2.6666666666666665</c:v>
                </c:pt>
                <c:pt idx="129">
                  <c:v>2.6875</c:v>
                </c:pt>
                <c:pt idx="130">
                  <c:v>2.7083333333333335</c:v>
                </c:pt>
                <c:pt idx="131">
                  <c:v>2.7291666666666665</c:v>
                </c:pt>
                <c:pt idx="132">
                  <c:v>2.75</c:v>
                </c:pt>
                <c:pt idx="133">
                  <c:v>2.7708333333333335</c:v>
                </c:pt>
                <c:pt idx="134">
                  <c:v>2.7916666666666665</c:v>
                </c:pt>
                <c:pt idx="135">
                  <c:v>2.8125</c:v>
                </c:pt>
                <c:pt idx="136">
                  <c:v>2.8333333333333335</c:v>
                </c:pt>
                <c:pt idx="137">
                  <c:v>2.854166666666667</c:v>
                </c:pt>
                <c:pt idx="138">
                  <c:v>2.875</c:v>
                </c:pt>
                <c:pt idx="139">
                  <c:v>2.895833333333333</c:v>
                </c:pt>
                <c:pt idx="140">
                  <c:v>2.916666666666667</c:v>
                </c:pt>
                <c:pt idx="141">
                  <c:v>2.9375</c:v>
                </c:pt>
                <c:pt idx="142">
                  <c:v>2.958333333333333</c:v>
                </c:pt>
                <c:pt idx="143">
                  <c:v>2.979166666666667</c:v>
                </c:pt>
                <c:pt idx="144">
                  <c:v>3</c:v>
                </c:pt>
                <c:pt idx="145">
                  <c:v>3.0208333333333335</c:v>
                </c:pt>
                <c:pt idx="146">
                  <c:v>3.0416666666666665</c:v>
                </c:pt>
                <c:pt idx="147">
                  <c:v>3.0625</c:v>
                </c:pt>
                <c:pt idx="148">
                  <c:v>3.0833333333333335</c:v>
                </c:pt>
                <c:pt idx="149">
                  <c:v>3.1041666666666665</c:v>
                </c:pt>
                <c:pt idx="150">
                  <c:v>3.125</c:v>
                </c:pt>
                <c:pt idx="151">
                  <c:v>3.1458333333333335</c:v>
                </c:pt>
                <c:pt idx="152">
                  <c:v>3.1666666666666665</c:v>
                </c:pt>
                <c:pt idx="153">
                  <c:v>3.1875</c:v>
                </c:pt>
                <c:pt idx="154">
                  <c:v>3.2083333333333335</c:v>
                </c:pt>
                <c:pt idx="155">
                  <c:v>3.2291666666666665</c:v>
                </c:pt>
                <c:pt idx="156">
                  <c:v>3.25</c:v>
                </c:pt>
                <c:pt idx="157">
                  <c:v>3.2708333333333335</c:v>
                </c:pt>
                <c:pt idx="158">
                  <c:v>3.2916666666666665</c:v>
                </c:pt>
                <c:pt idx="159">
                  <c:v>3.3125</c:v>
                </c:pt>
                <c:pt idx="160">
                  <c:v>3.3333333333333335</c:v>
                </c:pt>
                <c:pt idx="161">
                  <c:v>3.354166666666667</c:v>
                </c:pt>
                <c:pt idx="162">
                  <c:v>3.375</c:v>
                </c:pt>
                <c:pt idx="163">
                  <c:v>3.395833333333333</c:v>
                </c:pt>
                <c:pt idx="164">
                  <c:v>3.416666666666667</c:v>
                </c:pt>
                <c:pt idx="165">
                  <c:v>3.4375</c:v>
                </c:pt>
                <c:pt idx="166">
                  <c:v>3.458333333333333</c:v>
                </c:pt>
                <c:pt idx="167">
                  <c:v>3.479166666666667</c:v>
                </c:pt>
                <c:pt idx="168">
                  <c:v>3.5</c:v>
                </c:pt>
                <c:pt idx="169">
                  <c:v>3.5208333333333335</c:v>
                </c:pt>
                <c:pt idx="170">
                  <c:v>3.5416666666666665</c:v>
                </c:pt>
                <c:pt idx="171">
                  <c:v>3.5625</c:v>
                </c:pt>
                <c:pt idx="172">
                  <c:v>3.5833333333333335</c:v>
                </c:pt>
                <c:pt idx="173">
                  <c:v>3.6041666666666665</c:v>
                </c:pt>
                <c:pt idx="174">
                  <c:v>3.625</c:v>
                </c:pt>
                <c:pt idx="175">
                  <c:v>3.6458333333333335</c:v>
                </c:pt>
                <c:pt idx="176">
                  <c:v>3.6666666666666665</c:v>
                </c:pt>
                <c:pt idx="177">
                  <c:v>3.6875</c:v>
                </c:pt>
                <c:pt idx="178">
                  <c:v>3.7083333333333335</c:v>
                </c:pt>
                <c:pt idx="179">
                  <c:v>3.7291666666666665</c:v>
                </c:pt>
                <c:pt idx="180">
                  <c:v>3.75</c:v>
                </c:pt>
                <c:pt idx="181">
                  <c:v>3.7708333333333335</c:v>
                </c:pt>
                <c:pt idx="182">
                  <c:v>3.7916666666666665</c:v>
                </c:pt>
                <c:pt idx="183">
                  <c:v>3.8125</c:v>
                </c:pt>
                <c:pt idx="184">
                  <c:v>3.833333333333333</c:v>
                </c:pt>
                <c:pt idx="185">
                  <c:v>3.854166666666667</c:v>
                </c:pt>
                <c:pt idx="186">
                  <c:v>3.875</c:v>
                </c:pt>
                <c:pt idx="187">
                  <c:v>3.895833333333333</c:v>
                </c:pt>
                <c:pt idx="188">
                  <c:v>3.9166666666666665</c:v>
                </c:pt>
                <c:pt idx="189">
                  <c:v>3.9375</c:v>
                </c:pt>
                <c:pt idx="190">
                  <c:v>3.9583333333333335</c:v>
                </c:pt>
                <c:pt idx="191">
                  <c:v>3.9791666666666665</c:v>
                </c:pt>
                <c:pt idx="192">
                  <c:v>4</c:v>
                </c:pt>
                <c:pt idx="193">
                  <c:v>4.0208333333333339</c:v>
                </c:pt>
                <c:pt idx="194">
                  <c:v>4.0416666666666661</c:v>
                </c:pt>
                <c:pt idx="195">
                  <c:v>4.0625</c:v>
                </c:pt>
                <c:pt idx="196">
                  <c:v>4.083333333333333</c:v>
                </c:pt>
                <c:pt idx="197">
                  <c:v>4.104166666666667</c:v>
                </c:pt>
                <c:pt idx="198">
                  <c:v>4.125</c:v>
                </c:pt>
                <c:pt idx="199">
                  <c:v>4.145833333333333</c:v>
                </c:pt>
                <c:pt idx="200">
                  <c:v>4.166666666666667</c:v>
                </c:pt>
                <c:pt idx="201">
                  <c:v>4.1875</c:v>
                </c:pt>
                <c:pt idx="202">
                  <c:v>4.208333333333333</c:v>
                </c:pt>
                <c:pt idx="203">
                  <c:v>4.229166666666667</c:v>
                </c:pt>
                <c:pt idx="204">
                  <c:v>4.25</c:v>
                </c:pt>
                <c:pt idx="205">
                  <c:v>4.270833333333333</c:v>
                </c:pt>
                <c:pt idx="206">
                  <c:v>4.291666666666667</c:v>
                </c:pt>
                <c:pt idx="207">
                  <c:v>4.3125</c:v>
                </c:pt>
                <c:pt idx="208">
                  <c:v>4.333333333333333</c:v>
                </c:pt>
                <c:pt idx="209">
                  <c:v>4.354166666666667</c:v>
                </c:pt>
                <c:pt idx="210">
                  <c:v>4.375</c:v>
                </c:pt>
                <c:pt idx="211">
                  <c:v>4.395833333333333</c:v>
                </c:pt>
                <c:pt idx="212">
                  <c:v>4.416666666666667</c:v>
                </c:pt>
                <c:pt idx="213">
                  <c:v>4.4375</c:v>
                </c:pt>
                <c:pt idx="214">
                  <c:v>4.458333333333333</c:v>
                </c:pt>
                <c:pt idx="215">
                  <c:v>4.479166666666667</c:v>
                </c:pt>
                <c:pt idx="216">
                  <c:v>4.5</c:v>
                </c:pt>
                <c:pt idx="217">
                  <c:v>4.520833333333333</c:v>
                </c:pt>
                <c:pt idx="218">
                  <c:v>4.541666666666667</c:v>
                </c:pt>
                <c:pt idx="219">
                  <c:v>4.5625</c:v>
                </c:pt>
                <c:pt idx="220">
                  <c:v>4.583333333333333</c:v>
                </c:pt>
                <c:pt idx="221">
                  <c:v>4.604166666666667</c:v>
                </c:pt>
                <c:pt idx="222">
                  <c:v>4.625</c:v>
                </c:pt>
                <c:pt idx="223">
                  <c:v>4.645833333333333</c:v>
                </c:pt>
                <c:pt idx="224">
                  <c:v>4.666666666666667</c:v>
                </c:pt>
                <c:pt idx="225">
                  <c:v>4.6875</c:v>
                </c:pt>
                <c:pt idx="226">
                  <c:v>4.708333333333333</c:v>
                </c:pt>
                <c:pt idx="227">
                  <c:v>4.7291666666666661</c:v>
                </c:pt>
                <c:pt idx="228">
                  <c:v>4.75</c:v>
                </c:pt>
                <c:pt idx="229">
                  <c:v>4.7708333333333339</c:v>
                </c:pt>
                <c:pt idx="230">
                  <c:v>4.7916666666666661</c:v>
                </c:pt>
                <c:pt idx="231">
                  <c:v>4.8125</c:v>
                </c:pt>
                <c:pt idx="232">
                  <c:v>4.8333333333333339</c:v>
                </c:pt>
                <c:pt idx="233">
                  <c:v>4.8541666666666661</c:v>
                </c:pt>
                <c:pt idx="234">
                  <c:v>4.875</c:v>
                </c:pt>
                <c:pt idx="235">
                  <c:v>4.8958333333333339</c:v>
                </c:pt>
                <c:pt idx="236">
                  <c:v>4.9166666666666661</c:v>
                </c:pt>
                <c:pt idx="237">
                  <c:v>4.9375</c:v>
                </c:pt>
                <c:pt idx="238">
                  <c:v>4.9583333333333339</c:v>
                </c:pt>
                <c:pt idx="239">
                  <c:v>4.9791666666666661</c:v>
                </c:pt>
                <c:pt idx="240">
                  <c:v>5</c:v>
                </c:pt>
                <c:pt idx="241">
                  <c:v>5.0208333333333339</c:v>
                </c:pt>
                <c:pt idx="242">
                  <c:v>5.0416666666666661</c:v>
                </c:pt>
                <c:pt idx="243">
                  <c:v>5.0625</c:v>
                </c:pt>
                <c:pt idx="244">
                  <c:v>5.083333333333333</c:v>
                </c:pt>
                <c:pt idx="245">
                  <c:v>5.104166666666667</c:v>
                </c:pt>
                <c:pt idx="246">
                  <c:v>5.125</c:v>
                </c:pt>
                <c:pt idx="247">
                  <c:v>5.145833333333333</c:v>
                </c:pt>
                <c:pt idx="248">
                  <c:v>5.166666666666667</c:v>
                </c:pt>
                <c:pt idx="249">
                  <c:v>5.1875</c:v>
                </c:pt>
                <c:pt idx="250">
                  <c:v>5.208333333333333</c:v>
                </c:pt>
                <c:pt idx="251">
                  <c:v>5.229166666666667</c:v>
                </c:pt>
                <c:pt idx="252">
                  <c:v>5.25</c:v>
                </c:pt>
                <c:pt idx="253">
                  <c:v>5.270833333333333</c:v>
                </c:pt>
                <c:pt idx="254">
                  <c:v>5.291666666666667</c:v>
                </c:pt>
                <c:pt idx="255">
                  <c:v>5.3125</c:v>
                </c:pt>
                <c:pt idx="256">
                  <c:v>5.333333333333333</c:v>
                </c:pt>
                <c:pt idx="257">
                  <c:v>5.354166666666667</c:v>
                </c:pt>
                <c:pt idx="258">
                  <c:v>5.375</c:v>
                </c:pt>
                <c:pt idx="259">
                  <c:v>5.395833333333333</c:v>
                </c:pt>
                <c:pt idx="260">
                  <c:v>5.416666666666667</c:v>
                </c:pt>
                <c:pt idx="261">
                  <c:v>5.4375</c:v>
                </c:pt>
                <c:pt idx="262">
                  <c:v>5.458333333333333</c:v>
                </c:pt>
                <c:pt idx="263">
                  <c:v>5.479166666666667</c:v>
                </c:pt>
              </c:numCache>
            </c:numRef>
          </c:xVal>
          <c:yVal>
            <c:numRef>
              <c:f>'1st-order HPF'!$Z$5:$Z$268</c:f>
              <c:numCache>
                <c:formatCode>General</c:formatCode>
                <c:ptCount val="264"/>
                <c:pt idx="0">
                  <c:v>0.9384882314963785</c:v>
                </c:pt>
                <c:pt idx="1">
                  <c:v>-0.11545614167835683</c:v>
                </c:pt>
                <c:pt idx="2">
                  <c:v>-0.10125231875987599</c:v>
                </c:pt>
                <c:pt idx="3">
                  <c:v>-8.8795900375851208E-2</c:v>
                </c:pt>
                <c:pt idx="4">
                  <c:v>-7.7871914639871198E-2</c:v>
                </c:pt>
                <c:pt idx="5">
                  <c:v>-6.8291836267348124E-2</c:v>
                </c:pt>
                <c:pt idx="6">
                  <c:v>-5.9890333021019433E-2</c:v>
                </c:pt>
                <c:pt idx="7">
                  <c:v>-5.2522412420231937E-2</c:v>
                </c:pt>
                <c:pt idx="8">
                  <c:v>-4.6060919472141845E-2</c:v>
                </c:pt>
                <c:pt idx="9">
                  <c:v>-4.0394342240873161E-2</c:v>
                </c:pt>
                <c:pt idx="10">
                  <c:v>-3.5424887383319857E-2</c:v>
                </c:pt>
                <c:pt idx="11">
                  <c:v>-3.1066792439340588E-2</c:v>
                </c:pt>
                <c:pt idx="12">
                  <c:v>-2.7244845749983031E-2</c:v>
                </c:pt>
                <c:pt idx="13">
                  <c:v>-2.3893088460603364E-2</c:v>
                </c:pt>
                <c:pt idx="14">
                  <c:v>-2.0953676208152992E-2</c:v>
                </c:pt>
                <c:pt idx="15">
                  <c:v>-1.8375880847721494E-2</c:v>
                </c:pt>
                <c:pt idx="16">
                  <c:v>-1.6115214990211138E-2</c:v>
                </c:pt>
                <c:pt idx="17">
                  <c:v>-1.4132664242483219E-2</c:v>
                </c:pt>
                <c:pt idx="18">
                  <c:v>-1.2394013900037143E-2</c:v>
                </c:pt>
                <c:pt idx="19">
                  <c:v>-1.0869258472337637E-2</c:v>
                </c:pt>
                <c:pt idx="20">
                  <c:v>-9.532083850424717E-3</c:v>
                </c:pt>
                <c:pt idx="21">
                  <c:v>-8.3594131800958475E-3</c:v>
                </c:pt>
                <c:pt idx="22">
                  <c:v>-7.3310086033754902E-3</c:v>
                </c:pt>
                <c:pt idx="23">
                  <c:v>-6.4291219951577083E-3</c:v>
                </c:pt>
                <c:pt idx="24">
                  <c:v>-5.6381886674623429E-3</c:v>
                </c:pt>
                <c:pt idx="25">
                  <c:v>-4.9445587552769702E-3</c:v>
                </c:pt>
                <c:pt idx="26">
                  <c:v>-4.3362616482626659E-3</c:v>
                </c:pt>
                <c:pt idx="27">
                  <c:v>-3.8027994029045348E-3</c:v>
                </c:pt>
                <c:pt idx="28">
                  <c:v>-3.3349655698301866E-3</c:v>
                </c:pt>
                <c:pt idx="29">
                  <c:v>-2.9246863096323008E-3</c:v>
                </c:pt>
                <c:pt idx="30">
                  <c:v>-2.5648810551846743E-3</c:v>
                </c:pt>
                <c:pt idx="31">
                  <c:v>-2.2493403157729857E-3</c:v>
                </c:pt>
                <c:pt idx="32">
                  <c:v>-1.9726185141936041E-3</c:v>
                </c:pt>
                <c:pt idx="33">
                  <c:v>-1.7299400074115344E-3</c:v>
                </c:pt>
                <c:pt idx="34">
                  <c:v>-1.517116668889431E-3</c:v>
                </c:pt>
                <c:pt idx="35">
                  <c:v>-1.3304756102300067E-3</c:v>
                </c:pt>
                <c:pt idx="36">
                  <c:v>-1.1667957947576412E-3</c:v>
                </c:pt>
                <c:pt idx="37">
                  <c:v>-1.0232524491213789E-3</c:v>
                </c:pt>
                <c:pt idx="38">
                  <c:v>-8.9736831357914275E-4</c:v>
                </c:pt>
                <c:pt idx="39">
                  <c:v>-7.8697088964441175E-4</c:v>
                </c:pt>
                <c:pt idx="40">
                  <c:v>-6.9015494727861938E-4</c:v>
                </c:pt>
                <c:pt idx="41">
                  <c:v>-6.0524964458135626E-4</c:v>
                </c:pt>
                <c:pt idx="42">
                  <c:v>-5.3078969253258102E-4</c:v>
                </c:pt>
                <c:pt idx="43">
                  <c:v>-4.6549006715023583E-4</c:v>
                </c:pt>
                <c:pt idx="44">
                  <c:v>-4.082238326476747E-4</c:v>
                </c:pt>
                <c:pt idx="45">
                  <c:v>-3.5800269286470485E-4</c:v>
                </c:pt>
                <c:pt idx="46">
                  <c:v>-3.1395993533037115E-4</c:v>
                </c:pt>
                <c:pt idx="47">
                  <c:v>-2.7533547360746356E-4</c:v>
                </c:pt>
                <c:pt idx="48">
                  <c:v>-2.4146272978070897E-4</c:v>
                </c:pt>
                <c:pt idx="49">
                  <c:v>-2.1175713070766198E-4</c:v>
                </c:pt>
                <c:pt idx="50">
                  <c:v>-1.857060195015003E-4</c:v>
                </c:pt>
                <c:pt idx="51">
                  <c:v>-1.6285980813888966E-4</c:v>
                </c:pt>
                <c:pt idx="52">
                  <c:v>-1.4282421850532245E-4</c:v>
                </c:pt>
                <c:pt idx="53">
                  <c:v>-1.2525347797450235E-4</c:v>
                </c:pt>
                <c:pt idx="54">
                  <c:v>-1.0984435209162025E-4</c:v>
                </c:pt>
                <c:pt idx="55">
                  <c:v>-9.6330911377040168E-5</c:v>
                </c:pt>
                <c:pt idx="56">
                  <c:v>-8.4479941936305405E-5</c:v>
                </c:pt>
                <c:pt idx="57">
                  <c:v>-7.4086920673134581E-5</c:v>
                </c:pt>
                <c:pt idx="58">
                  <c:v>-6.4972485645950525E-5</c:v>
                </c:pt>
                <c:pt idx="59">
                  <c:v>-5.6979340653633358E-5</c:v>
                </c:pt>
                <c:pt idx="60">
                  <c:v>-4.9969540630082784E-5</c:v>
                </c:pt>
                <c:pt idx="61">
                  <c:v>-4.3822110999142855E-5</c:v>
                </c:pt>
                <c:pt idx="62">
                  <c:v>-3.8430959904904291E-5</c:v>
                </c:pt>
                <c:pt idx="63">
                  <c:v>-3.3703047286819424E-5</c:v>
                </c:pt>
                <c:pt idx="64">
                  <c:v>-2.9556779201672531E-5</c:v>
                </c:pt>
                <c:pt idx="65">
                  <c:v>-2.5920599681740659E-5</c:v>
                </c:pt>
                <c:pt idx="66">
                  <c:v>-2.2731755827544103E-5</c:v>
                </c:pt>
                <c:pt idx="67">
                  <c:v>-1.9935214823254618E-5</c:v>
                </c:pt>
                <c:pt idx="68">
                  <c:v>-1.7482714184698613E-5</c:v>
                </c:pt>
                <c:pt idx="69">
                  <c:v>-1.5331928849210291E-5</c:v>
                </c:pt>
                <c:pt idx="70">
                  <c:v>-1.3445740733037051E-5</c:v>
                </c:pt>
                <c:pt idx="71">
                  <c:v>-1.1791598150376472E-5</c:v>
                </c:pt>
                <c:pt idx="72">
                  <c:v>-1.0340954038949093E-5</c:v>
                </c:pt>
                <c:pt idx="73">
                  <c:v>-9.0687732970482389E-6</c:v>
                </c:pt>
                <c:pt idx="74">
                  <c:v>-7.9531007297285268E-6</c:v>
                </c:pt>
                <c:pt idx="75">
                  <c:v>-6.9746821477824374E-6</c:v>
                </c:pt>
                <c:pt idx="76">
                  <c:v>-6.1166320804609667E-6</c:v>
                </c:pt>
                <c:pt idx="77">
                  <c:v>-5.3641423673506861E-6</c:v>
                </c:pt>
                <c:pt idx="78">
                  <c:v>-4.7042266003087983E-6</c:v>
                </c:pt>
                <c:pt idx="79">
                  <c:v>-4.1254960050552515E-6</c:v>
                </c:pt>
                <c:pt idx="80">
                  <c:v>-3.6179628946041033E-6</c:v>
                </c:pt>
                <c:pt idx="81">
                  <c:v>-3.1728683025489431E-6</c:v>
                </c:pt>
                <c:pt idx="82">
                  <c:v>-2.7825308215112046E-6</c:v>
                </c:pt>
                <c:pt idx="83">
                  <c:v>-2.4402140380172264E-6</c:v>
                </c:pt>
                <c:pt idx="84">
                  <c:v>-2.1400102760056199E-6</c:v>
                </c:pt>
                <c:pt idx="85">
                  <c:v>-1.876738642619562E-6</c:v>
                </c:pt>
                <c:pt idx="86">
                  <c:v>-1.6458556167663312E-6</c:v>
                </c:pt>
                <c:pt idx="87">
                  <c:v>-1.4433766373884996E-6</c:v>
                </c:pt>
                <c:pt idx="88">
                  <c:v>-1.2658073382233454E-6</c:v>
                </c:pt>
                <c:pt idx="89">
                  <c:v>-1.1100832423053858E-6</c:v>
                </c:pt>
                <c:pt idx="90">
                  <c:v>-9.7351687546450884E-7</c:v>
                </c:pt>
                <c:pt idx="91">
                  <c:v>-8.5375138610862512E-7</c:v>
                </c:pt>
                <c:pt idx="92">
                  <c:v>-7.4871987086470555E-7</c:v>
                </c:pt>
                <c:pt idx="93">
                  <c:v>-6.5660970412332317E-7</c:v>
                </c:pt>
                <c:pt idx="94">
                  <c:v>-5.7583125588879256E-7</c:v>
                </c:pt>
                <c:pt idx="95">
                  <c:v>-5.049904580700304E-7</c:v>
                </c:pt>
                <c:pt idx="96">
                  <c:v>-4.4286474576334735E-7</c:v>
                </c:pt>
                <c:pt idx="97">
                  <c:v>-3.8838195832372688E-7</c:v>
                </c:pt>
                <c:pt idx="98">
                  <c:v>-3.406018361009423E-7</c:v>
                </c:pt>
                <c:pt idx="99">
                  <c:v>-2.9869979351264307E-7</c:v>
                </c:pt>
                <c:pt idx="100">
                  <c:v>-2.6195268841138452E-7</c:v>
                </c:pt>
                <c:pt idx="101">
                  <c:v>-2.2972634215445974E-7</c:v>
                </c:pt>
                <c:pt idx="102">
                  <c:v>-2.0146459499888197E-7</c:v>
                </c:pt>
                <c:pt idx="103">
                  <c:v>-1.7667970794038777E-7</c:v>
                </c:pt>
                <c:pt idx="104">
                  <c:v>-1.5494394535215458E-7</c:v>
                </c:pt>
                <c:pt idx="105">
                  <c:v>-1.3588219315707555E-7</c:v>
                </c:pt>
                <c:pt idx="106">
                  <c:v>-1.191654851385907E-7</c:v>
                </c:pt>
                <c:pt idx="107">
                  <c:v>-1.0450532566765721E-7</c:v>
                </c:pt>
                <c:pt idx="108">
                  <c:v>-9.1648710867928187E-8</c:v>
                </c:pt>
                <c:pt idx="109">
                  <c:v>-8.0373762294801505E-8</c:v>
                </c:pt>
                <c:pt idx="110">
                  <c:v>-7.0485897774715627E-8</c:v>
                </c:pt>
                <c:pt idx="111">
                  <c:v>-6.1814473321339149E-8</c:v>
                </c:pt>
                <c:pt idx="112">
                  <c:v>-5.4209838175108142E-8</c:v>
                </c:pt>
                <c:pt idx="113">
                  <c:v>-4.7540752142216067E-8</c:v>
                </c:pt>
                <c:pt idx="114">
                  <c:v>-4.1692120661695976E-8</c:v>
                </c:pt>
                <c:pt idx="115">
                  <c:v>-3.6563008512561378E-8</c:v>
                </c:pt>
                <c:pt idx="116">
                  <c:v>-3.2064897881720137E-8</c:v>
                </c:pt>
                <c:pt idx="117">
                  <c:v>-2.8120160730534869E-8</c:v>
                </c:pt>
                <c:pt idx="118">
                  <c:v>-2.4660719096252289E-8</c:v>
                </c:pt>
                <c:pt idx="119">
                  <c:v>-2.1626870207889269E-8</c:v>
                </c:pt>
                <c:pt idx="120">
                  <c:v>-1.8966256140518158E-8</c:v>
                </c:pt>
                <c:pt idx="121">
                  <c:v>-1.6632960226326272E-8</c:v>
                </c:pt>
                <c:pt idx="122">
                  <c:v>-1.4586714628382819E-8</c:v>
                </c:pt>
                <c:pt idx="123">
                  <c:v>-1.279220540148387E-8</c:v>
                </c:pt>
                <c:pt idx="124">
                  <c:v>-1.1218463046870163E-8</c:v>
                </c:pt>
                <c:pt idx="125">
                  <c:v>-9.838328043059142E-9</c:v>
                </c:pt>
                <c:pt idx="126">
                  <c:v>-8.6279821289644575E-9</c:v>
                </c:pt>
                <c:pt idx="127">
                  <c:v>-7.5665372502239672E-9</c:v>
                </c:pt>
                <c:pt idx="128">
                  <c:v>-6.6356750748043553E-9</c:v>
                </c:pt>
                <c:pt idx="129">
                  <c:v>-5.8193308566711209E-9</c:v>
                </c:pt>
                <c:pt idx="130">
                  <c:v>-5.1034161916680493E-9</c:v>
                </c:pt>
                <c:pt idx="131">
                  <c:v>-4.4755758809490117E-9</c:v>
                </c:pt>
                <c:pt idx="132">
                  <c:v>-3.9249747059303562E-9</c:v>
                </c:pt>
                <c:pt idx="133">
                  <c:v>-3.4421104349428399E-9</c:v>
                </c:pt>
                <c:pt idx="134">
                  <c:v>-3.0186498344666318E-9</c:v>
                </c:pt>
                <c:pt idx="135">
                  <c:v>-2.6472848548442177E-9</c:v>
                </c:pt>
                <c:pt idx="136">
                  <c:v>-2.3216065085355758E-9</c:v>
                </c:pt>
                <c:pt idx="137">
                  <c:v>-2.0359942643164928E-9</c:v>
                </c:pt>
                <c:pt idx="138">
                  <c:v>-1.7855190485938179E-9</c:v>
                </c:pt>
                <c:pt idx="139">
                  <c:v>-1.565858179841999E-9</c:v>
                </c:pt>
                <c:pt idx="140">
                  <c:v>-1.3732207681061126E-9</c:v>
                </c:pt>
                <c:pt idx="141">
                  <c:v>-1.2042822921218955E-9</c:v>
                </c:pt>
                <c:pt idx="142">
                  <c:v>-1.0561272249898698E-9</c:v>
                </c:pt>
                <c:pt idx="143">
                  <c:v>-9.2619871824197159E-10</c:v>
                </c:pt>
                <c:pt idx="144">
                  <c:v>-8.1225447595226929E-10</c:v>
                </c:pt>
                <c:pt idx="145">
                  <c:v>-7.123280573706564E-10</c:v>
                </c:pt>
                <c:pt idx="146">
                  <c:v>-6.2469494024341984E-10</c:v>
                </c:pt>
                <c:pt idx="147">
                  <c:v>-5.4784275914414593E-10</c:v>
                </c:pt>
                <c:pt idx="148">
                  <c:v>-4.8044520519042594E-10</c:v>
                </c:pt>
                <c:pt idx="149">
                  <c:v>-4.2133913670972906E-10</c:v>
                </c:pt>
                <c:pt idx="150">
                  <c:v>-3.6950450583211984E-10</c:v>
                </c:pt>
                <c:pt idx="151">
                  <c:v>-3.2404675458453898E-10</c:v>
                </c:pt>
                <c:pt idx="152">
                  <c:v>-2.8418137667983091E-10</c:v>
                </c:pt>
                <c:pt idx="153">
                  <c:v>-2.4922037856909043E-10</c:v>
                </c:pt>
                <c:pt idx="154">
                  <c:v>-2.185604061032368E-10</c:v>
                </c:pt>
                <c:pt idx="155">
                  <c:v>-1.9167233189467716E-10</c:v>
                </c:pt>
                <c:pt idx="156">
                  <c:v>-1.6809212367856777E-10</c:v>
                </c:pt>
                <c:pt idx="157">
                  <c:v>-1.4741283608057139E-10</c:v>
                </c:pt>
                <c:pt idx="158">
                  <c:v>-1.2927758758567055E-10</c:v>
                </c:pt>
                <c:pt idx="159">
                  <c:v>-1.133734015051177E-10</c:v>
                </c:pt>
                <c:pt idx="160">
                  <c:v>-9.9425804649415822E-11</c:v>
                </c:pt>
                <c:pt idx="161">
                  <c:v>-8.7194090491653493E-11</c:v>
                </c:pt>
                <c:pt idx="162">
                  <c:v>-7.6467165073240659E-11</c:v>
                </c:pt>
                <c:pt idx="163">
                  <c:v>-6.7059903961013874E-11</c:v>
                </c:pt>
                <c:pt idx="164">
                  <c:v>-5.8809957384363918E-11</c:v>
                </c:pt>
                <c:pt idx="165">
                  <c:v>-5.157494841569423E-11</c:v>
                </c:pt>
                <c:pt idx="166">
                  <c:v>-4.5230015840629416E-11</c:v>
                </c:pt>
                <c:pt idx="167">
                  <c:v>-3.966565931302155E-11</c:v>
                </c:pt>
                <c:pt idx="168">
                  <c:v>-3.4785849606609346E-11</c:v>
                </c:pt>
                <c:pt idx="169">
                  <c:v>-3.0506371350202246E-11</c:v>
                </c:pt>
                <c:pt idx="170">
                  <c:v>-2.6753369645443941E-11</c:v>
                </c:pt>
                <c:pt idx="171">
                  <c:v>-2.3462075484799214E-11</c:v>
                </c:pt>
                <c:pt idx="172">
                  <c:v>-2.0575687973128285E-11</c:v>
                </c:pt>
                <c:pt idx="173">
                  <c:v>-1.804439406231665E-11</c:v>
                </c:pt>
                <c:pt idx="174">
                  <c:v>-1.5824508881617958E-11</c:v>
                </c:pt>
                <c:pt idx="175">
                  <c:v>-1.3877721827598784E-11</c:v>
                </c:pt>
                <c:pt idx="176">
                  <c:v>-1.2170435402764959E-11</c:v>
                </c:pt>
                <c:pt idx="177">
                  <c:v>-1.0673185392598642E-11</c:v>
                </c:pt>
                <c:pt idx="178">
                  <c:v>-9.3601323744671165E-12</c:v>
                </c:pt>
                <c:pt idx="179">
                  <c:v>-8.2086157829041661E-12</c:v>
                </c:pt>
                <c:pt idx="180">
                  <c:v>-7.1987628353578158E-12</c:v>
                </c:pt>
                <c:pt idx="181">
                  <c:v>-6.3131455692758071E-12</c:v>
                </c:pt>
                <c:pt idx="182">
                  <c:v>-5.5364800717018919E-12</c:v>
                </c:pt>
                <c:pt idx="183">
                  <c:v>-4.8553627107110099E-12</c:v>
                </c:pt>
                <c:pt idx="184">
                  <c:v>-4.2580388165862658E-12</c:v>
                </c:pt>
                <c:pt idx="185">
                  <c:v>-3.7341998206556877E-12</c:v>
                </c:pt>
                <c:pt idx="186">
                  <c:v>-3.2748053508268123E-12</c:v>
                </c:pt>
                <c:pt idx="187">
                  <c:v>-2.871927213557852E-12</c:v>
                </c:pt>
                <c:pt idx="188">
                  <c:v>-2.5186125697186091E-12</c:v>
                </c:pt>
                <c:pt idx="189">
                  <c:v>-2.2087639430409241E-12</c:v>
                </c:pt>
                <c:pt idx="190">
                  <c:v>-1.9370339903539647E-12</c:v>
                </c:pt>
                <c:pt idx="191">
                  <c:v>-1.6987332175573659E-12</c:v>
                </c:pt>
                <c:pt idx="192">
                  <c:v>-1.4897490487017641E-12</c:v>
                </c:pt>
                <c:pt idx="193">
                  <c:v>-1.3064748514772975E-12</c:v>
                </c:pt>
                <c:pt idx="194">
                  <c:v>-1.1457476942375478E-12</c:v>
                </c:pt>
                <c:pt idx="195">
                  <c:v>-1.0047937603745513E-12</c:v>
                </c:pt>
                <c:pt idx="196">
                  <c:v>-8.8118047801046574E-13</c:v>
                </c:pt>
                <c:pt idx="197">
                  <c:v>-7.7277453886388506E-13</c:v>
                </c:pt>
                <c:pt idx="198">
                  <c:v>-6.7770508178370864E-13</c:v>
                </c:pt>
                <c:pt idx="199">
                  <c:v>-5.9433140557489385E-13</c:v>
                </c:pt>
                <c:pt idx="200">
                  <c:v>-5.2121465390658412E-13</c:v>
                </c:pt>
                <c:pt idx="201">
                  <c:v>-4.5709298364299002E-13</c:v>
                </c:pt>
                <c:pt idx="202">
                  <c:v>-4.0085978805403547E-13</c:v>
                </c:pt>
                <c:pt idx="203">
                  <c:v>-3.5154459908365419E-13</c:v>
                </c:pt>
                <c:pt idx="204">
                  <c:v>-3.0829633908858983E-13</c:v>
                </c:pt>
                <c:pt idx="205">
                  <c:v>-2.7036863300752712E-13</c:v>
                </c:pt>
                <c:pt idx="206">
                  <c:v>-2.3710692747912788E-13</c:v>
                </c:pt>
                <c:pt idx="207">
                  <c:v>-2.0793719461172567E-13</c:v>
                </c:pt>
                <c:pt idx="208">
                  <c:v>-1.8235602545522772E-13</c:v>
                </c:pt>
                <c:pt idx="209">
                  <c:v>-1.5992194220914273E-13</c:v>
                </c:pt>
                <c:pt idx="210">
                  <c:v>-1.4024777923350607E-13</c:v>
                </c:pt>
                <c:pt idx="211">
                  <c:v>-1.2299400137478917E-13</c:v>
                </c:pt>
                <c:pt idx="212">
                  <c:v>-1.0786284429498889E-13</c:v>
                </c:pt>
                <c:pt idx="213">
                  <c:v>-9.4593175678157827E-14</c:v>
                </c:pt>
                <c:pt idx="214">
                  <c:v>-8.2955988629483333E-14</c:v>
                </c:pt>
                <c:pt idx="215">
                  <c:v>-7.275044949235165E-14</c:v>
                </c:pt>
                <c:pt idx="216">
                  <c:v>-6.3800431876935756E-14</c:v>
                </c:pt>
                <c:pt idx="217">
                  <c:v>-5.5951477084845458E-14</c:v>
                </c:pt>
                <c:pt idx="218">
                  <c:v>-4.9068128473088059E-14</c:v>
                </c:pt>
                <c:pt idx="219">
                  <c:v>-4.3031593754002951E-14</c:v>
                </c:pt>
                <c:pt idx="220">
                  <c:v>-3.7737694887326716E-14</c:v>
                </c:pt>
                <c:pt idx="221">
                  <c:v>-3.309507018378763E-14</c:v>
                </c:pt>
                <c:pt idx="222">
                  <c:v>-2.9023597592275122E-14</c:v>
                </c:pt>
                <c:pt idx="223">
                  <c:v>-2.545301195979853E-14</c:v>
                </c:pt>
                <c:pt idx="224">
                  <c:v>-2.2321692401016455E-14</c:v>
                </c:pt>
                <c:pt idx="225">
                  <c:v>-1.957559884985571E-14</c:v>
                </c:pt>
                <c:pt idx="226">
                  <c:v>-1.716733944031154E-14</c:v>
                </c:pt>
                <c:pt idx="227">
                  <c:v>-1.5055352621360468E-14</c:v>
                </c:pt>
                <c:pt idx="228">
                  <c:v>-1.3203189890989433E-14</c:v>
                </c:pt>
                <c:pt idx="229">
                  <c:v>-1.1578886770821636E-14</c:v>
                </c:pt>
                <c:pt idx="230">
                  <c:v>-1.0154411165668784E-14</c:v>
                </c:pt>
                <c:pt idx="231">
                  <c:v>-8.9051795878423678E-15</c:v>
                </c:pt>
                <c:pt idx="232">
                  <c:v>-7.8096328972612959E-15</c:v>
                </c:pt>
                <c:pt idx="233">
                  <c:v>-6.8488642355120873E-15</c:v>
                </c:pt>
                <c:pt idx="234">
                  <c:v>-6.0062927327769824E-15</c:v>
                </c:pt>
                <c:pt idx="235">
                  <c:v>-5.2673773564898582E-15</c:v>
                </c:pt>
                <c:pt idx="236">
                  <c:v>-4.6193659633426134E-15</c:v>
                </c:pt>
                <c:pt idx="237">
                  <c:v>-4.0510752238013342E-15</c:v>
                </c:pt>
                <c:pt idx="238">
                  <c:v>-3.552697621086885E-15</c:v>
                </c:pt>
                <c:pt idx="239">
                  <c:v>-3.115632193823558E-15</c:v>
                </c:pt>
                <c:pt idx="240">
                  <c:v>-2.7323361013257475E-15</c:v>
                </c:pt>
                <c:pt idx="241">
                  <c:v>-2.3961944498480729E-15</c:v>
                </c:pt>
                <c:pt idx="242">
                  <c:v>-2.1014061332706381E-15</c:v>
                </c:pt>
                <c:pt idx="243">
                  <c:v>-1.8428837180669699E-15</c:v>
                </c:pt>
                <c:pt idx="244">
                  <c:v>-1.6161656447773122E-15</c:v>
                </c:pt>
                <c:pt idx="245">
                  <c:v>-1.4173392307672156E-15</c:v>
                </c:pt>
                <c:pt idx="246">
                  <c:v>-1.2429731454591076E-15</c:v>
                </c:pt>
                <c:pt idx="247">
                  <c:v>-1.0900581926997097E-15</c:v>
                </c:pt>
                <c:pt idx="248">
                  <c:v>-9.5595537829006855E-16</c:v>
                </c:pt>
                <c:pt idx="249">
                  <c:v>-8.3835036643172726E-16</c:v>
                </c:pt>
                <c:pt idx="250">
                  <c:v>-7.3521353910197783E-16</c:v>
                </c:pt>
                <c:pt idx="251">
                  <c:v>-6.4476496906603951E-16</c:v>
                </c:pt>
                <c:pt idx="252">
                  <c:v>-5.6544370203316967E-16</c:v>
                </c:pt>
                <c:pt idx="253">
                  <c:v>-4.9588081783057949E-16</c:v>
                </c:pt>
                <c:pt idx="254">
                  <c:v>-4.3487580568701723E-16</c:v>
                </c:pt>
                <c:pt idx="255">
                  <c:v>-3.813758459125258E-16</c:v>
                </c:pt>
                <c:pt idx="256">
                  <c:v>-3.3445764041923756E-16</c:v>
                </c:pt>
                <c:pt idx="257">
                  <c:v>-2.933114785157663E-16</c:v>
                </c:pt>
                <c:pt idx="258">
                  <c:v>-2.5722726298393273E-16</c:v>
                </c:pt>
                <c:pt idx="259">
                  <c:v>-2.2558225527695703E-16</c:v>
                </c:pt>
                <c:pt idx="260">
                  <c:v>-1.9783032834671495E-16</c:v>
                </c:pt>
                <c:pt idx="261">
                  <c:v>-1.734925416261978E-16</c:v>
                </c:pt>
                <c:pt idx="262">
                  <c:v>-1.5214887551096658E-16</c:v>
                </c:pt>
                <c:pt idx="263">
                  <c:v>-1.3343098269393275E-16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9-48CA-8884-729491D0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'1st-Order APF'!$L$4</c:f>
              <c:strCache>
                <c:ptCount val="1"/>
                <c:pt idx="0">
                  <c:v>Magnitude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'1st-Order APF'!$E$5:$E$268</c:f>
              <c:numCache>
                <c:formatCode>General</c:formatCode>
                <c:ptCount val="264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11.2255</c:v>
                </c:pt>
                <c:pt idx="5">
                  <c:v>11.5547</c:v>
                </c:pt>
                <c:pt idx="6">
                  <c:v>11.8935</c:v>
                </c:pt>
                <c:pt idx="7">
                  <c:v>12.2422</c:v>
                </c:pt>
                <c:pt idx="8">
                  <c:v>12.6012</c:v>
                </c:pt>
                <c:pt idx="9">
                  <c:v>12.970700000000001</c:v>
                </c:pt>
                <c:pt idx="10">
                  <c:v>13.351000000000001</c:v>
                </c:pt>
                <c:pt idx="11">
                  <c:v>13.7425</c:v>
                </c:pt>
                <c:pt idx="12">
                  <c:v>14.1455</c:v>
                </c:pt>
                <c:pt idx="13">
                  <c:v>14.5602</c:v>
                </c:pt>
                <c:pt idx="14">
                  <c:v>14.9872</c:v>
                </c:pt>
                <c:pt idx="15">
                  <c:v>15.4267</c:v>
                </c:pt>
                <c:pt idx="16">
                  <c:v>15.879</c:v>
                </c:pt>
                <c:pt idx="17">
                  <c:v>16.3446</c:v>
                </c:pt>
                <c:pt idx="18">
                  <c:v>16.823899999999998</c:v>
                </c:pt>
                <c:pt idx="19">
                  <c:v>17.3172</c:v>
                </c:pt>
                <c:pt idx="20">
                  <c:v>17.824999999999999</c:v>
                </c:pt>
                <c:pt idx="21">
                  <c:v>18.3476</c:v>
                </c:pt>
                <c:pt idx="22">
                  <c:v>18.8856</c:v>
                </c:pt>
                <c:pt idx="23">
                  <c:v>19.439399999999999</c:v>
                </c:pt>
                <c:pt idx="24">
                  <c:v>20.009399999999999</c:v>
                </c:pt>
                <c:pt idx="25">
                  <c:v>20.5962</c:v>
                </c:pt>
                <c:pt idx="26">
                  <c:v>21.200099999999999</c:v>
                </c:pt>
                <c:pt idx="27">
                  <c:v>21.8217</c:v>
                </c:pt>
                <c:pt idx="28">
                  <c:v>22.461600000000001</c:v>
                </c:pt>
                <c:pt idx="29">
                  <c:v>23.120200000000001</c:v>
                </c:pt>
                <c:pt idx="30">
                  <c:v>23.798200000000001</c:v>
                </c:pt>
                <c:pt idx="31">
                  <c:v>24.495999999999999</c:v>
                </c:pt>
                <c:pt idx="32">
                  <c:v>25.214300000000001</c:v>
                </c:pt>
                <c:pt idx="33">
                  <c:v>25.953600000000002</c:v>
                </c:pt>
                <c:pt idx="34">
                  <c:v>26.714600000000001</c:v>
                </c:pt>
                <c:pt idx="35">
                  <c:v>27.498000000000001</c:v>
                </c:pt>
                <c:pt idx="36">
                  <c:v>28.304300000000001</c:v>
                </c:pt>
                <c:pt idx="37">
                  <c:v>29.1342</c:v>
                </c:pt>
                <c:pt idx="38">
                  <c:v>29.988499999999998</c:v>
                </c:pt>
                <c:pt idx="39">
                  <c:v>30.867799999999999</c:v>
                </c:pt>
                <c:pt idx="40">
                  <c:v>31.773</c:v>
                </c:pt>
                <c:pt idx="41">
                  <c:v>32.704599999999999</c:v>
                </c:pt>
                <c:pt idx="42">
                  <c:v>33.663600000000002</c:v>
                </c:pt>
                <c:pt idx="43">
                  <c:v>34.650700000000001</c:v>
                </c:pt>
                <c:pt idx="44">
                  <c:v>35.666800000000002</c:v>
                </c:pt>
                <c:pt idx="45">
                  <c:v>36.712600000000002</c:v>
                </c:pt>
                <c:pt idx="46">
                  <c:v>37.789099999999998</c:v>
                </c:pt>
                <c:pt idx="47">
                  <c:v>38.897199999999998</c:v>
                </c:pt>
                <c:pt idx="48">
                  <c:v>40.037700000000001</c:v>
                </c:pt>
                <c:pt idx="49">
                  <c:v>41.2117</c:v>
                </c:pt>
                <c:pt idx="50">
                  <c:v>42.420200000000001</c:v>
                </c:pt>
                <c:pt idx="51">
                  <c:v>43.664000000000001</c:v>
                </c:pt>
                <c:pt idx="52">
                  <c:v>44.944400000000002</c:v>
                </c:pt>
                <c:pt idx="53">
                  <c:v>46.2622</c:v>
                </c:pt>
                <c:pt idx="54">
                  <c:v>47.6188</c:v>
                </c:pt>
                <c:pt idx="55">
                  <c:v>49.015099999999997</c:v>
                </c:pt>
                <c:pt idx="56">
                  <c:v>50.452300000000001</c:v>
                </c:pt>
                <c:pt idx="57">
                  <c:v>51.931699999999999</c:v>
                </c:pt>
                <c:pt idx="58">
                  <c:v>53.4544</c:v>
                </c:pt>
                <c:pt idx="59">
                  <c:v>55.021900000000002</c:v>
                </c:pt>
                <c:pt idx="60">
                  <c:v>56.635199999999998</c:v>
                </c:pt>
                <c:pt idx="61">
                  <c:v>58.295900000000003</c:v>
                </c:pt>
                <c:pt idx="62">
                  <c:v>60.005299999999998</c:v>
                </c:pt>
                <c:pt idx="63">
                  <c:v>61.764800000000001</c:v>
                </c:pt>
                <c:pt idx="64">
                  <c:v>63.575899999999997</c:v>
                </c:pt>
                <c:pt idx="65">
                  <c:v>65.440100000000001</c:v>
                </c:pt>
                <c:pt idx="66">
                  <c:v>67.358999999999995</c:v>
                </c:pt>
                <c:pt idx="67">
                  <c:v>69.334100000000007</c:v>
                </c:pt>
                <c:pt idx="68">
                  <c:v>71.367099999999994</c:v>
                </c:pt>
                <c:pt idx="69">
                  <c:v>73.459800000000001</c:v>
                </c:pt>
                <c:pt idx="70">
                  <c:v>75.613799999999998</c:v>
                </c:pt>
                <c:pt idx="71">
                  <c:v>77.831000000000003</c:v>
                </c:pt>
                <c:pt idx="72">
                  <c:v>80.113200000000006</c:v>
                </c:pt>
                <c:pt idx="73">
                  <c:v>82.462299999999999</c:v>
                </c:pt>
                <c:pt idx="74">
                  <c:v>84.880300000000005</c:v>
                </c:pt>
                <c:pt idx="75">
                  <c:v>87.369200000000006</c:v>
                </c:pt>
                <c:pt idx="76">
                  <c:v>89.931100000000001</c:v>
                </c:pt>
                <c:pt idx="77">
                  <c:v>92.568100000000001</c:v>
                </c:pt>
                <c:pt idx="78">
                  <c:v>95.282399999999996</c:v>
                </c:pt>
                <c:pt idx="79">
                  <c:v>98.076300000000003</c:v>
                </c:pt>
                <c:pt idx="80">
                  <c:v>100.9522</c:v>
                </c:pt>
                <c:pt idx="81">
                  <c:v>103.9123</c:v>
                </c:pt>
                <c:pt idx="82">
                  <c:v>106.9593</c:v>
                </c:pt>
                <c:pt idx="83">
                  <c:v>110.0956</c:v>
                </c:pt>
                <c:pt idx="84">
                  <c:v>113.32389999999999</c:v>
                </c:pt>
                <c:pt idx="85">
                  <c:v>116.6468</c:v>
                </c:pt>
                <c:pt idx="86">
                  <c:v>120.0672</c:v>
                </c:pt>
                <c:pt idx="87">
                  <c:v>123.5878</c:v>
                </c:pt>
                <c:pt idx="88">
                  <c:v>127.21169999999999</c:v>
                </c:pt>
                <c:pt idx="89">
                  <c:v>130.9419</c:v>
                </c:pt>
                <c:pt idx="90">
                  <c:v>134.78139999999999</c:v>
                </c:pt>
                <c:pt idx="91">
                  <c:v>138.73349999999999</c:v>
                </c:pt>
                <c:pt idx="92">
                  <c:v>142.80160000000001</c:v>
                </c:pt>
                <c:pt idx="93">
                  <c:v>146.9888</c:v>
                </c:pt>
                <c:pt idx="94">
                  <c:v>151.2989</c:v>
                </c:pt>
                <c:pt idx="95">
                  <c:v>155.7354</c:v>
                </c:pt>
                <c:pt idx="96">
                  <c:v>160.30189999999999</c:v>
                </c:pt>
                <c:pt idx="97">
                  <c:v>165.00239999999999</c:v>
                </c:pt>
                <c:pt idx="98">
                  <c:v>169.84059999999999</c:v>
                </c:pt>
                <c:pt idx="99">
                  <c:v>174.82079999999999</c:v>
                </c:pt>
                <c:pt idx="100">
                  <c:v>179.9469</c:v>
                </c:pt>
                <c:pt idx="101">
                  <c:v>185.2234</c:v>
                </c:pt>
                <c:pt idx="102">
                  <c:v>190.65459999999999</c:v>
                </c:pt>
                <c:pt idx="103">
                  <c:v>196.24510000000001</c:v>
                </c:pt>
                <c:pt idx="104">
                  <c:v>201.99950000000001</c:v>
                </c:pt>
                <c:pt idx="105">
                  <c:v>207.92259999999999</c:v>
                </c:pt>
                <c:pt idx="106">
                  <c:v>214.01939999999999</c:v>
                </c:pt>
                <c:pt idx="107">
                  <c:v>220.29499999999999</c:v>
                </c:pt>
                <c:pt idx="108">
                  <c:v>226.75460000000001</c:v>
                </c:pt>
                <c:pt idx="109">
                  <c:v>233.40360000000001</c:v>
                </c:pt>
                <c:pt idx="110">
                  <c:v>240.2475</c:v>
                </c:pt>
                <c:pt idx="111">
                  <c:v>247.29220000000001</c:v>
                </c:pt>
                <c:pt idx="112">
                  <c:v>254.54339999999999</c:v>
                </c:pt>
                <c:pt idx="113">
                  <c:v>262.00720000000001</c:v>
                </c:pt>
                <c:pt idx="114">
                  <c:v>269.68990000000002</c:v>
                </c:pt>
                <c:pt idx="115">
                  <c:v>277.59789999999998</c:v>
                </c:pt>
                <c:pt idx="116">
                  <c:v>285.73770000000002</c:v>
                </c:pt>
                <c:pt idx="117">
                  <c:v>294.11630000000002</c:v>
                </c:pt>
                <c:pt idx="118">
                  <c:v>302.7405</c:v>
                </c:pt>
                <c:pt idx="119">
                  <c:v>311.61759999999998</c:v>
                </c:pt>
                <c:pt idx="120">
                  <c:v>320.755</c:v>
                </c:pt>
                <c:pt idx="121">
                  <c:v>330.16030000000001</c:v>
                </c:pt>
                <c:pt idx="122">
                  <c:v>339.84140000000002</c:v>
                </c:pt>
                <c:pt idx="123">
                  <c:v>349.8064</c:v>
                </c:pt>
                <c:pt idx="124">
                  <c:v>360.06360000000001</c:v>
                </c:pt>
                <c:pt idx="125">
                  <c:v>370.62150000000003</c:v>
                </c:pt>
                <c:pt idx="126">
                  <c:v>381.48899999999998</c:v>
                </c:pt>
                <c:pt idx="127">
                  <c:v>392.67520000000002</c:v>
                </c:pt>
                <c:pt idx="128">
                  <c:v>404.18939999999998</c:v>
                </c:pt>
                <c:pt idx="129">
                  <c:v>416.0412</c:v>
                </c:pt>
                <c:pt idx="130">
                  <c:v>428.24059999999997</c:v>
                </c:pt>
                <c:pt idx="131">
                  <c:v>440.79770000000002</c:v>
                </c:pt>
                <c:pt idx="132">
                  <c:v>453.72289999999998</c:v>
                </c:pt>
                <c:pt idx="133">
                  <c:v>467.02719999999999</c:v>
                </c:pt>
                <c:pt idx="134">
                  <c:v>480.72160000000002</c:v>
                </c:pt>
                <c:pt idx="135">
                  <c:v>494.8175</c:v>
                </c:pt>
                <c:pt idx="136">
                  <c:v>509.32679999999999</c:v>
                </c:pt>
                <c:pt idx="137">
                  <c:v>524.26149999999996</c:v>
                </c:pt>
                <c:pt idx="138">
                  <c:v>539.63409999999999</c:v>
                </c:pt>
                <c:pt idx="139">
                  <c:v>555.45749999999998</c:v>
                </c:pt>
                <c:pt idx="140">
                  <c:v>571.74490000000003</c:v>
                </c:pt>
                <c:pt idx="141">
                  <c:v>588.50980000000004</c:v>
                </c:pt>
                <c:pt idx="142">
                  <c:v>605.76639999999998</c:v>
                </c:pt>
                <c:pt idx="143">
                  <c:v>623.52890000000002</c:v>
                </c:pt>
                <c:pt idx="144">
                  <c:v>641.81230000000005</c:v>
                </c:pt>
                <c:pt idx="145">
                  <c:v>660.6318</c:v>
                </c:pt>
                <c:pt idx="146">
                  <c:v>680.00319999999999</c:v>
                </c:pt>
                <c:pt idx="147">
                  <c:v>699.9425</c:v>
                </c:pt>
                <c:pt idx="148">
                  <c:v>720.46659999999997</c:v>
                </c:pt>
                <c:pt idx="149">
                  <c:v>741.5924</c:v>
                </c:pt>
                <c:pt idx="150">
                  <c:v>763.33770000000004</c:v>
                </c:pt>
                <c:pt idx="151">
                  <c:v>785.72069999999997</c:v>
                </c:pt>
                <c:pt idx="152">
                  <c:v>808.75990000000002</c:v>
                </c:pt>
                <c:pt idx="153">
                  <c:v>832.47469999999998</c:v>
                </c:pt>
                <c:pt idx="154">
                  <c:v>856.88490000000002</c:v>
                </c:pt>
                <c:pt idx="155">
                  <c:v>882.01089999999999</c:v>
                </c:pt>
                <c:pt idx="156">
                  <c:v>907.87360000000001</c:v>
                </c:pt>
                <c:pt idx="157">
                  <c:v>934.49469999999997</c:v>
                </c:pt>
                <c:pt idx="158">
                  <c:v>961.89639999999997</c:v>
                </c:pt>
                <c:pt idx="159">
                  <c:v>990.10149999999999</c:v>
                </c:pt>
                <c:pt idx="160">
                  <c:v>1019.1337</c:v>
                </c:pt>
                <c:pt idx="161">
                  <c:v>1049.0172</c:v>
                </c:pt>
                <c:pt idx="162">
                  <c:v>1079.777</c:v>
                </c:pt>
                <c:pt idx="163">
                  <c:v>1111.4386999999999</c:v>
                </c:pt>
                <c:pt idx="164">
                  <c:v>1144.0288</c:v>
                </c:pt>
                <c:pt idx="165">
                  <c:v>1177.5744999999999</c:v>
                </c:pt>
                <c:pt idx="166">
                  <c:v>1212.1039000000001</c:v>
                </c:pt>
                <c:pt idx="167">
                  <c:v>1247.6457</c:v>
                </c:pt>
                <c:pt idx="168">
                  <c:v>1284.2298000000001</c:v>
                </c:pt>
                <c:pt idx="169">
                  <c:v>1321.8865000000001</c:v>
                </c:pt>
                <c:pt idx="170">
                  <c:v>1360.6475</c:v>
                </c:pt>
                <c:pt idx="171">
                  <c:v>1400.5450000000001</c:v>
                </c:pt>
                <c:pt idx="172">
                  <c:v>1441.6124</c:v>
                </c:pt>
                <c:pt idx="173">
                  <c:v>1483.884</c:v>
                </c:pt>
                <c:pt idx="174">
                  <c:v>1527.3951</c:v>
                </c:pt>
                <c:pt idx="175">
                  <c:v>1572.1821</c:v>
                </c:pt>
                <c:pt idx="176">
                  <c:v>1618.2823000000001</c:v>
                </c:pt>
                <c:pt idx="177">
                  <c:v>1665.7343000000001</c:v>
                </c:pt>
                <c:pt idx="178">
                  <c:v>1714.5777</c:v>
                </c:pt>
                <c:pt idx="179">
                  <c:v>1764.8534</c:v>
                </c:pt>
                <c:pt idx="180">
                  <c:v>1816.6032</c:v>
                </c:pt>
                <c:pt idx="181">
                  <c:v>1869.8704</c:v>
                </c:pt>
                <c:pt idx="182">
                  <c:v>1924.6995999999999</c:v>
                </c:pt>
                <c:pt idx="183">
                  <c:v>1981.1365000000001</c:v>
                </c:pt>
                <c:pt idx="184">
                  <c:v>2039.2283</c:v>
                </c:pt>
                <c:pt idx="185">
                  <c:v>2099.0234999999998</c:v>
                </c:pt>
                <c:pt idx="186">
                  <c:v>2160.5720000000001</c:v>
                </c:pt>
                <c:pt idx="187">
                  <c:v>2223.9252999999999</c:v>
                </c:pt>
                <c:pt idx="188">
                  <c:v>2289.1361999999999</c:v>
                </c:pt>
                <c:pt idx="189">
                  <c:v>2356.2593000000002</c:v>
                </c:pt>
                <c:pt idx="190">
                  <c:v>2425.3506000000002</c:v>
                </c:pt>
                <c:pt idx="191">
                  <c:v>2496.4677999999999</c:v>
                </c:pt>
                <c:pt idx="192">
                  <c:v>2569.6703000000002</c:v>
                </c:pt>
                <c:pt idx="193">
                  <c:v>2645.0194000000001</c:v>
                </c:pt>
                <c:pt idx="194">
                  <c:v>2722.5778</c:v>
                </c:pt>
                <c:pt idx="195">
                  <c:v>2802.4105</c:v>
                </c:pt>
                <c:pt idx="196">
                  <c:v>2884.5839999999998</c:v>
                </c:pt>
                <c:pt idx="197">
                  <c:v>2969.1671000000001</c:v>
                </c:pt>
                <c:pt idx="198">
                  <c:v>3056.2303000000002</c:v>
                </c:pt>
                <c:pt idx="199">
                  <c:v>3145.8465000000001</c:v>
                </c:pt>
                <c:pt idx="200">
                  <c:v>3238.0904</c:v>
                </c:pt>
                <c:pt idx="201">
                  <c:v>3333.0392000000002</c:v>
                </c:pt>
                <c:pt idx="202">
                  <c:v>3430.7719999999999</c:v>
                </c:pt>
                <c:pt idx="203">
                  <c:v>3531.3706999999999</c:v>
                </c:pt>
                <c:pt idx="204">
                  <c:v>3634.9191000000001</c:v>
                </c:pt>
                <c:pt idx="205">
                  <c:v>3741.5038</c:v>
                </c:pt>
                <c:pt idx="206">
                  <c:v>3851.2139000000002</c:v>
                </c:pt>
                <c:pt idx="207">
                  <c:v>3964.1408999999999</c:v>
                </c:pt>
                <c:pt idx="208">
                  <c:v>4080.3791999999999</c:v>
                </c:pt>
                <c:pt idx="209">
                  <c:v>4200.0259999999998</c:v>
                </c:pt>
                <c:pt idx="210">
                  <c:v>4323.1809999999996</c:v>
                </c:pt>
                <c:pt idx="211">
                  <c:v>4449.9472999999998</c:v>
                </c:pt>
                <c:pt idx="212">
                  <c:v>4580.4305999999997</c:v>
                </c:pt>
                <c:pt idx="213">
                  <c:v>4714.7401</c:v>
                </c:pt>
                <c:pt idx="214">
                  <c:v>4852.9877999999999</c:v>
                </c:pt>
                <c:pt idx="215">
                  <c:v>4995.2893000000004</c:v>
                </c:pt>
                <c:pt idx="216">
                  <c:v>5141.7633999999998</c:v>
                </c:pt>
                <c:pt idx="217">
                  <c:v>5292.5325000000003</c:v>
                </c:pt>
                <c:pt idx="218">
                  <c:v>5447.7224999999999</c:v>
                </c:pt>
                <c:pt idx="219">
                  <c:v>5607.4630999999999</c:v>
                </c:pt>
                <c:pt idx="220">
                  <c:v>5771.8876</c:v>
                </c:pt>
                <c:pt idx="221">
                  <c:v>5941.1334999999999</c:v>
                </c:pt>
                <c:pt idx="222">
                  <c:v>6115.3420999999998</c:v>
                </c:pt>
                <c:pt idx="223">
                  <c:v>6294.6589000000004</c:v>
                </c:pt>
                <c:pt idx="224">
                  <c:v>6479.2336999999998</c:v>
                </c:pt>
                <c:pt idx="225">
                  <c:v>6669.2206999999999</c:v>
                </c:pt>
                <c:pt idx="226">
                  <c:v>6864.7785999999996</c:v>
                </c:pt>
                <c:pt idx="227">
                  <c:v>7066.0707000000002</c:v>
                </c:pt>
                <c:pt idx="228">
                  <c:v>7273.2651999999998</c:v>
                </c:pt>
                <c:pt idx="229">
                  <c:v>7486.5352000000003</c:v>
                </c:pt>
                <c:pt idx="230">
                  <c:v>7706.0586999999996</c:v>
                </c:pt>
                <c:pt idx="231">
                  <c:v>7932.0192999999999</c:v>
                </c:pt>
                <c:pt idx="232">
                  <c:v>8164.6054999999997</c:v>
                </c:pt>
                <c:pt idx="233">
                  <c:v>8404.0116999999991</c:v>
                </c:pt>
                <c:pt idx="234">
                  <c:v>8650.4379000000008</c:v>
                </c:pt>
                <c:pt idx="235">
                  <c:v>8904.09</c:v>
                </c:pt>
                <c:pt idx="236">
                  <c:v>9165.1797000000006</c:v>
                </c:pt>
                <c:pt idx="237">
                  <c:v>9433.9251999999997</c:v>
                </c:pt>
                <c:pt idx="238">
                  <c:v>9710.5509999999995</c:v>
                </c:pt>
                <c:pt idx="239">
                  <c:v>9995.2882000000009</c:v>
                </c:pt>
                <c:pt idx="240">
                  <c:v>10288.3745</c:v>
                </c:pt>
                <c:pt idx="241">
                  <c:v>10590.0548</c:v>
                </c:pt>
                <c:pt idx="242">
                  <c:v>10900.581200000001</c:v>
                </c:pt>
                <c:pt idx="243">
                  <c:v>11220.2129</c:v>
                </c:pt>
                <c:pt idx="244">
                  <c:v>11549.2171</c:v>
                </c:pt>
                <c:pt idx="245">
                  <c:v>11887.868399999999</c:v>
                </c:pt>
                <c:pt idx="246">
                  <c:v>12236.4498</c:v>
                </c:pt>
                <c:pt idx="247">
                  <c:v>12595.252500000001</c:v>
                </c:pt>
                <c:pt idx="248">
                  <c:v>12964.5761</c:v>
                </c:pt>
                <c:pt idx="249">
                  <c:v>13344.729300000001</c:v>
                </c:pt>
                <c:pt idx="250">
                  <c:v>13736.029399999999</c:v>
                </c:pt>
                <c:pt idx="251">
                  <c:v>14138.8035</c:v>
                </c:pt>
                <c:pt idx="252">
                  <c:v>14553.3878</c:v>
                </c:pt>
                <c:pt idx="253">
                  <c:v>14980.1288</c:v>
                </c:pt>
                <c:pt idx="254">
                  <c:v>15419.382900000001</c:v>
                </c:pt>
                <c:pt idx="255">
                  <c:v>15871.516900000001</c:v>
                </c:pt>
                <c:pt idx="256">
                  <c:v>16336.9087</c:v>
                </c:pt>
                <c:pt idx="257">
                  <c:v>16815.946899999999</c:v>
                </c:pt>
                <c:pt idx="258">
                  <c:v>17309.031599999998</c:v>
                </c:pt>
                <c:pt idx="259">
                  <c:v>17816.574799999999</c:v>
                </c:pt>
                <c:pt idx="260">
                  <c:v>18339.000400000001</c:v>
                </c:pt>
                <c:pt idx="261">
                  <c:v>18876.744900000002</c:v>
                </c:pt>
                <c:pt idx="262">
                  <c:v>19430.257300000001</c:v>
                </c:pt>
                <c:pt idx="263">
                  <c:v>20000</c:v>
                </c:pt>
              </c:numCache>
            </c:numRef>
          </c:xVal>
          <c:yVal>
            <c:numRef>
              <c:f>'1st-Order APF'!$L$5:$L$268</c:f>
              <c:numCache>
                <c:formatCode>General</c:formatCode>
                <c:ptCount val="264"/>
                <c:pt idx="0">
                  <c:v>-3.8573098662131493E-15</c:v>
                </c:pt>
                <c:pt idx="1">
                  <c:v>-3.8573098662131493E-15</c:v>
                </c:pt>
                <c:pt idx="2">
                  <c:v>3.8573098662131478E-15</c:v>
                </c:pt>
                <c:pt idx="3">
                  <c:v>-7.7146197324263002E-15</c:v>
                </c:pt>
                <c:pt idx="4">
                  <c:v>3.8573098662131478E-15</c:v>
                </c:pt>
                <c:pt idx="5">
                  <c:v>-3.8573098662131493E-15</c:v>
                </c:pt>
                <c:pt idx="6">
                  <c:v>-1.9286549331065743E-15</c:v>
                </c:pt>
                <c:pt idx="7">
                  <c:v>-5.7859647993197248E-15</c:v>
                </c:pt>
                <c:pt idx="8">
                  <c:v>-2.892982399659862E-15</c:v>
                </c:pt>
                <c:pt idx="9">
                  <c:v>3.8573098662131478E-15</c:v>
                </c:pt>
                <c:pt idx="10">
                  <c:v>0</c:v>
                </c:pt>
                <c:pt idx="11">
                  <c:v>-1.9286549331065743E-15</c:v>
                </c:pt>
                <c:pt idx="12">
                  <c:v>0</c:v>
                </c:pt>
                <c:pt idx="13">
                  <c:v>-5.7859647993197248E-15</c:v>
                </c:pt>
                <c:pt idx="14">
                  <c:v>3.8573098662131478E-15</c:v>
                </c:pt>
                <c:pt idx="15">
                  <c:v>1.9286549331065739E-15</c:v>
                </c:pt>
                <c:pt idx="16">
                  <c:v>-6.7502922658730125E-15</c:v>
                </c:pt>
                <c:pt idx="17">
                  <c:v>-5.7859647993197248E-15</c:v>
                </c:pt>
                <c:pt idx="18">
                  <c:v>3.8573098662131478E-15</c:v>
                </c:pt>
                <c:pt idx="19">
                  <c:v>0</c:v>
                </c:pt>
                <c:pt idx="20">
                  <c:v>-4.8216373327664363E-15</c:v>
                </c:pt>
                <c:pt idx="21">
                  <c:v>-7.7146197324263002E-15</c:v>
                </c:pt>
                <c:pt idx="22">
                  <c:v>7.7146197324262939E-15</c:v>
                </c:pt>
                <c:pt idx="23">
                  <c:v>7.7146197324262939E-15</c:v>
                </c:pt>
                <c:pt idx="24">
                  <c:v>0</c:v>
                </c:pt>
                <c:pt idx="25">
                  <c:v>-1.9286549331065743E-15</c:v>
                </c:pt>
                <c:pt idx="26">
                  <c:v>1.1571929598639439E-14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-3.8573098662131493E-15</c:v>
                </c:pt>
                <c:pt idx="31">
                  <c:v>-2.892982399659862E-15</c:v>
                </c:pt>
                <c:pt idx="32">
                  <c:v>-3.8573098662131493E-15</c:v>
                </c:pt>
                <c:pt idx="33">
                  <c:v>7.7146197324262939E-15</c:v>
                </c:pt>
                <c:pt idx="34">
                  <c:v>3.8573098662131478E-15</c:v>
                </c:pt>
                <c:pt idx="35">
                  <c:v>-3.8573098662131493E-15</c:v>
                </c:pt>
                <c:pt idx="36">
                  <c:v>-5.7859647993197248E-15</c:v>
                </c:pt>
                <c:pt idx="37">
                  <c:v>1.9286549331065739E-15</c:v>
                </c:pt>
                <c:pt idx="38">
                  <c:v>7.7146197324262939E-15</c:v>
                </c:pt>
                <c:pt idx="39">
                  <c:v>3.8573098662131478E-15</c:v>
                </c:pt>
                <c:pt idx="40">
                  <c:v>1.1571929598639439E-14</c:v>
                </c:pt>
                <c:pt idx="41">
                  <c:v>-5.7859647993197248E-15</c:v>
                </c:pt>
                <c:pt idx="42">
                  <c:v>0</c:v>
                </c:pt>
                <c:pt idx="43">
                  <c:v>5.7859647993197208E-15</c:v>
                </c:pt>
                <c:pt idx="44">
                  <c:v>3.8573098662131478E-15</c:v>
                </c:pt>
                <c:pt idx="45">
                  <c:v>1.9286549331065739E-15</c:v>
                </c:pt>
                <c:pt idx="46">
                  <c:v>7.7146197324262939E-15</c:v>
                </c:pt>
                <c:pt idx="47">
                  <c:v>3.8573098662131478E-15</c:v>
                </c:pt>
                <c:pt idx="48">
                  <c:v>5.7859647993197208E-15</c:v>
                </c:pt>
                <c:pt idx="49">
                  <c:v>-3.8573098662131493E-15</c:v>
                </c:pt>
                <c:pt idx="50">
                  <c:v>-5.7859647993197248E-15</c:v>
                </c:pt>
                <c:pt idx="51">
                  <c:v>1.9286549331065739E-15</c:v>
                </c:pt>
                <c:pt idx="52">
                  <c:v>0</c:v>
                </c:pt>
                <c:pt idx="53">
                  <c:v>3.8573098662131478E-15</c:v>
                </c:pt>
                <c:pt idx="54">
                  <c:v>3.8573098662131478E-15</c:v>
                </c:pt>
                <c:pt idx="55">
                  <c:v>-1.9286549331065743E-15</c:v>
                </c:pt>
                <c:pt idx="56">
                  <c:v>0</c:v>
                </c:pt>
                <c:pt idx="57">
                  <c:v>7.7146197324262939E-15</c:v>
                </c:pt>
                <c:pt idx="58">
                  <c:v>-8.6789471989795872E-15</c:v>
                </c:pt>
                <c:pt idx="59">
                  <c:v>1.9286549331065739E-15</c:v>
                </c:pt>
                <c:pt idx="60">
                  <c:v>0</c:v>
                </c:pt>
                <c:pt idx="61">
                  <c:v>1.9286549331065739E-15</c:v>
                </c:pt>
                <c:pt idx="62">
                  <c:v>-1.9286549331065743E-15</c:v>
                </c:pt>
                <c:pt idx="63">
                  <c:v>0</c:v>
                </c:pt>
                <c:pt idx="64">
                  <c:v>3.8573098662131478E-15</c:v>
                </c:pt>
                <c:pt idx="65">
                  <c:v>5.7859647993197208E-15</c:v>
                </c:pt>
                <c:pt idx="66">
                  <c:v>0</c:v>
                </c:pt>
                <c:pt idx="67">
                  <c:v>3.8573098662131478E-15</c:v>
                </c:pt>
                <c:pt idx="68">
                  <c:v>1.9286549331065739E-15</c:v>
                </c:pt>
                <c:pt idx="69">
                  <c:v>-9.6432746655328714E-16</c:v>
                </c:pt>
                <c:pt idx="70">
                  <c:v>-3.8573098662131493E-15</c:v>
                </c:pt>
                <c:pt idx="71">
                  <c:v>0</c:v>
                </c:pt>
                <c:pt idx="72">
                  <c:v>-4.8216373327664363E-15</c:v>
                </c:pt>
                <c:pt idx="73">
                  <c:v>3.8573098662131478E-15</c:v>
                </c:pt>
                <c:pt idx="74">
                  <c:v>-9.6432746655328714E-16</c:v>
                </c:pt>
                <c:pt idx="75">
                  <c:v>0</c:v>
                </c:pt>
                <c:pt idx="76">
                  <c:v>-5.7859647993197248E-15</c:v>
                </c:pt>
                <c:pt idx="77">
                  <c:v>5.7859647993197208E-15</c:v>
                </c:pt>
                <c:pt idx="78">
                  <c:v>7.7146197324262939E-15</c:v>
                </c:pt>
                <c:pt idx="79">
                  <c:v>-8.6789471989795872E-15</c:v>
                </c:pt>
                <c:pt idx="80">
                  <c:v>0</c:v>
                </c:pt>
                <c:pt idx="81">
                  <c:v>1.9286549331065739E-15</c:v>
                </c:pt>
                <c:pt idx="82">
                  <c:v>5.7859647993197208E-15</c:v>
                </c:pt>
                <c:pt idx="83">
                  <c:v>-3.8573098662131493E-15</c:v>
                </c:pt>
                <c:pt idx="84">
                  <c:v>-1.9286549331065743E-15</c:v>
                </c:pt>
                <c:pt idx="85">
                  <c:v>-5.7859647993197248E-15</c:v>
                </c:pt>
                <c:pt idx="86">
                  <c:v>-1.9286549331065743E-15</c:v>
                </c:pt>
                <c:pt idx="87">
                  <c:v>7.7146197324262939E-15</c:v>
                </c:pt>
                <c:pt idx="88">
                  <c:v>-1.9286549331065743E-15</c:v>
                </c:pt>
                <c:pt idx="89">
                  <c:v>3.8573098662131478E-15</c:v>
                </c:pt>
                <c:pt idx="90">
                  <c:v>-1.9286549331065743E-15</c:v>
                </c:pt>
                <c:pt idx="91">
                  <c:v>-3.8573098662131493E-15</c:v>
                </c:pt>
                <c:pt idx="92">
                  <c:v>3.8573098662131478E-15</c:v>
                </c:pt>
                <c:pt idx="93">
                  <c:v>-7.7146197324263002E-15</c:v>
                </c:pt>
                <c:pt idx="94">
                  <c:v>0</c:v>
                </c:pt>
                <c:pt idx="95">
                  <c:v>-8.6789471989795872E-15</c:v>
                </c:pt>
                <c:pt idx="96">
                  <c:v>-6.7502922658730125E-15</c:v>
                </c:pt>
                <c:pt idx="97">
                  <c:v>9.6432746655328662E-15</c:v>
                </c:pt>
                <c:pt idx="98">
                  <c:v>3.8573098662131478E-15</c:v>
                </c:pt>
                <c:pt idx="99">
                  <c:v>0</c:v>
                </c:pt>
                <c:pt idx="100">
                  <c:v>-7.7146197324263002E-15</c:v>
                </c:pt>
                <c:pt idx="101">
                  <c:v>5.7859647993197208E-15</c:v>
                </c:pt>
                <c:pt idx="102">
                  <c:v>3.8573098662131478E-15</c:v>
                </c:pt>
                <c:pt idx="103">
                  <c:v>-1.9286549331065743E-15</c:v>
                </c:pt>
                <c:pt idx="104">
                  <c:v>-1.9286549331065743E-15</c:v>
                </c:pt>
                <c:pt idx="105">
                  <c:v>0</c:v>
                </c:pt>
                <c:pt idx="106">
                  <c:v>3.8573098662131478E-15</c:v>
                </c:pt>
                <c:pt idx="107">
                  <c:v>5.7859647993197208E-15</c:v>
                </c:pt>
                <c:pt idx="108">
                  <c:v>-2.892982399659862E-15</c:v>
                </c:pt>
                <c:pt idx="109">
                  <c:v>-4.8216373327664363E-15</c:v>
                </c:pt>
                <c:pt idx="110">
                  <c:v>0</c:v>
                </c:pt>
                <c:pt idx="111">
                  <c:v>-9.6432746655328714E-16</c:v>
                </c:pt>
                <c:pt idx="112">
                  <c:v>-6.7502922658730125E-15</c:v>
                </c:pt>
                <c:pt idx="113">
                  <c:v>0</c:v>
                </c:pt>
                <c:pt idx="114">
                  <c:v>3.8573098662131478E-15</c:v>
                </c:pt>
                <c:pt idx="115">
                  <c:v>7.7146197324262939E-15</c:v>
                </c:pt>
                <c:pt idx="116">
                  <c:v>-1.9286549331065743E-15</c:v>
                </c:pt>
                <c:pt idx="117">
                  <c:v>-7.7146197324263002E-15</c:v>
                </c:pt>
                <c:pt idx="118">
                  <c:v>7.7146197324262939E-15</c:v>
                </c:pt>
                <c:pt idx="119">
                  <c:v>-3.8573098662131493E-15</c:v>
                </c:pt>
                <c:pt idx="120">
                  <c:v>3.8573098662131478E-15</c:v>
                </c:pt>
                <c:pt idx="121">
                  <c:v>-7.7146197324263002E-15</c:v>
                </c:pt>
                <c:pt idx="122">
                  <c:v>-9.6432746655328714E-16</c:v>
                </c:pt>
                <c:pt idx="123">
                  <c:v>0</c:v>
                </c:pt>
                <c:pt idx="124">
                  <c:v>3.8573098662131478E-15</c:v>
                </c:pt>
                <c:pt idx="125">
                  <c:v>7.7146197324262939E-15</c:v>
                </c:pt>
                <c:pt idx="126">
                  <c:v>3.8573098662131478E-15</c:v>
                </c:pt>
                <c:pt idx="127">
                  <c:v>-9.6432746655328714E-16</c:v>
                </c:pt>
                <c:pt idx="128">
                  <c:v>-5.7859647993197248E-15</c:v>
                </c:pt>
                <c:pt idx="129">
                  <c:v>-1.9286549331065743E-15</c:v>
                </c:pt>
                <c:pt idx="130">
                  <c:v>-3.8573098662131493E-15</c:v>
                </c:pt>
                <c:pt idx="131">
                  <c:v>-3.8573098662131493E-15</c:v>
                </c:pt>
                <c:pt idx="132">
                  <c:v>-3.8573098662131493E-15</c:v>
                </c:pt>
                <c:pt idx="133">
                  <c:v>3.8573098662131478E-15</c:v>
                </c:pt>
                <c:pt idx="134">
                  <c:v>3.8573098662131478E-15</c:v>
                </c:pt>
                <c:pt idx="135">
                  <c:v>-3.8573098662131493E-15</c:v>
                </c:pt>
                <c:pt idx="136">
                  <c:v>5.7859647993197208E-15</c:v>
                </c:pt>
                <c:pt idx="137">
                  <c:v>5.7859647993197208E-15</c:v>
                </c:pt>
                <c:pt idx="138">
                  <c:v>1.9286549331065739E-15</c:v>
                </c:pt>
                <c:pt idx="139">
                  <c:v>-9.6432746655328714E-16</c:v>
                </c:pt>
                <c:pt idx="140">
                  <c:v>-3.8573098662131493E-15</c:v>
                </c:pt>
                <c:pt idx="141">
                  <c:v>-9.6432746655328714E-16</c:v>
                </c:pt>
                <c:pt idx="142">
                  <c:v>-3.8573098662131493E-15</c:v>
                </c:pt>
                <c:pt idx="143">
                  <c:v>-8.6789471989795872E-15</c:v>
                </c:pt>
                <c:pt idx="144">
                  <c:v>0</c:v>
                </c:pt>
                <c:pt idx="145">
                  <c:v>-1.9286549331065743E-15</c:v>
                </c:pt>
                <c:pt idx="146">
                  <c:v>-3.8573098662131493E-15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5.7859647993197208E-15</c:v>
                </c:pt>
                <c:pt idx="151">
                  <c:v>3.8573098662131478E-15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-9.6432746655328714E-16</c:v>
                </c:pt>
                <c:pt idx="156">
                  <c:v>1.9286549331065739E-15</c:v>
                </c:pt>
                <c:pt idx="157">
                  <c:v>-1.9286549331065743E-15</c:v>
                </c:pt>
                <c:pt idx="158">
                  <c:v>-3.8573098662131493E-15</c:v>
                </c:pt>
                <c:pt idx="159">
                  <c:v>3.8573098662131478E-15</c:v>
                </c:pt>
                <c:pt idx="160">
                  <c:v>1.9286549331065739E-15</c:v>
                </c:pt>
                <c:pt idx="161">
                  <c:v>0</c:v>
                </c:pt>
                <c:pt idx="162">
                  <c:v>0</c:v>
                </c:pt>
                <c:pt idx="163">
                  <c:v>-3.8573098662131493E-15</c:v>
                </c:pt>
                <c:pt idx="164">
                  <c:v>-1.9286549331065743E-15</c:v>
                </c:pt>
                <c:pt idx="165">
                  <c:v>0</c:v>
                </c:pt>
                <c:pt idx="166">
                  <c:v>3.8573098662131478E-15</c:v>
                </c:pt>
                <c:pt idx="167">
                  <c:v>-1.9286549331065743E-15</c:v>
                </c:pt>
                <c:pt idx="168">
                  <c:v>1.9286549331065739E-15</c:v>
                </c:pt>
                <c:pt idx="169">
                  <c:v>1.9286549331065739E-15</c:v>
                </c:pt>
                <c:pt idx="170">
                  <c:v>-2.892982399659862E-15</c:v>
                </c:pt>
                <c:pt idx="171">
                  <c:v>0</c:v>
                </c:pt>
                <c:pt idx="172">
                  <c:v>0</c:v>
                </c:pt>
                <c:pt idx="173">
                  <c:v>-1.9286549331065743E-15</c:v>
                </c:pt>
                <c:pt idx="174">
                  <c:v>0</c:v>
                </c:pt>
                <c:pt idx="175">
                  <c:v>-9.6432746655328714E-16</c:v>
                </c:pt>
                <c:pt idx="176">
                  <c:v>0</c:v>
                </c:pt>
                <c:pt idx="177">
                  <c:v>0</c:v>
                </c:pt>
                <c:pt idx="178">
                  <c:v>-9.6432746655328714E-16</c:v>
                </c:pt>
                <c:pt idx="179">
                  <c:v>0</c:v>
                </c:pt>
                <c:pt idx="180">
                  <c:v>-9.6432746655328714E-16</c:v>
                </c:pt>
                <c:pt idx="181">
                  <c:v>-9.6432746655328714E-16</c:v>
                </c:pt>
                <c:pt idx="182">
                  <c:v>0</c:v>
                </c:pt>
                <c:pt idx="183">
                  <c:v>-1.9286549331065743E-15</c:v>
                </c:pt>
                <c:pt idx="184">
                  <c:v>-1.9286549331065743E-15</c:v>
                </c:pt>
                <c:pt idx="185">
                  <c:v>0</c:v>
                </c:pt>
                <c:pt idx="186">
                  <c:v>-1.9286549331065743E-15</c:v>
                </c:pt>
                <c:pt idx="187">
                  <c:v>0</c:v>
                </c:pt>
                <c:pt idx="188">
                  <c:v>1.9286549331065739E-15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-9.6432746655328714E-16</c:v>
                </c:pt>
                <c:pt idx="209">
                  <c:v>-9.6432746655328714E-16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-9.6432746655328714E-16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-9.6432746655328714E-16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6-4475-9B4D-BCCF3ECA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28399"/>
        <c:axId val="579125903"/>
      </c:scatterChart>
      <c:valAx>
        <c:axId val="579128399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5903"/>
        <c:crossesAt val="-999"/>
        <c:crossBetween val="midCat"/>
      </c:valAx>
      <c:valAx>
        <c:axId val="5791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22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C45F2-9AF6-430F-B241-1ADBDAA65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1</xdr:rowOff>
    </xdr:from>
    <xdr:to>
      <xdr:col>22</xdr:col>
      <xdr:colOff>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CBAA8-B663-4D23-AD9D-A54C5AEEF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10885</xdr:colOff>
      <xdr:row>24</xdr:row>
      <xdr:rowOff>16328</xdr:rowOff>
    </xdr:from>
    <xdr:to>
      <xdr:col>34</xdr:col>
      <xdr:colOff>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41738D-C560-4F69-AA75-8F196F66C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</xdr:row>
      <xdr:rowOff>0</xdr:rowOff>
    </xdr:from>
    <xdr:to>
      <xdr:col>34</xdr:col>
      <xdr:colOff>0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3C22A9-0521-4F48-9FCE-3EEE7D473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22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74A9A-9C88-4C4A-BB4A-174BDBA61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653142</xdr:colOff>
      <xdr:row>24</xdr:row>
      <xdr:rowOff>0</xdr:rowOff>
    </xdr:from>
    <xdr:to>
      <xdr:col>21</xdr:col>
      <xdr:colOff>653142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EBC3F-A682-4AFF-A96C-A0520F787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10885</xdr:colOff>
      <xdr:row>24</xdr:row>
      <xdr:rowOff>16328</xdr:rowOff>
    </xdr:from>
    <xdr:to>
      <xdr:col>34</xdr:col>
      <xdr:colOff>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E046EB-3AC4-4693-AE96-7DEA84536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</xdr:row>
      <xdr:rowOff>0</xdr:rowOff>
    </xdr:from>
    <xdr:to>
      <xdr:col>34</xdr:col>
      <xdr:colOff>0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80F3A4-AF1A-422C-8FF2-3E87A4B10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22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D8ACA-B378-4124-BF32-9C707BCA3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653142</xdr:colOff>
      <xdr:row>24</xdr:row>
      <xdr:rowOff>0</xdr:rowOff>
    </xdr:from>
    <xdr:to>
      <xdr:col>21</xdr:col>
      <xdr:colOff>653142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262494-9EF2-446E-AA33-3E22DD124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10885</xdr:colOff>
      <xdr:row>24</xdr:row>
      <xdr:rowOff>16328</xdr:rowOff>
    </xdr:from>
    <xdr:to>
      <xdr:col>34</xdr:col>
      <xdr:colOff>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AD5B18-10F1-4957-A470-6D4D44F1D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</xdr:row>
      <xdr:rowOff>0</xdr:rowOff>
    </xdr:from>
    <xdr:to>
      <xdr:col>34</xdr:col>
      <xdr:colOff>0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536484-ECD5-4228-8078-C012B99AB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22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FC6C1-6998-4356-986C-9D75864B1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653142</xdr:colOff>
      <xdr:row>24</xdr:row>
      <xdr:rowOff>0</xdr:rowOff>
    </xdr:from>
    <xdr:to>
      <xdr:col>21</xdr:col>
      <xdr:colOff>653142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586463-33E1-48B2-AE2F-A596F509D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10885</xdr:colOff>
      <xdr:row>24</xdr:row>
      <xdr:rowOff>16328</xdr:rowOff>
    </xdr:from>
    <xdr:to>
      <xdr:col>34</xdr:col>
      <xdr:colOff>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427F06-9D44-4D2D-8E3C-57DAA0365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</xdr:row>
      <xdr:rowOff>0</xdr:rowOff>
    </xdr:from>
    <xdr:to>
      <xdr:col>34</xdr:col>
      <xdr:colOff>0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5C998D-1BB9-43DB-9878-C9F647412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22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EE024-D80D-4FFC-B90A-9F74F1CE5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653142</xdr:colOff>
      <xdr:row>24</xdr:row>
      <xdr:rowOff>0</xdr:rowOff>
    </xdr:from>
    <xdr:to>
      <xdr:col>21</xdr:col>
      <xdr:colOff>653142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F1B262-5A79-4E20-8E73-6AD70784E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10885</xdr:colOff>
      <xdr:row>24</xdr:row>
      <xdr:rowOff>16328</xdr:rowOff>
    </xdr:from>
    <xdr:to>
      <xdr:col>34</xdr:col>
      <xdr:colOff>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981FAC-BDC2-4618-BB63-E260EA37D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</xdr:row>
      <xdr:rowOff>0</xdr:rowOff>
    </xdr:from>
    <xdr:to>
      <xdr:col>34</xdr:col>
      <xdr:colOff>0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E893FA-86E6-46F8-BA6E-F80049B68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22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EE713-924D-4585-AFE5-90ECE3260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653142</xdr:colOff>
      <xdr:row>24</xdr:row>
      <xdr:rowOff>0</xdr:rowOff>
    </xdr:from>
    <xdr:to>
      <xdr:col>21</xdr:col>
      <xdr:colOff>653142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2295D-A0EE-41DC-8ED0-8BDAE2BC2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10885</xdr:colOff>
      <xdr:row>24</xdr:row>
      <xdr:rowOff>16328</xdr:rowOff>
    </xdr:from>
    <xdr:to>
      <xdr:col>34</xdr:col>
      <xdr:colOff>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631715-4CDB-485A-B5EB-1C288E582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</xdr:row>
      <xdr:rowOff>0</xdr:rowOff>
    </xdr:from>
    <xdr:to>
      <xdr:col>34</xdr:col>
      <xdr:colOff>0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FE791C-194D-48BA-BE6E-80B3ED95A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179614</xdr:rowOff>
    </xdr:from>
    <xdr:to>
      <xdr:col>22</xdr:col>
      <xdr:colOff>0</xdr:colOff>
      <xdr:row>22</xdr:row>
      <xdr:rowOff>185056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75864-BFFE-4E61-9F0C-3478443DF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653142</xdr:colOff>
      <xdr:row>24</xdr:row>
      <xdr:rowOff>0</xdr:rowOff>
    </xdr:from>
    <xdr:to>
      <xdr:col>21</xdr:col>
      <xdr:colOff>653142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8B8EC5-5CF9-416D-B465-9A44C4C53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10885</xdr:colOff>
      <xdr:row>24</xdr:row>
      <xdr:rowOff>16328</xdr:rowOff>
    </xdr:from>
    <xdr:to>
      <xdr:col>34</xdr:col>
      <xdr:colOff>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9079CF-A588-44B4-80CA-83493D432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</xdr:row>
      <xdr:rowOff>0</xdr:rowOff>
    </xdr:from>
    <xdr:to>
      <xdr:col>34</xdr:col>
      <xdr:colOff>0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50057D-9B71-4704-ABE5-9B73B935E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22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C5BAA-0CEF-4D9A-B6CF-AE1EB4755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653142</xdr:colOff>
      <xdr:row>24</xdr:row>
      <xdr:rowOff>0</xdr:rowOff>
    </xdr:from>
    <xdr:to>
      <xdr:col>21</xdr:col>
      <xdr:colOff>653142</xdr:colOff>
      <xdr:row>40</xdr:row>
      <xdr:rowOff>185056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9A7F2-EA08-4F26-BF28-BF3630982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10885</xdr:colOff>
      <xdr:row>24</xdr:row>
      <xdr:rowOff>16328</xdr:rowOff>
    </xdr:from>
    <xdr:to>
      <xdr:col>34</xdr:col>
      <xdr:colOff>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50F6A4-E834-4249-A3C1-40ABDB213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</xdr:row>
      <xdr:rowOff>0</xdr:rowOff>
    </xdr:from>
    <xdr:to>
      <xdr:col>34</xdr:col>
      <xdr:colOff>0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91078E-D865-416F-9DFB-025AD6AB2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22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1B9B1-8519-4E6D-AB1F-5D28BA00B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653142</xdr:colOff>
      <xdr:row>24</xdr:row>
      <xdr:rowOff>0</xdr:rowOff>
    </xdr:from>
    <xdr:to>
      <xdr:col>21</xdr:col>
      <xdr:colOff>653142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9EAB87-F6B8-4405-9287-A79DAAE29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10885</xdr:colOff>
      <xdr:row>24</xdr:row>
      <xdr:rowOff>16328</xdr:rowOff>
    </xdr:from>
    <xdr:to>
      <xdr:col>34</xdr:col>
      <xdr:colOff>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97C9CA-E81C-4570-9FAD-6D8B46371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</xdr:row>
      <xdr:rowOff>0</xdr:rowOff>
    </xdr:from>
    <xdr:to>
      <xdr:col>34</xdr:col>
      <xdr:colOff>0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47915A-29BF-45A7-B29A-5F41BBC18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190499</xdr:rowOff>
    </xdr:from>
    <xdr:to>
      <xdr:col>22</xdr:col>
      <xdr:colOff>0</xdr:colOff>
      <xdr:row>22</xdr:row>
      <xdr:rowOff>185056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62AFC-BFBA-4221-8611-C6B9D61E6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653142</xdr:colOff>
      <xdr:row>24</xdr:row>
      <xdr:rowOff>0</xdr:rowOff>
    </xdr:from>
    <xdr:to>
      <xdr:col>21</xdr:col>
      <xdr:colOff>653142</xdr:colOff>
      <xdr:row>40</xdr:row>
      <xdr:rowOff>185056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1D8F3-B3B3-498B-B8B5-F38C1C478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10885</xdr:colOff>
      <xdr:row>24</xdr:row>
      <xdr:rowOff>16328</xdr:rowOff>
    </xdr:from>
    <xdr:to>
      <xdr:col>34</xdr:col>
      <xdr:colOff>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CEE4B7-EE2D-4968-BD03-9FE9CF655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</xdr:row>
      <xdr:rowOff>0</xdr:rowOff>
    </xdr:from>
    <xdr:to>
      <xdr:col>34</xdr:col>
      <xdr:colOff>0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C89A95-A54C-4508-B060-6E9E16990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190499</xdr:rowOff>
    </xdr:from>
    <xdr:to>
      <xdr:col>22</xdr:col>
      <xdr:colOff>0</xdr:colOff>
      <xdr:row>22</xdr:row>
      <xdr:rowOff>185056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2D448-2F9A-4DDE-A3B7-2F3DF02CE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653142</xdr:colOff>
      <xdr:row>24</xdr:row>
      <xdr:rowOff>0</xdr:rowOff>
    </xdr:from>
    <xdr:to>
      <xdr:col>21</xdr:col>
      <xdr:colOff>653142</xdr:colOff>
      <xdr:row>40</xdr:row>
      <xdr:rowOff>185056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F1D6C8-89D5-44B0-A19B-ACCA89AE5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10885</xdr:colOff>
      <xdr:row>24</xdr:row>
      <xdr:rowOff>0</xdr:rowOff>
    </xdr:from>
    <xdr:to>
      <xdr:col>34</xdr:col>
      <xdr:colOff>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5E0226-49D9-4A74-8B77-2A447394E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</xdr:row>
      <xdr:rowOff>0</xdr:rowOff>
    </xdr:from>
    <xdr:to>
      <xdr:col>34</xdr:col>
      <xdr:colOff>0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EEECBC-0D8A-4B88-AE2B-E416BC53A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22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92D93-6F0C-4EA6-8DEA-299781D45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653142</xdr:colOff>
      <xdr:row>24</xdr:row>
      <xdr:rowOff>0</xdr:rowOff>
    </xdr:from>
    <xdr:to>
      <xdr:col>21</xdr:col>
      <xdr:colOff>653142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F3C9F-AA14-45D5-A2CB-038B88D53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10885</xdr:colOff>
      <xdr:row>24</xdr:row>
      <xdr:rowOff>16328</xdr:rowOff>
    </xdr:from>
    <xdr:to>
      <xdr:col>34</xdr:col>
      <xdr:colOff>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13D23B-F613-4F81-9C9D-3DB87FAC4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</xdr:row>
      <xdr:rowOff>0</xdr:rowOff>
    </xdr:from>
    <xdr:to>
      <xdr:col>34</xdr:col>
      <xdr:colOff>0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F4989C-43B3-490C-B2A9-B39DE8A50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22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9CC8C-D121-4D64-A08F-AD54385AB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653142</xdr:colOff>
      <xdr:row>24</xdr:row>
      <xdr:rowOff>0</xdr:rowOff>
    </xdr:from>
    <xdr:to>
      <xdr:col>21</xdr:col>
      <xdr:colOff>653142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02FF27-524A-4D38-86EE-EDFE2BD88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10885</xdr:colOff>
      <xdr:row>24</xdr:row>
      <xdr:rowOff>16328</xdr:rowOff>
    </xdr:from>
    <xdr:to>
      <xdr:col>34</xdr:col>
      <xdr:colOff>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4C6E0C-57F9-475E-A02A-5A547D0FD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</xdr:row>
      <xdr:rowOff>0</xdr:rowOff>
    </xdr:from>
    <xdr:to>
      <xdr:col>34</xdr:col>
      <xdr:colOff>0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10ED19-B5A5-4EFD-95BB-865FCF3B5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22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3A9D8-F407-4E8B-8B6F-0EFA3572F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653142</xdr:colOff>
      <xdr:row>24</xdr:row>
      <xdr:rowOff>0</xdr:rowOff>
    </xdr:from>
    <xdr:to>
      <xdr:col>21</xdr:col>
      <xdr:colOff>653142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84039-2BE3-40E9-9FC2-2CA083DA5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10885</xdr:colOff>
      <xdr:row>24</xdr:row>
      <xdr:rowOff>16328</xdr:rowOff>
    </xdr:from>
    <xdr:to>
      <xdr:col>34</xdr:col>
      <xdr:colOff>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007EBB-09EF-4128-B779-69B2302DB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</xdr:row>
      <xdr:rowOff>0</xdr:rowOff>
    </xdr:from>
    <xdr:to>
      <xdr:col>34</xdr:col>
      <xdr:colOff>0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19C96C-D96B-437E-8095-29622987D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22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FF09D-2C76-4080-85E3-501BB3D3C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653142</xdr:colOff>
      <xdr:row>24</xdr:row>
      <xdr:rowOff>0</xdr:rowOff>
    </xdr:from>
    <xdr:to>
      <xdr:col>21</xdr:col>
      <xdr:colOff>653142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ECFA3-9432-4417-A8E5-F15CE3088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10885</xdr:colOff>
      <xdr:row>24</xdr:row>
      <xdr:rowOff>16328</xdr:rowOff>
    </xdr:from>
    <xdr:to>
      <xdr:col>34</xdr:col>
      <xdr:colOff>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249DB6-3E21-4504-8F4A-83CC615A7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</xdr:row>
      <xdr:rowOff>0</xdr:rowOff>
    </xdr:from>
    <xdr:to>
      <xdr:col>34</xdr:col>
      <xdr:colOff>0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CCF029-EE62-490B-981C-CD2ACF43C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B143-B56A-4517-99C3-A39906B17BE2}">
  <dimension ref="A2:Z268"/>
  <sheetViews>
    <sheetView workbookViewId="0"/>
  </sheetViews>
  <sheetFormatPr defaultRowHeight="14.6" x14ac:dyDescent="0.4"/>
  <cols>
    <col min="1" max="1" width="15.15234375" customWidth="1"/>
    <col min="6" max="9" width="0" hidden="1" customWidth="1"/>
    <col min="10" max="10" width="9.53515625" hidden="1" customWidth="1"/>
    <col min="11" max="11" width="0" hidden="1" customWidth="1"/>
    <col min="12" max="12" width="14" customWidth="1"/>
    <col min="13" max="13" width="10.4609375" hidden="1" customWidth="1"/>
    <col min="14" max="15" width="11.07421875" hidden="1" customWidth="1"/>
    <col min="16" max="16" width="11.07421875" customWidth="1"/>
    <col min="23" max="23" width="0" hidden="1" customWidth="1"/>
    <col min="25" max="25" width="0" hidden="1" customWidth="1"/>
  </cols>
  <sheetData>
    <row r="2" spans="1:26" ht="15" thickBot="1" x14ac:dyDescent="0.45"/>
    <row r="3" spans="1:26" x14ac:dyDescent="0.4">
      <c r="A3" s="2" t="s">
        <v>0</v>
      </c>
      <c r="B3" s="3"/>
      <c r="E3" s="1" t="s">
        <v>10</v>
      </c>
      <c r="G3" t="s">
        <v>26</v>
      </c>
      <c r="X3" s="1" t="s">
        <v>41</v>
      </c>
    </row>
    <row r="4" spans="1:26" ht="15" thickBot="1" x14ac:dyDescent="0.45">
      <c r="A4" s="4" t="s">
        <v>1</v>
      </c>
      <c r="B4" s="5">
        <v>1000</v>
      </c>
      <c r="E4" t="s">
        <v>11</v>
      </c>
      <c r="F4" t="s">
        <v>12</v>
      </c>
      <c r="G4" t="s">
        <v>20</v>
      </c>
      <c r="H4" t="s">
        <v>21</v>
      </c>
      <c r="I4" t="s">
        <v>22</v>
      </c>
      <c r="J4" t="s">
        <v>23</v>
      </c>
      <c r="K4" t="s">
        <v>19</v>
      </c>
      <c r="L4" t="s">
        <v>13</v>
      </c>
      <c r="M4" t="s">
        <v>17</v>
      </c>
      <c r="N4" t="s">
        <v>18</v>
      </c>
      <c r="O4" t="s">
        <v>32</v>
      </c>
      <c r="P4" t="s">
        <v>24</v>
      </c>
      <c r="Q4" t="s">
        <v>25</v>
      </c>
      <c r="W4" t="s">
        <v>42</v>
      </c>
      <c r="X4" t="s">
        <v>43</v>
      </c>
      <c r="Y4" t="s">
        <v>44</v>
      </c>
      <c r="Z4" t="s">
        <v>45</v>
      </c>
    </row>
    <row r="5" spans="1:26" ht="15" thickBot="1" x14ac:dyDescent="0.45">
      <c r="E5">
        <v>10</v>
      </c>
      <c r="F5">
        <f t="shared" ref="F5:F68" si="0">2*PI()*E5/$B$6</f>
        <v>1.308996938995747E-3</v>
      </c>
      <c r="G5">
        <f t="shared" ref="G5:G68" si="1">1+SUM(a1_*COS(F5),a2_*COS(2*F5))</f>
        <v>0.12302428834487533</v>
      </c>
      <c r="H5">
        <f t="shared" ref="H5:H68" si="2">SUM(a1_*SIN(F5),a2_*SIN(2*F5))</f>
        <v>-1.1479591777959302E-3</v>
      </c>
      <c r="I5">
        <f t="shared" ref="I5:I68" si="3">SUM(b0_,b1_*COS(F5),b2_*COS(2*F5))</f>
        <v>0.1230234843078738</v>
      </c>
      <c r="J5">
        <f t="shared" ref="J5:J68" si="4">SUM(b1_*SIN(F5),b2_*SIN(2*F5))</f>
        <v>8.0518693689016606E-5</v>
      </c>
      <c r="K5">
        <f>SQRT((I5^2+J5^2)/(G5^2+H5^2))</f>
        <v>0.99995014644228275</v>
      </c>
      <c r="L5">
        <f>20*LOG10(K5)</f>
        <v>-4.3303329461180087E-4</v>
      </c>
      <c r="M5">
        <f>ATAN2(J5,I5)-ATAN2(H5,G5)</f>
        <v>-9.9853865175183465E-3</v>
      </c>
      <c r="N5">
        <f>DEGREES(M5)</f>
        <v>-0.5721205042606361</v>
      </c>
      <c r="O5">
        <v>0</v>
      </c>
      <c r="P5">
        <f t="shared" ref="P5:P68" si="5">N5+O5</f>
        <v>-0.5721205042606361</v>
      </c>
      <c r="W5">
        <v>0</v>
      </c>
      <c r="X5">
        <f t="shared" ref="X5:X68" si="6">W5/Fs*1000</f>
        <v>0</v>
      </c>
      <c r="Y5">
        <v>1</v>
      </c>
      <c r="Z5">
        <f xml:space="preserve"> b0_*Y5</f>
        <v>6.1511768503621556E-2</v>
      </c>
    </row>
    <row r="6" spans="1:26" ht="15" thickBot="1" x14ac:dyDescent="0.45">
      <c r="A6" s="9" t="s">
        <v>3</v>
      </c>
      <c r="B6" s="10">
        <v>48000</v>
      </c>
      <c r="E6">
        <v>10.293200000000001</v>
      </c>
      <c r="F6">
        <f t="shared" si="0"/>
        <v>1.3473767292471023E-3</v>
      </c>
      <c r="G6">
        <f t="shared" si="1"/>
        <v>0.12302433304920402</v>
      </c>
      <c r="H6">
        <f t="shared" si="2"/>
        <v>-1.181617320811047E-3</v>
      </c>
      <c r="I6">
        <f t="shared" si="3"/>
        <v>0.1230234811722796</v>
      </c>
      <c r="J6">
        <f t="shared" si="4"/>
        <v>8.2879500379702846E-5</v>
      </c>
      <c r="K6">
        <f t="shared" ref="K6:K45" si="7">SQRT((I6^2+J6^2)/(G6^2+H6^2))</f>
        <v>0.99994718040654362</v>
      </c>
      <c r="L6">
        <f t="shared" ref="L6:L69" si="8">20*LOG10(K6)</f>
        <v>-4.5879727633902907E-4</v>
      </c>
      <c r="M6">
        <f t="shared" ref="M6:M69" si="9">ATAN2(J6,I6)-ATAN2(H6,G6)</f>
        <v>-1.0278137812643084E-2</v>
      </c>
      <c r="N6">
        <f t="shared" ref="N6:N69" si="10">DEGREES(M6)</f>
        <v>-0.58889391791827239</v>
      </c>
      <c r="O6">
        <f>IF((N6-N5)&gt;180,O5-360,IF((N6-N5)&lt;(-180),O5+360,O5))</f>
        <v>0</v>
      </c>
      <c r="P6">
        <f t="shared" si="5"/>
        <v>-0.58889391791827239</v>
      </c>
      <c r="Q6">
        <f>-(P6-P5)/((E6-E5)*360)*1000</f>
        <v>0.15891137692925061</v>
      </c>
      <c r="W6">
        <v>1</v>
      </c>
      <c r="X6">
        <f t="shared" si="6"/>
        <v>2.0833333333333332E-2</v>
      </c>
      <c r="Y6">
        <v>0</v>
      </c>
      <c r="Z6">
        <f xml:space="preserve"> b0_*Y6 + b1_*Y5 - a1_*Z5</f>
        <v>0.11545614167835686</v>
      </c>
    </row>
    <row r="7" spans="1:26" ht="15" thickBot="1" x14ac:dyDescent="0.45">
      <c r="E7">
        <v>10.595000000000001</v>
      </c>
      <c r="F7">
        <f t="shared" si="0"/>
        <v>1.3868822568659943E-3</v>
      </c>
      <c r="G7">
        <f t="shared" si="1"/>
        <v>0.1230243804139618</v>
      </c>
      <c r="H7">
        <f t="shared" si="2"/>
        <v>-1.2162627063117891E-3</v>
      </c>
      <c r="I7">
        <f t="shared" si="3"/>
        <v>0.12302347785008094</v>
      </c>
      <c r="J7">
        <f t="shared" si="4"/>
        <v>8.5309552978113311E-5</v>
      </c>
      <c r="K7">
        <f t="shared" si="7"/>
        <v>0.99994403788570441</v>
      </c>
      <c r="L7">
        <f t="shared" si="8"/>
        <v>-4.8609435024496461E-4</v>
      </c>
      <c r="M7">
        <f t="shared" si="9"/>
        <v>-1.0579474113905807E-2</v>
      </c>
      <c r="N7">
        <f t="shared" si="10"/>
        <v>-0.60615921619470914</v>
      </c>
      <c r="O7">
        <f t="shared" ref="O7:O70" si="11">IF((N7-N6)&gt;180,O6-360,IF((N7-N6)&lt;(-180),O6+360,O6))</f>
        <v>0</v>
      </c>
      <c r="P7">
        <f t="shared" si="5"/>
        <v>-0.60615921619470914</v>
      </c>
      <c r="Q7">
        <f t="shared" ref="Q7:Q70" si="12">-(P7-P6)/((E7-E6)*360)*1000</f>
        <v>0.15891041046716683</v>
      </c>
      <c r="W7">
        <v>2</v>
      </c>
      <c r="X7">
        <f t="shared" si="6"/>
        <v>4.1666666666666664E-2</v>
      </c>
      <c r="Y7">
        <v>0</v>
      </c>
      <c r="Z7">
        <f t="shared" ref="Z7:Z70" si="13" xml:space="preserve"> b0_*Y7 + b1_*Y6 + b2_*Y5 - a1_*Z6 - a2_*Z5</f>
        <v>0.10125231875987602</v>
      </c>
    </row>
    <row r="8" spans="1:26" ht="15" thickBot="1" x14ac:dyDescent="0.45">
      <c r="A8" s="9" t="s">
        <v>29</v>
      </c>
      <c r="B8" s="10">
        <v>0</v>
      </c>
      <c r="E8">
        <v>10.9057</v>
      </c>
      <c r="F8">
        <f t="shared" si="0"/>
        <v>1.4275527917605919E-3</v>
      </c>
      <c r="G8">
        <f t="shared" si="1"/>
        <v>0.12302443060531609</v>
      </c>
      <c r="H8">
        <f t="shared" si="2"/>
        <v>-1.251929772834136E-3</v>
      </c>
      <c r="I8">
        <f t="shared" si="3"/>
        <v>0.12302347432962277</v>
      </c>
      <c r="J8">
        <f t="shared" si="4"/>
        <v>8.7811267028270199E-5</v>
      </c>
      <c r="K8">
        <f t="shared" si="7"/>
        <v>0.99994070786015132</v>
      </c>
      <c r="L8">
        <f t="shared" si="8"/>
        <v>-5.1502025160760252E-4</v>
      </c>
      <c r="M8">
        <f t="shared" si="9"/>
        <v>-1.0889694741689437E-2</v>
      </c>
      <c r="N8">
        <f t="shared" si="10"/>
        <v>-0.62393354888460995</v>
      </c>
      <c r="O8">
        <f t="shared" si="11"/>
        <v>0</v>
      </c>
      <c r="P8">
        <f t="shared" si="5"/>
        <v>-0.62393354888460995</v>
      </c>
      <c r="Q8">
        <f t="shared" si="12"/>
        <v>0.15890938642045627</v>
      </c>
      <c r="W8">
        <v>3</v>
      </c>
      <c r="X8">
        <f t="shared" si="6"/>
        <v>6.25E-2</v>
      </c>
      <c r="Y8">
        <v>0</v>
      </c>
      <c r="Z8">
        <f t="shared" si="13"/>
        <v>8.8795900375851236E-2</v>
      </c>
    </row>
    <row r="9" spans="1:26" ht="15" thickBot="1" x14ac:dyDescent="0.45">
      <c r="E9">
        <v>11.2255</v>
      </c>
      <c r="F9">
        <f t="shared" si="0"/>
        <v>1.4694145138696758E-3</v>
      </c>
      <c r="G9">
        <f t="shared" si="1"/>
        <v>0.12302448378165987</v>
      </c>
      <c r="H9">
        <f t="shared" si="2"/>
        <v>-1.2886414793089264E-3</v>
      </c>
      <c r="I9">
        <f t="shared" si="3"/>
        <v>0.12302347059979524</v>
      </c>
      <c r="J9">
        <f t="shared" si="4"/>
        <v>9.0386252886321514E-5</v>
      </c>
      <c r="K9">
        <f t="shared" si="7"/>
        <v>0.99993717982677865</v>
      </c>
      <c r="L9">
        <f t="shared" si="8"/>
        <v>-5.4566623124777244E-4</v>
      </c>
      <c r="M9">
        <f t="shared" si="9"/>
        <v>-1.1208999149048493E-2</v>
      </c>
      <c r="N9">
        <f t="shared" si="10"/>
        <v>-0.64222834380620986</v>
      </c>
      <c r="O9">
        <f t="shared" si="11"/>
        <v>0</v>
      </c>
      <c r="P9">
        <f t="shared" si="5"/>
        <v>-0.64222834380620986</v>
      </c>
      <c r="Q9">
        <f t="shared" si="12"/>
        <v>0.15890830138280754</v>
      </c>
      <c r="W9">
        <v>4</v>
      </c>
      <c r="X9">
        <f t="shared" si="6"/>
        <v>8.3333333333333329E-2</v>
      </c>
      <c r="Y9">
        <v>0</v>
      </c>
      <c r="Z9">
        <f t="shared" si="13"/>
        <v>7.7871914639871226E-2</v>
      </c>
    </row>
    <row r="10" spans="1:26" x14ac:dyDescent="0.4">
      <c r="A10" s="6" t="s">
        <v>14</v>
      </c>
      <c r="B10" s="3"/>
      <c r="E10">
        <v>11.5547</v>
      </c>
      <c r="F10">
        <f t="shared" si="0"/>
        <v>1.5125066931014162E-3</v>
      </c>
      <c r="G10">
        <f t="shared" si="1"/>
        <v>0.12302454012627317</v>
      </c>
      <c r="H10">
        <f t="shared" si="2"/>
        <v>-1.3264322642274971E-3</v>
      </c>
      <c r="I10">
        <f t="shared" si="3"/>
        <v>0.123023466647743</v>
      </c>
      <c r="J10">
        <f t="shared" si="4"/>
        <v>9.3036926093158155E-5</v>
      </c>
      <c r="K10">
        <f t="shared" si="7"/>
        <v>0.99993344163217768</v>
      </c>
      <c r="L10">
        <f t="shared" si="8"/>
        <v>-5.7813787756462291E-4</v>
      </c>
      <c r="M10">
        <f t="shared" si="9"/>
        <v>-1.15376866113861E-2</v>
      </c>
      <c r="N10">
        <f t="shared" si="10"/>
        <v>-0.66106074817701987</v>
      </c>
      <c r="O10">
        <f t="shared" si="11"/>
        <v>0</v>
      </c>
      <c r="P10">
        <f t="shared" si="5"/>
        <v>-0.66106074817701987</v>
      </c>
      <c r="Q10">
        <f t="shared" si="12"/>
        <v>0.15890715177205691</v>
      </c>
      <c r="W10">
        <v>5</v>
      </c>
      <c r="X10">
        <f t="shared" si="6"/>
        <v>0.10416666666666667</v>
      </c>
      <c r="Y10">
        <v>0</v>
      </c>
      <c r="Z10">
        <f t="shared" si="13"/>
        <v>6.8291836267348152E-2</v>
      </c>
    </row>
    <row r="11" spans="1:26" x14ac:dyDescent="0.4">
      <c r="A11" s="7" t="s">
        <v>4</v>
      </c>
      <c r="B11" s="8">
        <v>1</v>
      </c>
      <c r="E11">
        <v>11.8935</v>
      </c>
      <c r="F11">
        <f t="shared" si="0"/>
        <v>1.5568555093945916E-3</v>
      </c>
      <c r="G11">
        <f t="shared" si="1"/>
        <v>0.12302459981439928</v>
      </c>
      <c r="H11">
        <f t="shared" si="2"/>
        <v>-1.3653250864738857E-3</v>
      </c>
      <c r="I11">
        <f t="shared" si="3"/>
        <v>0.12302346246117429</v>
      </c>
      <c r="J11">
        <f t="shared" si="4"/>
        <v>9.5764897001645501E-5</v>
      </c>
      <c r="K11">
        <f t="shared" si="7"/>
        <v>0.99992948165701567</v>
      </c>
      <c r="L11">
        <f t="shared" si="8"/>
        <v>-6.1253614239181796E-4</v>
      </c>
      <c r="M11">
        <f t="shared" si="9"/>
        <v>-1.1875956534608267E-2</v>
      </c>
      <c r="N11">
        <f t="shared" si="10"/>
        <v>-0.68044218711386451</v>
      </c>
      <c r="O11">
        <f t="shared" si="11"/>
        <v>0</v>
      </c>
      <c r="P11">
        <f t="shared" si="5"/>
        <v>-0.68044218711386451</v>
      </c>
      <c r="Q11">
        <f t="shared" si="12"/>
        <v>0.15890593382563198</v>
      </c>
      <c r="W11">
        <v>6</v>
      </c>
      <c r="X11">
        <f t="shared" si="6"/>
        <v>0.125</v>
      </c>
      <c r="Y11">
        <v>0</v>
      </c>
      <c r="Z11">
        <f t="shared" si="13"/>
        <v>5.9890333021019461E-2</v>
      </c>
    </row>
    <row r="12" spans="1:26" x14ac:dyDescent="0.4">
      <c r="A12" s="7" t="s">
        <v>5</v>
      </c>
      <c r="B12" s="8">
        <f>B21/a0_raw</f>
        <v>-0.87697646299275689</v>
      </c>
      <c r="E12">
        <v>12.2422</v>
      </c>
      <c r="F12">
        <f t="shared" si="0"/>
        <v>1.6025002326573736E-3</v>
      </c>
      <c r="G12">
        <f t="shared" si="1"/>
        <v>0.1230246630478482</v>
      </c>
      <c r="H12">
        <f t="shared" si="2"/>
        <v>-1.4053543844874381E-3</v>
      </c>
      <c r="I12">
        <f t="shared" si="3"/>
        <v>0.12302345802593409</v>
      </c>
      <c r="J12">
        <f t="shared" si="4"/>
        <v>9.8572581149027749E-5</v>
      </c>
      <c r="K12">
        <f t="shared" si="7"/>
        <v>0.99992528652043822</v>
      </c>
      <c r="L12">
        <f t="shared" si="8"/>
        <v>-6.4897728192682088E-4</v>
      </c>
      <c r="M12">
        <f t="shared" si="9"/>
        <v>-1.2224108141738466E-2</v>
      </c>
      <c r="N12">
        <f t="shared" si="10"/>
        <v>-0.70038980483312163</v>
      </c>
      <c r="O12">
        <f t="shared" si="11"/>
        <v>0</v>
      </c>
      <c r="P12">
        <f t="shared" si="5"/>
        <v>-0.70038980483312163</v>
      </c>
      <c r="Q12">
        <f t="shared" si="12"/>
        <v>0.15890464359093359</v>
      </c>
      <c r="W12">
        <v>7</v>
      </c>
      <c r="X12">
        <f t="shared" si="6"/>
        <v>0.14583333333333334</v>
      </c>
      <c r="Y12">
        <v>0</v>
      </c>
      <c r="Z12">
        <f t="shared" si="13"/>
        <v>5.2522412420231958E-2</v>
      </c>
    </row>
    <row r="13" spans="1:26" x14ac:dyDescent="0.4">
      <c r="A13" s="7" t="s">
        <v>6</v>
      </c>
      <c r="B13" s="8">
        <f>B22/a0_raw</f>
        <v>0</v>
      </c>
      <c r="E13">
        <v>12.6012</v>
      </c>
      <c r="F13">
        <f t="shared" si="0"/>
        <v>1.649493222767321E-3</v>
      </c>
      <c r="G13">
        <f t="shared" si="1"/>
        <v>0.1230247300579832</v>
      </c>
      <c r="H13">
        <f t="shared" si="2"/>
        <v>-1.4465660762565792E-3</v>
      </c>
      <c r="I13">
        <f t="shared" si="3"/>
        <v>0.12302345332579437</v>
      </c>
      <c r="J13">
        <f t="shared" si="4"/>
        <v>1.0146319925649108E-4</v>
      </c>
      <c r="K13">
        <f t="shared" si="7"/>
        <v>0.99992084088208522</v>
      </c>
      <c r="L13">
        <f t="shared" si="8"/>
        <v>-6.8759457710355985E-4</v>
      </c>
      <c r="M13">
        <f t="shared" si="9"/>
        <v>-1.2582540466645753E-2</v>
      </c>
      <c r="N13">
        <f t="shared" si="10"/>
        <v>-0.72092646429137097</v>
      </c>
      <c r="O13">
        <f t="shared" si="11"/>
        <v>0</v>
      </c>
      <c r="P13">
        <f t="shared" si="5"/>
        <v>-0.72092646429137097</v>
      </c>
      <c r="Q13">
        <f t="shared" si="12"/>
        <v>0.15890327652622516</v>
      </c>
      <c r="W13">
        <v>8</v>
      </c>
      <c r="X13">
        <f t="shared" si="6"/>
        <v>0.16666666666666666</v>
      </c>
      <c r="Y13">
        <v>0</v>
      </c>
      <c r="Z13">
        <f t="shared" si="13"/>
        <v>4.6060919472141866E-2</v>
      </c>
    </row>
    <row r="14" spans="1:26" x14ac:dyDescent="0.4">
      <c r="A14" s="7"/>
      <c r="B14" s="8"/>
      <c r="E14">
        <v>12.970700000000001</v>
      </c>
      <c r="F14">
        <f t="shared" si="0"/>
        <v>1.6978606596632138E-3</v>
      </c>
      <c r="G14">
        <f t="shared" si="1"/>
        <v>0.12302480105047842</v>
      </c>
      <c r="H14">
        <f t="shared" si="2"/>
        <v>-1.4889831205761651E-3</v>
      </c>
      <c r="I14">
        <f t="shared" si="3"/>
        <v>0.123023448346329</v>
      </c>
      <c r="J14">
        <f t="shared" si="4"/>
        <v>1.044383616706456E-4</v>
      </c>
      <c r="K14">
        <f t="shared" si="7"/>
        <v>0.99991613110721411</v>
      </c>
      <c r="L14">
        <f t="shared" si="8"/>
        <v>-7.2850649674860803E-4</v>
      </c>
      <c r="M14">
        <f t="shared" si="9"/>
        <v>-1.2951452825394227E-2</v>
      </c>
      <c r="N14">
        <f t="shared" si="10"/>
        <v>-0.74206358545787476</v>
      </c>
      <c r="O14">
        <f t="shared" si="11"/>
        <v>0</v>
      </c>
      <c r="P14">
        <f t="shared" si="5"/>
        <v>-0.74206358545787476</v>
      </c>
      <c r="Q14">
        <f t="shared" si="12"/>
        <v>0.15890182804468325</v>
      </c>
      <c r="W14">
        <v>9</v>
      </c>
      <c r="X14">
        <f t="shared" si="6"/>
        <v>0.1875</v>
      </c>
      <c r="Y14">
        <v>0</v>
      </c>
      <c r="Z14">
        <f t="shared" si="13"/>
        <v>4.0394342240873175E-2</v>
      </c>
    </row>
    <row r="15" spans="1:26" x14ac:dyDescent="0.4">
      <c r="A15" s="7" t="s">
        <v>7</v>
      </c>
      <c r="B15" s="8">
        <f>(B24/a0_raw)*(10^(out_gain/20))</f>
        <v>6.1511768503621556E-2</v>
      </c>
      <c r="E15">
        <v>13.351000000000001</v>
      </c>
      <c r="F15">
        <f t="shared" si="0"/>
        <v>1.7476418132532222E-3</v>
      </c>
      <c r="G15">
        <f t="shared" si="1"/>
        <v>0.12302487626041969</v>
      </c>
      <c r="H15">
        <f t="shared" si="2"/>
        <v>-1.5326399557866962E-3</v>
      </c>
      <c r="I15">
        <f t="shared" si="3"/>
        <v>0.12302344307104887</v>
      </c>
      <c r="J15">
        <f t="shared" si="4"/>
        <v>1.0750048392180243E-4</v>
      </c>
      <c r="K15">
        <f t="shared" si="7"/>
        <v>0.9999111416112737</v>
      </c>
      <c r="L15">
        <f t="shared" si="8"/>
        <v>-7.7184845100564548E-4</v>
      </c>
      <c r="M15">
        <f t="shared" si="9"/>
        <v>-1.3331144341435452E-2</v>
      </c>
      <c r="N15">
        <f t="shared" si="10"/>
        <v>-0.76381830684396068</v>
      </c>
      <c r="O15">
        <f t="shared" si="11"/>
        <v>0</v>
      </c>
      <c r="P15">
        <f t="shared" si="5"/>
        <v>-0.76381830684396068</v>
      </c>
      <c r="Q15">
        <f t="shared" si="12"/>
        <v>0.15890029352620677</v>
      </c>
      <c r="W15">
        <v>10</v>
      </c>
      <c r="X15">
        <f t="shared" si="6"/>
        <v>0.20833333333333334</v>
      </c>
      <c r="Y15">
        <v>0</v>
      </c>
      <c r="Z15">
        <f t="shared" si="13"/>
        <v>3.5424887383319871E-2</v>
      </c>
    </row>
    <row r="16" spans="1:26" x14ac:dyDescent="0.4">
      <c r="A16" s="7" t="s">
        <v>8</v>
      </c>
      <c r="B16" s="8">
        <f>(B25/a0_raw)*(10^(out_gain/20))</f>
        <v>6.1511768503621556E-2</v>
      </c>
      <c r="E16">
        <v>13.7425</v>
      </c>
      <c r="F16">
        <f t="shared" si="0"/>
        <v>1.7988890434149055E-3</v>
      </c>
      <c r="G16">
        <f t="shared" si="1"/>
        <v>0.12302495595556273</v>
      </c>
      <c r="H16">
        <f t="shared" si="2"/>
        <v>-1.5775824997668075E-3</v>
      </c>
      <c r="I16">
        <f t="shared" si="3"/>
        <v>0.12302343748117345</v>
      </c>
      <c r="J16">
        <f t="shared" si="4"/>
        <v>1.1065278672344703E-4</v>
      </c>
      <c r="K16">
        <f t="shared" si="7"/>
        <v>0.99990585464400372</v>
      </c>
      <c r="L16">
        <f t="shared" si="8"/>
        <v>-8.1777466756766289E-4</v>
      </c>
      <c r="M16">
        <f t="shared" si="9"/>
        <v>-1.3722013938044064E-2</v>
      </c>
      <c r="N16">
        <f t="shared" si="10"/>
        <v>-0.78621348506961519</v>
      </c>
      <c r="O16">
        <f t="shared" si="11"/>
        <v>0</v>
      </c>
      <c r="P16">
        <f t="shared" si="5"/>
        <v>-0.78621348506961519</v>
      </c>
      <c r="Q16">
        <f t="shared" si="12"/>
        <v>0.1588986677001176</v>
      </c>
      <c r="W16">
        <v>11</v>
      </c>
      <c r="X16">
        <f t="shared" si="6"/>
        <v>0.22916666666666666</v>
      </c>
      <c r="Y16">
        <v>0</v>
      </c>
      <c r="Z16">
        <f t="shared" si="13"/>
        <v>3.1066792439340598E-2</v>
      </c>
    </row>
    <row r="17" spans="1:26" ht="15" thickBot="1" x14ac:dyDescent="0.45">
      <c r="A17" s="4" t="s">
        <v>9</v>
      </c>
      <c r="B17" s="5">
        <f>(B26/a0_raw)*(10^(out_gain/20))</f>
        <v>0</v>
      </c>
      <c r="E17">
        <v>14.1455</v>
      </c>
      <c r="F17">
        <f t="shared" si="0"/>
        <v>1.8516416200564342E-3</v>
      </c>
      <c r="G17">
        <f t="shared" si="1"/>
        <v>0.12302504039734252</v>
      </c>
      <c r="H17">
        <f t="shared" si="2"/>
        <v>-1.6238451907739373E-3</v>
      </c>
      <c r="I17">
        <f t="shared" si="3"/>
        <v>0.12302343155836544</v>
      </c>
      <c r="J17">
        <f t="shared" si="4"/>
        <v>1.138976856000645E-4</v>
      </c>
      <c r="K17">
        <f t="shared" si="7"/>
        <v>0.99990025287633588</v>
      </c>
      <c r="L17">
        <f t="shared" si="8"/>
        <v>-8.6643572081486725E-4</v>
      </c>
      <c r="M17">
        <f t="shared" si="9"/>
        <v>-1.4124360655006551E-2</v>
      </c>
      <c r="N17">
        <f t="shared" si="10"/>
        <v>-0.80926625385251039</v>
      </c>
      <c r="O17">
        <f t="shared" si="11"/>
        <v>0</v>
      </c>
      <c r="P17">
        <f t="shared" si="5"/>
        <v>-0.80926625385251039</v>
      </c>
      <c r="Q17">
        <f t="shared" si="12"/>
        <v>0.15889694501582002</v>
      </c>
      <c r="W17">
        <v>12</v>
      </c>
      <c r="X17">
        <f t="shared" si="6"/>
        <v>0.25</v>
      </c>
      <c r="Y17">
        <v>0</v>
      </c>
      <c r="Z17">
        <f t="shared" si="13"/>
        <v>2.7244845749983041E-2</v>
      </c>
    </row>
    <row r="18" spans="1:26" ht="15" thickBot="1" x14ac:dyDescent="0.45">
      <c r="E18">
        <v>14.5602</v>
      </c>
      <c r="F18">
        <f t="shared" si="0"/>
        <v>1.9059257231165878E-3</v>
      </c>
      <c r="G18">
        <f t="shared" si="1"/>
        <v>0.12302512983844127</v>
      </c>
      <c r="H18">
        <f t="shared" si="2"/>
        <v>-1.6714509874462575E-3</v>
      </c>
      <c r="I18">
        <f t="shared" si="3"/>
        <v>0.12302342528490157</v>
      </c>
      <c r="J18">
        <f t="shared" si="4"/>
        <v>1.1723679088727493E-4</v>
      </c>
      <c r="K18">
        <f t="shared" si="7"/>
        <v>0.99989431956185904</v>
      </c>
      <c r="L18">
        <f t="shared" si="8"/>
        <v>-9.1797712956181033E-4</v>
      </c>
      <c r="M18">
        <f t="shared" si="9"/>
        <v>-1.4538383650571252E-2</v>
      </c>
      <c r="N18">
        <f t="shared" si="10"/>
        <v>-0.83298802411973127</v>
      </c>
      <c r="O18">
        <f t="shared" si="11"/>
        <v>0</v>
      </c>
      <c r="P18">
        <f t="shared" si="5"/>
        <v>-0.83298802411973127</v>
      </c>
      <c r="Q18">
        <f t="shared" si="12"/>
        <v>0.1588951200815911</v>
      </c>
      <c r="W18">
        <v>13</v>
      </c>
      <c r="X18">
        <f t="shared" si="6"/>
        <v>0.27083333333333331</v>
      </c>
      <c r="Y18">
        <v>0</v>
      </c>
      <c r="Z18">
        <f t="shared" si="13"/>
        <v>2.3893088460603371E-2</v>
      </c>
    </row>
    <row r="19" spans="1:26" x14ac:dyDescent="0.4">
      <c r="A19" s="6" t="s">
        <v>27</v>
      </c>
      <c r="B19" s="3"/>
      <c r="E19">
        <v>14.9872</v>
      </c>
      <c r="F19">
        <f t="shared" si="0"/>
        <v>1.9618198924117062E-3</v>
      </c>
      <c r="G19">
        <f t="shared" si="1"/>
        <v>0.12302522463270971</v>
      </c>
      <c r="H19">
        <f t="shared" si="2"/>
        <v>-1.7204687666701702E-3</v>
      </c>
      <c r="I19">
        <f t="shared" si="3"/>
        <v>0.12302341863596246</v>
      </c>
      <c r="J19">
        <f t="shared" si="4"/>
        <v>1.2067493366010766E-4</v>
      </c>
      <c r="K19">
        <f t="shared" si="7"/>
        <v>0.99988803124518044</v>
      </c>
      <c r="L19">
        <f t="shared" si="8"/>
        <v>-9.7260269884698954E-4</v>
      </c>
      <c r="M19">
        <f t="shared" si="9"/>
        <v>-1.4964681378669464E-2</v>
      </c>
      <c r="N19">
        <f t="shared" si="10"/>
        <v>-0.85741308475577438</v>
      </c>
      <c r="O19">
        <f t="shared" si="11"/>
        <v>0</v>
      </c>
      <c r="P19">
        <f t="shared" si="5"/>
        <v>-0.85741308475577438</v>
      </c>
      <c r="Q19">
        <f t="shared" si="12"/>
        <v>0.15889318654724907</v>
      </c>
      <c r="W19">
        <v>14</v>
      </c>
      <c r="X19">
        <f t="shared" si="6"/>
        <v>0.29166666666666669</v>
      </c>
      <c r="Y19">
        <v>0</v>
      </c>
      <c r="Z19">
        <f t="shared" si="13"/>
        <v>2.0953676208152999E-2</v>
      </c>
    </row>
    <row r="20" spans="1:26" x14ac:dyDescent="0.4">
      <c r="A20" s="7" t="s">
        <v>4</v>
      </c>
      <c r="B20" s="8">
        <v>1</v>
      </c>
      <c r="E20">
        <v>15.4267</v>
      </c>
      <c r="F20">
        <f t="shared" si="0"/>
        <v>2.0193503078805692E-3</v>
      </c>
      <c r="G20">
        <f t="shared" si="1"/>
        <v>0.12302532506327568</v>
      </c>
      <c r="H20">
        <f t="shared" si="2"/>
        <v>-1.7709214869777727E-3</v>
      </c>
      <c r="I20">
        <f t="shared" si="3"/>
        <v>0.12302341159168934</v>
      </c>
      <c r="J20">
        <f t="shared" si="4"/>
        <v>1.2421372424674265E-4</v>
      </c>
      <c r="K20">
        <f t="shared" si="7"/>
        <v>0.99988136916514181</v>
      </c>
      <c r="L20">
        <f t="shared" si="8"/>
        <v>-1.0304754635406218E-3</v>
      </c>
      <c r="M20">
        <f t="shared" si="9"/>
        <v>-1.5403452890722757E-2</v>
      </c>
      <c r="N20">
        <f t="shared" si="10"/>
        <v>-0.88255284056700167</v>
      </c>
      <c r="O20">
        <f t="shared" si="11"/>
        <v>0</v>
      </c>
      <c r="P20">
        <f t="shared" si="5"/>
        <v>-0.88255284056700167</v>
      </c>
      <c r="Q20">
        <f t="shared" si="12"/>
        <v>0.15889113772738753</v>
      </c>
      <c r="W20">
        <v>15</v>
      </c>
      <c r="X20">
        <f t="shared" si="6"/>
        <v>0.3125</v>
      </c>
      <c r="Y20">
        <v>0</v>
      </c>
      <c r="Z20">
        <f t="shared" si="13"/>
        <v>1.8375880847721498E-2</v>
      </c>
    </row>
    <row r="21" spans="1:26" x14ac:dyDescent="0.4">
      <c r="A21" s="7" t="s">
        <v>5</v>
      </c>
      <c r="B21" s="8">
        <f>-gamma</f>
        <v>-0.87697646299275689</v>
      </c>
      <c r="E21">
        <v>15.879</v>
      </c>
      <c r="F21">
        <f t="shared" si="0"/>
        <v>2.0785562394313468E-3</v>
      </c>
      <c r="G21">
        <f t="shared" si="1"/>
        <v>0.12302543144938027</v>
      </c>
      <c r="H21">
        <f t="shared" si="2"/>
        <v>-1.8228435864196648E-3</v>
      </c>
      <c r="I21">
        <f t="shared" si="3"/>
        <v>0.1230234041296904</v>
      </c>
      <c r="J21">
        <f t="shared" si="4"/>
        <v>1.2785557815715717E-4</v>
      </c>
      <c r="K21">
        <f t="shared" si="7"/>
        <v>0.99987431216776901</v>
      </c>
      <c r="L21">
        <f t="shared" si="8"/>
        <v>-1.0917792527271692E-3</v>
      </c>
      <c r="M21">
        <f t="shared" si="9"/>
        <v>-1.5854997018216688E-2</v>
      </c>
      <c r="N21">
        <f t="shared" si="10"/>
        <v>-0.90842441333632107</v>
      </c>
      <c r="O21">
        <f t="shared" si="11"/>
        <v>0</v>
      </c>
      <c r="P21">
        <f t="shared" si="5"/>
        <v>-0.90842441333632107</v>
      </c>
      <c r="Q21">
        <f t="shared" si="12"/>
        <v>0.15888896731102412</v>
      </c>
      <c r="W21">
        <v>16</v>
      </c>
      <c r="X21">
        <f t="shared" si="6"/>
        <v>0.33333333333333331</v>
      </c>
      <c r="Y21">
        <v>0</v>
      </c>
      <c r="Z21">
        <f t="shared" si="13"/>
        <v>1.6115214990211141E-2</v>
      </c>
    </row>
    <row r="22" spans="1:26" x14ac:dyDescent="0.4">
      <c r="A22" s="7" t="s">
        <v>6</v>
      </c>
      <c r="B22" s="8">
        <v>0</v>
      </c>
      <c r="E22">
        <v>16.3446</v>
      </c>
      <c r="F22">
        <f t="shared" si="0"/>
        <v>2.1395031369109887E-3</v>
      </c>
      <c r="G22">
        <f t="shared" si="1"/>
        <v>0.12302554417481304</v>
      </c>
      <c r="H22">
        <f t="shared" si="2"/>
        <v>-1.8762924621227844E-3</v>
      </c>
      <c r="I22">
        <f t="shared" si="3"/>
        <v>0.12302339622304637</v>
      </c>
      <c r="J22">
        <f t="shared" si="4"/>
        <v>1.3160452126768202E-4</v>
      </c>
      <c r="K22">
        <f t="shared" si="7"/>
        <v>0.99986683482060168</v>
      </c>
      <c r="L22">
        <f t="shared" si="8"/>
        <v>-1.1567350720131072E-3</v>
      </c>
      <c r="M22">
        <f t="shared" si="9"/>
        <v>-1.6319812192369332E-2</v>
      </c>
      <c r="N22">
        <f t="shared" si="10"/>
        <v>-0.93505636106890588</v>
      </c>
      <c r="O22">
        <f t="shared" si="11"/>
        <v>0</v>
      </c>
      <c r="P22">
        <f t="shared" si="5"/>
        <v>-0.93505636106890588</v>
      </c>
      <c r="Q22">
        <f t="shared" si="12"/>
        <v>0.15888666793495132</v>
      </c>
      <c r="W22">
        <v>17</v>
      </c>
      <c r="X22">
        <f t="shared" si="6"/>
        <v>0.35416666666666669</v>
      </c>
      <c r="Y22">
        <v>0</v>
      </c>
      <c r="Z22">
        <f t="shared" si="13"/>
        <v>1.4132664242483222E-2</v>
      </c>
    </row>
    <row r="23" spans="1:26" x14ac:dyDescent="0.4">
      <c r="A23" s="7"/>
      <c r="B23" s="8"/>
      <c r="E23">
        <v>16.823899999999998</v>
      </c>
      <c r="F23">
        <f t="shared" si="0"/>
        <v>2.2022433601970549E-3</v>
      </c>
      <c r="G23">
        <f t="shared" si="1"/>
        <v>0.12302566361985379</v>
      </c>
      <c r="H23">
        <f t="shared" si="2"/>
        <v>-1.9313140315684776E-3</v>
      </c>
      <c r="I23">
        <f t="shared" si="3"/>
        <v>0.12302338784508413</v>
      </c>
      <c r="J23">
        <f t="shared" si="4"/>
        <v>1.3546377426393647E-4</v>
      </c>
      <c r="K23">
        <f t="shared" si="7"/>
        <v>0.99985891192778475</v>
      </c>
      <c r="L23">
        <f t="shared" si="8"/>
        <v>-1.2255618826238004E-3</v>
      </c>
      <c r="M23">
        <f t="shared" si="9"/>
        <v>-1.6798296936366919E-2</v>
      </c>
      <c r="N23">
        <f t="shared" si="10"/>
        <v>-0.96247151746136528</v>
      </c>
      <c r="O23">
        <f t="shared" si="11"/>
        <v>0</v>
      </c>
      <c r="P23">
        <f t="shared" si="5"/>
        <v>-0.96247151746136528</v>
      </c>
      <c r="Q23">
        <f t="shared" si="12"/>
        <v>0.15888423159039503</v>
      </c>
      <c r="W23">
        <v>18</v>
      </c>
      <c r="X23">
        <f t="shared" si="6"/>
        <v>0.375</v>
      </c>
      <c r="Y23">
        <v>0</v>
      </c>
      <c r="Z23">
        <f t="shared" si="13"/>
        <v>1.2394013900037146E-2</v>
      </c>
    </row>
    <row r="24" spans="1:26" x14ac:dyDescent="0.4">
      <c r="A24" s="7" t="s">
        <v>7</v>
      </c>
      <c r="B24" s="8">
        <f>(1-gamma)/2</f>
        <v>6.1511768503621556E-2</v>
      </c>
      <c r="E24">
        <v>17.3172</v>
      </c>
      <c r="F24">
        <f t="shared" si="0"/>
        <v>2.2668161791977153E-3</v>
      </c>
      <c r="G24">
        <f t="shared" si="1"/>
        <v>0.12302579015858273</v>
      </c>
      <c r="H24">
        <f t="shared" si="2"/>
        <v>-1.9879427325939724E-3</v>
      </c>
      <c r="I24">
        <f t="shared" si="3"/>
        <v>0.12302337896956542</v>
      </c>
      <c r="J24">
        <f t="shared" si="4"/>
        <v>1.3943575264093174E-4</v>
      </c>
      <c r="K24">
        <f t="shared" si="7"/>
        <v>0.9998505187087785</v>
      </c>
      <c r="L24">
        <f t="shared" si="8"/>
        <v>-1.2984750497869364E-3</v>
      </c>
      <c r="M24">
        <f t="shared" si="9"/>
        <v>-1.7290749866859745E-2</v>
      </c>
      <c r="N24">
        <f t="shared" si="10"/>
        <v>-0.99068699198745347</v>
      </c>
      <c r="O24">
        <f t="shared" si="11"/>
        <v>0</v>
      </c>
      <c r="P24">
        <f t="shared" si="5"/>
        <v>-0.99068699198745347</v>
      </c>
      <c r="Q24">
        <f t="shared" si="12"/>
        <v>0.15888165037101667</v>
      </c>
      <c r="W24">
        <v>19</v>
      </c>
      <c r="X24">
        <f t="shared" si="6"/>
        <v>0.39583333333333331</v>
      </c>
      <c r="Y24">
        <v>0</v>
      </c>
      <c r="Z24">
        <f t="shared" si="13"/>
        <v>1.0869258472337641E-2</v>
      </c>
    </row>
    <row r="25" spans="1:26" x14ac:dyDescent="0.4">
      <c r="A25" s="7" t="s">
        <v>8</v>
      </c>
      <c r="B25" s="8">
        <f>(1-gamma)/2</f>
        <v>6.1511768503621556E-2</v>
      </c>
      <c r="E25">
        <v>17.824999999999999</v>
      </c>
      <c r="F25">
        <f t="shared" si="0"/>
        <v>2.3332870437599192E-3</v>
      </c>
      <c r="G25">
        <f t="shared" si="1"/>
        <v>0.12302592423625558</v>
      </c>
      <c r="H25">
        <f t="shared" si="2"/>
        <v>-2.0462359620862214E-3</v>
      </c>
      <c r="I25">
        <f t="shared" si="3"/>
        <v>0.12302336956525969</v>
      </c>
      <c r="J25">
        <f t="shared" si="4"/>
        <v>1.4352448225816585E-4</v>
      </c>
      <c r="K25">
        <f t="shared" si="7"/>
        <v>0.99984162566657775</v>
      </c>
      <c r="L25">
        <f t="shared" si="8"/>
        <v>-1.3757309247176559E-3</v>
      </c>
      <c r="M25">
        <f t="shared" si="9"/>
        <v>-1.7797669173445385E-2</v>
      </c>
      <c r="N25">
        <f t="shared" si="10"/>
        <v>-1.0197313288085088</v>
      </c>
      <c r="O25">
        <f t="shared" si="11"/>
        <v>0</v>
      </c>
      <c r="P25">
        <f t="shared" si="5"/>
        <v>-1.0197313288085088</v>
      </c>
      <c r="Q25">
        <f t="shared" si="12"/>
        <v>0.15887891569874055</v>
      </c>
      <c r="W25">
        <v>20</v>
      </c>
      <c r="X25">
        <f t="shared" si="6"/>
        <v>0.41666666666666669</v>
      </c>
      <c r="Y25">
        <v>0</v>
      </c>
      <c r="Z25">
        <f t="shared" si="13"/>
        <v>9.5320838504247205E-3</v>
      </c>
    </row>
    <row r="26" spans="1:26" ht="15" thickBot="1" x14ac:dyDescent="0.45">
      <c r="A26" s="4" t="s">
        <v>9</v>
      </c>
      <c r="B26" s="5">
        <v>0</v>
      </c>
      <c r="E26">
        <v>18.3476</v>
      </c>
      <c r="F26">
        <f t="shared" si="0"/>
        <v>2.4016952237918372E-3</v>
      </c>
      <c r="G26">
        <f t="shared" si="1"/>
        <v>0.12302606626751222</v>
      </c>
      <c r="H26">
        <f t="shared" si="2"/>
        <v>-2.1062281577097376E-3</v>
      </c>
      <c r="I26">
        <f t="shared" si="3"/>
        <v>0.1230233596030838</v>
      </c>
      <c r="J26">
        <f t="shared" si="4"/>
        <v>1.4773237859853572E-4</v>
      </c>
      <c r="K26">
        <f t="shared" si="7"/>
        <v>0.99983220534007233</v>
      </c>
      <c r="L26">
        <f t="shared" si="8"/>
        <v>-1.4575681874876515E-3</v>
      </c>
      <c r="M26">
        <f t="shared" si="9"/>
        <v>-1.8319353298908769E-2</v>
      </c>
      <c r="N26">
        <f t="shared" si="10"/>
        <v>-1.0496216274365342</v>
      </c>
      <c r="O26">
        <f t="shared" si="11"/>
        <v>0</v>
      </c>
      <c r="P26">
        <f t="shared" si="5"/>
        <v>-1.0496216274365342</v>
      </c>
      <c r="Q26">
        <f t="shared" si="12"/>
        <v>0.15887601856117572</v>
      </c>
      <c r="W26">
        <v>21</v>
      </c>
      <c r="X26">
        <f t="shared" si="6"/>
        <v>0.4375</v>
      </c>
      <c r="Y26">
        <v>0</v>
      </c>
      <c r="Z26">
        <f t="shared" si="13"/>
        <v>8.359413180095851E-3</v>
      </c>
    </row>
    <row r="27" spans="1:26" ht="15" thickBot="1" x14ac:dyDescent="0.45">
      <c r="E27">
        <v>18.8856</v>
      </c>
      <c r="F27">
        <f t="shared" si="0"/>
        <v>2.4721192591098083E-3</v>
      </c>
      <c r="G27">
        <f t="shared" si="1"/>
        <v>0.12302621677129388</v>
      </c>
      <c r="H27">
        <f t="shared" si="2"/>
        <v>-2.1679881957178378E-3</v>
      </c>
      <c r="I27">
        <f t="shared" si="3"/>
        <v>0.12302334904663881</v>
      </c>
      <c r="J27">
        <f t="shared" si="4"/>
        <v>1.5206427269266547E-4</v>
      </c>
      <c r="K27">
        <f t="shared" si="7"/>
        <v>0.99982222335606563</v>
      </c>
      <c r="L27">
        <f t="shared" si="8"/>
        <v>-1.5442855824611371E-3</v>
      </c>
      <c r="M27">
        <f t="shared" si="9"/>
        <v>-1.8856400059776401E-2</v>
      </c>
      <c r="N27">
        <f t="shared" si="10"/>
        <v>-1.0803921402354211</v>
      </c>
      <c r="O27">
        <f t="shared" si="11"/>
        <v>0</v>
      </c>
      <c r="P27">
        <f t="shared" si="5"/>
        <v>-1.0803921402354211</v>
      </c>
      <c r="Q27">
        <f t="shared" si="12"/>
        <v>0.15887294918880038</v>
      </c>
      <c r="W27">
        <v>22</v>
      </c>
      <c r="X27">
        <f t="shared" si="6"/>
        <v>0.45833333333333331</v>
      </c>
      <c r="Y27">
        <v>0</v>
      </c>
      <c r="Z27">
        <f t="shared" si="13"/>
        <v>7.3310086033754936E-3</v>
      </c>
    </row>
    <row r="28" spans="1:26" x14ac:dyDescent="0.4">
      <c r="A28" s="6" t="s">
        <v>34</v>
      </c>
      <c r="B28" s="3"/>
      <c r="E28">
        <v>19.439399999999999</v>
      </c>
      <c r="F28">
        <f t="shared" si="0"/>
        <v>2.5446115095913925E-3</v>
      </c>
      <c r="G28">
        <f t="shared" si="1"/>
        <v>0.1230263762379411</v>
      </c>
      <c r="H28">
        <f t="shared" si="2"/>
        <v>-2.2315619931252283E-3</v>
      </c>
      <c r="I28">
        <f t="shared" si="3"/>
        <v>0.12302333786153191</v>
      </c>
      <c r="J28">
        <f t="shared" si="4"/>
        <v>1.5652338519344397E-4</v>
      </c>
      <c r="K28">
        <f t="shared" si="7"/>
        <v>0.99981164724501737</v>
      </c>
      <c r="L28">
        <f t="shared" si="8"/>
        <v>-1.6361653357665781E-3</v>
      </c>
      <c r="M28">
        <f t="shared" si="9"/>
        <v>-1.94092075095047E-2</v>
      </c>
      <c r="N28">
        <f t="shared" si="10"/>
        <v>-1.1120656739882431</v>
      </c>
      <c r="O28">
        <f t="shared" si="11"/>
        <v>0</v>
      </c>
      <c r="P28">
        <f t="shared" si="5"/>
        <v>-1.1120656739882431</v>
      </c>
      <c r="Q28">
        <f t="shared" si="12"/>
        <v>0.15886969700665132</v>
      </c>
      <c r="W28">
        <v>23</v>
      </c>
      <c r="X28">
        <f t="shared" si="6"/>
        <v>0.47916666666666663</v>
      </c>
      <c r="Y28">
        <v>0</v>
      </c>
      <c r="Z28">
        <f t="shared" si="13"/>
        <v>6.4291219951577109E-3</v>
      </c>
    </row>
    <row r="29" spans="1:26" x14ac:dyDescent="0.4">
      <c r="A29" s="7" t="s">
        <v>15</v>
      </c>
      <c r="B29" s="8">
        <f>2*PI()*Freq/Fs</f>
        <v>0.1308996938995747</v>
      </c>
      <c r="E29">
        <v>20.009399999999999</v>
      </c>
      <c r="F29">
        <f t="shared" si="0"/>
        <v>2.6192243351141503E-3</v>
      </c>
      <c r="G29">
        <f t="shared" si="1"/>
        <v>0.12302654518217504</v>
      </c>
      <c r="H29">
        <f t="shared" si="2"/>
        <v>-2.2969954668307004E-3</v>
      </c>
      <c r="I29">
        <f t="shared" si="3"/>
        <v>0.12302332601166018</v>
      </c>
      <c r="J29">
        <f t="shared" si="4"/>
        <v>1.6111293674562978E-4</v>
      </c>
      <c r="K29">
        <f t="shared" si="7"/>
        <v>0.99980044292763004</v>
      </c>
      <c r="L29">
        <f t="shared" si="8"/>
        <v>-1.7335036793137794E-3</v>
      </c>
      <c r="M29">
        <f t="shared" si="9"/>
        <v>-1.9978173584899173E-2</v>
      </c>
      <c r="N29">
        <f t="shared" si="10"/>
        <v>-1.1446650287944684</v>
      </c>
      <c r="O29">
        <f t="shared" si="11"/>
        <v>0</v>
      </c>
      <c r="P29">
        <f t="shared" si="5"/>
        <v>-1.1446650287944684</v>
      </c>
      <c r="Q29">
        <f t="shared" si="12"/>
        <v>0.15886625149232611</v>
      </c>
      <c r="W29">
        <v>24</v>
      </c>
      <c r="X29">
        <f t="shared" si="6"/>
        <v>0.5</v>
      </c>
      <c r="Y29">
        <v>0</v>
      </c>
      <c r="Z29">
        <f t="shared" si="13"/>
        <v>5.6381886674623455E-3</v>
      </c>
    </row>
    <row r="30" spans="1:26" ht="15" thickBot="1" x14ac:dyDescent="0.45">
      <c r="A30" s="4" t="s">
        <v>16</v>
      </c>
      <c r="B30" s="5">
        <f>COS(B29)/(1+SIN(B29))</f>
        <v>0.87697646299275689</v>
      </c>
      <c r="E30">
        <v>20.5962</v>
      </c>
      <c r="F30">
        <f t="shared" si="0"/>
        <v>2.6960362754944209E-3</v>
      </c>
      <c r="G30">
        <f t="shared" si="1"/>
        <v>0.12302672420595795</v>
      </c>
      <c r="H30">
        <f t="shared" si="2"/>
        <v>-2.3643574927147849E-3</v>
      </c>
      <c r="I30">
        <f t="shared" si="3"/>
        <v>0.12302331345480153</v>
      </c>
      <c r="J30">
        <f t="shared" si="4"/>
        <v>1.6583775835369953E-4</v>
      </c>
      <c r="K30">
        <f t="shared" si="7"/>
        <v>0.99978857054708048</v>
      </c>
      <c r="L30">
        <f t="shared" si="8"/>
        <v>-1.8366470617797641E-3</v>
      </c>
      <c r="M30">
        <f t="shared" si="9"/>
        <v>-2.056389572731776E-2</v>
      </c>
      <c r="N30">
        <f t="shared" si="10"/>
        <v>-1.1782244355224141</v>
      </c>
      <c r="O30">
        <f t="shared" si="11"/>
        <v>0</v>
      </c>
      <c r="P30">
        <f t="shared" si="5"/>
        <v>-1.1782244355224141</v>
      </c>
      <c r="Q30">
        <f t="shared" si="12"/>
        <v>0.15886260096164531</v>
      </c>
      <c r="W30">
        <v>25</v>
      </c>
      <c r="X30">
        <f t="shared" si="6"/>
        <v>0.52083333333333337</v>
      </c>
      <c r="Y30">
        <v>0</v>
      </c>
      <c r="Z30">
        <f t="shared" si="13"/>
        <v>4.9445587552769728E-3</v>
      </c>
    </row>
    <row r="31" spans="1:26" x14ac:dyDescent="0.4">
      <c r="E31">
        <v>21.200099999999999</v>
      </c>
      <c r="F31">
        <f t="shared" si="0"/>
        <v>2.7750866006403733E-3</v>
      </c>
      <c r="G31">
        <f t="shared" si="1"/>
        <v>0.123026913849269</v>
      </c>
      <c r="H31">
        <f t="shared" si="2"/>
        <v>-2.4336825078510329E-3</v>
      </c>
      <c r="I31">
        <f t="shared" si="3"/>
        <v>0.12302330015308141</v>
      </c>
      <c r="J31">
        <f t="shared" si="4"/>
        <v>1.7070026545909966E-4</v>
      </c>
      <c r="K31">
        <f t="shared" si="7"/>
        <v>0.999775994366364</v>
      </c>
      <c r="L31">
        <f t="shared" si="8"/>
        <v>-1.9459061671769514E-3</v>
      </c>
      <c r="M31">
        <f t="shared" si="9"/>
        <v>-2.1166671784845548E-2</v>
      </c>
      <c r="N31">
        <f t="shared" si="10"/>
        <v>-1.2127609596102911</v>
      </c>
      <c r="O31">
        <f t="shared" si="11"/>
        <v>0</v>
      </c>
      <c r="P31">
        <f t="shared" si="5"/>
        <v>-1.2127609596102911</v>
      </c>
      <c r="Q31">
        <f t="shared" si="12"/>
        <v>0.15885873345420062</v>
      </c>
      <c r="W31">
        <v>26</v>
      </c>
      <c r="X31">
        <f t="shared" si="6"/>
        <v>0.54166666666666663</v>
      </c>
      <c r="Y31">
        <v>0</v>
      </c>
      <c r="Z31">
        <f t="shared" si="13"/>
        <v>4.3362616482626685E-3</v>
      </c>
    </row>
    <row r="32" spans="1:26" x14ac:dyDescent="0.4">
      <c r="E32">
        <v>21.8217</v>
      </c>
      <c r="F32">
        <f t="shared" si="0"/>
        <v>2.8564538503683496E-3</v>
      </c>
      <c r="G32">
        <f t="shared" si="1"/>
        <v>0.12302711477437811</v>
      </c>
      <c r="H32">
        <f t="shared" si="2"/>
        <v>-2.505039387821581E-3</v>
      </c>
      <c r="I32">
        <f t="shared" si="3"/>
        <v>0.12302328606004777</v>
      </c>
      <c r="J32">
        <f t="shared" si="4"/>
        <v>1.7570528904537727E-4</v>
      </c>
      <c r="K32">
        <f t="shared" si="7"/>
        <v>0.99976267054892975</v>
      </c>
      <c r="L32">
        <f t="shared" si="8"/>
        <v>-2.0616620761012327E-3</v>
      </c>
      <c r="M32">
        <f t="shared" si="9"/>
        <v>-2.1787098898622181E-2</v>
      </c>
      <c r="N32">
        <f t="shared" si="10"/>
        <v>-1.2483088147251753</v>
      </c>
      <c r="O32">
        <f t="shared" si="11"/>
        <v>0</v>
      </c>
      <c r="P32">
        <f t="shared" si="5"/>
        <v>-1.2483088147251753</v>
      </c>
      <c r="Q32">
        <f t="shared" si="12"/>
        <v>0.15885463639927511</v>
      </c>
      <c r="W32">
        <v>27</v>
      </c>
      <c r="X32">
        <f t="shared" si="6"/>
        <v>0.5625</v>
      </c>
      <c r="Y32">
        <v>0</v>
      </c>
      <c r="Z32">
        <f t="shared" si="13"/>
        <v>3.8027994029045369E-3</v>
      </c>
    </row>
    <row r="33" spans="5:26" x14ac:dyDescent="0.4">
      <c r="E33">
        <v>22.461600000000001</v>
      </c>
      <c r="F33">
        <f t="shared" si="0"/>
        <v>2.9402165644946874E-3</v>
      </c>
      <c r="G33">
        <f t="shared" si="1"/>
        <v>0.1230273276797812</v>
      </c>
      <c r="H33">
        <f t="shared" si="2"/>
        <v>-2.5784970080294663E-3</v>
      </c>
      <c r="I33">
        <f t="shared" si="3"/>
        <v>0.12302327112670758</v>
      </c>
      <c r="J33">
        <f t="shared" si="4"/>
        <v>1.8085766008351734E-4</v>
      </c>
      <c r="K33">
        <f t="shared" si="7"/>
        <v>0.99974855286790298</v>
      </c>
      <c r="L33">
        <f t="shared" si="8"/>
        <v>-2.184316670794057E-3</v>
      </c>
      <c r="M33">
        <f t="shared" si="9"/>
        <v>-2.2425774029618761E-2</v>
      </c>
      <c r="N33">
        <f t="shared" si="10"/>
        <v>-1.2849022042112441</v>
      </c>
      <c r="O33">
        <f t="shared" si="11"/>
        <v>0</v>
      </c>
      <c r="P33">
        <f t="shared" si="5"/>
        <v>-1.2849022042112441</v>
      </c>
      <c r="Q33">
        <f t="shared" si="12"/>
        <v>0.15885029555863234</v>
      </c>
      <c r="W33">
        <v>28</v>
      </c>
      <c r="X33">
        <f t="shared" si="6"/>
        <v>0.58333333333333337</v>
      </c>
      <c r="Y33">
        <v>0</v>
      </c>
      <c r="Z33">
        <f t="shared" si="13"/>
        <v>3.3349655698301887E-3</v>
      </c>
    </row>
    <row r="34" spans="5:26" x14ac:dyDescent="0.4">
      <c r="E34">
        <v>23.120200000000001</v>
      </c>
      <c r="F34">
        <f t="shared" si="0"/>
        <v>3.0264271028969474E-3</v>
      </c>
      <c r="G34">
        <f t="shared" si="1"/>
        <v>0.12302755323233938</v>
      </c>
      <c r="H34">
        <f t="shared" si="2"/>
        <v>-2.6541012845985833E-3</v>
      </c>
      <c r="I34">
        <f t="shared" si="3"/>
        <v>0.12302325530628669</v>
      </c>
      <c r="J34">
        <f t="shared" si="4"/>
        <v>1.861605991639265E-4</v>
      </c>
      <c r="K34">
        <f t="shared" si="7"/>
        <v>0.99973359720720678</v>
      </c>
      <c r="L34">
        <f t="shared" si="8"/>
        <v>-2.3142535329652046E-3</v>
      </c>
      <c r="M34">
        <f t="shared" si="9"/>
        <v>-2.3083094335088816E-2</v>
      </c>
      <c r="N34">
        <f t="shared" si="10"/>
        <v>-1.3225638835029285</v>
      </c>
      <c r="O34">
        <f t="shared" si="11"/>
        <v>0</v>
      </c>
      <c r="P34">
        <f t="shared" si="5"/>
        <v>-1.3225638835029285</v>
      </c>
      <c r="Q34">
        <f t="shared" si="12"/>
        <v>0.15884569664475323</v>
      </c>
      <c r="W34">
        <v>29</v>
      </c>
      <c r="X34">
        <f t="shared" si="6"/>
        <v>0.60416666666666674</v>
      </c>
      <c r="Y34">
        <v>0</v>
      </c>
      <c r="Z34">
        <f t="shared" si="13"/>
        <v>2.924686309632303E-3</v>
      </c>
    </row>
    <row r="35" spans="5:26" x14ac:dyDescent="0.4">
      <c r="E35">
        <v>23.798200000000001</v>
      </c>
      <c r="F35">
        <f t="shared" si="0"/>
        <v>3.1151770953608592E-3</v>
      </c>
      <c r="G35">
        <f t="shared" si="1"/>
        <v>0.12302779223757165</v>
      </c>
      <c r="H35">
        <f t="shared" si="2"/>
        <v>-2.7319325720855021E-3</v>
      </c>
      <c r="I35">
        <f t="shared" si="3"/>
        <v>0.12302323854228545</v>
      </c>
      <c r="J35">
        <f t="shared" si="4"/>
        <v>1.9161974241378783E-4</v>
      </c>
      <c r="K35">
        <f t="shared" si="7"/>
        <v>0.99971775027140308</v>
      </c>
      <c r="L35">
        <f t="shared" si="8"/>
        <v>-2.4519360383873871E-3</v>
      </c>
      <c r="M35">
        <f t="shared" si="9"/>
        <v>-2.3759756189021264E-2</v>
      </c>
      <c r="N35">
        <f t="shared" si="10"/>
        <v>-1.3613337518907556</v>
      </c>
      <c r="O35">
        <f t="shared" si="11"/>
        <v>0</v>
      </c>
      <c r="P35">
        <f t="shared" si="5"/>
        <v>-1.3613337518907556</v>
      </c>
      <c r="Q35">
        <f t="shared" si="12"/>
        <v>0.15884082427002208</v>
      </c>
      <c r="W35">
        <v>30</v>
      </c>
      <c r="X35">
        <f t="shared" si="6"/>
        <v>0.625</v>
      </c>
      <c r="Y35">
        <v>0</v>
      </c>
      <c r="Z35">
        <f t="shared" si="13"/>
        <v>2.564881055184676E-3</v>
      </c>
    </row>
    <row r="36" spans="5:26" x14ac:dyDescent="0.4">
      <c r="E36">
        <v>24.495999999999999</v>
      </c>
      <c r="F36">
        <f t="shared" si="0"/>
        <v>3.2065189017639823E-3</v>
      </c>
      <c r="G36">
        <f t="shared" si="1"/>
        <v>0.12302804543565971</v>
      </c>
      <c r="H36">
        <f t="shared" si="2"/>
        <v>-2.8120367861997667E-3</v>
      </c>
      <c r="I36">
        <f t="shared" si="3"/>
        <v>0.12302322078278695</v>
      </c>
      <c r="J36">
        <f t="shared" si="4"/>
        <v>1.9723831039444512E-4</v>
      </c>
      <c r="K36">
        <f t="shared" si="7"/>
        <v>0.99970096311376389</v>
      </c>
      <c r="L36">
        <f t="shared" si="8"/>
        <v>-2.5977898284096157E-3</v>
      </c>
      <c r="M36">
        <f t="shared" si="9"/>
        <v>-2.4456156332015366E-2</v>
      </c>
      <c r="N36">
        <f t="shared" si="10"/>
        <v>-1.4012345409366245</v>
      </c>
      <c r="O36">
        <f t="shared" si="11"/>
        <v>0</v>
      </c>
      <c r="P36">
        <f t="shared" si="5"/>
        <v>-1.4012345409366245</v>
      </c>
      <c r="Q36">
        <f t="shared" si="12"/>
        <v>0.15883566226341941</v>
      </c>
      <c r="W36">
        <v>31</v>
      </c>
      <c r="X36">
        <f t="shared" si="6"/>
        <v>0.64583333333333337</v>
      </c>
      <c r="Y36">
        <v>0</v>
      </c>
      <c r="Z36">
        <f t="shared" si="13"/>
        <v>2.2493403157729875E-3</v>
      </c>
    </row>
    <row r="37" spans="5:26" x14ac:dyDescent="0.4">
      <c r="E37">
        <v>25.214300000000001</v>
      </c>
      <c r="F37">
        <f t="shared" si="0"/>
        <v>3.300544151892047E-3</v>
      </c>
      <c r="G37">
        <f t="shared" si="1"/>
        <v>0.12302831371466538</v>
      </c>
      <c r="H37">
        <f t="shared" si="2"/>
        <v>-2.8944942810312248E-3</v>
      </c>
      <c r="I37">
        <f t="shared" si="3"/>
        <v>0.1230232019655019</v>
      </c>
      <c r="J37">
        <f t="shared" si="4"/>
        <v>2.0302193920034513E-4</v>
      </c>
      <c r="K37">
        <f t="shared" si="7"/>
        <v>0.99968317700127685</v>
      </c>
      <c r="L37">
        <f t="shared" si="8"/>
        <v>-2.7523256247652074E-3</v>
      </c>
      <c r="M37">
        <f t="shared" si="9"/>
        <v>-2.5172990668787643E-2</v>
      </c>
      <c r="N37">
        <f t="shared" si="10"/>
        <v>-1.4423061230437355</v>
      </c>
      <c r="O37">
        <f t="shared" si="11"/>
        <v>0</v>
      </c>
      <c r="P37">
        <f t="shared" si="5"/>
        <v>-1.4423061230437355</v>
      </c>
      <c r="Q37">
        <f t="shared" si="12"/>
        <v>0.15883019361730197</v>
      </c>
      <c r="W37">
        <v>32</v>
      </c>
      <c r="X37">
        <f t="shared" si="6"/>
        <v>0.66666666666666663</v>
      </c>
      <c r="Y37">
        <v>0</v>
      </c>
      <c r="Z37">
        <f t="shared" si="13"/>
        <v>1.9726185141936054E-3</v>
      </c>
    </row>
    <row r="38" spans="5:26" x14ac:dyDescent="0.4">
      <c r="E38">
        <v>25.953600000000002</v>
      </c>
      <c r="F38">
        <f t="shared" si="0"/>
        <v>3.3973182955920026E-3</v>
      </c>
      <c r="G38">
        <f t="shared" si="1"/>
        <v>0.12302859793339327</v>
      </c>
      <c r="H38">
        <f t="shared" si="2"/>
        <v>-2.9793624513343164E-3</v>
      </c>
      <c r="I38">
        <f t="shared" si="3"/>
        <v>0.12302318203019311</v>
      </c>
      <c r="J38">
        <f t="shared" si="4"/>
        <v>2.089746545414099E-4</v>
      </c>
      <c r="K38">
        <f t="shared" si="7"/>
        <v>0.99966433516150699</v>
      </c>
      <c r="L38">
        <f t="shared" si="8"/>
        <v>-2.916037175486959E-3</v>
      </c>
      <c r="M38">
        <f t="shared" si="9"/>
        <v>-2.5910755243927719E-2</v>
      </c>
      <c r="N38">
        <f t="shared" si="10"/>
        <v>-1.4845769194735241</v>
      </c>
      <c r="O38">
        <f t="shared" si="11"/>
        <v>0</v>
      </c>
      <c r="P38">
        <f t="shared" si="5"/>
        <v>-1.4845769194735241</v>
      </c>
      <c r="Q38">
        <f t="shared" si="12"/>
        <v>0.15882440006984305</v>
      </c>
      <c r="W38">
        <v>33</v>
      </c>
      <c r="X38">
        <f t="shared" si="6"/>
        <v>0.6875</v>
      </c>
      <c r="Y38">
        <v>0</v>
      </c>
      <c r="Z38">
        <f t="shared" si="13"/>
        <v>1.7299400074115355E-3</v>
      </c>
    </row>
    <row r="39" spans="5:26" x14ac:dyDescent="0.4">
      <c r="E39">
        <v>26.714600000000001</v>
      </c>
      <c r="F39">
        <f t="shared" si="0"/>
        <v>3.4969329626495789E-3</v>
      </c>
      <c r="G39">
        <f t="shared" si="1"/>
        <v>0.12302889907272097</v>
      </c>
      <c r="H39">
        <f t="shared" si="2"/>
        <v>-3.0667216506434897E-3</v>
      </c>
      <c r="I39">
        <f t="shared" si="3"/>
        <v>0.12302316090806109</v>
      </c>
      <c r="J39">
        <f t="shared" si="4"/>
        <v>2.1510209247313007E-4</v>
      </c>
      <c r="K39">
        <f t="shared" si="7"/>
        <v>0.99964437275252349</v>
      </c>
      <c r="L39">
        <f t="shared" si="8"/>
        <v>-3.0894884095660148E-3</v>
      </c>
      <c r="M39">
        <f t="shared" si="9"/>
        <v>-2.6670145403895118E-2</v>
      </c>
      <c r="N39">
        <f t="shared" si="10"/>
        <v>-1.5280867706434205</v>
      </c>
      <c r="O39">
        <f t="shared" si="11"/>
        <v>0</v>
      </c>
      <c r="P39">
        <f t="shared" si="5"/>
        <v>-1.5280867706434205</v>
      </c>
      <c r="Q39">
        <f t="shared" si="12"/>
        <v>0.15881826241019278</v>
      </c>
      <c r="W39">
        <v>34</v>
      </c>
      <c r="X39">
        <f t="shared" si="6"/>
        <v>0.70833333333333337</v>
      </c>
      <c r="Y39">
        <v>0</v>
      </c>
      <c r="Z39">
        <f t="shared" si="13"/>
        <v>1.5171166688894321E-3</v>
      </c>
    </row>
    <row r="40" spans="5:26" x14ac:dyDescent="0.4">
      <c r="E40">
        <v>27.498000000000001</v>
      </c>
      <c r="F40">
        <f t="shared" si="0"/>
        <v>3.5994797828505054E-3</v>
      </c>
      <c r="G40">
        <f t="shared" si="1"/>
        <v>0.12302921816632262</v>
      </c>
      <c r="H40">
        <f t="shared" si="2"/>
        <v>-3.1566522321694792E-3</v>
      </c>
      <c r="I40">
        <f t="shared" si="3"/>
        <v>0.12302313852660324</v>
      </c>
      <c r="J40">
        <f t="shared" si="4"/>
        <v>2.2140988902829076E-4</v>
      </c>
      <c r="K40">
        <f t="shared" si="7"/>
        <v>0.99962322145913729</v>
      </c>
      <c r="L40">
        <f t="shared" si="8"/>
        <v>-3.2732735122642611E-3</v>
      </c>
      <c r="M40">
        <f t="shared" si="9"/>
        <v>-2.7451856169840472E-2</v>
      </c>
      <c r="N40">
        <f t="shared" si="10"/>
        <v>-1.5728754983320283</v>
      </c>
      <c r="O40">
        <f t="shared" si="11"/>
        <v>0</v>
      </c>
      <c r="P40">
        <f t="shared" si="5"/>
        <v>-1.5728754983320283</v>
      </c>
      <c r="Q40">
        <f t="shared" si="12"/>
        <v>0.15881175959708338</v>
      </c>
      <c r="W40">
        <v>35</v>
      </c>
      <c r="X40">
        <f t="shared" si="6"/>
        <v>0.72916666666666674</v>
      </c>
      <c r="Y40">
        <v>0</v>
      </c>
      <c r="Z40">
        <f t="shared" si="13"/>
        <v>1.3304756102300076E-3</v>
      </c>
    </row>
    <row r="41" spans="5:26" x14ac:dyDescent="0.4">
      <c r="E41">
        <v>28.304300000000001</v>
      </c>
      <c r="F41">
        <f t="shared" si="0"/>
        <v>3.7050242060417331E-3</v>
      </c>
      <c r="G41">
        <f t="shared" si="1"/>
        <v>0.123029556217924</v>
      </c>
      <c r="H41">
        <f t="shared" si="2"/>
        <v>-3.2492115897398669E-3</v>
      </c>
      <c r="I41">
        <f t="shared" si="3"/>
        <v>0.12302311481541744</v>
      </c>
      <c r="J41">
        <f t="shared" si="4"/>
        <v>2.2790206985180353E-4</v>
      </c>
      <c r="K41">
        <f t="shared" si="7"/>
        <v>0.99960081498056674</v>
      </c>
      <c r="L41">
        <f t="shared" si="8"/>
        <v>-3.4679692507130402E-3</v>
      </c>
      <c r="M41">
        <f t="shared" si="9"/>
        <v>-2.8256382655025725E-2</v>
      </c>
      <c r="N41">
        <f t="shared" si="10"/>
        <v>-1.6189714704396376</v>
      </c>
      <c r="O41">
        <f t="shared" si="11"/>
        <v>0</v>
      </c>
      <c r="P41">
        <f t="shared" si="5"/>
        <v>-1.6189714704396376</v>
      </c>
      <c r="Q41">
        <f t="shared" si="12"/>
        <v>0.15880487035294721</v>
      </c>
      <c r="W41">
        <v>36</v>
      </c>
      <c r="X41">
        <f t="shared" si="6"/>
        <v>0.75</v>
      </c>
      <c r="Y41">
        <v>0</v>
      </c>
      <c r="Z41">
        <f t="shared" si="13"/>
        <v>1.1667957947576418E-3</v>
      </c>
    </row>
    <row r="42" spans="5:26" x14ac:dyDescent="0.4">
      <c r="E42">
        <v>29.1342</v>
      </c>
      <c r="F42">
        <f t="shared" si="0"/>
        <v>3.8136578620089896E-3</v>
      </c>
      <c r="G42">
        <f t="shared" si="1"/>
        <v>0.12302991436634025</v>
      </c>
      <c r="H42">
        <f t="shared" si="2"/>
        <v>-3.3444800758633464E-3</v>
      </c>
      <c r="I42">
        <f t="shared" si="3"/>
        <v>0.12302308969462641</v>
      </c>
      <c r="J42">
        <f t="shared" si="4"/>
        <v>2.3458427092721179E-4</v>
      </c>
      <c r="K42">
        <f t="shared" si="7"/>
        <v>0.99957707809446794</v>
      </c>
      <c r="L42">
        <f t="shared" si="8"/>
        <v>-3.674230007926669E-3</v>
      </c>
      <c r="M42">
        <f t="shared" si="9"/>
        <v>-2.9084419175376741E-2</v>
      </c>
      <c r="N42">
        <f t="shared" si="10"/>
        <v>-1.6664144683384494</v>
      </c>
      <c r="O42">
        <f t="shared" si="11"/>
        <v>0</v>
      </c>
      <c r="P42">
        <f t="shared" si="5"/>
        <v>-1.6664144683384494</v>
      </c>
      <c r="Q42">
        <f t="shared" si="12"/>
        <v>0.15879757232736166</v>
      </c>
      <c r="W42">
        <v>37</v>
      </c>
      <c r="X42">
        <f t="shared" si="6"/>
        <v>0.77083333333333337</v>
      </c>
      <c r="Y42">
        <v>0</v>
      </c>
      <c r="Z42">
        <f t="shared" si="13"/>
        <v>1.0232524491213795E-3</v>
      </c>
    </row>
    <row r="43" spans="5:26" x14ac:dyDescent="0.4">
      <c r="E43">
        <v>29.988499999999998</v>
      </c>
      <c r="F43">
        <f t="shared" si="0"/>
        <v>3.9254854705073963E-3</v>
      </c>
      <c r="G43">
        <f t="shared" si="1"/>
        <v>0.12303029385498498</v>
      </c>
      <c r="H43">
        <f t="shared" si="2"/>
        <v>-3.4425495221479473E-3</v>
      </c>
      <c r="I43">
        <f t="shared" si="3"/>
        <v>0.12302306307701619</v>
      </c>
      <c r="J43">
        <f t="shared" si="4"/>
        <v>2.4146293339045576E-4</v>
      </c>
      <c r="K43">
        <f t="shared" si="7"/>
        <v>0.99955192868345366</v>
      </c>
      <c r="L43">
        <f t="shared" si="8"/>
        <v>-3.8927701899792279E-3</v>
      </c>
      <c r="M43">
        <f t="shared" si="9"/>
        <v>-2.9936759405893909E-2</v>
      </c>
      <c r="N43">
        <f t="shared" si="10"/>
        <v>-1.7152499662562908</v>
      </c>
      <c r="O43">
        <f t="shared" si="11"/>
        <v>0</v>
      </c>
      <c r="P43">
        <f t="shared" si="5"/>
        <v>-1.7152499662562908</v>
      </c>
      <c r="Q43">
        <f t="shared" si="12"/>
        <v>0.15878984066825816</v>
      </c>
      <c r="W43">
        <v>38</v>
      </c>
      <c r="X43">
        <f t="shared" si="6"/>
        <v>0.79166666666666663</v>
      </c>
      <c r="Y43">
        <v>0</v>
      </c>
      <c r="Z43">
        <f t="shared" si="13"/>
        <v>8.9736831357914329E-4</v>
      </c>
    </row>
    <row r="44" spans="5:26" x14ac:dyDescent="0.4">
      <c r="E44">
        <v>30.867799999999999</v>
      </c>
      <c r="F44">
        <f t="shared" si="0"/>
        <v>4.0405855713532921E-3</v>
      </c>
      <c r="G44">
        <f t="shared" si="1"/>
        <v>0.12303069590184323</v>
      </c>
      <c r="H44">
        <f t="shared" si="2"/>
        <v>-3.5434888007376546E-3</v>
      </c>
      <c r="I44">
        <f t="shared" si="3"/>
        <v>0.12302303487715643</v>
      </c>
      <c r="J44">
        <f t="shared" si="4"/>
        <v>2.4854288798392801E-4</v>
      </c>
      <c r="K44">
        <f t="shared" si="7"/>
        <v>0.99952528635702909</v>
      </c>
      <c r="L44">
        <f t="shared" si="8"/>
        <v>-4.1242893182027755E-3</v>
      </c>
      <c r="M44">
        <f t="shared" si="9"/>
        <v>-3.0813997032739682E-2</v>
      </c>
      <c r="N44">
        <f t="shared" si="10"/>
        <v>-1.7655119799046257</v>
      </c>
      <c r="O44">
        <f t="shared" si="11"/>
        <v>0</v>
      </c>
      <c r="P44">
        <f t="shared" si="5"/>
        <v>-1.7655119799046257</v>
      </c>
      <c r="Q44">
        <f t="shared" si="12"/>
        <v>0.15878164969715461</v>
      </c>
      <c r="W44">
        <v>39</v>
      </c>
      <c r="X44">
        <f t="shared" si="6"/>
        <v>0.8125</v>
      </c>
      <c r="Y44">
        <v>0</v>
      </c>
      <c r="Z44">
        <f t="shared" si="13"/>
        <v>7.8697088964441218E-4</v>
      </c>
    </row>
    <row r="45" spans="5:26" x14ac:dyDescent="0.4">
      <c r="E45">
        <v>31.773</v>
      </c>
      <c r="F45">
        <f t="shared" si="0"/>
        <v>4.1590759742711871E-3</v>
      </c>
      <c r="G45">
        <f t="shared" si="1"/>
        <v>0.12303112192757171</v>
      </c>
      <c r="H45">
        <f t="shared" si="2"/>
        <v>-3.6474012218084685E-3</v>
      </c>
      <c r="I45">
        <f t="shared" si="3"/>
        <v>0.12302300499540123</v>
      </c>
      <c r="J45">
        <f t="shared" si="4"/>
        <v>2.5583138095869507E-4</v>
      </c>
      <c r="K45">
        <f t="shared" si="7"/>
        <v>0.99949705734084493</v>
      </c>
      <c r="L45">
        <f t="shared" si="8"/>
        <v>-4.3696033537922504E-3</v>
      </c>
      <c r="M45">
        <f t="shared" si="9"/>
        <v>-3.1717024556666473E-2</v>
      </c>
      <c r="N45">
        <f t="shared" si="10"/>
        <v>-1.8172516458097798</v>
      </c>
      <c r="O45">
        <f t="shared" si="11"/>
        <v>0</v>
      </c>
      <c r="P45">
        <f t="shared" si="5"/>
        <v>-1.8172516458097798</v>
      </c>
      <c r="Q45">
        <f t="shared" si="12"/>
        <v>0.15877297191889475</v>
      </c>
      <c r="W45">
        <v>40</v>
      </c>
      <c r="X45">
        <f t="shared" si="6"/>
        <v>0.83333333333333337</v>
      </c>
      <c r="Y45">
        <v>0</v>
      </c>
      <c r="Z45">
        <f t="shared" si="13"/>
        <v>6.9015494727861981E-4</v>
      </c>
    </row>
    <row r="46" spans="5:26" x14ac:dyDescent="0.4">
      <c r="E46">
        <v>32.704599999999999</v>
      </c>
      <c r="F46">
        <f t="shared" si="0"/>
        <v>4.2810221291080313E-3</v>
      </c>
      <c r="G46">
        <f t="shared" si="1"/>
        <v>0.12303157323476765</v>
      </c>
      <c r="H46">
        <f t="shared" si="2"/>
        <v>-3.7543441770159216E-3</v>
      </c>
      <c r="I46">
        <f t="shared" si="3"/>
        <v>0.12302297334038545</v>
      </c>
      <c r="J46">
        <f t="shared" si="4"/>
        <v>2.6333243780731923E-4</v>
      </c>
      <c r="K46">
        <f t="shared" ref="K46:K109" si="14">SQRT((I46^2+J46^2)/(G46^2+H46^2))</f>
        <v>0.99946715573568556</v>
      </c>
      <c r="L46">
        <f t="shared" si="8"/>
        <v>-4.6294599742716051E-3</v>
      </c>
      <c r="M46">
        <f t="shared" si="9"/>
        <v>-3.2646334910383157E-2</v>
      </c>
      <c r="N46">
        <f t="shared" si="10"/>
        <v>-1.8704972069355554</v>
      </c>
      <c r="O46">
        <f t="shared" si="11"/>
        <v>0</v>
      </c>
      <c r="P46">
        <f t="shared" si="5"/>
        <v>-1.8704972069355554</v>
      </c>
      <c r="Q46">
        <f t="shared" si="12"/>
        <v>0.1587637789399827</v>
      </c>
      <c r="W46">
        <v>41</v>
      </c>
      <c r="X46">
        <f t="shared" si="6"/>
        <v>0.85416666666666674</v>
      </c>
      <c r="Y46">
        <v>0</v>
      </c>
      <c r="Z46">
        <f t="shared" si="13"/>
        <v>6.0524964458135658E-4</v>
      </c>
    </row>
    <row r="47" spans="5:26" x14ac:dyDescent="0.4">
      <c r="E47">
        <v>33.663600000000002</v>
      </c>
      <c r="F47">
        <f t="shared" si="0"/>
        <v>4.4065549355577233E-3</v>
      </c>
      <c r="G47">
        <f t="shared" si="1"/>
        <v>0.12303205143797435</v>
      </c>
      <c r="H47">
        <f t="shared" si="2"/>
        <v>-3.8644324549250053E-3</v>
      </c>
      <c r="I47">
        <f t="shared" si="3"/>
        <v>0.12302293979886389</v>
      </c>
      <c r="J47">
        <f t="shared" si="4"/>
        <v>2.7105410988343954E-4</v>
      </c>
      <c r="K47">
        <f t="shared" si="14"/>
        <v>0.99943547503196983</v>
      </c>
      <c r="L47">
        <f t="shared" si="8"/>
        <v>-4.904786137655999E-3</v>
      </c>
      <c r="M47">
        <f t="shared" si="9"/>
        <v>-3.3602919241269902E-2</v>
      </c>
      <c r="N47">
        <f t="shared" si="10"/>
        <v>-1.9253054518437118</v>
      </c>
      <c r="O47">
        <f t="shared" si="11"/>
        <v>0</v>
      </c>
      <c r="P47">
        <f t="shared" si="5"/>
        <v>-1.9253054518437118</v>
      </c>
      <c r="Q47">
        <f t="shared" si="12"/>
        <v>0.15875404040133301</v>
      </c>
      <c r="W47">
        <v>42</v>
      </c>
      <c r="X47">
        <f t="shared" si="6"/>
        <v>0.875</v>
      </c>
      <c r="Y47">
        <v>0</v>
      </c>
      <c r="Z47">
        <f t="shared" si="13"/>
        <v>5.3078969253258135E-4</v>
      </c>
    </row>
    <row r="48" spans="5:26" x14ac:dyDescent="0.4">
      <c r="E48">
        <v>34.650700000000001</v>
      </c>
      <c r="F48">
        <f t="shared" si="0"/>
        <v>4.5357660234059934E-3</v>
      </c>
      <c r="G48">
        <f t="shared" si="1"/>
        <v>0.12303255808620583</v>
      </c>
      <c r="H48">
        <f t="shared" si="2"/>
        <v>-3.9777464049921387E-3</v>
      </c>
      <c r="I48">
        <f t="shared" si="3"/>
        <v>0.12302290426218754</v>
      </c>
      <c r="J48">
        <f t="shared" si="4"/>
        <v>2.7900203295651066E-4</v>
      </c>
      <c r="K48">
        <f t="shared" si="14"/>
        <v>0.9994019131284283</v>
      </c>
      <c r="L48">
        <f t="shared" si="8"/>
        <v>-5.1964706858431244E-3</v>
      </c>
      <c r="M48">
        <f t="shared" si="9"/>
        <v>-3.458746880205954E-2</v>
      </c>
      <c r="N48">
        <f t="shared" si="10"/>
        <v>-1.9817159863984171</v>
      </c>
      <c r="O48">
        <f t="shared" si="11"/>
        <v>0</v>
      </c>
      <c r="P48">
        <f t="shared" si="5"/>
        <v>-1.9817159863984171</v>
      </c>
      <c r="Q48">
        <f t="shared" si="12"/>
        <v>0.15874372334983888</v>
      </c>
      <c r="W48">
        <v>43</v>
      </c>
      <c r="X48">
        <f t="shared" si="6"/>
        <v>0.89583333333333337</v>
      </c>
      <c r="Y48">
        <v>0</v>
      </c>
      <c r="Z48">
        <f t="shared" si="13"/>
        <v>4.6549006715023615E-4</v>
      </c>
    </row>
    <row r="49" spans="5:26" x14ac:dyDescent="0.4">
      <c r="E49">
        <v>35.666800000000002</v>
      </c>
      <c r="F49">
        <f t="shared" si="0"/>
        <v>4.6687732023773512E-3</v>
      </c>
      <c r="G49">
        <f t="shared" si="1"/>
        <v>0.12303309491220815</v>
      </c>
      <c r="H49">
        <f t="shared" si="2"/>
        <v>-4.0943893349619249E-3</v>
      </c>
      <c r="I49">
        <f t="shared" si="3"/>
        <v>0.12302286660882035</v>
      </c>
      <c r="J49">
        <f t="shared" si="4"/>
        <v>2.8718345310705908E-4</v>
      </c>
      <c r="K49">
        <f t="shared" si="14"/>
        <v>0.99936635582631628</v>
      </c>
      <c r="L49">
        <f t="shared" si="8"/>
        <v>-5.5055078131599853E-3</v>
      </c>
      <c r="M49">
        <f t="shared" si="9"/>
        <v>-3.5600873654542564E-2</v>
      </c>
      <c r="N49">
        <f t="shared" si="10"/>
        <v>-2.0397798073837721</v>
      </c>
      <c r="O49">
        <f t="shared" si="11"/>
        <v>0</v>
      </c>
      <c r="P49">
        <f t="shared" si="5"/>
        <v>-2.0397798073837721</v>
      </c>
      <c r="Q49">
        <f t="shared" si="12"/>
        <v>0.15873279364824908</v>
      </c>
      <c r="W49">
        <v>44</v>
      </c>
      <c r="X49">
        <f t="shared" si="6"/>
        <v>0.91666666666666663</v>
      </c>
      <c r="Y49">
        <v>0</v>
      </c>
      <c r="Z49">
        <f t="shared" si="13"/>
        <v>4.0822383264767502E-4</v>
      </c>
    </row>
    <row r="50" spans="5:26" x14ac:dyDescent="0.4">
      <c r="E50">
        <v>36.712600000000002</v>
      </c>
      <c r="F50">
        <f t="shared" si="0"/>
        <v>4.805668102257527E-3</v>
      </c>
      <c r="G50">
        <f t="shared" si="1"/>
        <v>0.12303366363049806</v>
      </c>
      <c r="H50">
        <f t="shared" si="2"/>
        <v>-4.2144415928923127E-3</v>
      </c>
      <c r="I50">
        <f t="shared" si="3"/>
        <v>0.12302282671850484</v>
      </c>
      <c r="J50">
        <f t="shared" si="4"/>
        <v>2.9560400600644982E-4</v>
      </c>
      <c r="K50">
        <f t="shared" si="14"/>
        <v>0.99932869021708948</v>
      </c>
      <c r="L50">
        <f t="shared" si="8"/>
        <v>-5.8328807413921754E-3</v>
      </c>
      <c r="M50">
        <f t="shared" si="9"/>
        <v>-3.6643823649562535E-2</v>
      </c>
      <c r="N50">
        <f t="shared" si="10"/>
        <v>-2.0995364403416068</v>
      </c>
      <c r="O50">
        <f t="shared" si="11"/>
        <v>0</v>
      </c>
      <c r="P50">
        <f t="shared" si="5"/>
        <v>-2.0995364403416068</v>
      </c>
      <c r="Q50">
        <f t="shared" si="12"/>
        <v>0.15872121543803452</v>
      </c>
      <c r="W50">
        <v>45</v>
      </c>
      <c r="X50">
        <f t="shared" si="6"/>
        <v>0.9375</v>
      </c>
      <c r="Y50">
        <v>0</v>
      </c>
      <c r="Z50">
        <f t="shared" si="13"/>
        <v>3.5800269286470518E-4</v>
      </c>
    </row>
    <row r="51" spans="5:26" x14ac:dyDescent="0.4">
      <c r="E51">
        <v>37.789099999999998</v>
      </c>
      <c r="F51">
        <f t="shared" si="0"/>
        <v>4.9465816227404185E-3</v>
      </c>
      <c r="G51">
        <f t="shared" si="1"/>
        <v>0.12303426620909153</v>
      </c>
      <c r="H51">
        <f t="shared" si="2"/>
        <v>-4.3380179644438716E-3</v>
      </c>
      <c r="I51">
        <f t="shared" si="3"/>
        <v>0.12302278445320297</v>
      </c>
      <c r="J51">
        <f t="shared" si="4"/>
        <v>3.0427174280460353E-4</v>
      </c>
      <c r="K51">
        <f t="shared" si="14"/>
        <v>0.99928878669552923</v>
      </c>
      <c r="L51">
        <f t="shared" si="8"/>
        <v>-6.1797180811956065E-3</v>
      </c>
      <c r="M51">
        <f t="shared" si="9"/>
        <v>-3.7717307022756552E-2</v>
      </c>
      <c r="N51">
        <f t="shared" si="10"/>
        <v>-2.1610425070030908</v>
      </c>
      <c r="O51">
        <f t="shared" si="11"/>
        <v>0</v>
      </c>
      <c r="P51">
        <f t="shared" si="5"/>
        <v>-2.1610425070030908</v>
      </c>
      <c r="Q51">
        <f t="shared" si="12"/>
        <v>0.15870895046055683</v>
      </c>
      <c r="W51">
        <v>46</v>
      </c>
      <c r="X51">
        <f t="shared" si="6"/>
        <v>0.95833333333333326</v>
      </c>
      <c r="Y51">
        <v>0</v>
      </c>
      <c r="Z51">
        <f t="shared" si="13"/>
        <v>3.1395993533037142E-4</v>
      </c>
    </row>
    <row r="52" spans="5:26" x14ac:dyDescent="0.4">
      <c r="E52">
        <v>38.897199999999998</v>
      </c>
      <c r="F52">
        <f t="shared" si="0"/>
        <v>5.091631573550537E-3</v>
      </c>
      <c r="G52">
        <f t="shared" si="1"/>
        <v>0.12303490466383682</v>
      </c>
      <c r="H52">
        <f t="shared" si="2"/>
        <v>-4.4652217549115128E-3</v>
      </c>
      <c r="I52">
        <f t="shared" si="3"/>
        <v>0.12302273967152166</v>
      </c>
      <c r="J52">
        <f t="shared" si="4"/>
        <v>3.1319390941022353E-4</v>
      </c>
      <c r="K52">
        <f t="shared" si="14"/>
        <v>0.99924651259462816</v>
      </c>
      <c r="L52">
        <f t="shared" si="8"/>
        <v>-6.5471753636967833E-3</v>
      </c>
      <c r="M52">
        <f t="shared" si="9"/>
        <v>-3.8822211381313698E-2</v>
      </c>
      <c r="N52">
        <f t="shared" si="10"/>
        <v>-2.2243488635140247</v>
      </c>
      <c r="O52">
        <f t="shared" si="11"/>
        <v>0</v>
      </c>
      <c r="P52">
        <f t="shared" si="5"/>
        <v>-2.2243488635140247</v>
      </c>
      <c r="Q52">
        <f t="shared" si="12"/>
        <v>0.1586959573216766</v>
      </c>
      <c r="W52">
        <v>47</v>
      </c>
      <c r="X52">
        <f t="shared" si="6"/>
        <v>0.97916666666666663</v>
      </c>
      <c r="Y52">
        <v>0</v>
      </c>
      <c r="Z52">
        <f t="shared" si="13"/>
        <v>2.7533547360746383E-4</v>
      </c>
    </row>
    <row r="53" spans="5:26" x14ac:dyDescent="0.4">
      <c r="E53">
        <v>40.037700000000001</v>
      </c>
      <c r="F53">
        <f t="shared" si="0"/>
        <v>5.2409226744430026E-3</v>
      </c>
      <c r="G53">
        <f t="shared" si="1"/>
        <v>0.1230355810545315</v>
      </c>
      <c r="H53">
        <f t="shared" si="2"/>
        <v>-4.5961447891921248E-3</v>
      </c>
      <c r="I53">
        <f t="shared" si="3"/>
        <v>0.12302269222898518</v>
      </c>
      <c r="J53">
        <f t="shared" si="4"/>
        <v>3.2237694648852566E-4</v>
      </c>
      <c r="K53">
        <f t="shared" si="14"/>
        <v>0.99920173245362787</v>
      </c>
      <c r="L53">
        <f t="shared" si="8"/>
        <v>-6.9364327424999142E-3</v>
      </c>
      <c r="M53">
        <f t="shared" si="9"/>
        <v>-3.9959323672099867E-2</v>
      </c>
      <c r="N53">
        <f t="shared" si="10"/>
        <v>-2.2895005986085248</v>
      </c>
      <c r="O53">
        <f t="shared" si="11"/>
        <v>0</v>
      </c>
      <c r="P53">
        <f t="shared" si="5"/>
        <v>-2.2895005986085248</v>
      </c>
      <c r="Q53">
        <f t="shared" si="12"/>
        <v>0.15868219371255285</v>
      </c>
      <c r="W53">
        <v>48</v>
      </c>
      <c r="X53">
        <f t="shared" si="6"/>
        <v>1</v>
      </c>
      <c r="Y53">
        <v>0</v>
      </c>
      <c r="Z53">
        <f t="shared" si="13"/>
        <v>2.4146272978070918E-4</v>
      </c>
    </row>
    <row r="54" spans="5:26" x14ac:dyDescent="0.4">
      <c r="E54">
        <v>41.2117</v>
      </c>
      <c r="F54">
        <f t="shared" si="0"/>
        <v>5.3945989150811034E-3</v>
      </c>
      <c r="G54">
        <f t="shared" si="1"/>
        <v>0.12303629772814695</v>
      </c>
      <c r="H54">
        <f t="shared" si="2"/>
        <v>-4.7309133294664157E-3</v>
      </c>
      <c r="I54">
        <f t="shared" si="3"/>
        <v>0.12302264196097529</v>
      </c>
      <c r="J54">
        <f t="shared" si="4"/>
        <v>3.3182971016092042E-4</v>
      </c>
      <c r="K54">
        <f t="shared" si="14"/>
        <v>0.99915429193054561</v>
      </c>
      <c r="L54">
        <f t="shared" si="8"/>
        <v>-7.3488348799708161E-3</v>
      </c>
      <c r="M54">
        <f t="shared" si="9"/>
        <v>-4.1129728908279706E-2</v>
      </c>
      <c r="N54">
        <f t="shared" si="10"/>
        <v>-2.356559878961642</v>
      </c>
      <c r="O54">
        <f t="shared" si="11"/>
        <v>0</v>
      </c>
      <c r="P54">
        <f t="shared" si="5"/>
        <v>-2.356559878961642</v>
      </c>
      <c r="Q54">
        <f t="shared" si="12"/>
        <v>0.15866761393412165</v>
      </c>
      <c r="W54">
        <v>49</v>
      </c>
      <c r="X54">
        <f t="shared" si="6"/>
        <v>1.0208333333333333</v>
      </c>
      <c r="Y54">
        <v>0</v>
      </c>
      <c r="Z54">
        <f t="shared" si="13"/>
        <v>2.1175713070766217E-4</v>
      </c>
    </row>
    <row r="55" spans="5:26" x14ac:dyDescent="0.4">
      <c r="E55">
        <v>42.420200000000001</v>
      </c>
      <c r="F55">
        <f t="shared" si="0"/>
        <v>5.5527911951587395E-3</v>
      </c>
      <c r="G55">
        <f t="shared" si="1"/>
        <v>0.12303705709502977</v>
      </c>
      <c r="H55">
        <f t="shared" si="2"/>
        <v>-4.8696421573004413E-3</v>
      </c>
      <c r="I55">
        <f t="shared" si="3"/>
        <v>0.12302258869842847</v>
      </c>
      <c r="J55">
        <f t="shared" si="4"/>
        <v>3.4156025129013641E-4</v>
      </c>
      <c r="K55">
        <f t="shared" si="14"/>
        <v>0.99910403263794234</v>
      </c>
      <c r="L55">
        <f t="shared" si="8"/>
        <v>-7.7857620415534515E-3</v>
      </c>
      <c r="M55">
        <f t="shared" si="9"/>
        <v>-4.2334411226612856E-2</v>
      </c>
      <c r="N55">
        <f t="shared" si="10"/>
        <v>-2.4255830914561671</v>
      </c>
      <c r="O55">
        <f t="shared" si="11"/>
        <v>0</v>
      </c>
      <c r="P55">
        <f t="shared" si="5"/>
        <v>-2.4255830914561671</v>
      </c>
      <c r="Q55">
        <f t="shared" si="12"/>
        <v>0.1586521686538066</v>
      </c>
      <c r="W55">
        <v>50</v>
      </c>
      <c r="X55">
        <f t="shared" si="6"/>
        <v>1.0416666666666667</v>
      </c>
      <c r="Y55">
        <v>0</v>
      </c>
      <c r="Z55">
        <f t="shared" si="13"/>
        <v>1.8570601950150049E-4</v>
      </c>
    </row>
    <row r="56" spans="5:26" x14ac:dyDescent="0.4">
      <c r="E56">
        <v>43.664000000000001</v>
      </c>
      <c r="F56">
        <f t="shared" si="0"/>
        <v>5.7156042344310301E-3</v>
      </c>
      <c r="G56">
        <f t="shared" si="1"/>
        <v>0.12303786155957042</v>
      </c>
      <c r="H56">
        <f t="shared" si="2"/>
        <v>-5.012423094190718E-3</v>
      </c>
      <c r="I56">
        <f t="shared" si="3"/>
        <v>0.12302253227269908</v>
      </c>
      <c r="J56">
        <f t="shared" si="4"/>
        <v>3.5157501030288471E-4</v>
      </c>
      <c r="K56">
        <f t="shared" si="14"/>
        <v>0.99905079674657071</v>
      </c>
      <c r="L56">
        <f t="shared" si="8"/>
        <v>-8.2485901172835181E-3</v>
      </c>
      <c r="M56">
        <f t="shared" si="9"/>
        <v>-4.3574154172409729E-2</v>
      </c>
      <c r="N56">
        <f t="shared" si="10"/>
        <v>-2.4966151299314441</v>
      </c>
      <c r="O56">
        <f t="shared" si="11"/>
        <v>0</v>
      </c>
      <c r="P56">
        <f t="shared" si="5"/>
        <v>-2.4966151299314441</v>
      </c>
      <c r="Q56">
        <f t="shared" si="12"/>
        <v>0.15863580799717028</v>
      </c>
      <c r="W56">
        <v>51</v>
      </c>
      <c r="X56">
        <f t="shared" si="6"/>
        <v>1.0625</v>
      </c>
      <c r="Y56">
        <v>0</v>
      </c>
      <c r="Z56">
        <f t="shared" si="13"/>
        <v>1.6285980813888983E-4</v>
      </c>
    </row>
    <row r="57" spans="5:26" x14ac:dyDescent="0.4">
      <c r="E57">
        <v>44.944400000000002</v>
      </c>
      <c r="F57">
        <f t="shared" si="0"/>
        <v>5.8832082025000454E-3</v>
      </c>
      <c r="G57">
        <f t="shared" si="1"/>
        <v>0.12303871397897792</v>
      </c>
      <c r="H57">
        <f t="shared" si="2"/>
        <v>-5.1594053573492593E-3</v>
      </c>
      <c r="I57">
        <f t="shared" si="3"/>
        <v>0.12302247248338034</v>
      </c>
      <c r="J57">
        <f t="shared" si="4"/>
        <v>3.6188445340320797E-4</v>
      </c>
      <c r="K57">
        <f t="shared" si="14"/>
        <v>0.99899439664656831</v>
      </c>
      <c r="L57">
        <f t="shared" si="8"/>
        <v>-8.7389544453244841E-3</v>
      </c>
      <c r="M57">
        <f t="shared" si="9"/>
        <v>-4.4850238312106105E-2</v>
      </c>
      <c r="N57">
        <f t="shared" si="10"/>
        <v>-2.5697293654396289</v>
      </c>
      <c r="O57">
        <f t="shared" si="11"/>
        <v>0</v>
      </c>
      <c r="P57">
        <f t="shared" si="5"/>
        <v>-2.5697293654396289</v>
      </c>
      <c r="Q57">
        <f t="shared" si="12"/>
        <v>0.15861847753346359</v>
      </c>
      <c r="W57">
        <v>52</v>
      </c>
      <c r="X57">
        <f t="shared" si="6"/>
        <v>1.0833333333333333</v>
      </c>
      <c r="Y57">
        <v>0</v>
      </c>
      <c r="Z57">
        <f t="shared" si="13"/>
        <v>1.4282421850532261E-4</v>
      </c>
    </row>
    <row r="58" spans="5:26" x14ac:dyDescent="0.4">
      <c r="E58">
        <v>46.2622</v>
      </c>
      <c r="F58">
        <f t="shared" si="0"/>
        <v>6.0557078191209052E-3</v>
      </c>
      <c r="G58">
        <f t="shared" si="1"/>
        <v>0.12303961702190125</v>
      </c>
      <c r="H58">
        <f t="shared" si="2"/>
        <v>-5.3106807654670568E-3</v>
      </c>
      <c r="I58">
        <f t="shared" si="3"/>
        <v>0.12302240914329132</v>
      </c>
      <c r="J58">
        <f t="shared" si="4"/>
        <v>3.7249502082103584E-4</v>
      </c>
      <c r="K58">
        <f t="shared" si="14"/>
        <v>0.99893465741402099</v>
      </c>
      <c r="L58">
        <f t="shared" si="8"/>
        <v>-9.2583806782717999E-3</v>
      </c>
      <c r="M58">
        <f t="shared" si="9"/>
        <v>-4.616344438782205E-2</v>
      </c>
      <c r="N58">
        <f t="shared" si="10"/>
        <v>-2.6449705312090899</v>
      </c>
      <c r="O58">
        <f t="shared" si="11"/>
        <v>0</v>
      </c>
      <c r="P58">
        <f t="shared" si="5"/>
        <v>-2.6449705312090899</v>
      </c>
      <c r="Q58">
        <f t="shared" si="12"/>
        <v>0.15860012008537175</v>
      </c>
      <c r="W58">
        <v>53</v>
      </c>
      <c r="X58">
        <f t="shared" si="6"/>
        <v>1.1041666666666667</v>
      </c>
      <c r="Y58">
        <v>0</v>
      </c>
      <c r="Z58">
        <f t="shared" si="13"/>
        <v>1.2525347797450248E-4</v>
      </c>
    </row>
    <row r="59" spans="5:26" x14ac:dyDescent="0.4">
      <c r="E59">
        <v>47.6188</v>
      </c>
      <c r="F59">
        <f t="shared" si="0"/>
        <v>6.2332863438650686E-3</v>
      </c>
      <c r="G59">
        <f t="shared" si="1"/>
        <v>0.12304057391184442</v>
      </c>
      <c r="H59">
        <f t="shared" si="2"/>
        <v>-5.4664100119830644E-3</v>
      </c>
      <c r="I59">
        <f t="shared" si="3"/>
        <v>0.12302234202633305</v>
      </c>
      <c r="J59">
        <f t="shared" si="4"/>
        <v>3.8341798371133542E-4</v>
      </c>
      <c r="K59">
        <f t="shared" si="14"/>
        <v>0.99887136765176221</v>
      </c>
      <c r="L59">
        <f t="shared" si="8"/>
        <v>-9.808712275519757E-3</v>
      </c>
      <c r="M59">
        <f t="shared" si="9"/>
        <v>-4.7515149457556971E-2</v>
      </c>
      <c r="N59">
        <f t="shared" si="10"/>
        <v>-2.7224175268513373</v>
      </c>
      <c r="O59">
        <f t="shared" si="11"/>
        <v>0</v>
      </c>
      <c r="P59">
        <f t="shared" si="5"/>
        <v>-2.7224175268513373</v>
      </c>
      <c r="Q59">
        <f t="shared" si="12"/>
        <v>0.15858067481253671</v>
      </c>
      <c r="W59">
        <v>54</v>
      </c>
      <c r="X59">
        <f t="shared" si="6"/>
        <v>1.125</v>
      </c>
      <c r="Y59">
        <v>0</v>
      </c>
      <c r="Z59">
        <f t="shared" si="13"/>
        <v>1.0984435209162036E-4</v>
      </c>
    </row>
    <row r="60" spans="5:26" x14ac:dyDescent="0.4">
      <c r="E60">
        <v>49.015099999999997</v>
      </c>
      <c r="F60">
        <f t="shared" si="0"/>
        <v>6.4160615864570442E-3</v>
      </c>
      <c r="G60">
        <f t="shared" si="1"/>
        <v>0.12304158768445428</v>
      </c>
      <c r="H60">
        <f t="shared" si="2"/>
        <v>-5.6266963916296008E-3</v>
      </c>
      <c r="I60">
        <f t="shared" si="3"/>
        <v>0.12302227091958307</v>
      </c>
      <c r="J60">
        <f t="shared" si="4"/>
        <v>3.9466058724194205E-4</v>
      </c>
      <c r="K60">
        <f t="shared" si="14"/>
        <v>0.99880432865328106</v>
      </c>
      <c r="L60">
        <f t="shared" si="8"/>
        <v>-1.0391683118634377E-2</v>
      </c>
      <c r="M60">
        <f t="shared" si="9"/>
        <v>-4.8906230572013154E-2</v>
      </c>
      <c r="N60">
        <f t="shared" si="10"/>
        <v>-2.8021206036700317</v>
      </c>
      <c r="O60">
        <f t="shared" si="11"/>
        <v>0</v>
      </c>
      <c r="P60">
        <f t="shared" si="5"/>
        <v>-2.8021206036700317</v>
      </c>
      <c r="Q60">
        <f t="shared" si="12"/>
        <v>0.15856007706616407</v>
      </c>
      <c r="W60">
        <v>55</v>
      </c>
      <c r="X60">
        <f t="shared" si="6"/>
        <v>1.1458333333333333</v>
      </c>
      <c r="Y60">
        <v>0</v>
      </c>
      <c r="Z60">
        <f t="shared" si="13"/>
        <v>9.6330911377040263E-5</v>
      </c>
    </row>
    <row r="61" spans="5:26" x14ac:dyDescent="0.4">
      <c r="E61">
        <v>50.452300000000001</v>
      </c>
      <c r="F61">
        <f t="shared" si="0"/>
        <v>6.6041906265295134E-3</v>
      </c>
      <c r="G61">
        <f t="shared" si="1"/>
        <v>0.1230426617483299</v>
      </c>
      <c r="H61">
        <f t="shared" si="2"/>
        <v>-5.7916776353772893E-3</v>
      </c>
      <c r="I61">
        <f t="shared" si="3"/>
        <v>0.12302219558395974</v>
      </c>
      <c r="J61">
        <f t="shared" si="4"/>
        <v>4.0623249196355287E-4</v>
      </c>
      <c r="K61">
        <f t="shared" si="14"/>
        <v>0.9987333173388222</v>
      </c>
      <c r="L61">
        <f t="shared" si="8"/>
        <v>-1.1009239881022259E-2</v>
      </c>
      <c r="M61">
        <f t="shared" si="9"/>
        <v>-5.0337861808042339E-2</v>
      </c>
      <c r="N61">
        <f t="shared" si="10"/>
        <v>-2.8841470313136015</v>
      </c>
      <c r="O61">
        <f t="shared" si="11"/>
        <v>0</v>
      </c>
      <c r="P61">
        <f t="shared" si="5"/>
        <v>-2.8841470313136015</v>
      </c>
      <c r="Q61">
        <f t="shared" si="12"/>
        <v>0.15853826043612887</v>
      </c>
      <c r="W61">
        <v>56</v>
      </c>
      <c r="X61">
        <f t="shared" si="6"/>
        <v>1.1666666666666667</v>
      </c>
      <c r="Y61">
        <v>0</v>
      </c>
      <c r="Z61">
        <f t="shared" si="13"/>
        <v>8.44799419363055E-5</v>
      </c>
    </row>
    <row r="62" spans="5:26" x14ac:dyDescent="0.4">
      <c r="E62">
        <v>51.931699999999999</v>
      </c>
      <c r="F62">
        <f t="shared" si="0"/>
        <v>6.7978436336845445E-3</v>
      </c>
      <c r="G62">
        <f t="shared" si="1"/>
        <v>0.12304379976771551</v>
      </c>
      <c r="H62">
        <f t="shared" si="2"/>
        <v>-5.9615029514166846E-3</v>
      </c>
      <c r="I62">
        <f t="shared" si="3"/>
        <v>0.12302211576245033</v>
      </c>
      <c r="J62">
        <f t="shared" si="4"/>
        <v>4.1814416344743843E-4</v>
      </c>
      <c r="K62">
        <f t="shared" si="14"/>
        <v>0.9986580940590033</v>
      </c>
      <c r="L62">
        <f t="shared" si="8"/>
        <v>-1.1663474302278662E-2</v>
      </c>
      <c r="M62">
        <f t="shared" si="9"/>
        <v>-5.181131473010292E-2</v>
      </c>
      <c r="N62">
        <f t="shared" si="10"/>
        <v>-2.9685696650588911</v>
      </c>
      <c r="O62">
        <f t="shared" si="11"/>
        <v>0</v>
      </c>
      <c r="P62">
        <f t="shared" si="5"/>
        <v>-2.9685696650588911</v>
      </c>
      <c r="Q62">
        <f t="shared" si="12"/>
        <v>0.15851515206106392</v>
      </c>
      <c r="W62">
        <v>57</v>
      </c>
      <c r="X62">
        <f t="shared" si="6"/>
        <v>1.1875</v>
      </c>
      <c r="Y62">
        <v>0</v>
      </c>
      <c r="Z62">
        <f t="shared" si="13"/>
        <v>7.4086920673134676E-5</v>
      </c>
    </row>
    <row r="63" spans="5:26" x14ac:dyDescent="0.4">
      <c r="E63">
        <v>53.4544</v>
      </c>
      <c r="F63">
        <f t="shared" si="0"/>
        <v>6.9971645975854266E-3</v>
      </c>
      <c r="G63">
        <f t="shared" si="1"/>
        <v>0.12304500544045149</v>
      </c>
      <c r="H63">
        <f t="shared" si="2"/>
        <v>-6.1362985869666152E-3</v>
      </c>
      <c r="I63">
        <f t="shared" si="3"/>
        <v>0.12302203119568558</v>
      </c>
      <c r="J63">
        <f t="shared" si="4"/>
        <v>4.304044567655722E-4</v>
      </c>
      <c r="K63">
        <f t="shared" si="14"/>
        <v>0.99857841731442365</v>
      </c>
      <c r="L63">
        <f t="shared" si="8"/>
        <v>-1.2356495290594518E-2</v>
      </c>
      <c r="M63">
        <f t="shared" si="9"/>
        <v>-5.332765941871398E-2</v>
      </c>
      <c r="N63">
        <f t="shared" si="10"/>
        <v>-3.0554498160033838</v>
      </c>
      <c r="O63">
        <f t="shared" si="11"/>
        <v>0</v>
      </c>
      <c r="P63">
        <f t="shared" si="5"/>
        <v>-3.0554498160033838</v>
      </c>
      <c r="Q63">
        <f t="shared" si="12"/>
        <v>0.15849067618282717</v>
      </c>
      <c r="W63">
        <v>58</v>
      </c>
      <c r="X63">
        <f t="shared" si="6"/>
        <v>1.2083333333333335</v>
      </c>
      <c r="Y63">
        <v>0</v>
      </c>
      <c r="Z63">
        <f t="shared" si="13"/>
        <v>6.4972485645950606E-5</v>
      </c>
    </row>
    <row r="64" spans="5:26" x14ac:dyDescent="0.4">
      <c r="E64">
        <v>55.021900000000002</v>
      </c>
      <c r="F64">
        <f t="shared" si="0"/>
        <v>7.20234986777301E-3</v>
      </c>
      <c r="G64">
        <f t="shared" si="1"/>
        <v>0.123046282978865</v>
      </c>
      <c r="H64">
        <f t="shared" si="2"/>
        <v>-6.316236704032932E-3</v>
      </c>
      <c r="I64">
        <f t="shared" si="3"/>
        <v>0.12302194158820984</v>
      </c>
      <c r="J64">
        <f t="shared" si="4"/>
        <v>4.4302544748656521E-4</v>
      </c>
      <c r="K64">
        <f t="shared" si="14"/>
        <v>0.99849401202152277</v>
      </c>
      <c r="L64">
        <f t="shared" si="8"/>
        <v>-1.3090705075550494E-2</v>
      </c>
      <c r="M64">
        <f t="shared" si="9"/>
        <v>-5.4888361795912832E-2</v>
      </c>
      <c r="N64">
        <f t="shared" si="10"/>
        <v>-3.1448714752929128</v>
      </c>
      <c r="O64">
        <f t="shared" si="11"/>
        <v>0</v>
      </c>
      <c r="P64">
        <f t="shared" si="5"/>
        <v>-3.1448714752929128</v>
      </c>
      <c r="Q64">
        <f t="shared" si="12"/>
        <v>0.1584647515320376</v>
      </c>
      <c r="W64">
        <v>59</v>
      </c>
      <c r="X64">
        <f t="shared" si="6"/>
        <v>1.2291666666666665</v>
      </c>
      <c r="Y64">
        <v>0</v>
      </c>
      <c r="Z64">
        <f t="shared" si="13"/>
        <v>5.6979340653633432E-5</v>
      </c>
    </row>
    <row r="65" spans="5:26" x14ac:dyDescent="0.4">
      <c r="E65">
        <v>56.635199999999998</v>
      </c>
      <c r="F65">
        <f t="shared" si="0"/>
        <v>7.4135303439411939E-3</v>
      </c>
      <c r="G65">
        <f t="shared" si="1"/>
        <v>0.12304763639956706</v>
      </c>
      <c r="H65">
        <f t="shared" si="2"/>
        <v>-6.501432065351166E-3</v>
      </c>
      <c r="I65">
        <f t="shared" si="3"/>
        <v>0.12302184665829503</v>
      </c>
      <c r="J65">
        <f t="shared" si="4"/>
        <v>4.560151851523592E-4</v>
      </c>
      <c r="K65">
        <f t="shared" si="14"/>
        <v>0.99840461649467782</v>
      </c>
      <c r="L65">
        <f t="shared" si="8"/>
        <v>-1.386839070239434E-2</v>
      </c>
      <c r="M65">
        <f t="shared" si="9"/>
        <v>-5.6494387225214382E-2</v>
      </c>
      <c r="N65">
        <f t="shared" si="10"/>
        <v>-3.236889954182578</v>
      </c>
      <c r="O65">
        <f t="shared" si="11"/>
        <v>0</v>
      </c>
      <c r="P65">
        <f t="shared" si="5"/>
        <v>-3.236889954182578</v>
      </c>
      <c r="Q65">
        <f t="shared" si="12"/>
        <v>0.15843729362463663</v>
      </c>
      <c r="W65">
        <v>60</v>
      </c>
      <c r="X65">
        <f t="shared" si="6"/>
        <v>1.25</v>
      </c>
      <c r="Y65">
        <v>0</v>
      </c>
      <c r="Z65">
        <f t="shared" si="13"/>
        <v>4.9969540630082845E-5</v>
      </c>
    </row>
    <row r="66" spans="5:26" x14ac:dyDescent="0.4">
      <c r="E66">
        <v>58.295900000000003</v>
      </c>
      <c r="F66">
        <f t="shared" si="0"/>
        <v>7.6309154656002175E-3</v>
      </c>
      <c r="G66">
        <f t="shared" si="1"/>
        <v>0.12304907043491442</v>
      </c>
      <c r="H66">
        <f t="shared" si="2"/>
        <v>-6.6920683064833706E-3</v>
      </c>
      <c r="I66">
        <f t="shared" si="3"/>
        <v>0.12302174607401023</v>
      </c>
      <c r="J66">
        <f t="shared" si="4"/>
        <v>4.6938655009516221E-4</v>
      </c>
      <c r="K66">
        <f t="shared" si="14"/>
        <v>0.99830992228935189</v>
      </c>
      <c r="L66">
        <f t="shared" si="8"/>
        <v>-1.4692247494605432E-2</v>
      </c>
      <c r="M66">
        <f t="shared" si="9"/>
        <v>-5.8147295479050731E-2</v>
      </c>
      <c r="N66">
        <f t="shared" si="10"/>
        <v>-3.3315946210497391</v>
      </c>
      <c r="O66">
        <f t="shared" si="11"/>
        <v>0</v>
      </c>
      <c r="P66">
        <f t="shared" si="5"/>
        <v>-3.3315946210497391</v>
      </c>
      <c r="Q66">
        <f t="shared" si="12"/>
        <v>0.15840821284726125</v>
      </c>
      <c r="W66">
        <v>61</v>
      </c>
      <c r="X66">
        <f t="shared" si="6"/>
        <v>1.2708333333333333</v>
      </c>
      <c r="Y66">
        <v>0</v>
      </c>
      <c r="Z66">
        <f t="shared" si="13"/>
        <v>4.382211099914291E-5</v>
      </c>
    </row>
    <row r="67" spans="5:26" x14ac:dyDescent="0.4">
      <c r="E67">
        <v>60.005299999999998</v>
      </c>
      <c r="F67">
        <f t="shared" si="0"/>
        <v>7.8546754023521501E-3</v>
      </c>
      <c r="G67">
        <f t="shared" si="1"/>
        <v>0.12305058980549577</v>
      </c>
      <c r="H67">
        <f t="shared" si="2"/>
        <v>-6.8882946218489999E-3</v>
      </c>
      <c r="I67">
        <f t="shared" si="3"/>
        <v>0.12302163950424991</v>
      </c>
      <c r="J67">
        <f t="shared" si="4"/>
        <v>4.8315000692033004E-4</v>
      </c>
      <c r="K67">
        <f t="shared" si="14"/>
        <v>0.99820962233182409</v>
      </c>
      <c r="L67">
        <f t="shared" si="8"/>
        <v>-1.5564960576597659E-2</v>
      </c>
      <c r="M67">
        <f t="shared" si="9"/>
        <v>-5.9848344428566902E-2</v>
      </c>
      <c r="N67">
        <f t="shared" si="10"/>
        <v>-3.429057546602178</v>
      </c>
      <c r="O67">
        <f t="shared" si="11"/>
        <v>0</v>
      </c>
      <c r="P67">
        <f t="shared" si="5"/>
        <v>-3.429057546602178</v>
      </c>
      <c r="Q67">
        <f t="shared" si="12"/>
        <v>0.15837741240012601</v>
      </c>
      <c r="W67">
        <v>62</v>
      </c>
      <c r="X67">
        <f t="shared" si="6"/>
        <v>1.2916666666666667</v>
      </c>
      <c r="Y67">
        <v>0</v>
      </c>
      <c r="Z67">
        <f t="shared" si="13"/>
        <v>3.8430959904904339E-5</v>
      </c>
    </row>
    <row r="68" spans="5:26" x14ac:dyDescent="0.4">
      <c r="E68">
        <v>61.764800000000001</v>
      </c>
      <c r="F68">
        <f t="shared" si="0"/>
        <v>8.0849934137684522E-3</v>
      </c>
      <c r="G68">
        <f t="shared" si="1"/>
        <v>0.1230521995632996</v>
      </c>
      <c r="H68">
        <f t="shared" si="2"/>
        <v>-7.0902716816324349E-3</v>
      </c>
      <c r="I68">
        <f t="shared" si="3"/>
        <v>0.12302152659466391</v>
      </c>
      <c r="J68">
        <f t="shared" si="4"/>
        <v>4.9731682515173723E-4</v>
      </c>
      <c r="K68">
        <f t="shared" si="14"/>
        <v>0.99810338832469447</v>
      </c>
      <c r="L68">
        <f t="shared" si="8"/>
        <v>-1.648940164138318E-2</v>
      </c>
      <c r="M68">
        <f t="shared" si="9"/>
        <v>-6.1598887998859597E-2</v>
      </c>
      <c r="N68">
        <f t="shared" si="10"/>
        <v>-3.5293563050337124</v>
      </c>
      <c r="O68">
        <f t="shared" si="11"/>
        <v>0</v>
      </c>
      <c r="P68">
        <f t="shared" si="5"/>
        <v>-3.5293563050337124</v>
      </c>
      <c r="Q68">
        <f t="shared" si="12"/>
        <v>0.15834479244661409</v>
      </c>
      <c r="W68">
        <v>63</v>
      </c>
      <c r="X68">
        <f t="shared" si="6"/>
        <v>1.3125</v>
      </c>
      <c r="Y68">
        <v>0</v>
      </c>
      <c r="Z68">
        <f t="shared" si="13"/>
        <v>3.3703047286819465E-5</v>
      </c>
    </row>
    <row r="69" spans="5:26" x14ac:dyDescent="0.4">
      <c r="E69">
        <v>63.575899999999997</v>
      </c>
      <c r="F69">
        <f t="shared" ref="F69:F132" si="15">2*PI()*E69/$B$6</f>
        <v>8.3220658493899716E-3</v>
      </c>
      <c r="G69">
        <f t="shared" ref="G69:G132" si="16">1+SUM(a1_*COS(F69),a2_*COS(2*F69))</f>
        <v>0.12305390511495806</v>
      </c>
      <c r="H69">
        <f t="shared" ref="H69:H132" si="17">SUM(a1_*SIN(F69),a2_*SIN(2*F69))</f>
        <v>-7.2981716313989782E-3</v>
      </c>
      <c r="I69">
        <f t="shared" ref="I69:I132" si="18">SUM(b0_,b1_*COS(F69),b2_*COS(2*F69))</f>
        <v>0.12302140696602709</v>
      </c>
      <c r="J69">
        <f t="shared" ref="J69:J132" si="19">SUM(b1_*SIN(F69),b2_*SIN(2*F69))</f>
        <v>5.1189907920484268E-4</v>
      </c>
      <c r="K69">
        <f t="shared" si="14"/>
        <v>0.99799086930314584</v>
      </c>
      <c r="L69">
        <f t="shared" si="8"/>
        <v>-1.7468641775615194E-2</v>
      </c>
      <c r="M69">
        <f t="shared" si="9"/>
        <v>-6.3400375791119901E-2</v>
      </c>
      <c r="N69">
        <f t="shared" si="10"/>
        <v>-3.6325739523745679</v>
      </c>
      <c r="O69">
        <f t="shared" si="11"/>
        <v>0</v>
      </c>
      <c r="P69">
        <f t="shared" ref="P69:P132" si="20">N69+O69</f>
        <v>-3.6325739523745679</v>
      </c>
      <c r="Q69">
        <f t="shared" si="12"/>
        <v>0.15831024629116697</v>
      </c>
      <c r="W69">
        <v>64</v>
      </c>
      <c r="X69">
        <f t="shared" ref="X69:X132" si="21">W69/Fs*1000</f>
        <v>1.3333333333333333</v>
      </c>
      <c r="Y69">
        <v>0</v>
      </c>
      <c r="Z69">
        <f t="shared" si="13"/>
        <v>2.9556779201672565E-5</v>
      </c>
    </row>
    <row r="70" spans="5:26" x14ac:dyDescent="0.4">
      <c r="E70">
        <v>65.440100000000001</v>
      </c>
      <c r="F70">
        <f t="shared" si="15"/>
        <v>8.5660890587575603E-3</v>
      </c>
      <c r="G70">
        <f t="shared" si="16"/>
        <v>0.12305571214810207</v>
      </c>
      <c r="H70">
        <f t="shared" si="17"/>
        <v>-7.5121666124980885E-3</v>
      </c>
      <c r="I70">
        <f t="shared" si="18"/>
        <v>0.12302128021940489</v>
      </c>
      <c r="J70">
        <f t="shared" si="19"/>
        <v>5.2690884319940275E-4</v>
      </c>
      <c r="K70">
        <f t="shared" si="14"/>
        <v>0.99787169659218189</v>
      </c>
      <c r="L70">
        <f t="shared" ref="L70:L133" si="22">20*LOG10(K70)</f>
        <v>-1.8505908603722421E-2</v>
      </c>
      <c r="M70">
        <f t="shared" ref="M70:M133" si="23">ATAN2(J70,I70)-ATAN2(H70,G70)</f>
        <v>-6.5254253232701842E-2</v>
      </c>
      <c r="N70">
        <f t="shared" ref="N70:N133" si="24">DEGREES(M70)</f>
        <v>-3.7387933055117242</v>
      </c>
      <c r="O70">
        <f t="shared" si="11"/>
        <v>0</v>
      </c>
      <c r="P70">
        <f t="shared" si="20"/>
        <v>-3.7387933055117242</v>
      </c>
      <c r="Q70">
        <f t="shared" si="12"/>
        <v>0.15827366093462197</v>
      </c>
      <c r="W70">
        <v>65</v>
      </c>
      <c r="X70">
        <f t="shared" si="21"/>
        <v>1.3541666666666667</v>
      </c>
      <c r="Y70">
        <v>0</v>
      </c>
      <c r="Z70">
        <f t="shared" si="13"/>
        <v>2.5920599681740686E-5</v>
      </c>
    </row>
    <row r="71" spans="5:26" x14ac:dyDescent="0.4">
      <c r="E71">
        <v>67.358999999999995</v>
      </c>
      <c r="F71">
        <f t="shared" si="15"/>
        <v>8.8172724813814531E-3</v>
      </c>
      <c r="G71">
        <f t="shared" si="16"/>
        <v>0.12305762674437515</v>
      </c>
      <c r="H71">
        <f t="shared" si="17"/>
        <v>-7.7324402408719232E-3</v>
      </c>
      <c r="I71">
        <f t="shared" si="18"/>
        <v>0.1230211459282264</v>
      </c>
      <c r="J71">
        <f t="shared" si="19"/>
        <v>5.4235899609147184E-4</v>
      </c>
      <c r="K71">
        <f t="shared" si="14"/>
        <v>0.99774547646004008</v>
      </c>
      <c r="L71">
        <f t="shared" si="22"/>
        <v>-1.960465054095565E-2</v>
      </c>
      <c r="M71">
        <f t="shared" si="23"/>
        <v>-6.7162060654871958E-2</v>
      </c>
      <c r="N71">
        <f t="shared" si="24"/>
        <v>-3.8481026189258052</v>
      </c>
      <c r="O71">
        <f t="shared" ref="O71:O134" si="25">IF((N71-N70)&gt;180,O70-360,IF((N71-N70)&lt;(-180),O70+360,O70))</f>
        <v>0</v>
      </c>
      <c r="P71">
        <f t="shared" si="20"/>
        <v>-3.8481026189258052</v>
      </c>
      <c r="Q71">
        <f t="shared" ref="Q71:Q134" si="26">-(P71-P70)/((E71-E70)*360)*1000</f>
        <v>0.15823491672613557</v>
      </c>
      <c r="W71">
        <v>66</v>
      </c>
      <c r="X71">
        <f t="shared" si="21"/>
        <v>1.375</v>
      </c>
      <c r="Y71">
        <v>0</v>
      </c>
      <c r="Z71">
        <f t="shared" ref="Z71:Z134" si="27" xml:space="preserve"> b0_*Y71 + b1_*Y70 + b2_*Y69 - a1_*Z70 - a2_*Z69</f>
        <v>2.2731755827544127E-5</v>
      </c>
    </row>
    <row r="72" spans="5:26" x14ac:dyDescent="0.4">
      <c r="E72">
        <v>69.334100000000007</v>
      </c>
      <c r="F72">
        <f t="shared" si="15"/>
        <v>9.0758124668025037E-3</v>
      </c>
      <c r="G72">
        <f t="shared" si="16"/>
        <v>0.12305965519803608</v>
      </c>
      <c r="H72">
        <f t="shared" si="17"/>
        <v>-7.959164648313255E-3</v>
      </c>
      <c r="I72">
        <f t="shared" si="18"/>
        <v>0.12302100365100771</v>
      </c>
      <c r="J72">
        <f t="shared" si="19"/>
        <v>5.582616113304935E-4</v>
      </c>
      <c r="K72">
        <f t="shared" si="14"/>
        <v>0.9976118021967687</v>
      </c>
      <c r="L72">
        <f t="shared" si="22"/>
        <v>-2.0768431997420837E-2</v>
      </c>
      <c r="M72">
        <f t="shared" si="23"/>
        <v>-6.9125234039892014E-2</v>
      </c>
      <c r="N72">
        <f t="shared" si="24"/>
        <v>-3.9605841683398655</v>
      </c>
      <c r="O72">
        <f t="shared" si="25"/>
        <v>0</v>
      </c>
      <c r="P72">
        <f t="shared" si="20"/>
        <v>-3.9605841683398655</v>
      </c>
      <c r="Q72">
        <f t="shared" si="26"/>
        <v>0.15819388809295118</v>
      </c>
      <c r="W72">
        <v>67</v>
      </c>
      <c r="X72">
        <f t="shared" si="21"/>
        <v>1.3958333333333333</v>
      </c>
      <c r="Y72">
        <v>0</v>
      </c>
      <c r="Z72">
        <f t="shared" si="27"/>
        <v>1.9935214823254639E-5</v>
      </c>
    </row>
    <row r="73" spans="5:26" x14ac:dyDescent="0.4">
      <c r="E73">
        <v>71.367099999999994</v>
      </c>
      <c r="F73">
        <f t="shared" si="15"/>
        <v>9.3419315445003384E-3</v>
      </c>
      <c r="G73">
        <f t="shared" si="16"/>
        <v>0.12306180433574487</v>
      </c>
      <c r="H73">
        <f t="shared" si="17"/>
        <v>-8.1925349194819624E-3</v>
      </c>
      <c r="I73">
        <f t="shared" si="18"/>
        <v>0.12302085290892191</v>
      </c>
      <c r="J73">
        <f t="shared" si="19"/>
        <v>5.7463037229674488E-4</v>
      </c>
      <c r="K73">
        <f t="shared" si="14"/>
        <v>0.99747023316817107</v>
      </c>
      <c r="L73">
        <f t="shared" si="22"/>
        <v>-2.2001116106479056E-2</v>
      </c>
      <c r="M73">
        <f t="shared" si="23"/>
        <v>-7.1145402831086058E-2</v>
      </c>
      <c r="N73">
        <f t="shared" si="24"/>
        <v>-4.0763313139793294</v>
      </c>
      <c r="O73">
        <f t="shared" si="25"/>
        <v>0</v>
      </c>
      <c r="P73">
        <f t="shared" si="20"/>
        <v>-4.0763313139793294</v>
      </c>
      <c r="Q73">
        <f t="shared" si="26"/>
        <v>0.15815044220290839</v>
      </c>
      <c r="W73">
        <v>68</v>
      </c>
      <c r="X73">
        <f t="shared" si="21"/>
        <v>1.4166666666666667</v>
      </c>
      <c r="Y73">
        <v>0</v>
      </c>
      <c r="Z73">
        <f t="shared" si="27"/>
        <v>1.748271418469863E-5</v>
      </c>
    </row>
    <row r="74" spans="5:26" x14ac:dyDescent="0.4">
      <c r="E74">
        <v>73.459800000000001</v>
      </c>
      <c r="F74">
        <f t="shared" si="15"/>
        <v>9.6158653339239782E-3</v>
      </c>
      <c r="G74">
        <f t="shared" si="16"/>
        <v>0.12306408145045089</v>
      </c>
      <c r="H74">
        <f t="shared" si="17"/>
        <v>-8.4327576121234586E-3</v>
      </c>
      <c r="I74">
        <f t="shared" si="18"/>
        <v>0.12302069319043622</v>
      </c>
      <c r="J74">
        <f t="shared" si="19"/>
        <v>5.9147976710108676E-4</v>
      </c>
      <c r="K74">
        <f t="shared" si="14"/>
        <v>0.99732029933917898</v>
      </c>
      <c r="L74">
        <f t="shared" si="22"/>
        <v>-2.3306825826740558E-2</v>
      </c>
      <c r="M74">
        <f t="shared" si="23"/>
        <v>-7.3224289905018836E-2</v>
      </c>
      <c r="N74">
        <f t="shared" si="24"/>
        <v>-4.1954427693999792</v>
      </c>
      <c r="O74">
        <f t="shared" si="25"/>
        <v>0</v>
      </c>
      <c r="P74">
        <f t="shared" si="20"/>
        <v>-4.1954427693999792</v>
      </c>
      <c r="Q74">
        <f t="shared" si="26"/>
        <v>0.15810443634837687</v>
      </c>
      <c r="W74">
        <v>69</v>
      </c>
      <c r="X74">
        <f t="shared" si="21"/>
        <v>1.4375</v>
      </c>
      <c r="Y74">
        <v>0</v>
      </c>
      <c r="Z74">
        <f t="shared" si="27"/>
        <v>1.5331928849210304E-5</v>
      </c>
    </row>
    <row r="75" spans="5:26" x14ac:dyDescent="0.4">
      <c r="E75">
        <v>75.613799999999998</v>
      </c>
      <c r="F75">
        <f t="shared" si="15"/>
        <v>9.8978232745836631E-3</v>
      </c>
      <c r="G75">
        <f t="shared" si="16"/>
        <v>0.12306649399171521</v>
      </c>
      <c r="H75">
        <f t="shared" si="17"/>
        <v>-8.6800163193287098E-3</v>
      </c>
      <c r="I75">
        <f t="shared" si="18"/>
        <v>0.12302052397303299</v>
      </c>
      <c r="J75">
        <f t="shared" si="19"/>
        <v>6.0882267309677457E-4</v>
      </c>
      <c r="K75">
        <f t="shared" si="14"/>
        <v>0.99716152182925155</v>
      </c>
      <c r="L75">
        <f t="shared" si="22"/>
        <v>-2.468976541186239E-2</v>
      </c>
      <c r="M75">
        <f t="shared" si="23"/>
        <v>-7.536341306610983E-2</v>
      </c>
      <c r="N75">
        <f t="shared" si="24"/>
        <v>-4.3180054983891765</v>
      </c>
      <c r="O75">
        <f t="shared" si="25"/>
        <v>0</v>
      </c>
      <c r="P75">
        <f t="shared" si="20"/>
        <v>-4.3180054983891765</v>
      </c>
      <c r="Q75">
        <f t="shared" si="26"/>
        <v>0.15805572189878969</v>
      </c>
      <c r="W75">
        <v>70</v>
      </c>
      <c r="X75">
        <f t="shared" si="21"/>
        <v>1.4583333333333335</v>
      </c>
      <c r="Y75">
        <v>0</v>
      </c>
      <c r="Z75">
        <f t="shared" si="27"/>
        <v>1.3445740733037063E-5</v>
      </c>
    </row>
    <row r="76" spans="5:26" x14ac:dyDescent="0.4">
      <c r="E76">
        <v>77.831000000000003</v>
      </c>
      <c r="F76">
        <f t="shared" si="15"/>
        <v>1.0188054075897799E-2</v>
      </c>
      <c r="G76">
        <f t="shared" si="16"/>
        <v>0.12306905013354386</v>
      </c>
      <c r="H76">
        <f t="shared" si="17"/>
        <v>-8.9345290643277134E-3</v>
      </c>
      <c r="I76">
        <f t="shared" si="18"/>
        <v>0.12302034468338149</v>
      </c>
      <c r="J76">
        <f t="shared" si="19"/>
        <v>6.2667438259211741E-4</v>
      </c>
      <c r="K76">
        <f t="shared" si="14"/>
        <v>0.99699337571526037</v>
      </c>
      <c r="L76">
        <f t="shared" si="22"/>
        <v>-2.6154544897605034E-2</v>
      </c>
      <c r="M76">
        <f t="shared" si="23"/>
        <v>-7.7564581162711921E-2</v>
      </c>
      <c r="N76">
        <f t="shared" si="24"/>
        <v>-4.4441231403233203</v>
      </c>
      <c r="O76">
        <f t="shared" si="25"/>
        <v>0</v>
      </c>
      <c r="P76">
        <f t="shared" si="20"/>
        <v>-4.4441231403233203</v>
      </c>
      <c r="Q76">
        <f t="shared" si="26"/>
        <v>0.15800414177809796</v>
      </c>
      <c r="W76">
        <v>71</v>
      </c>
      <c r="X76">
        <f t="shared" si="21"/>
        <v>1.4791666666666665</v>
      </c>
      <c r="Y76">
        <v>0</v>
      </c>
      <c r="Z76">
        <f t="shared" si="27"/>
        <v>1.1791598150376482E-5</v>
      </c>
    </row>
    <row r="77" spans="5:26" x14ac:dyDescent="0.4">
      <c r="E77">
        <v>80.113200000000006</v>
      </c>
      <c r="F77">
        <f t="shared" si="15"/>
        <v>1.0486793357315409E-2</v>
      </c>
      <c r="G77">
        <f t="shared" si="16"/>
        <v>0.12307175835921713</v>
      </c>
      <c r="H77">
        <f t="shared" si="17"/>
        <v>-9.1965023835653067E-3</v>
      </c>
      <c r="I77">
        <f t="shared" si="18"/>
        <v>0.12302015472645825</v>
      </c>
      <c r="J77">
        <f t="shared" si="19"/>
        <v>6.450493822039385E-4</v>
      </c>
      <c r="K77">
        <f t="shared" si="14"/>
        <v>0.99681531757682196</v>
      </c>
      <c r="L77">
        <f t="shared" si="22"/>
        <v>-2.7705940825359029E-2</v>
      </c>
      <c r="M77">
        <f t="shared" si="23"/>
        <v>-7.9829496142883372E-2</v>
      </c>
      <c r="N77">
        <f t="shared" si="24"/>
        <v>-4.5738932096431011</v>
      </c>
      <c r="O77">
        <f t="shared" si="25"/>
        <v>0</v>
      </c>
      <c r="P77">
        <f t="shared" si="20"/>
        <v>-4.5738932096431011</v>
      </c>
      <c r="Q77">
        <f t="shared" si="26"/>
        <v>0.15794952886564204</v>
      </c>
      <c r="W77">
        <v>72</v>
      </c>
      <c r="X77">
        <f t="shared" si="21"/>
        <v>1.5</v>
      </c>
      <c r="Y77">
        <v>0</v>
      </c>
      <c r="Z77">
        <f t="shared" si="27"/>
        <v>1.0340954038949101E-5</v>
      </c>
    </row>
    <row r="78" spans="5:26" x14ac:dyDescent="0.4">
      <c r="E78">
        <v>82.462299999999999</v>
      </c>
      <c r="F78">
        <f t="shared" si="15"/>
        <v>1.0794289828254899E-2</v>
      </c>
      <c r="G78">
        <f t="shared" si="16"/>
        <v>0.12307462770977151</v>
      </c>
      <c r="H78">
        <f t="shared" si="17"/>
        <v>-9.4661542841041595E-3</v>
      </c>
      <c r="I78">
        <f t="shared" si="18"/>
        <v>0.12301995346811836</v>
      </c>
      <c r="J78">
        <f t="shared" si="19"/>
        <v>6.6396296310655895E-4</v>
      </c>
      <c r="K78">
        <f t="shared" si="14"/>
        <v>0.99662676938063399</v>
      </c>
      <c r="L78">
        <f t="shared" si="22"/>
        <v>-2.9349037295674094E-2</v>
      </c>
      <c r="M78">
        <f t="shared" si="23"/>
        <v>-8.2159951005271736E-2</v>
      </c>
      <c r="N78">
        <f t="shared" si="24"/>
        <v>-4.707418437603696</v>
      </c>
      <c r="O78">
        <f t="shared" si="25"/>
        <v>0</v>
      </c>
      <c r="P78">
        <f t="shared" si="20"/>
        <v>-4.707418437603696</v>
      </c>
      <c r="Q78">
        <f t="shared" si="26"/>
        <v>0.15789170788883139</v>
      </c>
      <c r="W78">
        <v>73</v>
      </c>
      <c r="X78">
        <f t="shared" si="21"/>
        <v>1.5208333333333333</v>
      </c>
      <c r="Y78">
        <v>0</v>
      </c>
      <c r="Z78">
        <f t="shared" si="27"/>
        <v>9.0687732970482456E-6</v>
      </c>
    </row>
    <row r="79" spans="5:26" x14ac:dyDescent="0.4">
      <c r="E79">
        <v>84.880300000000005</v>
      </c>
      <c r="F79">
        <f t="shared" si="15"/>
        <v>1.1110805288104073E-2</v>
      </c>
      <c r="G79">
        <f t="shared" si="16"/>
        <v>0.12307766781998208</v>
      </c>
      <c r="H79">
        <f t="shared" si="17"/>
        <v>-9.743714242764278E-3</v>
      </c>
      <c r="I79">
        <f t="shared" si="18"/>
        <v>0.1230197402325717</v>
      </c>
      <c r="J79">
        <f t="shared" si="19"/>
        <v>6.8343122097144207E-4</v>
      </c>
      <c r="K79">
        <f t="shared" si="14"/>
        <v>0.99642711639225479</v>
      </c>
      <c r="L79">
        <f t="shared" si="22"/>
        <v>-3.1089244965071754E-2</v>
      </c>
      <c r="M79">
        <f t="shared" si="23"/>
        <v>-8.4557828969887394E-2</v>
      </c>
      <c r="N79">
        <f t="shared" si="24"/>
        <v>-4.8448067247635933</v>
      </c>
      <c r="O79">
        <f t="shared" si="25"/>
        <v>0</v>
      </c>
      <c r="P79">
        <f t="shared" si="20"/>
        <v>-4.8448067247635933</v>
      </c>
      <c r="Q79">
        <f t="shared" si="26"/>
        <v>0.15783049255571283</v>
      </c>
      <c r="W79">
        <v>74</v>
      </c>
      <c r="X79">
        <f t="shared" si="21"/>
        <v>1.5416666666666667</v>
      </c>
      <c r="Y79">
        <v>0</v>
      </c>
      <c r="Z79">
        <f t="shared" si="27"/>
        <v>7.9531007297285319E-6</v>
      </c>
    </row>
    <row r="80" spans="5:26" x14ac:dyDescent="0.4">
      <c r="E80">
        <v>87.369200000000006</v>
      </c>
      <c r="F80">
        <f t="shared" si="15"/>
        <v>1.1436601536250724E-2</v>
      </c>
      <c r="G80">
        <f t="shared" si="16"/>
        <v>0.12308088882513801</v>
      </c>
      <c r="H80">
        <f t="shared" si="17"/>
        <v>-1.0029411726335912E-2</v>
      </c>
      <c r="I80">
        <f t="shared" si="18"/>
        <v>0.12301951430892169</v>
      </c>
      <c r="J80">
        <f t="shared" si="19"/>
        <v>7.0347025076655605E-4</v>
      </c>
      <c r="K80">
        <f t="shared" si="14"/>
        <v>0.99621571360135763</v>
      </c>
      <c r="L80">
        <f t="shared" si="22"/>
        <v>-3.2932245918540833E-2</v>
      </c>
      <c r="M80">
        <f t="shared" si="23"/>
        <v>-8.7025003465984963E-2</v>
      </c>
      <c r="N80">
        <f t="shared" si="24"/>
        <v>-4.9861654107122995</v>
      </c>
      <c r="O80">
        <f t="shared" si="25"/>
        <v>0</v>
      </c>
      <c r="P80">
        <f t="shared" si="20"/>
        <v>-4.9861654107122995</v>
      </c>
      <c r="Q80">
        <f t="shared" si="26"/>
        <v>0.15776568625665299</v>
      </c>
      <c r="W80">
        <v>75</v>
      </c>
      <c r="X80">
        <f t="shared" si="21"/>
        <v>1.5625</v>
      </c>
      <c r="Y80">
        <v>0</v>
      </c>
      <c r="Z80">
        <f t="shared" si="27"/>
        <v>6.9746821477824416E-6</v>
      </c>
    </row>
    <row r="81" spans="5:26" x14ac:dyDescent="0.4">
      <c r="E81">
        <v>89.931100000000001</v>
      </c>
      <c r="F81">
        <f t="shared" si="15"/>
        <v>1.1771953462052044E-2</v>
      </c>
      <c r="G81">
        <f t="shared" si="16"/>
        <v>0.12308430151717409</v>
      </c>
      <c r="H81">
        <f t="shared" si="17"/>
        <v>-1.0323487669569965E-2</v>
      </c>
      <c r="I81">
        <f t="shared" si="18"/>
        <v>0.12301927494021414</v>
      </c>
      <c r="J81">
        <f t="shared" si="19"/>
        <v>7.2409695183099111E-4</v>
      </c>
      <c r="K81">
        <f t="shared" si="14"/>
        <v>0.99599187580322635</v>
      </c>
      <c r="L81">
        <f t="shared" si="22"/>
        <v>-3.4884081088648038E-2</v>
      </c>
      <c r="M81">
        <f t="shared" si="23"/>
        <v>-8.9563436425878828E-2</v>
      </c>
      <c r="N81">
        <f t="shared" si="24"/>
        <v>-5.1316069058911191</v>
      </c>
      <c r="O81">
        <f t="shared" si="25"/>
        <v>0</v>
      </c>
      <c r="P81">
        <f t="shared" si="20"/>
        <v>-5.1316069058911191</v>
      </c>
      <c r="Q81">
        <f t="shared" si="26"/>
        <v>0.15769708157012371</v>
      </c>
      <c r="W81">
        <v>76</v>
      </c>
      <c r="X81">
        <f t="shared" si="21"/>
        <v>1.5833333333333333</v>
      </c>
      <c r="Y81">
        <v>0</v>
      </c>
      <c r="Z81">
        <f t="shared" si="27"/>
        <v>6.1166320804609709E-6</v>
      </c>
    </row>
    <row r="82" spans="5:26" x14ac:dyDescent="0.4">
      <c r="E82">
        <v>92.568100000000001</v>
      </c>
      <c r="F82">
        <f t="shared" si="15"/>
        <v>1.2117135954865221E-2</v>
      </c>
      <c r="G82">
        <f t="shared" si="16"/>
        <v>0.12308791724698176</v>
      </c>
      <c r="H82">
        <f t="shared" si="17"/>
        <v>-1.0626182995321497E-2</v>
      </c>
      <c r="I82">
        <f t="shared" si="18"/>
        <v>0.12301902133028925</v>
      </c>
      <c r="J82">
        <f t="shared" si="19"/>
        <v>7.4532822266945413E-4</v>
      </c>
      <c r="K82">
        <f t="shared" si="14"/>
        <v>0.99575488438376336</v>
      </c>
      <c r="L82">
        <f t="shared" si="22"/>
        <v>-3.6951092182111692E-2</v>
      </c>
      <c r="M82">
        <f t="shared" si="23"/>
        <v>-9.2175078215734452E-2</v>
      </c>
      <c r="N82">
        <f t="shared" si="24"/>
        <v>-5.2812429580498383</v>
      </c>
      <c r="O82">
        <f t="shared" si="25"/>
        <v>0</v>
      </c>
      <c r="P82">
        <f t="shared" si="20"/>
        <v>-5.2812429580498383</v>
      </c>
      <c r="Q82">
        <f t="shared" si="26"/>
        <v>0.15762445978038933</v>
      </c>
      <c r="W82">
        <v>77</v>
      </c>
      <c r="X82">
        <f t="shared" si="21"/>
        <v>1.6041666666666667</v>
      </c>
      <c r="Y82">
        <v>0</v>
      </c>
      <c r="Z82">
        <f t="shared" si="27"/>
        <v>5.3641423673506904E-6</v>
      </c>
    </row>
    <row r="83" spans="5:26" x14ac:dyDescent="0.4">
      <c r="E83">
        <v>95.282399999999996</v>
      </c>
      <c r="F83">
        <f t="shared" si="15"/>
        <v>1.2472436994016836E-2</v>
      </c>
      <c r="G83">
        <f t="shared" si="16"/>
        <v>0.12309174809093915</v>
      </c>
      <c r="H83">
        <f t="shared" si="17"/>
        <v>-1.0937750092294488E-2</v>
      </c>
      <c r="I83">
        <f t="shared" si="18"/>
        <v>0.12301875263210107</v>
      </c>
      <c r="J83">
        <f t="shared" si="19"/>
        <v>7.6718176600965471E-4</v>
      </c>
      <c r="K83">
        <f t="shared" si="14"/>
        <v>0.99550397681438674</v>
      </c>
      <c r="L83">
        <f t="shared" si="22"/>
        <v>-3.9140014487454911E-2</v>
      </c>
      <c r="M83">
        <f t="shared" si="23"/>
        <v>-9.4861965699082118E-2</v>
      </c>
      <c r="N83">
        <f t="shared" si="24"/>
        <v>-5.4351902708721873</v>
      </c>
      <c r="O83">
        <f t="shared" si="25"/>
        <v>0</v>
      </c>
      <c r="P83">
        <f t="shared" si="20"/>
        <v>-5.4351902708721873</v>
      </c>
      <c r="Q83">
        <f t="shared" si="26"/>
        <v>0.15754759035719182</v>
      </c>
      <c r="W83">
        <v>78</v>
      </c>
      <c r="X83">
        <f t="shared" si="21"/>
        <v>1.625</v>
      </c>
      <c r="Y83">
        <v>0</v>
      </c>
      <c r="Z83">
        <f t="shared" si="27"/>
        <v>4.7042266003088017E-6</v>
      </c>
    </row>
    <row r="84" spans="5:26" x14ac:dyDescent="0.4">
      <c r="E84">
        <v>98.076300000000003</v>
      </c>
      <c r="F84">
        <f t="shared" si="15"/>
        <v>1.283815764880286E-2</v>
      </c>
      <c r="G84">
        <f t="shared" si="16"/>
        <v>0.12309580689591482</v>
      </c>
      <c r="H84">
        <f t="shared" si="17"/>
        <v>-1.1258452813750071E-2</v>
      </c>
      <c r="I84">
        <f t="shared" si="18"/>
        <v>0.12301846794456088</v>
      </c>
      <c r="J84">
        <f t="shared" si="19"/>
        <v>7.8967608871169988E-4</v>
      </c>
      <c r="K84">
        <f t="shared" si="14"/>
        <v>0.99523834418548907</v>
      </c>
      <c r="L84">
        <f t="shared" si="22"/>
        <v>-4.1457999781914001E-2</v>
      </c>
      <c r="M84">
        <f t="shared" si="23"/>
        <v>-9.7626221012197423E-2</v>
      </c>
      <c r="N84">
        <f t="shared" si="24"/>
        <v>-5.5935704338103083</v>
      </c>
      <c r="O84">
        <f t="shared" si="25"/>
        <v>0</v>
      </c>
      <c r="P84">
        <f t="shared" si="20"/>
        <v>-5.5935704338103083</v>
      </c>
      <c r="Q84">
        <f t="shared" si="26"/>
        <v>0.15746622894532186</v>
      </c>
      <c r="W84">
        <v>79</v>
      </c>
      <c r="X84">
        <f t="shared" si="21"/>
        <v>1.6458333333333333</v>
      </c>
      <c r="Y84">
        <v>0</v>
      </c>
      <c r="Z84">
        <f t="shared" si="27"/>
        <v>4.125496005055254E-6</v>
      </c>
    </row>
    <row r="85" spans="5:26" x14ac:dyDescent="0.4">
      <c r="E85">
        <v>100.9522</v>
      </c>
      <c r="F85">
        <f t="shared" si="15"/>
        <v>1.3214612078488647E-2</v>
      </c>
      <c r="G85">
        <f t="shared" si="16"/>
        <v>0.1231001073267739</v>
      </c>
      <c r="H85">
        <f t="shared" si="17"/>
        <v>-1.1588566476094606E-2</v>
      </c>
      <c r="I85">
        <f t="shared" si="18"/>
        <v>0.12301816630920503</v>
      </c>
      <c r="J85">
        <f t="shared" si="19"/>
        <v>8.1283050166906052E-4</v>
      </c>
      <c r="K85">
        <f t="shared" si="14"/>
        <v>0.99495712863755015</v>
      </c>
      <c r="L85">
        <f t="shared" si="22"/>
        <v>-4.3912640306944306E-2</v>
      </c>
      <c r="M85">
        <f t="shared" si="23"/>
        <v>-0.1004700502304765</v>
      </c>
      <c r="N85">
        <f t="shared" si="24"/>
        <v>-5.7565098456736878</v>
      </c>
      <c r="O85">
        <f t="shared" si="25"/>
        <v>0</v>
      </c>
      <c r="P85">
        <f t="shared" si="20"/>
        <v>-5.7565098456736878</v>
      </c>
      <c r="Q85">
        <f t="shared" si="26"/>
        <v>0.15738011662376172</v>
      </c>
      <c r="W85">
        <v>80</v>
      </c>
      <c r="X85">
        <f t="shared" si="21"/>
        <v>1.6666666666666667</v>
      </c>
      <c r="Y85">
        <v>0</v>
      </c>
      <c r="Z85">
        <f t="shared" si="27"/>
        <v>3.6179628946041054E-6</v>
      </c>
    </row>
    <row r="86" spans="5:26" x14ac:dyDescent="0.4">
      <c r="E86">
        <v>103.9123</v>
      </c>
      <c r="F86">
        <f t="shared" si="15"/>
        <v>1.3602088262400776E-2</v>
      </c>
      <c r="G86">
        <f t="shared" si="16"/>
        <v>0.12310466344808324</v>
      </c>
      <c r="H86">
        <f t="shared" si="17"/>
        <v>-1.192834342173745E-2</v>
      </c>
      <c r="I86">
        <f t="shared" si="18"/>
        <v>0.12301784673953461</v>
      </c>
      <c r="J86">
        <f t="shared" si="19"/>
        <v>8.3666270436230747E-4</v>
      </c>
      <c r="K86">
        <f t="shared" si="14"/>
        <v>0.99465945128077193</v>
      </c>
      <c r="L86">
        <f t="shared" si="22"/>
        <v>-4.6511726697876239E-2</v>
      </c>
      <c r="M86">
        <f t="shared" si="23"/>
        <v>-0.10339544552281232</v>
      </c>
      <c r="N86">
        <f t="shared" si="24"/>
        <v>-5.9241226493319701</v>
      </c>
      <c r="O86">
        <f t="shared" si="25"/>
        <v>0</v>
      </c>
      <c r="P86">
        <f t="shared" si="20"/>
        <v>-5.9241226493319701</v>
      </c>
      <c r="Q86">
        <f t="shared" si="26"/>
        <v>0.1572889839103431</v>
      </c>
      <c r="W86">
        <v>81</v>
      </c>
      <c r="X86">
        <f t="shared" si="21"/>
        <v>1.6875</v>
      </c>
      <c r="Y86">
        <v>0</v>
      </c>
      <c r="Z86">
        <f t="shared" si="27"/>
        <v>3.1728683025489448E-6</v>
      </c>
    </row>
    <row r="87" spans="5:26" x14ac:dyDescent="0.4">
      <c r="E87">
        <v>106.9593</v>
      </c>
      <c r="F87">
        <f t="shared" si="15"/>
        <v>1.4000939629712782E-2</v>
      </c>
      <c r="G87">
        <f t="shared" si="16"/>
        <v>0.12310949083335276</v>
      </c>
      <c r="H87">
        <f t="shared" si="17"/>
        <v>-1.2278093367642684E-2</v>
      </c>
      <c r="I87">
        <f t="shared" si="18"/>
        <v>0.12301750814321225</v>
      </c>
      <c r="J87">
        <f t="shared" si="19"/>
        <v>8.6119442056511119E-4</v>
      </c>
      <c r="K87">
        <f t="shared" si="14"/>
        <v>0.99434434035407693</v>
      </c>
      <c r="L87">
        <f t="shared" si="22"/>
        <v>-4.9263877063231071E-2</v>
      </c>
      <c r="M87">
        <f t="shared" si="23"/>
        <v>-0.10640487565692003</v>
      </c>
      <c r="N87">
        <f t="shared" si="24"/>
        <v>-6.0965502947558301</v>
      </c>
      <c r="O87">
        <f t="shared" si="25"/>
        <v>0</v>
      </c>
      <c r="P87">
        <f t="shared" si="20"/>
        <v>-6.0965502947558301</v>
      </c>
      <c r="Q87">
        <f t="shared" si="26"/>
        <v>0.15719254405413358</v>
      </c>
      <c r="W87">
        <v>82</v>
      </c>
      <c r="X87">
        <f t="shared" si="21"/>
        <v>1.7083333333333335</v>
      </c>
      <c r="Y87">
        <v>0</v>
      </c>
      <c r="Z87">
        <f t="shared" si="27"/>
        <v>2.7825308215112059E-6</v>
      </c>
    </row>
    <row r="88" spans="5:26" x14ac:dyDescent="0.4">
      <c r="E88">
        <v>110.0956</v>
      </c>
      <c r="F88">
        <f t="shared" si="15"/>
        <v>1.4411480339690018E-2</v>
      </c>
      <c r="G88">
        <f t="shared" si="16"/>
        <v>0.12311460538755281</v>
      </c>
      <c r="H88">
        <f t="shared" si="17"/>
        <v>-1.263809157503819E-2</v>
      </c>
      <c r="I88">
        <f t="shared" si="18"/>
        <v>0.12301714940465171</v>
      </c>
      <c r="J88">
        <f t="shared" si="19"/>
        <v>8.8644495730068372E-4</v>
      </c>
      <c r="K88">
        <f t="shared" si="14"/>
        <v>0.99401080890647109</v>
      </c>
      <c r="L88">
        <f t="shared" si="22"/>
        <v>-5.217786088848219E-2</v>
      </c>
      <c r="M88">
        <f t="shared" si="23"/>
        <v>-0.10950049371412862</v>
      </c>
      <c r="N88">
        <f t="shared" si="24"/>
        <v>-6.2739161444183704</v>
      </c>
      <c r="O88">
        <f t="shared" si="25"/>
        <v>0</v>
      </c>
      <c r="P88">
        <f t="shared" si="20"/>
        <v>-6.2739161444183704</v>
      </c>
      <c r="Q88">
        <f t="shared" si="26"/>
        <v>0.15709049380776005</v>
      </c>
      <c r="W88">
        <v>83</v>
      </c>
      <c r="X88">
        <f t="shared" si="21"/>
        <v>1.7291666666666665</v>
      </c>
      <c r="Y88">
        <v>0</v>
      </c>
      <c r="Z88">
        <f t="shared" si="27"/>
        <v>2.4402140380172276E-6</v>
      </c>
    </row>
    <row r="89" spans="5:26" x14ac:dyDescent="0.4">
      <c r="E89">
        <v>113.32389999999999</v>
      </c>
      <c r="F89">
        <f t="shared" si="15"/>
        <v>1.4834063821506014E-2</v>
      </c>
      <c r="G89">
        <f t="shared" si="16"/>
        <v>0.12312002433182745</v>
      </c>
      <c r="H89">
        <f t="shared" si="17"/>
        <v>-1.3008647718783335E-2</v>
      </c>
      <c r="I89">
        <f t="shared" si="18"/>
        <v>0.12301676931594942</v>
      </c>
      <c r="J89">
        <f t="shared" si="19"/>
        <v>9.1243603538944005E-4</v>
      </c>
      <c r="K89">
        <f t="shared" si="14"/>
        <v>0.99365779131317411</v>
      </c>
      <c r="L89">
        <f t="shared" si="22"/>
        <v>-5.5263155778761161E-2</v>
      </c>
      <c r="M89">
        <f t="shared" si="23"/>
        <v>-0.11268472818648445</v>
      </c>
      <c r="N89">
        <f t="shared" si="24"/>
        <v>-6.4563593406644264</v>
      </c>
      <c r="O89">
        <f t="shared" si="25"/>
        <v>0</v>
      </c>
      <c r="P89">
        <f t="shared" si="20"/>
        <v>-6.4563593406644264</v>
      </c>
      <c r="Q89">
        <f t="shared" si="26"/>
        <v>0.15698251594927545</v>
      </c>
      <c r="W89">
        <v>84</v>
      </c>
      <c r="X89">
        <f t="shared" si="21"/>
        <v>1.75</v>
      </c>
      <c r="Y89">
        <v>0</v>
      </c>
      <c r="Z89">
        <f t="shared" si="27"/>
        <v>2.1400102760056212E-6</v>
      </c>
    </row>
    <row r="90" spans="5:26" x14ac:dyDescent="0.4">
      <c r="E90">
        <v>116.6468</v>
      </c>
      <c r="F90">
        <f t="shared" si="15"/>
        <v>1.526903041436491E-2</v>
      </c>
      <c r="G90">
        <f t="shared" si="16"/>
        <v>0.12312576560988797</v>
      </c>
      <c r="H90">
        <f t="shared" si="17"/>
        <v>-1.3390059971527302E-2</v>
      </c>
      <c r="I90">
        <f t="shared" si="18"/>
        <v>0.12301636661852039</v>
      </c>
      <c r="J90">
        <f t="shared" si="19"/>
        <v>9.3918856887838676E-4</v>
      </c>
      <c r="K90">
        <f t="shared" si="14"/>
        <v>0.99328418291684129</v>
      </c>
      <c r="L90">
        <f t="shared" si="22"/>
        <v>-5.8529603796604011E-2</v>
      </c>
      <c r="M90">
        <f t="shared" si="23"/>
        <v>-0.11595988623320719</v>
      </c>
      <c r="N90">
        <f t="shared" si="24"/>
        <v>-6.6440120739799493</v>
      </c>
      <c r="O90">
        <f t="shared" si="25"/>
        <v>0</v>
      </c>
      <c r="P90">
        <f t="shared" si="20"/>
        <v>-6.6440120739799493</v>
      </c>
      <c r="Q90">
        <f t="shared" si="26"/>
        <v>0.15686827546514145</v>
      </c>
      <c r="W90">
        <v>85</v>
      </c>
      <c r="X90">
        <f t="shared" si="21"/>
        <v>1.7708333333333333</v>
      </c>
      <c r="Y90">
        <v>0</v>
      </c>
      <c r="Z90">
        <f t="shared" si="27"/>
        <v>1.876738642619563E-6</v>
      </c>
    </row>
    <row r="91" spans="5:26" x14ac:dyDescent="0.4">
      <c r="E91">
        <v>120.0672</v>
      </c>
      <c r="F91">
        <f t="shared" si="15"/>
        <v>1.5716759727379015E-2</v>
      </c>
      <c r="G91">
        <f t="shared" si="16"/>
        <v>0.12313184862181714</v>
      </c>
      <c r="H91">
        <f t="shared" si="17"/>
        <v>-1.3782660914877629E-2</v>
      </c>
      <c r="I91">
        <f t="shared" si="18"/>
        <v>0.12301593995162866</v>
      </c>
      <c r="J91">
        <f t="shared" si="19"/>
        <v>9.6672588528395626E-4</v>
      </c>
      <c r="K91">
        <f t="shared" si="14"/>
        <v>0.99288879327120694</v>
      </c>
      <c r="L91">
        <f t="shared" si="22"/>
        <v>-6.1987823108369422E-2</v>
      </c>
      <c r="M91">
        <f t="shared" si="23"/>
        <v>-0.11932854610868682</v>
      </c>
      <c r="N91">
        <f t="shared" si="24"/>
        <v>-6.8370220674599977</v>
      </c>
      <c r="O91">
        <f t="shared" si="25"/>
        <v>0</v>
      </c>
      <c r="P91">
        <f t="shared" si="20"/>
        <v>-6.8370220674599977</v>
      </c>
      <c r="Q91">
        <f t="shared" si="26"/>
        <v>0.15674741865802602</v>
      </c>
      <c r="W91">
        <v>86</v>
      </c>
      <c r="X91">
        <f t="shared" si="21"/>
        <v>1.7916666666666667</v>
      </c>
      <c r="Y91">
        <v>0</v>
      </c>
      <c r="Z91">
        <f t="shared" si="27"/>
        <v>1.645855616766332E-6</v>
      </c>
    </row>
    <row r="92" spans="5:26" x14ac:dyDescent="0.4">
      <c r="E92">
        <v>123.5878</v>
      </c>
      <c r="F92">
        <f t="shared" si="15"/>
        <v>1.6177605189721861E-2</v>
      </c>
      <c r="G92">
        <f t="shared" si="16"/>
        <v>0.12313829341232119</v>
      </c>
      <c r="H92">
        <f t="shared" si="17"/>
        <v>-1.4186760145638829E-2</v>
      </c>
      <c r="I92">
        <f t="shared" si="18"/>
        <v>0.1230154879093239</v>
      </c>
      <c r="J92">
        <f t="shared" si="19"/>
        <v>9.9506969995173905E-4</v>
      </c>
      <c r="K92">
        <f t="shared" si="14"/>
        <v>0.99247040009344534</v>
      </c>
      <c r="L92">
        <f t="shared" si="22"/>
        <v>-6.5648739514126753E-2</v>
      </c>
      <c r="M92">
        <f t="shared" si="23"/>
        <v>-0.12279306227361597</v>
      </c>
      <c r="N92">
        <f t="shared" si="24"/>
        <v>-7.0355242217652876</v>
      </c>
      <c r="O92">
        <f t="shared" si="25"/>
        <v>0</v>
      </c>
      <c r="P92">
        <f t="shared" si="20"/>
        <v>-7.0355242217652876</v>
      </c>
      <c r="Q92">
        <f t="shared" si="26"/>
        <v>0.15661957424025713</v>
      </c>
      <c r="W92">
        <v>87</v>
      </c>
      <c r="X92">
        <f t="shared" si="21"/>
        <v>1.8125</v>
      </c>
      <c r="Y92">
        <v>0</v>
      </c>
      <c r="Z92">
        <f t="shared" si="27"/>
        <v>1.4433766373885002E-6</v>
      </c>
    </row>
    <row r="93" spans="5:26" x14ac:dyDescent="0.4">
      <c r="E93">
        <v>127.21169999999999</v>
      </c>
      <c r="F93">
        <f t="shared" si="15"/>
        <v>1.6651972590444528E-2</v>
      </c>
      <c r="G93">
        <f t="shared" si="16"/>
        <v>0.12314512180625525</v>
      </c>
      <c r="H93">
        <f t="shared" si="17"/>
        <v>-1.4602713142402295E-2</v>
      </c>
      <c r="I93">
        <f t="shared" si="18"/>
        <v>0.1230150089607949</v>
      </c>
      <c r="J93">
        <f t="shared" si="19"/>
        <v>1.0242449464093093E-3</v>
      </c>
      <c r="K93">
        <f t="shared" si="14"/>
        <v>0.9920276767586248</v>
      </c>
      <c r="L93">
        <f t="shared" si="22"/>
        <v>-6.9524224338322227E-2</v>
      </c>
      <c r="M93">
        <f t="shared" si="23"/>
        <v>-0.12635615385954546</v>
      </c>
      <c r="N93">
        <f t="shared" si="24"/>
        <v>-7.2396743316576231</v>
      </c>
      <c r="O93">
        <f t="shared" si="25"/>
        <v>0</v>
      </c>
      <c r="P93">
        <f t="shared" si="20"/>
        <v>-7.2396743316576231</v>
      </c>
      <c r="Q93">
        <f t="shared" si="26"/>
        <v>0.15648435072430864</v>
      </c>
      <c r="W93">
        <v>88</v>
      </c>
      <c r="X93">
        <f t="shared" si="21"/>
        <v>1.8333333333333333</v>
      </c>
      <c r="Y93">
        <v>0</v>
      </c>
      <c r="Z93">
        <f t="shared" si="27"/>
        <v>1.265807338223346E-6</v>
      </c>
    </row>
    <row r="94" spans="5:26" x14ac:dyDescent="0.4">
      <c r="E94">
        <v>130.9419</v>
      </c>
      <c r="F94">
        <f t="shared" si="15"/>
        <v>1.7140254628628723E-2</v>
      </c>
      <c r="G94">
        <f t="shared" si="16"/>
        <v>0.12315235657809054</v>
      </c>
      <c r="H94">
        <f t="shared" si="17"/>
        <v>-1.5030863871720538E-2</v>
      </c>
      <c r="I94">
        <f t="shared" si="18"/>
        <v>0.12301450150862361</v>
      </c>
      <c r="J94">
        <f t="shared" si="19"/>
        <v>1.0542757507214407E-3</v>
      </c>
      <c r="K94">
        <f t="shared" si="14"/>
        <v>0.99155924770358461</v>
      </c>
      <c r="L94">
        <f t="shared" si="22"/>
        <v>-7.3626613904214461E-2</v>
      </c>
      <c r="M94">
        <f t="shared" si="23"/>
        <v>-0.13002040978270024</v>
      </c>
      <c r="N94">
        <f t="shared" si="24"/>
        <v>-7.4496207311102047</v>
      </c>
      <c r="O94">
        <f t="shared" si="25"/>
        <v>0</v>
      </c>
      <c r="P94">
        <f t="shared" si="20"/>
        <v>-7.4496207311102047</v>
      </c>
      <c r="Q94">
        <f t="shared" si="26"/>
        <v>0.15634133368823017</v>
      </c>
      <c r="W94">
        <v>89</v>
      </c>
      <c r="X94">
        <f t="shared" si="21"/>
        <v>1.8541666666666667</v>
      </c>
      <c r="Y94">
        <v>0</v>
      </c>
      <c r="Z94">
        <f t="shared" si="27"/>
        <v>1.1100832423053862E-6</v>
      </c>
    </row>
    <row r="95" spans="5:26" x14ac:dyDescent="0.4">
      <c r="E95">
        <v>134.78139999999999</v>
      </c>
      <c r="F95">
        <f t="shared" si="15"/>
        <v>1.764284400335614E-2</v>
      </c>
      <c r="G95">
        <f t="shared" si="16"/>
        <v>0.12316002167438367</v>
      </c>
      <c r="H95">
        <f t="shared" si="17"/>
        <v>-1.547155626363762E-2</v>
      </c>
      <c r="I95">
        <f t="shared" si="18"/>
        <v>0.12301396387318111</v>
      </c>
      <c r="J95">
        <f t="shared" si="19"/>
        <v>1.0851862363921772E-3</v>
      </c>
      <c r="K95">
        <f t="shared" si="14"/>
        <v>0.99106367549450625</v>
      </c>
      <c r="L95">
        <f t="shared" si="22"/>
        <v>-7.7968826994790408E-2</v>
      </c>
      <c r="M95">
        <f t="shared" si="23"/>
        <v>-0.1337883848719652</v>
      </c>
      <c r="N95">
        <f t="shared" si="24"/>
        <v>-7.6655098010355172</v>
      </c>
      <c r="O95">
        <f t="shared" si="25"/>
        <v>0</v>
      </c>
      <c r="P95">
        <f t="shared" si="20"/>
        <v>-7.6655098010355172</v>
      </c>
      <c r="Q95">
        <f t="shared" si="26"/>
        <v>0.15619009269531128</v>
      </c>
      <c r="W95">
        <v>90</v>
      </c>
      <c r="X95">
        <f t="shared" si="21"/>
        <v>1.875</v>
      </c>
      <c r="Y95">
        <v>0</v>
      </c>
      <c r="Z95">
        <f t="shared" si="27"/>
        <v>9.7351687546450905E-7</v>
      </c>
    </row>
    <row r="96" spans="5:26" x14ac:dyDescent="0.4">
      <c r="E96">
        <v>138.73349999999999</v>
      </c>
      <c r="F96">
        <f t="shared" si="15"/>
        <v>1.8160172683616648E-2</v>
      </c>
      <c r="G96">
        <f t="shared" si="16"/>
        <v>0.12316814288769473</v>
      </c>
      <c r="H96">
        <f t="shared" si="17"/>
        <v>-1.5925168641872833E-2</v>
      </c>
      <c r="I96">
        <f t="shared" si="18"/>
        <v>0.12301339424535843</v>
      </c>
      <c r="J96">
        <f t="shared" si="19"/>
        <v>1.1170029393230197E-3</v>
      </c>
      <c r="K96">
        <f t="shared" si="14"/>
        <v>0.99053941902939513</v>
      </c>
      <c r="L96">
        <f t="shared" si="22"/>
        <v>-8.2564736152201224E-2</v>
      </c>
      <c r="M96">
        <f t="shared" si="23"/>
        <v>-0.13766289127666265</v>
      </c>
      <c r="N96">
        <f t="shared" si="24"/>
        <v>-7.8875026657210867</v>
      </c>
      <c r="O96">
        <f t="shared" si="25"/>
        <v>0</v>
      </c>
      <c r="P96">
        <f t="shared" si="20"/>
        <v>-7.8875026657210867</v>
      </c>
      <c r="Q96">
        <f t="shared" si="26"/>
        <v>0.15603017290777157</v>
      </c>
      <c r="W96">
        <v>91</v>
      </c>
      <c r="X96">
        <f t="shared" si="21"/>
        <v>1.8958333333333333</v>
      </c>
      <c r="Y96">
        <v>0</v>
      </c>
      <c r="Z96">
        <f t="shared" si="27"/>
        <v>8.5375138610862534E-7</v>
      </c>
    </row>
    <row r="97" spans="5:26" x14ac:dyDescent="0.4">
      <c r="E97">
        <v>142.80160000000001</v>
      </c>
      <c r="F97">
        <f t="shared" si="15"/>
        <v>1.8692685728369508E-2</v>
      </c>
      <c r="G97">
        <f t="shared" si="16"/>
        <v>0.1231767475690001</v>
      </c>
      <c r="H97">
        <f t="shared" si="17"/>
        <v>-1.6392090763821254E-2</v>
      </c>
      <c r="I97">
        <f t="shared" si="18"/>
        <v>0.12301279070673815</v>
      </c>
      <c r="J97">
        <f t="shared" si="19"/>
        <v>1.149753197381825E-3</v>
      </c>
      <c r="K97">
        <f t="shared" si="14"/>
        <v>0.98998485423644633</v>
      </c>
      <c r="L97">
        <f t="shared" si="22"/>
        <v>-8.7428992328830876E-2</v>
      </c>
      <c r="M97">
        <f t="shared" si="23"/>
        <v>-0.14164679837725846</v>
      </c>
      <c r="N97">
        <f t="shared" si="24"/>
        <v>-8.1157637285574271</v>
      </c>
      <c r="O97">
        <f t="shared" si="25"/>
        <v>0</v>
      </c>
      <c r="P97">
        <f t="shared" si="20"/>
        <v>-8.1157637285574271</v>
      </c>
      <c r="Q97">
        <f t="shared" si="26"/>
        <v>0.15586109188041614</v>
      </c>
      <c r="W97">
        <v>92</v>
      </c>
      <c r="X97">
        <f t="shared" si="21"/>
        <v>1.9166666666666665</v>
      </c>
      <c r="Y97">
        <v>0</v>
      </c>
      <c r="Z97">
        <f t="shared" si="27"/>
        <v>7.4871987086470576E-7</v>
      </c>
    </row>
    <row r="98" spans="5:26" x14ac:dyDescent="0.4">
      <c r="E98">
        <v>146.9888</v>
      </c>
      <c r="F98">
        <f t="shared" si="15"/>
        <v>1.9240788926665808E-2</v>
      </c>
      <c r="G98">
        <f t="shared" si="16"/>
        <v>0.12318586383227781</v>
      </c>
      <c r="H98">
        <f t="shared" si="17"/>
        <v>-1.6872677906524105E-2</v>
      </c>
      <c r="I98">
        <f t="shared" si="18"/>
        <v>0.12301215128538533</v>
      </c>
      <c r="J98">
        <f t="shared" si="19"/>
        <v>1.1834619299592908E-3</v>
      </c>
      <c r="K98">
        <f t="shared" si="14"/>
        <v>0.9893983274337278</v>
      </c>
      <c r="L98">
        <f t="shared" si="22"/>
        <v>-9.2576562818935046E-2</v>
      </c>
      <c r="M98">
        <f t="shared" si="23"/>
        <v>-0.1457426381221032</v>
      </c>
      <c r="N98">
        <f t="shared" si="24"/>
        <v>-8.3504380594989716</v>
      </c>
      <c r="O98">
        <f t="shared" si="25"/>
        <v>0</v>
      </c>
      <c r="P98">
        <f t="shared" si="20"/>
        <v>-8.3504380594989716</v>
      </c>
      <c r="Q98">
        <f t="shared" si="26"/>
        <v>0.15568235133365774</v>
      </c>
      <c r="W98">
        <v>93</v>
      </c>
      <c r="X98">
        <f t="shared" si="21"/>
        <v>1.9375</v>
      </c>
      <c r="Y98">
        <v>0</v>
      </c>
      <c r="Z98">
        <f t="shared" si="27"/>
        <v>6.5660970412332338E-7</v>
      </c>
    </row>
    <row r="99" spans="5:26" x14ac:dyDescent="0.4">
      <c r="E99">
        <v>151.2989</v>
      </c>
      <c r="F99">
        <f t="shared" si="15"/>
        <v>1.9804979697342365E-2</v>
      </c>
      <c r="G99">
        <f t="shared" si="16"/>
        <v>0.1231955227908117</v>
      </c>
      <c r="H99">
        <f t="shared" si="17"/>
        <v>-1.7367365638123095E-2</v>
      </c>
      <c r="I99">
        <f t="shared" si="18"/>
        <v>0.12301147379899158</v>
      </c>
      <c r="J99">
        <f t="shared" si="19"/>
        <v>1.2181596881224426E-3</v>
      </c>
      <c r="K99">
        <f t="shared" si="14"/>
        <v>0.98877801379716046</v>
      </c>
      <c r="L99">
        <f t="shared" si="22"/>
        <v>-9.8023980071393638E-2</v>
      </c>
      <c r="M99">
        <f t="shared" si="23"/>
        <v>-0.14995357994429814</v>
      </c>
      <c r="N99">
        <f t="shared" si="24"/>
        <v>-8.5917072536858701</v>
      </c>
      <c r="O99">
        <f t="shared" si="25"/>
        <v>0</v>
      </c>
      <c r="P99">
        <f t="shared" si="20"/>
        <v>-8.5917072536858701</v>
      </c>
      <c r="Q99">
        <f t="shared" si="26"/>
        <v>0.15549342383580828</v>
      </c>
      <c r="W99">
        <v>94</v>
      </c>
      <c r="X99">
        <f t="shared" si="21"/>
        <v>1.9583333333333333</v>
      </c>
      <c r="Y99">
        <v>0</v>
      </c>
      <c r="Z99">
        <f t="shared" si="27"/>
        <v>5.7583125588879277E-7</v>
      </c>
    </row>
    <row r="100" spans="5:26" x14ac:dyDescent="0.4">
      <c r="E100">
        <v>155.7354</v>
      </c>
      <c r="F100">
        <f t="shared" si="15"/>
        <v>2.0385716189327829E-2</v>
      </c>
      <c r="G100">
        <f t="shared" si="16"/>
        <v>0.12320575650652776</v>
      </c>
      <c r="H100">
        <f t="shared" si="17"/>
        <v>-1.7876555037139176E-2</v>
      </c>
      <c r="I100">
        <f t="shared" si="18"/>
        <v>0.12301075599871</v>
      </c>
      <c r="J100">
        <f t="shared" si="19"/>
        <v>1.2538746038111594E-3</v>
      </c>
      <c r="K100">
        <f t="shared" si="14"/>
        <v>0.98812205217892346</v>
      </c>
      <c r="L100">
        <f t="shared" si="22"/>
        <v>-0.1037881666683548</v>
      </c>
      <c r="M100">
        <f t="shared" si="23"/>
        <v>-0.15428244787445511</v>
      </c>
      <c r="N100">
        <f t="shared" si="24"/>
        <v>-8.839733116153397</v>
      </c>
      <c r="O100">
        <f t="shared" si="25"/>
        <v>0</v>
      </c>
      <c r="P100">
        <f t="shared" si="20"/>
        <v>-8.839733116153397</v>
      </c>
      <c r="Q100">
        <f t="shared" si="26"/>
        <v>0.155293751623231</v>
      </c>
      <c r="W100">
        <v>95</v>
      </c>
      <c r="X100">
        <f t="shared" si="21"/>
        <v>1.9791666666666667</v>
      </c>
      <c r="Y100">
        <v>0</v>
      </c>
      <c r="Z100">
        <f t="shared" si="27"/>
        <v>5.0499045807003061E-7</v>
      </c>
    </row>
    <row r="101" spans="5:26" x14ac:dyDescent="0.4">
      <c r="E101">
        <v>160.30189999999999</v>
      </c>
      <c r="F101">
        <f t="shared" si="15"/>
        <v>2.0983469641520234E-2</v>
      </c>
      <c r="G101">
        <f t="shared" si="16"/>
        <v>0.12321659892169379</v>
      </c>
      <c r="H101">
        <f t="shared" si="17"/>
        <v>-1.8400658598109864E-2</v>
      </c>
      <c r="I101">
        <f t="shared" si="18"/>
        <v>0.12300999550380523</v>
      </c>
      <c r="J101">
        <f t="shared" si="19"/>
        <v>1.2906356096930457E-3</v>
      </c>
      <c r="K101">
        <f t="shared" si="14"/>
        <v>0.98742848807624195</v>
      </c>
      <c r="L101">
        <f t="shared" si="22"/>
        <v>-0.10988694407501928</v>
      </c>
      <c r="M101">
        <f t="shared" si="23"/>
        <v>-0.158732108103248</v>
      </c>
      <c r="N101">
        <f t="shared" si="24"/>
        <v>-9.094679867530445</v>
      </c>
      <c r="O101">
        <f t="shared" si="25"/>
        <v>0</v>
      </c>
      <c r="P101">
        <f t="shared" si="20"/>
        <v>-9.094679867530445</v>
      </c>
      <c r="Q101">
        <f t="shared" si="26"/>
        <v>0.15508275933248694</v>
      </c>
      <c r="W101">
        <v>96</v>
      </c>
      <c r="X101">
        <f t="shared" si="21"/>
        <v>2</v>
      </c>
      <c r="Y101">
        <v>0</v>
      </c>
      <c r="Z101">
        <f t="shared" si="27"/>
        <v>4.4286474576334756E-7</v>
      </c>
    </row>
    <row r="102" spans="5:26" x14ac:dyDescent="0.4">
      <c r="E102">
        <v>165.00239999999999</v>
      </c>
      <c r="F102">
        <f t="shared" si="15"/>
        <v>2.159876365269519E-2</v>
      </c>
      <c r="G102">
        <f t="shared" si="16"/>
        <v>0.12322808670528718</v>
      </c>
      <c r="H102">
        <f t="shared" si="17"/>
        <v>-1.8940134656728606E-2</v>
      </c>
      <c r="I102">
        <f t="shared" si="18"/>
        <v>0.12300918974228843</v>
      </c>
      <c r="J102">
        <f t="shared" si="19"/>
        <v>1.3284748537678052E-3</v>
      </c>
      <c r="K102">
        <f t="shared" si="14"/>
        <v>0.98669522300614299</v>
      </c>
      <c r="L102">
        <f t="shared" si="22"/>
        <v>-0.11633948778489747</v>
      </c>
      <c r="M102">
        <f t="shared" si="23"/>
        <v>-0.16330575596994445</v>
      </c>
      <c r="N102">
        <f t="shared" si="24"/>
        <v>-9.3567305872711639</v>
      </c>
      <c r="O102">
        <f t="shared" si="25"/>
        <v>0</v>
      </c>
      <c r="P102">
        <f t="shared" si="20"/>
        <v>-9.3567305872711639</v>
      </c>
      <c r="Q102">
        <f t="shared" si="26"/>
        <v>0.15485983745270518</v>
      </c>
      <c r="W102">
        <v>97</v>
      </c>
      <c r="X102">
        <f t="shared" si="21"/>
        <v>2.020833333333333</v>
      </c>
      <c r="Y102">
        <v>0</v>
      </c>
      <c r="Z102">
        <f t="shared" si="27"/>
        <v>3.8838195832372704E-7</v>
      </c>
    </row>
    <row r="103" spans="5:26" x14ac:dyDescent="0.4">
      <c r="E103">
        <v>169.84059999999999</v>
      </c>
      <c r="F103">
        <f t="shared" si="15"/>
        <v>2.2232082551720107E-2</v>
      </c>
      <c r="G103">
        <f t="shared" si="16"/>
        <v>0.12324025768317071</v>
      </c>
      <c r="H103">
        <f t="shared" si="17"/>
        <v>-1.9495407044056872E-2</v>
      </c>
      <c r="I103">
        <f t="shared" si="18"/>
        <v>0.12300833606102601</v>
      </c>
      <c r="J103">
        <f t="shared" si="19"/>
        <v>1.3674220638550977E-3</v>
      </c>
      <c r="K103">
        <f t="shared" si="14"/>
        <v>0.98592011862038076</v>
      </c>
      <c r="L103">
        <f t="shared" si="22"/>
        <v>-0.12316542222546423</v>
      </c>
      <c r="M103">
        <f t="shared" si="23"/>
        <v>-0.16800622910403273</v>
      </c>
      <c r="N103">
        <f t="shared" si="24"/>
        <v>-9.626047859569054</v>
      </c>
      <c r="O103">
        <f t="shared" si="25"/>
        <v>0</v>
      </c>
      <c r="P103">
        <f t="shared" si="20"/>
        <v>-9.626047859569054</v>
      </c>
      <c r="Q103">
        <f t="shared" si="26"/>
        <v>0.15462435082485337</v>
      </c>
      <c r="W103">
        <v>98</v>
      </c>
      <c r="X103">
        <f t="shared" si="21"/>
        <v>2.0416666666666665</v>
      </c>
      <c r="Y103">
        <v>0</v>
      </c>
      <c r="Z103">
        <f t="shared" si="27"/>
        <v>3.4060183610094246E-7</v>
      </c>
    </row>
    <row r="104" spans="5:26" x14ac:dyDescent="0.4">
      <c r="E104">
        <v>174.82079999999999</v>
      </c>
      <c r="F104">
        <f t="shared" si="15"/>
        <v>2.2883989207278767E-2</v>
      </c>
      <c r="G104">
        <f t="shared" si="16"/>
        <v>0.12325315317154928</v>
      </c>
      <c r="H104">
        <f t="shared" si="17"/>
        <v>-2.0066968372313716E-2</v>
      </c>
      <c r="I104">
        <f t="shared" si="18"/>
        <v>0.12300743156206925</v>
      </c>
      <c r="J104">
        <f t="shared" si="19"/>
        <v>1.4075117921351231E-3</v>
      </c>
      <c r="K104">
        <f t="shared" si="14"/>
        <v>0.98510085207186382</v>
      </c>
      <c r="L104">
        <f t="shared" si="22"/>
        <v>-0.13038610565826489</v>
      </c>
      <c r="M104">
        <f t="shared" si="23"/>
        <v>-0.17283687723059038</v>
      </c>
      <c r="N104">
        <f t="shared" si="24"/>
        <v>-9.9028236095335842</v>
      </c>
      <c r="O104">
        <f t="shared" si="25"/>
        <v>0</v>
      </c>
      <c r="P104">
        <f t="shared" si="20"/>
        <v>-9.9028236095335842</v>
      </c>
      <c r="Q104">
        <f t="shared" si="26"/>
        <v>0.15437563304269933</v>
      </c>
      <c r="W104">
        <v>99</v>
      </c>
      <c r="X104">
        <f t="shared" si="21"/>
        <v>2.0625</v>
      </c>
      <c r="Y104">
        <v>0</v>
      </c>
      <c r="Z104">
        <f t="shared" si="27"/>
        <v>2.9869979351264322E-7</v>
      </c>
    </row>
    <row r="105" spans="5:26" x14ac:dyDescent="0.4">
      <c r="E105">
        <v>179.9469</v>
      </c>
      <c r="F105">
        <f t="shared" si="15"/>
        <v>2.3554994128177378E-2</v>
      </c>
      <c r="G105">
        <f t="shared" si="16"/>
        <v>0.12326681558164032</v>
      </c>
      <c r="H105">
        <f t="shared" si="17"/>
        <v>-2.0655265259219017E-2</v>
      </c>
      <c r="I105">
        <f t="shared" si="18"/>
        <v>0.12300647327066444</v>
      </c>
      <c r="J105">
        <f t="shared" si="19"/>
        <v>1.4487753647003756E-3</v>
      </c>
      <c r="K105">
        <f t="shared" si="14"/>
        <v>0.984235073206991</v>
      </c>
      <c r="L105">
        <f t="shared" si="22"/>
        <v>-0.13802325893333975</v>
      </c>
      <c r="M105">
        <f t="shared" si="23"/>
        <v>-0.17780058476345406</v>
      </c>
      <c r="N105">
        <f t="shared" si="24"/>
        <v>-10.187223101903967</v>
      </c>
      <c r="O105">
        <f t="shared" si="25"/>
        <v>0</v>
      </c>
      <c r="P105">
        <f t="shared" si="20"/>
        <v>-10.187223101903967</v>
      </c>
      <c r="Q105">
        <f t="shared" si="26"/>
        <v>0.15411298841570195</v>
      </c>
      <c r="W105">
        <v>100</v>
      </c>
      <c r="X105">
        <f t="shared" si="21"/>
        <v>2.0833333333333335</v>
      </c>
      <c r="Y105">
        <v>0</v>
      </c>
      <c r="Z105">
        <f t="shared" si="27"/>
        <v>2.6195268841138468E-7</v>
      </c>
    </row>
    <row r="106" spans="5:26" x14ac:dyDescent="0.4">
      <c r="E106">
        <v>185.2234</v>
      </c>
      <c r="F106">
        <f t="shared" si="15"/>
        <v>2.4245686363038487E-2</v>
      </c>
      <c r="G106">
        <f t="shared" si="16"/>
        <v>0.12328129113713038</v>
      </c>
      <c r="H106">
        <f t="shared" si="17"/>
        <v>-2.1260813086738283E-2</v>
      </c>
      <c r="I106">
        <f t="shared" si="18"/>
        <v>0.12300545794464846</v>
      </c>
      <c r="J106">
        <f t="shared" si="19"/>
        <v>1.4912489308176726E-3</v>
      </c>
      <c r="K106">
        <f t="shared" si="14"/>
        <v>0.98332023711880834</v>
      </c>
      <c r="L106">
        <f t="shared" si="22"/>
        <v>-0.14610045587900661</v>
      </c>
      <c r="M106">
        <f t="shared" si="23"/>
        <v>-0.18290073439942711</v>
      </c>
      <c r="N106">
        <f t="shared" si="24"/>
        <v>-10.479440150930408</v>
      </c>
      <c r="O106">
        <f t="shared" si="25"/>
        <v>0</v>
      </c>
      <c r="P106">
        <f t="shared" si="20"/>
        <v>-10.479440150930408</v>
      </c>
      <c r="Q106">
        <f t="shared" si="26"/>
        <v>0.15383569128654342</v>
      </c>
      <c r="W106">
        <v>101</v>
      </c>
      <c r="X106">
        <f t="shared" si="21"/>
        <v>2.1041666666666665</v>
      </c>
      <c r="Y106">
        <v>0</v>
      </c>
      <c r="Z106">
        <f t="shared" si="27"/>
        <v>2.2972634215445987E-7</v>
      </c>
    </row>
    <row r="107" spans="5:26" x14ac:dyDescent="0.4">
      <c r="E107">
        <v>190.65459999999999</v>
      </c>
      <c r="F107">
        <f t="shared" si="15"/>
        <v>2.4956628780545855E-2</v>
      </c>
      <c r="G107">
        <f t="shared" si="16"/>
        <v>0.12329662791366858</v>
      </c>
      <c r="H107">
        <f t="shared" si="17"/>
        <v>-2.1884104179561673E-2</v>
      </c>
      <c r="I107">
        <f t="shared" si="18"/>
        <v>0.12300438221196028</v>
      </c>
      <c r="J107">
        <f t="shared" si="19"/>
        <v>1.5349670224997275E-3</v>
      </c>
      <c r="K107">
        <f t="shared" si="14"/>
        <v>0.9823537343291372</v>
      </c>
      <c r="L107">
        <f t="shared" si="22"/>
        <v>-0.15464199162137579</v>
      </c>
      <c r="M107">
        <f t="shared" si="23"/>
        <v>-0.18814042484548588</v>
      </c>
      <c r="N107">
        <f t="shared" si="24"/>
        <v>-10.779652299444594</v>
      </c>
      <c r="O107">
        <f t="shared" si="25"/>
        <v>0</v>
      </c>
      <c r="P107">
        <f t="shared" si="20"/>
        <v>-10.779652299444594</v>
      </c>
      <c r="Q107">
        <f t="shared" si="26"/>
        <v>0.1535429803287725</v>
      </c>
      <c r="W107">
        <v>102</v>
      </c>
      <c r="X107">
        <f t="shared" si="21"/>
        <v>2.125</v>
      </c>
      <c r="Y107">
        <v>0</v>
      </c>
      <c r="Z107">
        <f t="shared" si="27"/>
        <v>2.0146459499888207E-7</v>
      </c>
    </row>
    <row r="108" spans="5:26" x14ac:dyDescent="0.4">
      <c r="E108">
        <v>196.24510000000001</v>
      </c>
      <c r="F108">
        <f t="shared" si="15"/>
        <v>2.5688423519291428E-2</v>
      </c>
      <c r="G108">
        <f t="shared" si="16"/>
        <v>0.12331287733217611</v>
      </c>
      <c r="H108">
        <f t="shared" si="17"/>
        <v>-2.2525665177706385E-2</v>
      </c>
      <c r="I108">
        <f t="shared" si="18"/>
        <v>0.12300324246589897</v>
      </c>
      <c r="J108">
        <f t="shared" si="19"/>
        <v>1.5799665786613117E-3</v>
      </c>
      <c r="K108">
        <f t="shared" si="14"/>
        <v>0.98133280267204503</v>
      </c>
      <c r="L108">
        <f t="shared" si="22"/>
        <v>-0.1636736780269229</v>
      </c>
      <c r="M108">
        <f t="shared" si="23"/>
        <v>-0.19352294724259456</v>
      </c>
      <c r="N108">
        <f t="shared" si="24"/>
        <v>-11.08804811593356</v>
      </c>
      <c r="O108">
        <f t="shared" si="25"/>
        <v>0</v>
      </c>
      <c r="P108">
        <f t="shared" si="20"/>
        <v>-11.08804811593356</v>
      </c>
      <c r="Q108">
        <f t="shared" si="26"/>
        <v>0.15323406596953418</v>
      </c>
      <c r="W108">
        <v>103</v>
      </c>
      <c r="X108">
        <f t="shared" si="21"/>
        <v>2.1458333333333335</v>
      </c>
      <c r="Y108">
        <v>0</v>
      </c>
      <c r="Z108">
        <f t="shared" si="27"/>
        <v>1.7667970794038785E-7</v>
      </c>
    </row>
    <row r="109" spans="5:26" x14ac:dyDescent="0.4">
      <c r="E109">
        <v>201.99950000000001</v>
      </c>
      <c r="F109">
        <f t="shared" si="15"/>
        <v>2.6441672717867144E-2</v>
      </c>
      <c r="G109">
        <f t="shared" si="16"/>
        <v>0.12333009347908119</v>
      </c>
      <c r="H109">
        <f t="shared" si="17"/>
        <v>-2.3186022597456182E-2</v>
      </c>
      <c r="I109">
        <f t="shared" si="18"/>
        <v>0.12300203491280304</v>
      </c>
      <c r="J109">
        <f t="shared" si="19"/>
        <v>1.6262845295384424E-3</v>
      </c>
      <c r="K109">
        <f t="shared" si="14"/>
        <v>0.98025457728079068</v>
      </c>
      <c r="L109">
        <f t="shared" si="22"/>
        <v>-0.17322242185787656</v>
      </c>
      <c r="M109">
        <f t="shared" si="23"/>
        <v>-0.19905148752368151</v>
      </c>
      <c r="N109">
        <f t="shared" si="24"/>
        <v>-11.404810140907912</v>
      </c>
      <c r="O109">
        <f t="shared" si="25"/>
        <v>0</v>
      </c>
      <c r="P109">
        <f t="shared" si="20"/>
        <v>-11.404810140907912</v>
      </c>
      <c r="Q109">
        <f t="shared" si="26"/>
        <v>0.15290812488142014</v>
      </c>
      <c r="W109">
        <v>104</v>
      </c>
      <c r="X109">
        <f t="shared" si="21"/>
        <v>2.1666666666666665</v>
      </c>
      <c r="Y109">
        <v>0</v>
      </c>
      <c r="Z109">
        <f t="shared" si="27"/>
        <v>1.5494394535215464E-7</v>
      </c>
    </row>
    <row r="110" spans="5:26" x14ac:dyDescent="0.4">
      <c r="E110">
        <v>207.92259999999999</v>
      </c>
      <c r="F110">
        <f t="shared" si="15"/>
        <v>2.7217004694803711E-2</v>
      </c>
      <c r="G110">
        <f t="shared" si="16"/>
        <v>0.12334833384253574</v>
      </c>
      <c r="H110">
        <f t="shared" si="17"/>
        <v>-2.3865725772081025E-2</v>
      </c>
      <c r="I110">
        <f t="shared" si="18"/>
        <v>0.12300075552041158</v>
      </c>
      <c r="J110">
        <f t="shared" si="19"/>
        <v>1.6739594057671846E-3</v>
      </c>
      <c r="K110">
        <f t="shared" ref="K110:K173" si="28">SQRT((I110^2+J110^2)/(G110^2+H110^2))</f>
        <v>0.97911605210666219</v>
      </c>
      <c r="L110">
        <f t="shared" si="22"/>
        <v>-0.18331658676705634</v>
      </c>
      <c r="M110">
        <f t="shared" si="23"/>
        <v>-0.20472931067525124</v>
      </c>
      <c r="N110">
        <f t="shared" si="24"/>
        <v>-11.730125444314526</v>
      </c>
      <c r="O110">
        <f t="shared" si="25"/>
        <v>0</v>
      </c>
      <c r="P110">
        <f t="shared" si="20"/>
        <v>-11.730125444314526</v>
      </c>
      <c r="Q110">
        <f t="shared" si="26"/>
        <v>0.15256430257364043</v>
      </c>
      <c r="W110">
        <v>105</v>
      </c>
      <c r="X110">
        <f t="shared" si="21"/>
        <v>2.1875</v>
      </c>
      <c r="Y110">
        <v>0</v>
      </c>
      <c r="Z110">
        <f t="shared" si="27"/>
        <v>1.3588219315707557E-7</v>
      </c>
    </row>
    <row r="111" spans="5:26" x14ac:dyDescent="0.4">
      <c r="E111">
        <v>214.01939999999999</v>
      </c>
      <c r="F111">
        <f t="shared" si="15"/>
        <v>2.801507394857064E-2</v>
      </c>
      <c r="G111">
        <f t="shared" si="16"/>
        <v>0.12336765951855022</v>
      </c>
      <c r="H111">
        <f t="shared" si="17"/>
        <v>-2.4565346838624165E-2</v>
      </c>
      <c r="I111">
        <f t="shared" si="18"/>
        <v>0.1229994000034059</v>
      </c>
      <c r="J111">
        <f t="shared" si="19"/>
        <v>1.7230313374568885E-3</v>
      </c>
      <c r="K111">
        <f t="shared" si="28"/>
        <v>0.97791407591045953</v>
      </c>
      <c r="L111">
        <f t="shared" si="22"/>
        <v>-0.19398605347693967</v>
      </c>
      <c r="M111">
        <f t="shared" si="23"/>
        <v>-0.21055975082530187</v>
      </c>
      <c r="N111">
        <f t="shared" si="24"/>
        <v>-12.064185057616049</v>
      </c>
      <c r="O111">
        <f t="shared" si="25"/>
        <v>0</v>
      </c>
      <c r="P111">
        <f t="shared" si="20"/>
        <v>-12.064185057616049</v>
      </c>
      <c r="Q111">
        <f t="shared" si="26"/>
        <v>0.15220170749934533</v>
      </c>
      <c r="W111">
        <v>106</v>
      </c>
      <c r="X111">
        <f t="shared" si="21"/>
        <v>2.2083333333333335</v>
      </c>
      <c r="Y111">
        <v>0</v>
      </c>
      <c r="Z111">
        <f t="shared" si="27"/>
        <v>1.1916548513859073E-7</v>
      </c>
    </row>
    <row r="112" spans="5:26" x14ac:dyDescent="0.4">
      <c r="E112">
        <v>220.29499999999999</v>
      </c>
      <c r="F112">
        <f t="shared" si="15"/>
        <v>2.8836548067606809E-2</v>
      </c>
      <c r="G112">
        <f t="shared" si="16"/>
        <v>0.12338813509731594</v>
      </c>
      <c r="H112">
        <f t="shared" si="17"/>
        <v>-2.5285469248656836E-2</v>
      </c>
      <c r="I112">
        <f t="shared" si="18"/>
        <v>0.12299796383138284</v>
      </c>
      <c r="J112">
        <f t="shared" si="19"/>
        <v>1.7735412483261446E-3</v>
      </c>
      <c r="K112">
        <f t="shared" si="28"/>
        <v>0.97664536903589849</v>
      </c>
      <c r="L112">
        <f t="shared" si="22"/>
        <v>-0.20526209777598353</v>
      </c>
      <c r="M112">
        <f t="shared" si="23"/>
        <v>-0.2165461053487312</v>
      </c>
      <c r="N112">
        <f t="shared" si="24"/>
        <v>-12.4071779064776</v>
      </c>
      <c r="O112">
        <f t="shared" si="25"/>
        <v>0</v>
      </c>
      <c r="P112">
        <f t="shared" si="20"/>
        <v>-12.4071779064776</v>
      </c>
      <c r="Q112">
        <f t="shared" si="26"/>
        <v>0.15181941384159406</v>
      </c>
      <c r="W112">
        <v>107</v>
      </c>
      <c r="X112">
        <f t="shared" si="21"/>
        <v>2.2291666666666665</v>
      </c>
      <c r="Y112">
        <v>0</v>
      </c>
      <c r="Z112">
        <f t="shared" si="27"/>
        <v>1.0450532566765724E-7</v>
      </c>
    </row>
    <row r="113" spans="5:26" x14ac:dyDescent="0.4">
      <c r="E113">
        <v>226.75460000000001</v>
      </c>
      <c r="F113">
        <f t="shared" si="15"/>
        <v>2.9682107730320505E-2</v>
      </c>
      <c r="G113">
        <f t="shared" si="16"/>
        <v>0.12340982884369267</v>
      </c>
      <c r="H113">
        <f t="shared" si="17"/>
        <v>-2.6026687753958826E-2</v>
      </c>
      <c r="I113">
        <f t="shared" si="18"/>
        <v>0.12299644221619543</v>
      </c>
      <c r="J113">
        <f t="shared" si="19"/>
        <v>1.8255308546984116E-3</v>
      </c>
      <c r="K113">
        <f t="shared" si="28"/>
        <v>0.97530652266647577</v>
      </c>
      <c r="L113">
        <f t="shared" si="22"/>
        <v>-0.21717742589471248</v>
      </c>
      <c r="M113">
        <f t="shared" si="23"/>
        <v>-0.22269162478878868</v>
      </c>
      <c r="N113">
        <f t="shared" si="24"/>
        <v>-12.759290233308494</v>
      </c>
      <c r="O113">
        <f t="shared" si="25"/>
        <v>0</v>
      </c>
      <c r="P113">
        <f t="shared" si="20"/>
        <v>-12.759290233308494</v>
      </c>
      <c r="Q113">
        <f t="shared" si="26"/>
        <v>0.15141646491307231</v>
      </c>
      <c r="W113">
        <v>108</v>
      </c>
      <c r="X113">
        <f t="shared" si="21"/>
        <v>2.25</v>
      </c>
      <c r="Y113">
        <v>0</v>
      </c>
      <c r="Z113">
        <f t="shared" si="27"/>
        <v>9.1648710867928214E-8</v>
      </c>
    </row>
    <row r="114" spans="5:26" x14ac:dyDescent="0.4">
      <c r="E114">
        <v>233.40360000000001</v>
      </c>
      <c r="F114">
        <f t="shared" si="15"/>
        <v>3.0552459795058776E-2</v>
      </c>
      <c r="G114">
        <f t="shared" si="16"/>
        <v>0.1234328132363377</v>
      </c>
      <c r="H114">
        <f t="shared" si="17"/>
        <v>-2.6789619865258095E-2</v>
      </c>
      <c r="I114">
        <f t="shared" si="18"/>
        <v>0.12299483007413775</v>
      </c>
      <c r="J114">
        <f t="shared" si="19"/>
        <v>1.8790434692263654E-3</v>
      </c>
      <c r="K114">
        <f t="shared" si="28"/>
        <v>0.97389397715461856</v>
      </c>
      <c r="L114">
        <f t="shared" si="22"/>
        <v>-0.22976639924417616</v>
      </c>
      <c r="M114">
        <f t="shared" si="23"/>
        <v>-0.22899959693642113</v>
      </c>
      <c r="N114">
        <f t="shared" si="24"/>
        <v>-13.120710414653907</v>
      </c>
      <c r="O114">
        <f t="shared" si="25"/>
        <v>0</v>
      </c>
      <c r="P114">
        <f t="shared" si="20"/>
        <v>-13.120710414653907</v>
      </c>
      <c r="Q114">
        <f t="shared" si="26"/>
        <v>0.15099187068456921</v>
      </c>
      <c r="W114">
        <v>109</v>
      </c>
      <c r="X114">
        <f t="shared" si="21"/>
        <v>2.2708333333333335</v>
      </c>
      <c r="Y114">
        <v>0</v>
      </c>
      <c r="Z114">
        <f t="shared" si="27"/>
        <v>8.0373762294801518E-8</v>
      </c>
    </row>
    <row r="115" spans="5:26" x14ac:dyDescent="0.4">
      <c r="E115">
        <v>240.2475</v>
      </c>
      <c r="F115">
        <f t="shared" si="15"/>
        <v>3.144832421013808E-2</v>
      </c>
      <c r="G115">
        <f t="shared" si="16"/>
        <v>0.12345716485483504</v>
      </c>
      <c r="H115">
        <f t="shared" si="17"/>
        <v>-2.7574894359951616E-2</v>
      </c>
      <c r="I115">
        <f t="shared" si="18"/>
        <v>0.12299312203386198</v>
      </c>
      <c r="J115">
        <f t="shared" si="19"/>
        <v>1.9341231948150615E-3</v>
      </c>
      <c r="K115">
        <f t="shared" si="28"/>
        <v>0.97240404189116536</v>
      </c>
      <c r="L115">
        <f t="shared" si="22"/>
        <v>-0.24306489276117479</v>
      </c>
      <c r="M115">
        <f t="shared" si="23"/>
        <v>-0.23547323970369205</v>
      </c>
      <c r="N115">
        <f t="shared" si="24"/>
        <v>-13.491622823293921</v>
      </c>
      <c r="O115">
        <f t="shared" si="25"/>
        <v>0</v>
      </c>
      <c r="P115">
        <f t="shared" si="20"/>
        <v>-13.491622823293921</v>
      </c>
      <c r="Q115">
        <f t="shared" si="26"/>
        <v>0.15054460851594337</v>
      </c>
      <c r="W115">
        <v>110</v>
      </c>
      <c r="X115">
        <f t="shared" si="21"/>
        <v>2.2916666666666665</v>
      </c>
      <c r="Y115">
        <v>0</v>
      </c>
      <c r="Z115">
        <f t="shared" si="27"/>
        <v>7.048589777471564E-8</v>
      </c>
    </row>
    <row r="116" spans="5:26" x14ac:dyDescent="0.4">
      <c r="E116">
        <v>247.29220000000001</v>
      </c>
      <c r="F116">
        <f t="shared" si="15"/>
        <v>3.2370473283752414E-2</v>
      </c>
      <c r="G116">
        <f t="shared" si="16"/>
        <v>0.1234829657025005</v>
      </c>
      <c r="H116">
        <f t="shared" si="17"/>
        <v>-2.8383185684528269E-2</v>
      </c>
      <c r="I116">
        <f t="shared" si="18"/>
        <v>0.12299131234359575</v>
      </c>
      <c r="J116">
        <f t="shared" si="19"/>
        <v>1.9908173376329574E-3</v>
      </c>
      <c r="K116">
        <f t="shared" si="28"/>
        <v>0.97083282872665511</v>
      </c>
      <c r="L116">
        <f t="shared" si="22"/>
        <v>-0.25711092834767935</v>
      </c>
      <c r="M116">
        <f t="shared" si="23"/>
        <v>-0.24211597156496323</v>
      </c>
      <c r="N116">
        <f t="shared" si="24"/>
        <v>-13.872223323381842</v>
      </c>
      <c r="O116">
        <f t="shared" si="25"/>
        <v>0</v>
      </c>
      <c r="P116">
        <f t="shared" si="20"/>
        <v>-13.872223323381842</v>
      </c>
      <c r="Q116">
        <f t="shared" si="26"/>
        <v>0.15007361723782905</v>
      </c>
      <c r="W116">
        <v>111</v>
      </c>
      <c r="X116">
        <f t="shared" si="21"/>
        <v>2.3125</v>
      </c>
      <c r="Y116">
        <v>0</v>
      </c>
      <c r="Z116">
        <f t="shared" si="27"/>
        <v>6.1814473321339149E-8</v>
      </c>
    </row>
    <row r="117" spans="5:26" x14ac:dyDescent="0.4">
      <c r="E117">
        <v>254.54339999999999</v>
      </c>
      <c r="F117">
        <f t="shared" si="15"/>
        <v>3.3319653144157003E-2</v>
      </c>
      <c r="G117">
        <f t="shared" si="16"/>
        <v>0.12351030129233498</v>
      </c>
      <c r="H117">
        <f t="shared" si="17"/>
        <v>-2.9215145090051634E-2</v>
      </c>
      <c r="I117">
        <f t="shared" si="18"/>
        <v>0.12298939500539482</v>
      </c>
      <c r="J117">
        <f t="shared" si="19"/>
        <v>2.0491715769044697E-3</v>
      </c>
      <c r="K117">
        <f t="shared" si="28"/>
        <v>0.96917638445227272</v>
      </c>
      <c r="L117">
        <f t="shared" si="22"/>
        <v>-0.27194353383997416</v>
      </c>
      <c r="M117">
        <f t="shared" si="23"/>
        <v>-0.24893083123955284</v>
      </c>
      <c r="N117">
        <f t="shared" si="24"/>
        <v>-14.262686020709724</v>
      </c>
      <c r="O117">
        <f t="shared" si="25"/>
        <v>0</v>
      </c>
      <c r="P117">
        <f t="shared" si="20"/>
        <v>-14.262686020709724</v>
      </c>
      <c r="Q117">
        <f t="shared" si="26"/>
        <v>0.14957780831980411</v>
      </c>
      <c r="W117">
        <v>112</v>
      </c>
      <c r="X117">
        <f t="shared" si="21"/>
        <v>2.3333333333333335</v>
      </c>
      <c r="Y117">
        <v>0</v>
      </c>
      <c r="Z117">
        <f t="shared" si="27"/>
        <v>5.4209838175108142E-8</v>
      </c>
    </row>
    <row r="118" spans="5:26" x14ac:dyDescent="0.4">
      <c r="E118">
        <v>262.00720000000001</v>
      </c>
      <c r="F118">
        <f t="shared" si="15"/>
        <v>3.4296662279484656E-2</v>
      </c>
      <c r="G118">
        <f t="shared" si="16"/>
        <v>0.1235392630766442</v>
      </c>
      <c r="H118">
        <f t="shared" si="17"/>
        <v>-3.0071469452862497E-2</v>
      </c>
      <c r="I118">
        <f t="shared" si="18"/>
        <v>0.12298736360472781</v>
      </c>
      <c r="J118">
        <f t="shared" si="19"/>
        <v>2.1092347920442221E-3</v>
      </c>
      <c r="K118">
        <f t="shared" si="28"/>
        <v>0.96743055971201852</v>
      </c>
      <c r="L118">
        <f t="shared" si="22"/>
        <v>-0.28760396010744582</v>
      </c>
      <c r="M118">
        <f t="shared" si="23"/>
        <v>-0.25592102995315114</v>
      </c>
      <c r="N118">
        <f t="shared" si="24"/>
        <v>-14.663194904956685</v>
      </c>
      <c r="O118">
        <f t="shared" si="25"/>
        <v>0</v>
      </c>
      <c r="P118">
        <f t="shared" si="20"/>
        <v>-14.663194904956685</v>
      </c>
      <c r="Q118">
        <f t="shared" si="26"/>
        <v>0.14905606774883784</v>
      </c>
      <c r="W118">
        <v>113</v>
      </c>
      <c r="X118">
        <f t="shared" si="21"/>
        <v>2.3541666666666665</v>
      </c>
      <c r="Y118">
        <v>0</v>
      </c>
      <c r="Z118">
        <f t="shared" si="27"/>
        <v>4.7540752142216067E-8</v>
      </c>
    </row>
    <row r="119" spans="5:26" x14ac:dyDescent="0.4">
      <c r="E119">
        <v>269.68990000000002</v>
      </c>
      <c r="F119">
        <f t="shared" si="15"/>
        <v>3.5302325357806918E-2</v>
      </c>
      <c r="G119">
        <f t="shared" si="16"/>
        <v>0.12356994804593746</v>
      </c>
      <c r="H119">
        <f t="shared" si="17"/>
        <v>-3.0952878300500104E-2</v>
      </c>
      <c r="I119">
        <f t="shared" si="18"/>
        <v>0.12298521133860967</v>
      </c>
      <c r="J119">
        <f t="shared" si="19"/>
        <v>2.1710574512384131E-3</v>
      </c>
      <c r="K119">
        <f t="shared" si="28"/>
        <v>0.96559105294602365</v>
      </c>
      <c r="L119">
        <f t="shared" si="22"/>
        <v>-0.304135340280697</v>
      </c>
      <c r="M119">
        <f t="shared" si="23"/>
        <v>-0.26308974605179425</v>
      </c>
      <c r="N119">
        <f t="shared" si="24"/>
        <v>-15.073932081936423</v>
      </c>
      <c r="O119">
        <f t="shared" si="25"/>
        <v>0</v>
      </c>
      <c r="P119">
        <f t="shared" si="20"/>
        <v>-15.073932081936423</v>
      </c>
      <c r="Q119">
        <f t="shared" si="26"/>
        <v>0.14850724390142714</v>
      </c>
      <c r="W119">
        <v>114</v>
      </c>
      <c r="X119">
        <f t="shared" si="21"/>
        <v>2.375</v>
      </c>
      <c r="Y119">
        <v>0</v>
      </c>
      <c r="Z119">
        <f t="shared" si="27"/>
        <v>4.1692120661695976E-8</v>
      </c>
    </row>
    <row r="120" spans="5:26" x14ac:dyDescent="0.4">
      <c r="E120">
        <v>277.59789999999998</v>
      </c>
      <c r="F120">
        <f t="shared" si="15"/>
        <v>3.633748013716475E-2</v>
      </c>
      <c r="G120">
        <f t="shared" si="16"/>
        <v>0.12360245862738373</v>
      </c>
      <c r="H120">
        <f t="shared" si="17"/>
        <v>-3.1860102311822285E-2</v>
      </c>
      <c r="I120">
        <f t="shared" si="18"/>
        <v>0.12298293102272409</v>
      </c>
      <c r="J120">
        <f t="shared" si="19"/>
        <v>2.2346908048348573E-3</v>
      </c>
      <c r="K120">
        <f t="shared" si="28"/>
        <v>0.96365343712086005</v>
      </c>
      <c r="L120">
        <f t="shared" si="22"/>
        <v>-0.321582504664225</v>
      </c>
      <c r="M120">
        <f t="shared" si="23"/>
        <v>-0.27044001543540763</v>
      </c>
      <c r="N120">
        <f t="shared" si="24"/>
        <v>-15.495071495901696</v>
      </c>
      <c r="O120">
        <f t="shared" si="25"/>
        <v>0</v>
      </c>
      <c r="P120">
        <f t="shared" si="20"/>
        <v>-15.495071495901696</v>
      </c>
      <c r="Q120">
        <f t="shared" si="26"/>
        <v>0.14793016002264764</v>
      </c>
      <c r="W120">
        <v>115</v>
      </c>
      <c r="X120">
        <f t="shared" si="21"/>
        <v>2.395833333333333</v>
      </c>
      <c r="Y120">
        <v>0</v>
      </c>
      <c r="Z120">
        <f t="shared" si="27"/>
        <v>3.6563008512561378E-8</v>
      </c>
    </row>
    <row r="121" spans="5:26" x14ac:dyDescent="0.4">
      <c r="E121">
        <v>285.73770000000002</v>
      </c>
      <c r="F121">
        <f t="shared" si="15"/>
        <v>3.7402977465568511E-2</v>
      </c>
      <c r="G121">
        <f t="shared" si="16"/>
        <v>0.12363690295510665</v>
      </c>
      <c r="H121">
        <f t="shared" si="17"/>
        <v>-3.2793883288947105E-2</v>
      </c>
      <c r="I121">
        <f t="shared" si="18"/>
        <v>0.1229805150724648</v>
      </c>
      <c r="J121">
        <f t="shared" si="19"/>
        <v>2.3001868833749514E-3</v>
      </c>
      <c r="K121">
        <f t="shared" si="28"/>
        <v>0.96161316563726262</v>
      </c>
      <c r="L121">
        <f t="shared" si="22"/>
        <v>-0.33999198576863998</v>
      </c>
      <c r="M121">
        <f t="shared" si="23"/>
        <v>-0.27797471581116406</v>
      </c>
      <c r="N121">
        <f t="shared" si="24"/>
        <v>-15.926778027328174</v>
      </c>
      <c r="O121">
        <f t="shared" si="25"/>
        <v>0</v>
      </c>
      <c r="P121">
        <f t="shared" si="20"/>
        <v>-15.926778027328174</v>
      </c>
      <c r="Q121">
        <f t="shared" si="26"/>
        <v>0.14732362091427176</v>
      </c>
      <c r="W121">
        <v>116</v>
      </c>
      <c r="X121">
        <f t="shared" si="21"/>
        <v>2.416666666666667</v>
      </c>
      <c r="Y121">
        <v>0</v>
      </c>
      <c r="Z121">
        <f t="shared" si="27"/>
        <v>3.2064897881720137E-8</v>
      </c>
    </row>
    <row r="122" spans="5:26" x14ac:dyDescent="0.4">
      <c r="E122">
        <v>294.11630000000002</v>
      </c>
      <c r="F122">
        <f t="shared" si="15"/>
        <v>3.8499733640875493E-2</v>
      </c>
      <c r="G122">
        <f t="shared" si="16"/>
        <v>0.12367339691909207</v>
      </c>
      <c r="H122">
        <f t="shared" si="17"/>
        <v>-3.375502001129594E-2</v>
      </c>
      <c r="I122">
        <f t="shared" si="18"/>
        <v>0.12297795535922371</v>
      </c>
      <c r="J122">
        <f t="shared" si="19"/>
        <v>2.3676017138296876E-3</v>
      </c>
      <c r="K122">
        <f t="shared" si="28"/>
        <v>0.95946547588030529</v>
      </c>
      <c r="L122">
        <f t="shared" si="22"/>
        <v>-0.35941295435816972</v>
      </c>
      <c r="M122">
        <f t="shared" si="23"/>
        <v>-0.28569691818818543</v>
      </c>
      <c r="N122">
        <f t="shared" si="24"/>
        <v>-16.36922763207739</v>
      </c>
      <c r="O122">
        <f t="shared" si="25"/>
        <v>0</v>
      </c>
      <c r="P122">
        <f t="shared" si="20"/>
        <v>-16.36922763207739</v>
      </c>
      <c r="Q122">
        <f t="shared" si="26"/>
        <v>0.1466864010525544</v>
      </c>
      <c r="W122">
        <v>117</v>
      </c>
      <c r="X122">
        <f t="shared" si="21"/>
        <v>2.4375</v>
      </c>
      <c r="Y122">
        <v>0</v>
      </c>
      <c r="Z122">
        <f t="shared" si="27"/>
        <v>2.8120160730534869E-8</v>
      </c>
    </row>
    <row r="123" spans="5:26" x14ac:dyDescent="0.4">
      <c r="E123">
        <v>302.7405</v>
      </c>
      <c r="F123">
        <f t="shared" si="15"/>
        <v>3.96286387810042E-2</v>
      </c>
      <c r="G123">
        <f t="shared" si="16"/>
        <v>0.1237120615335956</v>
      </c>
      <c r="H123">
        <f t="shared" si="17"/>
        <v>-3.4744287898666945E-2</v>
      </c>
      <c r="I123">
        <f t="shared" si="18"/>
        <v>0.12297524339497268</v>
      </c>
      <c r="J123">
        <f t="shared" si="19"/>
        <v>2.4369896847090552E-3</v>
      </c>
      <c r="K123">
        <f t="shared" si="28"/>
        <v>0.95720557181479926</v>
      </c>
      <c r="L123">
        <f t="shared" si="22"/>
        <v>-0.37989564117662822</v>
      </c>
      <c r="M123">
        <f t="shared" si="23"/>
        <v>-0.29360922065097683</v>
      </c>
      <c r="N123">
        <f t="shared" si="24"/>
        <v>-16.822569169426306</v>
      </c>
      <c r="O123">
        <f t="shared" si="25"/>
        <v>0</v>
      </c>
      <c r="P123">
        <f t="shared" si="20"/>
        <v>-16.822569169426306</v>
      </c>
      <c r="Q123">
        <f t="shared" si="26"/>
        <v>0.14601725936219428</v>
      </c>
      <c r="W123">
        <v>118</v>
      </c>
      <c r="X123">
        <f t="shared" si="21"/>
        <v>2.458333333333333</v>
      </c>
      <c r="Y123">
        <v>0</v>
      </c>
      <c r="Z123">
        <f t="shared" si="27"/>
        <v>2.4660719096252289E-8</v>
      </c>
    </row>
    <row r="124" spans="5:26" x14ac:dyDescent="0.4">
      <c r="E124">
        <v>311.61759999999998</v>
      </c>
      <c r="F124">
        <f t="shared" si="15"/>
        <v>4.0790648453720109E-2</v>
      </c>
      <c r="G124">
        <f t="shared" si="16"/>
        <v>0.12375302633416807</v>
      </c>
      <c r="H124">
        <f t="shared" si="17"/>
        <v>-3.5762519273075583E-2</v>
      </c>
      <c r="I124">
        <f t="shared" si="18"/>
        <v>0.12297237009399375</v>
      </c>
      <c r="J124">
        <f t="shared" si="19"/>
        <v>2.5084091756860504E-3</v>
      </c>
      <c r="K124">
        <f t="shared" si="28"/>
        <v>0.95482845319041709</v>
      </c>
      <c r="L124">
        <f t="shared" si="22"/>
        <v>-0.40149295628276377</v>
      </c>
      <c r="M124">
        <f t="shared" si="23"/>
        <v>-0.30171437440584348</v>
      </c>
      <c r="N124">
        <f t="shared" si="24"/>
        <v>-17.286960271884777</v>
      </c>
      <c r="O124">
        <f t="shared" si="25"/>
        <v>0</v>
      </c>
      <c r="P124">
        <f t="shared" si="20"/>
        <v>-17.286960271884777</v>
      </c>
      <c r="Q124">
        <f t="shared" si="26"/>
        <v>0.14531494346203896</v>
      </c>
      <c r="W124">
        <v>119</v>
      </c>
      <c r="X124">
        <f t="shared" si="21"/>
        <v>2.479166666666667</v>
      </c>
      <c r="Y124">
        <v>0</v>
      </c>
      <c r="Z124">
        <f t="shared" si="27"/>
        <v>2.1626870207889269E-8</v>
      </c>
    </row>
    <row r="125" spans="5:26" x14ac:dyDescent="0.4">
      <c r="E125">
        <v>320.755</v>
      </c>
      <c r="F125">
        <f t="shared" si="15"/>
        <v>4.1986731316758084E-2</v>
      </c>
      <c r="G125">
        <f t="shared" si="16"/>
        <v>0.12379642804602409</v>
      </c>
      <c r="H125">
        <f t="shared" si="17"/>
        <v>-3.6810557430989134E-2</v>
      </c>
      <c r="I125">
        <f t="shared" si="18"/>
        <v>0.1229693258662807</v>
      </c>
      <c r="J125">
        <f t="shared" si="19"/>
        <v>2.581919336189723E-3</v>
      </c>
      <c r="K125">
        <f t="shared" si="28"/>
        <v>0.95232902631250582</v>
      </c>
      <c r="L125">
        <f t="shared" si="22"/>
        <v>-0.42425956961431388</v>
      </c>
      <c r="M125">
        <f t="shared" si="23"/>
        <v>-0.31001489375169333</v>
      </c>
      <c r="N125">
        <f t="shared" si="24"/>
        <v>-17.762544998168664</v>
      </c>
      <c r="O125">
        <f t="shared" si="25"/>
        <v>0</v>
      </c>
      <c r="P125">
        <f t="shared" si="20"/>
        <v>-17.762544998168664</v>
      </c>
      <c r="Q125">
        <f t="shared" si="26"/>
        <v>0.1445781824284707</v>
      </c>
      <c r="W125">
        <v>120</v>
      </c>
      <c r="X125">
        <f t="shared" si="21"/>
        <v>2.5</v>
      </c>
      <c r="Y125">
        <v>0</v>
      </c>
      <c r="Z125">
        <f t="shared" si="27"/>
        <v>1.8966256140518158E-8</v>
      </c>
    </row>
    <row r="126" spans="5:26" x14ac:dyDescent="0.4">
      <c r="E126">
        <v>330.16030000000001</v>
      </c>
      <c r="F126">
        <f t="shared" si="15"/>
        <v>4.3217882207791755E-2</v>
      </c>
      <c r="G126">
        <f t="shared" si="16"/>
        <v>0.12384241143019481</v>
      </c>
      <c r="H126">
        <f t="shared" si="17"/>
        <v>-3.7889268069338032E-2</v>
      </c>
      <c r="I126">
        <f t="shared" si="18"/>
        <v>0.12296610055818923</v>
      </c>
      <c r="J126">
        <f t="shared" si="19"/>
        <v>2.657580886833938E-3</v>
      </c>
      <c r="K126">
        <f t="shared" si="28"/>
        <v>0.94970208923984234</v>
      </c>
      <c r="L126">
        <f t="shared" si="22"/>
        <v>-0.4482521319028262</v>
      </c>
      <c r="M126">
        <f t="shared" si="23"/>
        <v>-0.31851312672992549</v>
      </c>
      <c r="N126">
        <f t="shared" si="24"/>
        <v>-18.249457881140259</v>
      </c>
      <c r="O126">
        <f t="shared" si="25"/>
        <v>0</v>
      </c>
      <c r="P126">
        <f t="shared" si="20"/>
        <v>-18.249457881140259</v>
      </c>
      <c r="Q126">
        <f t="shared" si="26"/>
        <v>0.14380570380872551</v>
      </c>
      <c r="W126">
        <v>121</v>
      </c>
      <c r="X126">
        <f t="shared" si="21"/>
        <v>2.520833333333333</v>
      </c>
      <c r="Y126">
        <v>0</v>
      </c>
      <c r="Z126">
        <f t="shared" si="27"/>
        <v>1.6632960226326272E-8</v>
      </c>
    </row>
    <row r="127" spans="5:26" x14ac:dyDescent="0.4">
      <c r="E127">
        <v>339.84140000000002</v>
      </c>
      <c r="F127">
        <f t="shared" si="15"/>
        <v>4.4485135234402937E-2</v>
      </c>
      <c r="G127">
        <f t="shared" si="16"/>
        <v>0.1238911302308664</v>
      </c>
      <c r="H127">
        <f t="shared" si="17"/>
        <v>-3.8999550704304047E-2</v>
      </c>
      <c r="I127">
        <f t="shared" si="18"/>
        <v>0.12296268338599003</v>
      </c>
      <c r="J127">
        <f t="shared" si="19"/>
        <v>2.735456920339508E-3</v>
      </c>
      <c r="K127">
        <f t="shared" si="28"/>
        <v>0.946942315383829</v>
      </c>
      <c r="L127">
        <f t="shared" si="22"/>
        <v>-0.47352951969217527</v>
      </c>
      <c r="M127">
        <f t="shared" si="23"/>
        <v>-0.32721132226282346</v>
      </c>
      <c r="N127">
        <f t="shared" si="24"/>
        <v>-18.747827774554857</v>
      </c>
      <c r="O127">
        <f t="shared" si="25"/>
        <v>0</v>
      </c>
      <c r="P127">
        <f t="shared" si="20"/>
        <v>-18.747827774554857</v>
      </c>
      <c r="Q127">
        <f t="shared" si="26"/>
        <v>0.14299623132087749</v>
      </c>
      <c r="W127">
        <v>122</v>
      </c>
      <c r="X127">
        <f t="shared" si="21"/>
        <v>2.5416666666666665</v>
      </c>
      <c r="Y127">
        <v>0</v>
      </c>
      <c r="Z127">
        <f t="shared" si="27"/>
        <v>1.4586714628382819E-8</v>
      </c>
    </row>
    <row r="128" spans="5:26" x14ac:dyDescent="0.4">
      <c r="E128">
        <v>349.8064</v>
      </c>
      <c r="F128">
        <f t="shared" si="15"/>
        <v>4.5789550684112196E-2</v>
      </c>
      <c r="G128">
        <f t="shared" si="16"/>
        <v>0.12394274718227916</v>
      </c>
      <c r="H128">
        <f t="shared" si="17"/>
        <v>-4.0142327146719926E-2</v>
      </c>
      <c r="I128">
        <f t="shared" si="18"/>
        <v>0.12295906293538486</v>
      </c>
      <c r="J128">
        <f t="shared" si="19"/>
        <v>2.8156120931903195E-3</v>
      </c>
      <c r="K128">
        <f t="shared" si="28"/>
        <v>0.94404429435825099</v>
      </c>
      <c r="L128">
        <f t="shared" si="22"/>
        <v>-0.50015256437617117</v>
      </c>
      <c r="M128">
        <f t="shared" si="23"/>
        <v>-0.33611151528083227</v>
      </c>
      <c r="N128">
        <f t="shared" si="24"/>
        <v>-19.257771271338566</v>
      </c>
      <c r="O128">
        <f t="shared" si="25"/>
        <v>0</v>
      </c>
      <c r="P128">
        <f t="shared" si="20"/>
        <v>-19.257771271338566</v>
      </c>
      <c r="Q128">
        <f t="shared" si="26"/>
        <v>0.1421484910474746</v>
      </c>
      <c r="W128">
        <v>123</v>
      </c>
      <c r="X128">
        <f t="shared" si="21"/>
        <v>2.5625</v>
      </c>
      <c r="Y128">
        <v>0</v>
      </c>
      <c r="Z128">
        <f t="shared" si="27"/>
        <v>1.279220540148387E-8</v>
      </c>
    </row>
    <row r="129" spans="5:26" x14ac:dyDescent="0.4">
      <c r="E129">
        <v>360.06360000000001</v>
      </c>
      <c r="F129">
        <f t="shared" si="15"/>
        <v>4.7132215024378914E-2</v>
      </c>
      <c r="G129">
        <f t="shared" si="16"/>
        <v>0.12399743449218636</v>
      </c>
      <c r="H129">
        <f t="shared" si="17"/>
        <v>-4.1318541443461324E-2</v>
      </c>
      <c r="I129">
        <f t="shared" si="18"/>
        <v>0.12295522712759634</v>
      </c>
      <c r="J129">
        <f t="shared" si="19"/>
        <v>2.8981126215225201E-3</v>
      </c>
      <c r="K129">
        <f t="shared" si="28"/>
        <v>0.94100254842774833</v>
      </c>
      <c r="L129">
        <f t="shared" si="22"/>
        <v>-0.52818400825380019</v>
      </c>
      <c r="M129">
        <f t="shared" si="23"/>
        <v>-0.34521550278810276</v>
      </c>
      <c r="N129">
        <f t="shared" si="24"/>
        <v>-19.779391332244991</v>
      </c>
      <c r="O129">
        <f t="shared" si="25"/>
        <v>0</v>
      </c>
      <c r="P129">
        <f t="shared" si="20"/>
        <v>-19.779391332244991</v>
      </c>
      <c r="Q129">
        <f t="shared" si="26"/>
        <v>0.14126122271467431</v>
      </c>
      <c r="W129">
        <v>124</v>
      </c>
      <c r="X129">
        <f t="shared" si="21"/>
        <v>2.5833333333333335</v>
      </c>
      <c r="Y129">
        <v>0</v>
      </c>
      <c r="Z129">
        <f t="shared" si="27"/>
        <v>1.1218463046870163E-8</v>
      </c>
    </row>
    <row r="130" spans="5:26" x14ac:dyDescent="0.4">
      <c r="E130">
        <v>370.62150000000003</v>
      </c>
      <c r="F130">
        <f t="shared" si="15"/>
        <v>4.8514240902601237E-2</v>
      </c>
      <c r="G130">
        <f t="shared" si="16"/>
        <v>0.12405537434789193</v>
      </c>
      <c r="H130">
        <f t="shared" si="17"/>
        <v>-4.2529159813881924E-2</v>
      </c>
      <c r="I130">
        <f t="shared" si="18"/>
        <v>0.12295116318387414</v>
      </c>
      <c r="J130">
        <f t="shared" si="19"/>
        <v>2.9830262766660323E-3</v>
      </c>
      <c r="K130">
        <f t="shared" si="28"/>
        <v>0.93781155113950188</v>
      </c>
      <c r="L130">
        <f t="shared" si="22"/>
        <v>-0.5576884461201812</v>
      </c>
      <c r="M130">
        <f t="shared" si="23"/>
        <v>-0.35452481943815517</v>
      </c>
      <c r="N130">
        <f t="shared" si="24"/>
        <v>-20.312775886443859</v>
      </c>
      <c r="O130">
        <f t="shared" si="25"/>
        <v>0</v>
      </c>
      <c r="P130">
        <f t="shared" si="20"/>
        <v>-20.312775886443859</v>
      </c>
      <c r="Q130">
        <f t="shared" si="26"/>
        <v>0.1403331876285549</v>
      </c>
      <c r="W130">
        <v>125</v>
      </c>
      <c r="X130">
        <f t="shared" si="21"/>
        <v>2.6041666666666665</v>
      </c>
      <c r="Y130">
        <v>0</v>
      </c>
      <c r="Z130">
        <f t="shared" si="27"/>
        <v>9.838328043059142E-9</v>
      </c>
    </row>
    <row r="131" spans="5:26" x14ac:dyDescent="0.4">
      <c r="E131">
        <v>381.48899999999998</v>
      </c>
      <c r="F131">
        <f t="shared" si="15"/>
        <v>4.9936793326054857E-2</v>
      </c>
      <c r="G131">
        <f t="shared" si="16"/>
        <v>0.12411676059173282</v>
      </c>
      <c r="H131">
        <f t="shared" si="17"/>
        <v>-4.3775193511468115E-2</v>
      </c>
      <c r="I131">
        <f t="shared" si="18"/>
        <v>0.12294685750797543</v>
      </c>
      <c r="J131">
        <f t="shared" si="19"/>
        <v>3.0704239886776784E-3</v>
      </c>
      <c r="K131">
        <f t="shared" si="28"/>
        <v>0.934465686085028</v>
      </c>
      <c r="L131">
        <f t="shared" si="22"/>
        <v>-0.58873282882831601</v>
      </c>
      <c r="M131">
        <f t="shared" si="23"/>
        <v>-0.36404088724347994</v>
      </c>
      <c r="N131">
        <f t="shared" si="24"/>
        <v>-20.858006409249288</v>
      </c>
      <c r="O131">
        <f t="shared" si="25"/>
        <v>0</v>
      </c>
      <c r="P131">
        <f t="shared" si="20"/>
        <v>-20.858006409249288</v>
      </c>
      <c r="Q131">
        <f t="shared" si="26"/>
        <v>0.13936316816333916</v>
      </c>
      <c r="W131">
        <v>126</v>
      </c>
      <c r="X131">
        <f t="shared" si="21"/>
        <v>2.625</v>
      </c>
      <c r="Y131">
        <v>0</v>
      </c>
      <c r="Z131">
        <f t="shared" si="27"/>
        <v>8.6279821289644575E-9</v>
      </c>
    </row>
    <row r="132" spans="5:26" x14ac:dyDescent="0.4">
      <c r="E132">
        <v>392.67520000000002</v>
      </c>
      <c r="F132">
        <f t="shared" si="15"/>
        <v>5.1401063481954279E-2</v>
      </c>
      <c r="G132">
        <f t="shared" si="16"/>
        <v>0.12418179826305986</v>
      </c>
      <c r="H132">
        <f t="shared" si="17"/>
        <v>-4.5057675811771739E-2</v>
      </c>
      <c r="I132">
        <f t="shared" si="18"/>
        <v>0.12294229571829063</v>
      </c>
      <c r="J132">
        <f t="shared" si="19"/>
        <v>3.1603782322580103E-3</v>
      </c>
      <c r="K132">
        <f t="shared" si="28"/>
        <v>0.9309593278203806</v>
      </c>
      <c r="L132">
        <f t="shared" si="22"/>
        <v>-0.62138584522857321</v>
      </c>
      <c r="M132">
        <f t="shared" si="23"/>
        <v>-0.37376481084103186</v>
      </c>
      <c r="N132">
        <f t="shared" si="24"/>
        <v>-21.415146191696682</v>
      </c>
      <c r="O132">
        <f t="shared" si="25"/>
        <v>0</v>
      </c>
      <c r="P132">
        <f t="shared" si="20"/>
        <v>-21.415146191696682</v>
      </c>
      <c r="Q132">
        <f t="shared" si="26"/>
        <v>0.13834997647085778</v>
      </c>
      <c r="W132">
        <v>127</v>
      </c>
      <c r="X132">
        <f t="shared" si="21"/>
        <v>2.6458333333333335</v>
      </c>
      <c r="Y132">
        <v>0</v>
      </c>
      <c r="Z132">
        <f t="shared" si="27"/>
        <v>7.5665372502239672E-9</v>
      </c>
    </row>
    <row r="133" spans="5:26" x14ac:dyDescent="0.4">
      <c r="E133">
        <v>404.18939999999998</v>
      </c>
      <c r="F133">
        <f t="shared" ref="F133:F196" si="29">2*PI()*E133/$B$6</f>
        <v>5.290826873745276E-2</v>
      </c>
      <c r="G133">
        <f t="shared" ref="G133:G196" si="30">1+SUM(a1_*COS(F133),a2_*COS(2*F133))</f>
        <v>0.12425070418689588</v>
      </c>
      <c r="H133">
        <f t="shared" ref="H133:H196" si="31">SUM(a1_*SIN(F133),a2_*SIN(2*F133))</f>
        <v>-4.6377661930486432E-2</v>
      </c>
      <c r="I133">
        <f t="shared" ref="I133:I196" si="32">SUM(b0_,b1_*COS(F133),b2_*COS(2*F133))</f>
        <v>0.12293746260655458</v>
      </c>
      <c r="J133">
        <f t="shared" ref="J133:J196" si="33">SUM(b1_*SIN(F133),b2_*SIN(2*F133))</f>
        <v>3.2529630210051206E-3</v>
      </c>
      <c r="K133">
        <f t="shared" si="28"/>
        <v>0.92728686761972223</v>
      </c>
      <c r="L133">
        <f t="shared" si="22"/>
        <v>-0.65571781438431387</v>
      </c>
      <c r="M133">
        <f t="shared" si="23"/>
        <v>-0.38369735182701836</v>
      </c>
      <c r="N133">
        <f t="shared" si="24"/>
        <v>-21.984238870034417</v>
      </c>
      <c r="O133">
        <f t="shared" si="25"/>
        <v>0</v>
      </c>
      <c r="P133">
        <f t="shared" ref="P133:P196" si="34">N133+O133</f>
        <v>-21.984238870034417</v>
      </c>
      <c r="Q133">
        <f t="shared" si="26"/>
        <v>0.13729247324022553</v>
      </c>
      <c r="W133">
        <v>128</v>
      </c>
      <c r="X133">
        <f t="shared" ref="X133:X196" si="35">W133/Fs*1000</f>
        <v>2.6666666666666665</v>
      </c>
      <c r="Y133">
        <v>0</v>
      </c>
      <c r="Z133">
        <f t="shared" si="27"/>
        <v>6.6356750748043553E-9</v>
      </c>
    </row>
    <row r="134" spans="5:26" x14ac:dyDescent="0.4">
      <c r="E134">
        <v>416.0412</v>
      </c>
      <c r="F134">
        <f t="shared" si="29"/>
        <v>5.4459665729611743E-2</v>
      </c>
      <c r="G134">
        <f t="shared" si="30"/>
        <v>0.12432370821403405</v>
      </c>
      <c r="H134">
        <f t="shared" si="31"/>
        <v>-4.773624039727143E-2</v>
      </c>
      <c r="I134">
        <f t="shared" si="32"/>
        <v>0.12293234205086506</v>
      </c>
      <c r="J134">
        <f t="shared" si="33"/>
        <v>3.3482547051829369E-3</v>
      </c>
      <c r="K134">
        <f t="shared" si="28"/>
        <v>0.92344270896388703</v>
      </c>
      <c r="L134">
        <f t="shared" ref="L134:L197" si="36">20*LOG10(K134)</f>
        <v>-0.6918008664705384</v>
      </c>
      <c r="M134">
        <f t="shared" ref="M134:M197" si="37">ATAN2(J134,I134)-ATAN2(H134,G134)</f>
        <v>-0.39383898838502862</v>
      </c>
      <c r="N134">
        <f t="shared" ref="N134:N197" si="38">DEGREES(M134)</f>
        <v>-22.56531184216399</v>
      </c>
      <c r="O134">
        <f t="shared" si="25"/>
        <v>0</v>
      </c>
      <c r="P134">
        <f t="shared" si="34"/>
        <v>-22.56531184216399</v>
      </c>
      <c r="Q134">
        <f t="shared" si="26"/>
        <v>0.13618957367225301</v>
      </c>
      <c r="W134">
        <v>129</v>
      </c>
      <c r="X134">
        <f t="shared" si="35"/>
        <v>2.6875</v>
      </c>
      <c r="Y134">
        <v>0</v>
      </c>
      <c r="Z134">
        <f t="shared" si="27"/>
        <v>5.8193308566711209E-9</v>
      </c>
    </row>
    <row r="135" spans="5:26" x14ac:dyDescent="0.4">
      <c r="E135">
        <v>428.24059999999997</v>
      </c>
      <c r="F135">
        <f t="shared" si="29"/>
        <v>5.6056563455370217E-2</v>
      </c>
      <c r="G135">
        <f t="shared" si="30"/>
        <v>0.12440105459845119</v>
      </c>
      <c r="H135">
        <f t="shared" si="31"/>
        <v>-4.9134544416141582E-2</v>
      </c>
      <c r="I135">
        <f t="shared" si="32"/>
        <v>0.12292691691907005</v>
      </c>
      <c r="J135">
        <f t="shared" si="33"/>
        <v>3.4463327685472604E-3</v>
      </c>
      <c r="K135">
        <f t="shared" si="28"/>
        <v>0.91942126230997445</v>
      </c>
      <c r="L135">
        <f t="shared" si="36"/>
        <v>-0.72970914164412082</v>
      </c>
      <c r="M135">
        <f t="shared" si="37"/>
        <v>-0.40418997077172691</v>
      </c>
      <c r="N135">
        <f t="shared" si="38"/>
        <v>-23.158379446736053</v>
      </c>
      <c r="O135">
        <f t="shared" ref="O135:O198" si="39">IF((N135-N134)&gt;180,O134-360,IF((N135-N134)&lt;(-180),O134+360,O134))</f>
        <v>0</v>
      </c>
      <c r="P135">
        <f t="shared" si="34"/>
        <v>-23.158379446736053</v>
      </c>
      <c r="Q135">
        <f t="shared" ref="Q135:Q198" si="40">-(P135-P134)/((E135-E134)*360)*1000</f>
        <v>0.13504024892209285</v>
      </c>
      <c r="W135">
        <v>130</v>
      </c>
      <c r="X135">
        <f t="shared" si="35"/>
        <v>2.7083333333333335</v>
      </c>
      <c r="Y135">
        <v>0</v>
      </c>
      <c r="Z135">
        <f t="shared" ref="Z135:Z198" si="41" xml:space="preserve"> b0_*Y135 + b1_*Y134 + b2_*Y133 - a1_*Z134 - a2_*Z133</f>
        <v>5.1034161916680493E-9</v>
      </c>
    </row>
    <row r="136" spans="5:26" x14ac:dyDescent="0.4">
      <c r="E136">
        <v>440.79770000000002</v>
      </c>
      <c r="F136">
        <f t="shared" si="29"/>
        <v>5.770028400163657E-2</v>
      </c>
      <c r="G136">
        <f t="shared" si="30"/>
        <v>0.12448300087616559</v>
      </c>
      <c r="H136">
        <f t="shared" si="31"/>
        <v>-5.0573717368628951E-2</v>
      </c>
      <c r="I136">
        <f t="shared" si="32"/>
        <v>0.12292116914740547</v>
      </c>
      <c r="J136">
        <f t="shared" si="33"/>
        <v>3.5472774087123727E-3</v>
      </c>
      <c r="K136">
        <f t="shared" si="28"/>
        <v>0.91521707430716315</v>
      </c>
      <c r="L136">
        <f t="shared" si="36"/>
        <v>-0.76951772538699348</v>
      </c>
      <c r="M136">
        <f t="shared" si="37"/>
        <v>-0.41475003740219019</v>
      </c>
      <c r="N136">
        <f t="shared" si="38"/>
        <v>-23.763426696038536</v>
      </c>
      <c r="O136">
        <f t="shared" si="39"/>
        <v>0</v>
      </c>
      <c r="P136">
        <f t="shared" si="34"/>
        <v>-23.763426696038536</v>
      </c>
      <c r="Q136">
        <f t="shared" si="40"/>
        <v>0.13384354696689549</v>
      </c>
      <c r="W136">
        <v>131</v>
      </c>
      <c r="X136">
        <f t="shared" si="35"/>
        <v>2.7291666666666665</v>
      </c>
      <c r="Y136">
        <v>0</v>
      </c>
      <c r="Z136">
        <f t="shared" si="41"/>
        <v>4.4755758809490117E-9</v>
      </c>
    </row>
    <row r="137" spans="5:26" x14ac:dyDescent="0.4">
      <c r="E137">
        <v>453.72289999999998</v>
      </c>
      <c r="F137">
        <f t="shared" si="29"/>
        <v>5.9392188725227349E-2</v>
      </c>
      <c r="G137">
        <f t="shared" si="30"/>
        <v>0.12456981984826254</v>
      </c>
      <c r="H137">
        <f t="shared" si="31"/>
        <v>-5.2054935623653514E-2</v>
      </c>
      <c r="I137">
        <f t="shared" si="32"/>
        <v>0.12291507960140428</v>
      </c>
      <c r="J137">
        <f t="shared" si="33"/>
        <v>3.6511711370519916E-3</v>
      </c>
      <c r="K137">
        <f t="shared" si="28"/>
        <v>0.91082479754026247</v>
      </c>
      <c r="L137">
        <f t="shared" si="36"/>
        <v>-0.8113030813772788</v>
      </c>
      <c r="M137">
        <f t="shared" si="37"/>
        <v>-0.42551855967920926</v>
      </c>
      <c r="N137">
        <f t="shared" si="38"/>
        <v>-24.380417574104335</v>
      </c>
      <c r="O137">
        <f t="shared" si="39"/>
        <v>0</v>
      </c>
      <c r="P137">
        <f t="shared" si="34"/>
        <v>-24.380417574104335</v>
      </c>
      <c r="Q137">
        <f t="shared" si="40"/>
        <v>0.13259860970683476</v>
      </c>
      <c r="W137">
        <v>132</v>
      </c>
      <c r="X137">
        <f t="shared" si="35"/>
        <v>2.75</v>
      </c>
      <c r="Y137">
        <v>0</v>
      </c>
      <c r="Z137">
        <f t="shared" si="41"/>
        <v>3.9249747059303562E-9</v>
      </c>
    </row>
    <row r="138" spans="5:26" x14ac:dyDescent="0.4">
      <c r="E138">
        <v>467.02719999999999</v>
      </c>
      <c r="F138">
        <f t="shared" si="29"/>
        <v>6.1133717522775459E-2</v>
      </c>
      <c r="G138">
        <f t="shared" si="30"/>
        <v>0.12466180252751335</v>
      </c>
      <c r="H138">
        <f t="shared" si="31"/>
        <v>-5.357944278269746E-2</v>
      </c>
      <c r="I138">
        <f t="shared" si="32"/>
        <v>0.12290862786921855</v>
      </c>
      <c r="J138">
        <f t="shared" si="33"/>
        <v>3.7581011806807675E-3</v>
      </c>
      <c r="K138">
        <f t="shared" si="28"/>
        <v>0.90623912183605215</v>
      </c>
      <c r="L138">
        <f t="shared" si="36"/>
        <v>-0.85514387004504411</v>
      </c>
      <c r="M138">
        <f t="shared" si="37"/>
        <v>-0.43649476040979018</v>
      </c>
      <c r="N138">
        <f t="shared" si="38"/>
        <v>-25.009307551055034</v>
      </c>
      <c r="O138">
        <f t="shared" si="39"/>
        <v>0</v>
      </c>
      <c r="P138">
        <f t="shared" si="34"/>
        <v>-25.009307551055034</v>
      </c>
      <c r="Q138">
        <f t="shared" si="40"/>
        <v>0.13130466109760219</v>
      </c>
      <c r="W138">
        <v>133</v>
      </c>
      <c r="X138">
        <f t="shared" si="35"/>
        <v>2.7708333333333335</v>
      </c>
      <c r="Y138">
        <v>0</v>
      </c>
      <c r="Z138">
        <f t="shared" si="41"/>
        <v>3.4421104349428399E-9</v>
      </c>
    </row>
    <row r="139" spans="5:26" x14ac:dyDescent="0.4">
      <c r="E139">
        <v>480.72160000000002</v>
      </c>
      <c r="F139">
        <f t="shared" si="29"/>
        <v>6.2926310290913806E-2</v>
      </c>
      <c r="G139">
        <f t="shared" si="30"/>
        <v>0.12475925499834517</v>
      </c>
      <c r="H139">
        <f t="shared" si="31"/>
        <v>-5.5148480779025462E-2</v>
      </c>
      <c r="I139">
        <f t="shared" si="32"/>
        <v>0.12290179248186339</v>
      </c>
      <c r="J139">
        <f t="shared" si="33"/>
        <v>3.8681546497033575E-3</v>
      </c>
      <c r="K139">
        <f t="shared" si="28"/>
        <v>0.90145501609316503</v>
      </c>
      <c r="L139">
        <f t="shared" si="36"/>
        <v>-0.90111880645107723</v>
      </c>
      <c r="M139">
        <f t="shared" si="37"/>
        <v>-0.44767718650557953</v>
      </c>
      <c r="N139">
        <f t="shared" si="38"/>
        <v>-25.650013371060716</v>
      </c>
      <c r="O139">
        <f t="shared" si="39"/>
        <v>0</v>
      </c>
      <c r="P139">
        <f t="shared" si="34"/>
        <v>-25.650013371060716</v>
      </c>
      <c r="Q139">
        <f t="shared" si="40"/>
        <v>0.12996103435745029</v>
      </c>
      <c r="W139">
        <v>134</v>
      </c>
      <c r="X139">
        <f t="shared" si="35"/>
        <v>2.7916666666666665</v>
      </c>
      <c r="Y139">
        <v>0</v>
      </c>
      <c r="Z139">
        <f t="shared" si="41"/>
        <v>3.0186498344666318E-9</v>
      </c>
    </row>
    <row r="140" spans="5:26" x14ac:dyDescent="0.4">
      <c r="E140">
        <v>494.8175</v>
      </c>
      <c r="F140">
        <f t="shared" si="29"/>
        <v>6.4771459286152813E-2</v>
      </c>
      <c r="G140">
        <f t="shared" si="30"/>
        <v>0.12486250201537952</v>
      </c>
      <c r="H140">
        <f t="shared" si="31"/>
        <v>-5.676333556535048E-2</v>
      </c>
      <c r="I140">
        <f t="shared" si="32"/>
        <v>0.12289455066081287</v>
      </c>
      <c r="J140">
        <f t="shared" si="33"/>
        <v>3.9814217417806176E-3</v>
      </c>
      <c r="K140">
        <f t="shared" si="28"/>
        <v>0.89646763293942389</v>
      </c>
      <c r="L140">
        <f t="shared" si="36"/>
        <v>-0.94930772135693442</v>
      </c>
      <c r="M140">
        <f t="shared" si="37"/>
        <v>-0.4590640167894724</v>
      </c>
      <c r="N140">
        <f t="shared" si="38"/>
        <v>-26.302430688359532</v>
      </c>
      <c r="O140">
        <f t="shared" si="39"/>
        <v>0</v>
      </c>
      <c r="P140">
        <f t="shared" si="34"/>
        <v>-26.302430688359532</v>
      </c>
      <c r="Q140">
        <f t="shared" si="40"/>
        <v>0.12856719512979298</v>
      </c>
      <c r="W140">
        <v>135</v>
      </c>
      <c r="X140">
        <f t="shared" si="35"/>
        <v>2.8125</v>
      </c>
      <c r="Y140">
        <v>0</v>
      </c>
      <c r="Z140">
        <f t="shared" si="41"/>
        <v>2.6472848548442177E-9</v>
      </c>
    </row>
    <row r="141" spans="5:26" x14ac:dyDescent="0.4">
      <c r="E141">
        <v>509.32679999999999</v>
      </c>
      <c r="F141">
        <f t="shared" si="29"/>
        <v>6.6670722214849903E-2</v>
      </c>
      <c r="G141">
        <f t="shared" si="30"/>
        <v>0.12497188884688692</v>
      </c>
      <c r="H141">
        <f t="shared" si="31"/>
        <v>-5.8425348395209457E-2</v>
      </c>
      <c r="I141">
        <f t="shared" si="32"/>
        <v>0.12288687818869878</v>
      </c>
      <c r="J141">
        <f t="shared" si="33"/>
        <v>4.0979965334135126E-3</v>
      </c>
      <c r="K141">
        <f t="shared" si="28"/>
        <v>0.89127231249688632</v>
      </c>
      <c r="L141">
        <f t="shared" si="36"/>
        <v>-0.9997916937585325</v>
      </c>
      <c r="M141">
        <f t="shared" si="37"/>
        <v>-0.4706531122211377</v>
      </c>
      <c r="N141">
        <f t="shared" si="38"/>
        <v>-26.966436944968297</v>
      </c>
      <c r="O141">
        <f t="shared" si="39"/>
        <v>0</v>
      </c>
      <c r="P141">
        <f t="shared" si="34"/>
        <v>-26.966436944968297</v>
      </c>
      <c r="Q141">
        <f t="shared" si="40"/>
        <v>0.12712272982936715</v>
      </c>
      <c r="W141">
        <v>136</v>
      </c>
      <c r="X141">
        <f t="shared" si="35"/>
        <v>2.8333333333333335</v>
      </c>
      <c r="Y141">
        <v>0</v>
      </c>
      <c r="Z141">
        <f t="shared" si="41"/>
        <v>2.3216065085355758E-9</v>
      </c>
    </row>
    <row r="142" spans="5:26" x14ac:dyDescent="0.4">
      <c r="E142">
        <v>524.26149999999996</v>
      </c>
      <c r="F142">
        <f t="shared" si="29"/>
        <v>6.8625669873331879E-2</v>
      </c>
      <c r="G142">
        <f t="shared" si="30"/>
        <v>0.12508777937176174</v>
      </c>
      <c r="H142">
        <f t="shared" si="31"/>
        <v>-6.0135869817034518E-2</v>
      </c>
      <c r="I142">
        <f t="shared" si="32"/>
        <v>0.12287874954279016</v>
      </c>
      <c r="J142">
        <f t="shared" si="33"/>
        <v>4.2179737530537364E-3</v>
      </c>
      <c r="K142">
        <f t="shared" si="28"/>
        <v>0.88586476782137702</v>
      </c>
      <c r="L142">
        <f t="shared" si="36"/>
        <v>-1.052651410374086</v>
      </c>
      <c r="M142">
        <f t="shared" si="37"/>
        <v>-0.48244166934895416</v>
      </c>
      <c r="N142">
        <f t="shared" si="38"/>
        <v>-27.641871514941045</v>
      </c>
      <c r="O142">
        <f t="shared" si="39"/>
        <v>0</v>
      </c>
      <c r="P142">
        <f t="shared" si="34"/>
        <v>-27.641871514941045</v>
      </c>
      <c r="Q142">
        <f t="shared" si="40"/>
        <v>0.12562737375462457</v>
      </c>
      <c r="W142">
        <v>137</v>
      </c>
      <c r="X142">
        <f t="shared" si="35"/>
        <v>2.854166666666667</v>
      </c>
      <c r="Y142">
        <v>0</v>
      </c>
      <c r="Z142">
        <f t="shared" si="41"/>
        <v>2.0359942643164928E-9</v>
      </c>
    </row>
    <row r="143" spans="5:26" x14ac:dyDescent="0.4">
      <c r="E143">
        <v>539.63409999999999</v>
      </c>
      <c r="F143">
        <f t="shared" si="29"/>
        <v>7.0637938507772488E-2</v>
      </c>
      <c r="G143">
        <f t="shared" si="30"/>
        <v>0.12521056017237919</v>
      </c>
      <c r="H143">
        <f t="shared" si="31"/>
        <v>-6.1896305296549839E-2</v>
      </c>
      <c r="I143">
        <f t="shared" si="32"/>
        <v>0.12287013760791737</v>
      </c>
      <c r="J143">
        <f t="shared" si="33"/>
        <v>4.3414519810918845E-3</v>
      </c>
      <c r="K143">
        <f t="shared" si="28"/>
        <v>0.8802409870770328</v>
      </c>
      <c r="L143">
        <f t="shared" si="36"/>
        <v>-1.1079682608613235</v>
      </c>
      <c r="M143">
        <f t="shared" si="37"/>
        <v>-0.49442651830117734</v>
      </c>
      <c r="N143">
        <f t="shared" si="38"/>
        <v>-28.328552778005218</v>
      </c>
      <c r="O143">
        <f t="shared" si="39"/>
        <v>0</v>
      </c>
      <c r="P143">
        <f t="shared" si="34"/>
        <v>-28.328552778005218</v>
      </c>
      <c r="Q143">
        <f t="shared" si="40"/>
        <v>0.12408102422205954</v>
      </c>
      <c r="W143">
        <v>138</v>
      </c>
      <c r="X143">
        <f t="shared" si="35"/>
        <v>2.875</v>
      </c>
      <c r="Y143">
        <v>0</v>
      </c>
      <c r="Z143">
        <f t="shared" si="41"/>
        <v>1.7855190485938179E-9</v>
      </c>
    </row>
    <row r="144" spans="5:26" x14ac:dyDescent="0.4">
      <c r="E144">
        <v>555.45749999999998</v>
      </c>
      <c r="F144">
        <f t="shared" si="29"/>
        <v>7.2709216724223022E-2</v>
      </c>
      <c r="G144">
        <f t="shared" si="30"/>
        <v>0.12534064105683995</v>
      </c>
      <c r="H144">
        <f t="shared" si="31"/>
        <v>-6.37081035381417E-2</v>
      </c>
      <c r="I144">
        <f t="shared" si="32"/>
        <v>0.12286101363984142</v>
      </c>
      <c r="J144">
        <f t="shared" si="33"/>
        <v>4.4685328307098385E-3</v>
      </c>
      <c r="K144">
        <f t="shared" si="28"/>
        <v>0.87439731333871362</v>
      </c>
      <c r="L144">
        <f t="shared" si="36"/>
        <v>-1.1658237092723782</v>
      </c>
      <c r="M144">
        <f t="shared" si="37"/>
        <v>-0.50660401742494154</v>
      </c>
      <c r="N144">
        <f t="shared" si="38"/>
        <v>-29.026272082821166</v>
      </c>
      <c r="O144">
        <f t="shared" si="39"/>
        <v>0</v>
      </c>
      <c r="P144">
        <f t="shared" si="34"/>
        <v>-29.026272082821166</v>
      </c>
      <c r="Q144">
        <f t="shared" si="40"/>
        <v>0.12248373801106592</v>
      </c>
      <c r="W144">
        <v>139</v>
      </c>
      <c r="X144">
        <f t="shared" si="35"/>
        <v>2.895833333333333</v>
      </c>
      <c r="Y144">
        <v>0</v>
      </c>
      <c r="Z144">
        <f t="shared" si="41"/>
        <v>1.565858179841999E-9</v>
      </c>
    </row>
    <row r="145" spans="5:26" x14ac:dyDescent="0.4">
      <c r="E145">
        <v>571.74490000000003</v>
      </c>
      <c r="F145">
        <f t="shared" si="29"/>
        <v>7.484123239864296E-2</v>
      </c>
      <c r="G145">
        <f t="shared" si="30"/>
        <v>0.12547845550656844</v>
      </c>
      <c r="H145">
        <f t="shared" si="31"/>
        <v>-6.5572744796212321E-2</v>
      </c>
      <c r="I145">
        <f t="shared" si="32"/>
        <v>0.12285134723385918</v>
      </c>
      <c r="J145">
        <f t="shared" si="33"/>
        <v>4.5993201280305979E-3</v>
      </c>
      <c r="K145">
        <f t="shared" si="28"/>
        <v>0.86833052760336604</v>
      </c>
      <c r="L145">
        <f t="shared" si="36"/>
        <v>-1.2262986072872457</v>
      </c>
      <c r="M145">
        <f t="shared" si="37"/>
        <v>-0.51896995602925644</v>
      </c>
      <c r="N145">
        <f t="shared" si="38"/>
        <v>-29.734788174566305</v>
      </c>
      <c r="O145">
        <f t="shared" si="39"/>
        <v>0</v>
      </c>
      <c r="P145">
        <f t="shared" si="34"/>
        <v>-29.734788174566305</v>
      </c>
      <c r="Q145">
        <f t="shared" si="40"/>
        <v>0.12083575370210116</v>
      </c>
      <c r="W145">
        <v>140</v>
      </c>
      <c r="X145">
        <f t="shared" si="35"/>
        <v>2.916666666666667</v>
      </c>
      <c r="Y145">
        <v>0</v>
      </c>
      <c r="Z145">
        <f t="shared" si="41"/>
        <v>1.3732207681061126E-9</v>
      </c>
    </row>
    <row r="146" spans="5:26" x14ac:dyDescent="0.4">
      <c r="E146">
        <v>588.50980000000004</v>
      </c>
      <c r="F146">
        <f t="shared" si="29"/>
        <v>7.7035752676899938E-2</v>
      </c>
      <c r="G146">
        <f t="shared" si="30"/>
        <v>0.12562446192094823</v>
      </c>
      <c r="H146">
        <f t="shared" si="31"/>
        <v>-6.7491740622501351E-2</v>
      </c>
      <c r="I146">
        <f t="shared" si="32"/>
        <v>0.12284110623750369</v>
      </c>
      <c r="J146">
        <f t="shared" si="33"/>
        <v>4.7339198943952294E-3</v>
      </c>
      <c r="K146">
        <f t="shared" si="28"/>
        <v>0.86203789627463745</v>
      </c>
      <c r="L146">
        <f t="shared" si="36"/>
        <v>-1.2894728324339564</v>
      </c>
      <c r="M146">
        <f t="shared" si="37"/>
        <v>-0.53151954057433359</v>
      </c>
      <c r="N146">
        <f t="shared" si="38"/>
        <v>-30.45382640364183</v>
      </c>
      <c r="O146">
        <f t="shared" si="39"/>
        <v>0</v>
      </c>
      <c r="P146">
        <f t="shared" si="34"/>
        <v>-30.45382640364183</v>
      </c>
      <c r="Q146">
        <f t="shared" si="40"/>
        <v>0.11913750837157883</v>
      </c>
      <c r="W146">
        <v>141</v>
      </c>
      <c r="X146">
        <f t="shared" si="35"/>
        <v>2.9375</v>
      </c>
      <c r="Y146">
        <v>0</v>
      </c>
      <c r="Z146">
        <f t="shared" si="41"/>
        <v>1.2042822921218955E-9</v>
      </c>
    </row>
    <row r="147" spans="5:26" x14ac:dyDescent="0.4">
      <c r="E147">
        <v>605.76639999999998</v>
      </c>
      <c r="F147">
        <f t="shared" si="29"/>
        <v>7.9294636334647325E-2</v>
      </c>
      <c r="G147">
        <f t="shared" si="30"/>
        <v>0.12577914855507499</v>
      </c>
      <c r="H147">
        <f t="shared" si="31"/>
        <v>-6.9466679366416845E-2</v>
      </c>
      <c r="I147">
        <f t="shared" si="32"/>
        <v>0.12283025640420651</v>
      </c>
      <c r="J147">
        <f t="shared" si="33"/>
        <v>4.8724435377892556E-3</v>
      </c>
      <c r="K147">
        <f t="shared" si="28"/>
        <v>0.85551706653492654</v>
      </c>
      <c r="L147">
        <f t="shared" si="36"/>
        <v>-1.3554264476939935</v>
      </c>
      <c r="M147">
        <f t="shared" si="37"/>
        <v>-0.544247677125969</v>
      </c>
      <c r="N147">
        <f t="shared" si="38"/>
        <v>-31.183094909116736</v>
      </c>
      <c r="O147">
        <f t="shared" si="39"/>
        <v>0</v>
      </c>
      <c r="P147">
        <f t="shared" si="34"/>
        <v>-31.183094909116736</v>
      </c>
      <c r="Q147">
        <f t="shared" si="40"/>
        <v>0.11738962765211064</v>
      </c>
      <c r="W147">
        <v>142</v>
      </c>
      <c r="X147">
        <f t="shared" si="35"/>
        <v>2.958333333333333</v>
      </c>
      <c r="Y147">
        <v>0</v>
      </c>
      <c r="Z147">
        <f t="shared" si="41"/>
        <v>1.0561272249898698E-9</v>
      </c>
    </row>
    <row r="148" spans="5:26" x14ac:dyDescent="0.4">
      <c r="E148">
        <v>623.52890000000002</v>
      </c>
      <c r="F148">
        <f t="shared" si="29"/>
        <v>8.1619742147538532E-2</v>
      </c>
      <c r="G148">
        <f t="shared" si="30"/>
        <v>0.12594302885859865</v>
      </c>
      <c r="H148">
        <f t="shared" si="31"/>
        <v>-7.1499145745984982E-2</v>
      </c>
      <c r="I148">
        <f t="shared" si="32"/>
        <v>0.1228187617202349</v>
      </c>
      <c r="J148">
        <f t="shared" si="33"/>
        <v>5.0150022114904243E-3</v>
      </c>
      <c r="K148">
        <f t="shared" si="28"/>
        <v>0.84876637490909979</v>
      </c>
      <c r="L148">
        <f t="shared" si="36"/>
        <v>-1.4242366792288195</v>
      </c>
      <c r="M148">
        <f t="shared" si="37"/>
        <v>-0.55714843751434295</v>
      </c>
      <c r="N148">
        <f t="shared" si="38"/>
        <v>-31.922254031880119</v>
      </c>
      <c r="O148">
        <f t="shared" si="39"/>
        <v>0</v>
      </c>
      <c r="P148">
        <f t="shared" si="34"/>
        <v>-31.922254031880119</v>
      </c>
      <c r="Q148">
        <f t="shared" si="40"/>
        <v>0.11559295062372048</v>
      </c>
      <c r="W148">
        <v>143</v>
      </c>
      <c r="X148">
        <f t="shared" si="35"/>
        <v>2.979166666666667</v>
      </c>
      <c r="Y148">
        <v>0</v>
      </c>
      <c r="Z148">
        <f t="shared" si="41"/>
        <v>9.2619871824197159E-10</v>
      </c>
    </row>
    <row r="149" spans="5:26" x14ac:dyDescent="0.4">
      <c r="E149">
        <v>641.81230000000005</v>
      </c>
      <c r="F149">
        <f t="shared" si="29"/>
        <v>8.401303361098203E-2</v>
      </c>
      <c r="G149">
        <f t="shared" si="30"/>
        <v>0.12611665022020624</v>
      </c>
      <c r="H149">
        <f t="shared" si="31"/>
        <v>-7.3590812068714651E-2</v>
      </c>
      <c r="I149">
        <f t="shared" si="32"/>
        <v>0.12280658379134722</v>
      </c>
      <c r="J149">
        <f t="shared" si="33"/>
        <v>5.1617132123666599E-3</v>
      </c>
      <c r="K149">
        <f t="shared" si="28"/>
        <v>0.84178458913811793</v>
      </c>
      <c r="L149">
        <f t="shared" si="36"/>
        <v>-1.4959805860992172</v>
      </c>
      <c r="M149">
        <f t="shared" si="37"/>
        <v>-0.57021564036236461</v>
      </c>
      <c r="N149">
        <f t="shared" si="38"/>
        <v>-32.670949605113087</v>
      </c>
      <c r="O149">
        <f t="shared" si="39"/>
        <v>0</v>
      </c>
      <c r="P149">
        <f t="shared" si="34"/>
        <v>-32.670949605113087</v>
      </c>
      <c r="Q149">
        <f t="shared" si="40"/>
        <v>0.11374853285751725</v>
      </c>
      <c r="W149">
        <v>144</v>
      </c>
      <c r="X149">
        <f t="shared" si="35"/>
        <v>3</v>
      </c>
      <c r="Y149">
        <v>0</v>
      </c>
      <c r="Z149">
        <f t="shared" si="41"/>
        <v>8.1225447595226929E-10</v>
      </c>
    </row>
    <row r="150" spans="5:26" x14ac:dyDescent="0.4">
      <c r="E150">
        <v>660.6318</v>
      </c>
      <c r="F150">
        <f t="shared" si="29"/>
        <v>8.6476500400325076E-2</v>
      </c>
      <c r="G150">
        <f t="shared" si="30"/>
        <v>0.12630059021126616</v>
      </c>
      <c r="H150">
        <f t="shared" si="31"/>
        <v>-7.574336920222384E-2</v>
      </c>
      <c r="I150">
        <f t="shared" si="32"/>
        <v>0.12279368210626662</v>
      </c>
      <c r="J150">
        <f t="shared" si="33"/>
        <v>5.3126951391054746E-3</v>
      </c>
      <c r="K150">
        <f t="shared" si="28"/>
        <v>0.83457117742238685</v>
      </c>
      <c r="L150">
        <f t="shared" si="36"/>
        <v>-1.5707323613948929</v>
      </c>
      <c r="M150">
        <f t="shared" si="37"/>
        <v>-0.58344240459817875</v>
      </c>
      <c r="N150">
        <f t="shared" si="38"/>
        <v>-33.428787372439821</v>
      </c>
      <c r="O150">
        <f t="shared" si="39"/>
        <v>0</v>
      </c>
      <c r="P150">
        <f t="shared" si="34"/>
        <v>-33.428787372439821</v>
      </c>
      <c r="Q150">
        <f t="shared" si="40"/>
        <v>0.11185764283009292</v>
      </c>
      <c r="W150">
        <v>145</v>
      </c>
      <c r="X150">
        <f t="shared" si="35"/>
        <v>3.0208333333333335</v>
      </c>
      <c r="Y150">
        <v>0</v>
      </c>
      <c r="Z150">
        <f t="shared" si="41"/>
        <v>7.123280573706564E-10</v>
      </c>
    </row>
    <row r="151" spans="5:26" x14ac:dyDescent="0.4">
      <c r="E151">
        <v>680.00319999999999</v>
      </c>
      <c r="F151">
        <f t="shared" si="29"/>
        <v>8.9012210730731289E-2</v>
      </c>
      <c r="G151">
        <f t="shared" si="30"/>
        <v>0.12649546211565976</v>
      </c>
      <c r="H151">
        <f t="shared" si="31"/>
        <v>-7.7958571938892052E-2</v>
      </c>
      <c r="I151">
        <f t="shared" si="32"/>
        <v>0.12278001364881451</v>
      </c>
      <c r="J151">
        <f t="shared" si="33"/>
        <v>5.4680710741237546E-3</v>
      </c>
      <c r="K151">
        <f t="shared" si="28"/>
        <v>0.82712619577876589</v>
      </c>
      <c r="L151">
        <f t="shared" si="36"/>
        <v>-1.6485644897417726</v>
      </c>
      <c r="M151">
        <f t="shared" si="37"/>
        <v>-0.59682143432242452</v>
      </c>
      <c r="N151">
        <f t="shared" si="38"/>
        <v>-34.195349309619175</v>
      </c>
      <c r="O151">
        <f t="shared" si="39"/>
        <v>0</v>
      </c>
      <c r="P151">
        <f t="shared" si="34"/>
        <v>-34.195349309619175</v>
      </c>
      <c r="Q151">
        <f t="shared" si="40"/>
        <v>0.10992177717599631</v>
      </c>
      <c r="W151">
        <v>146</v>
      </c>
      <c r="X151">
        <f t="shared" si="35"/>
        <v>3.0416666666666665</v>
      </c>
      <c r="Y151">
        <v>0</v>
      </c>
      <c r="Z151">
        <f t="shared" si="41"/>
        <v>6.2469494024341984E-10</v>
      </c>
    </row>
    <row r="152" spans="5:26" x14ac:dyDescent="0.4">
      <c r="E152">
        <v>699.9425</v>
      </c>
      <c r="F152">
        <f t="shared" si="29"/>
        <v>9.1622258997303072E-2</v>
      </c>
      <c r="G152">
        <f t="shared" si="30"/>
        <v>0.12670191282867227</v>
      </c>
      <c r="H152">
        <f t="shared" si="31"/>
        <v>-8.0238192814808637E-2</v>
      </c>
      <c r="I152">
        <f t="shared" si="32"/>
        <v>0.12276553304528394</v>
      </c>
      <c r="J152">
        <f t="shared" si="33"/>
        <v>5.6279653443951361E-3</v>
      </c>
      <c r="K152">
        <f t="shared" si="28"/>
        <v>0.81945047807001659</v>
      </c>
      <c r="L152">
        <f t="shared" si="36"/>
        <v>-1.7295457412175925</v>
      </c>
      <c r="M152">
        <f t="shared" si="37"/>
        <v>-0.61034474130048366</v>
      </c>
      <c r="N152">
        <f t="shared" si="38"/>
        <v>-34.970177724521783</v>
      </c>
      <c r="O152">
        <f t="shared" si="39"/>
        <v>0</v>
      </c>
      <c r="P152">
        <f t="shared" si="34"/>
        <v>-34.970177724521783</v>
      </c>
      <c r="Q152">
        <f t="shared" si="40"/>
        <v>0.10794266360941675</v>
      </c>
      <c r="W152">
        <v>147</v>
      </c>
      <c r="X152">
        <f t="shared" si="35"/>
        <v>3.0625</v>
      </c>
      <c r="Y152">
        <v>0</v>
      </c>
      <c r="Z152">
        <f t="shared" si="41"/>
        <v>5.4784275914414593E-10</v>
      </c>
    </row>
    <row r="153" spans="5:26" x14ac:dyDescent="0.4">
      <c r="E153">
        <v>720.46659999999997</v>
      </c>
      <c r="F153">
        <f t="shared" si="29"/>
        <v>9.430885740486733E-2</v>
      </c>
      <c r="G153">
        <f t="shared" si="30"/>
        <v>0.12692063201876902</v>
      </c>
      <c r="H153">
        <f t="shared" si="31"/>
        <v>-8.2584101670845525E-2</v>
      </c>
      <c r="I153">
        <f t="shared" si="32"/>
        <v>0.12275019192182594</v>
      </c>
      <c r="J153">
        <f t="shared" si="33"/>
        <v>5.792509101921646E-3</v>
      </c>
      <c r="K153">
        <f t="shared" si="28"/>
        <v>0.81154539972411166</v>
      </c>
      <c r="L153">
        <f t="shared" si="36"/>
        <v>-1.8137435944346345</v>
      </c>
      <c r="M153">
        <f t="shared" si="37"/>
        <v>-0.62400412720486309</v>
      </c>
      <c r="N153">
        <f t="shared" si="38"/>
        <v>-35.752802887583208</v>
      </c>
      <c r="O153">
        <f t="shared" si="39"/>
        <v>0</v>
      </c>
      <c r="P153">
        <f t="shared" si="34"/>
        <v>-35.752802887583208</v>
      </c>
      <c r="Q153">
        <f t="shared" si="40"/>
        <v>0.10592224683575598</v>
      </c>
      <c r="W153">
        <v>148</v>
      </c>
      <c r="X153">
        <f t="shared" si="35"/>
        <v>3.0833333333333335</v>
      </c>
      <c r="Y153">
        <v>0</v>
      </c>
      <c r="Z153">
        <f t="shared" si="41"/>
        <v>4.8044520519042594E-10</v>
      </c>
    </row>
    <row r="154" spans="5:26" x14ac:dyDescent="0.4">
      <c r="E154">
        <v>741.5924</v>
      </c>
      <c r="F154">
        <f t="shared" si="29"/>
        <v>9.7074218158250972E-2</v>
      </c>
      <c r="G154">
        <f t="shared" si="30"/>
        <v>0.12715234487422789</v>
      </c>
      <c r="H154">
        <f t="shared" si="31"/>
        <v>-8.4998162243236114E-2</v>
      </c>
      <c r="I154">
        <f t="shared" si="32"/>
        <v>0.12273393941320598</v>
      </c>
      <c r="J154">
        <f t="shared" si="33"/>
        <v>5.9618330705215163E-3</v>
      </c>
      <c r="K154">
        <f t="shared" si="28"/>
        <v>0.80341325289891929</v>
      </c>
      <c r="L154">
        <f t="shared" si="36"/>
        <v>-1.9012201706979099</v>
      </c>
      <c r="M154">
        <f t="shared" si="37"/>
        <v>-0.63779058291352397</v>
      </c>
      <c r="N154">
        <f t="shared" si="38"/>
        <v>-36.542708614133517</v>
      </c>
      <c r="O154">
        <f t="shared" si="39"/>
        <v>0</v>
      </c>
      <c r="P154">
        <f t="shared" si="34"/>
        <v>-36.542708614133517</v>
      </c>
      <c r="Q154">
        <f t="shared" si="40"/>
        <v>0.10386269744818445</v>
      </c>
      <c r="W154">
        <v>149</v>
      </c>
      <c r="X154">
        <f t="shared" si="35"/>
        <v>3.1041666666666665</v>
      </c>
      <c r="Y154">
        <v>0</v>
      </c>
      <c r="Z154">
        <f t="shared" si="41"/>
        <v>4.2133913670972906E-10</v>
      </c>
    </row>
    <row r="155" spans="5:26" x14ac:dyDescent="0.4">
      <c r="E155">
        <v>763.33770000000004</v>
      </c>
      <c r="F155">
        <f t="shared" si="29"/>
        <v>9.9920671272005393E-2</v>
      </c>
      <c r="G155">
        <f t="shared" si="30"/>
        <v>0.12739782386344456</v>
      </c>
      <c r="H155">
        <f t="shared" si="31"/>
        <v>-8.7482334474077161E-2</v>
      </c>
      <c r="I155">
        <f t="shared" si="32"/>
        <v>0.12271672133792758</v>
      </c>
      <c r="J155">
        <f t="shared" si="33"/>
        <v>6.1360747219623727E-3</v>
      </c>
      <c r="K155">
        <f t="shared" si="28"/>
        <v>0.79505692405862682</v>
      </c>
      <c r="L155">
        <f t="shared" si="36"/>
        <v>-1.992035516945593</v>
      </c>
      <c r="M155">
        <f t="shared" si="37"/>
        <v>-0.65169490180257705</v>
      </c>
      <c r="N155">
        <f t="shared" si="38"/>
        <v>-37.339367403480288</v>
      </c>
      <c r="O155">
        <f t="shared" si="39"/>
        <v>0</v>
      </c>
      <c r="P155">
        <f t="shared" si="34"/>
        <v>-37.339367403480288</v>
      </c>
      <c r="Q155">
        <f t="shared" si="40"/>
        <v>0.10176640844314892</v>
      </c>
      <c r="W155">
        <v>150</v>
      </c>
      <c r="X155">
        <f t="shared" si="35"/>
        <v>3.125</v>
      </c>
      <c r="Y155">
        <v>0</v>
      </c>
      <c r="Z155">
        <f t="shared" si="41"/>
        <v>3.6950450583211984E-10</v>
      </c>
    </row>
    <row r="156" spans="5:26" x14ac:dyDescent="0.4">
      <c r="E156">
        <v>785.72069999999997</v>
      </c>
      <c r="F156">
        <f t="shared" si="29"/>
        <v>0.10285059912055958</v>
      </c>
      <c r="G156">
        <f t="shared" si="30"/>
        <v>0.12765788583881488</v>
      </c>
      <c r="H156">
        <f t="shared" si="31"/>
        <v>-9.0038616737932467E-2</v>
      </c>
      <c r="I156">
        <f t="shared" si="32"/>
        <v>0.12269848040136813</v>
      </c>
      <c r="J156">
        <f t="shared" si="33"/>
        <v>6.3153742236931052E-3</v>
      </c>
      <c r="K156">
        <f t="shared" si="28"/>
        <v>0.78648010563748738</v>
      </c>
      <c r="L156">
        <f t="shared" si="36"/>
        <v>-2.0862451714594239</v>
      </c>
      <c r="M156">
        <f t="shared" si="37"/>
        <v>-0.6657073595289984</v>
      </c>
      <c r="N156">
        <f t="shared" si="38"/>
        <v>-38.142222091809714</v>
      </c>
      <c r="O156">
        <f t="shared" si="39"/>
        <v>0</v>
      </c>
      <c r="P156">
        <f t="shared" si="34"/>
        <v>-38.142222091809714</v>
      </c>
      <c r="Q156">
        <f t="shared" si="40"/>
        <v>9.9635969799677856E-2</v>
      </c>
      <c r="W156">
        <v>151</v>
      </c>
      <c r="X156">
        <f t="shared" si="35"/>
        <v>3.1458333333333335</v>
      </c>
      <c r="Y156">
        <v>0</v>
      </c>
      <c r="Z156">
        <f t="shared" si="41"/>
        <v>3.2404675458453898E-10</v>
      </c>
    </row>
    <row r="157" spans="5:26" x14ac:dyDescent="0.4">
      <c r="E157">
        <v>808.75990000000002</v>
      </c>
      <c r="F157">
        <f t="shared" si="29"/>
        <v>0.10586642334825065</v>
      </c>
      <c r="G157">
        <f t="shared" si="30"/>
        <v>0.12793339312712959</v>
      </c>
      <c r="H157">
        <f t="shared" si="31"/>
        <v>-9.2669033773557646E-2</v>
      </c>
      <c r="I157">
        <f t="shared" si="32"/>
        <v>0.12267915611929785</v>
      </c>
      <c r="J157">
        <f t="shared" si="33"/>
        <v>6.4998735923662348E-3</v>
      </c>
      <c r="K157">
        <f t="shared" si="28"/>
        <v>0.7776873469890343</v>
      </c>
      <c r="L157">
        <f t="shared" si="36"/>
        <v>-2.1838993395948152</v>
      </c>
      <c r="M157">
        <f t="shared" si="37"/>
        <v>-0.67981768060751069</v>
      </c>
      <c r="N157">
        <f t="shared" si="38"/>
        <v>-38.950683937182951</v>
      </c>
      <c r="O157">
        <f t="shared" si="39"/>
        <v>0</v>
      </c>
      <c r="P157">
        <f t="shared" si="34"/>
        <v>-38.950683937182951</v>
      </c>
      <c r="Q157">
        <f t="shared" si="40"/>
        <v>9.7474189566434083E-2</v>
      </c>
      <c r="W157">
        <v>152</v>
      </c>
      <c r="X157">
        <f t="shared" si="35"/>
        <v>3.1666666666666665</v>
      </c>
      <c r="Y157">
        <v>0</v>
      </c>
      <c r="Z157">
        <f t="shared" si="41"/>
        <v>2.8418137667983091E-10</v>
      </c>
    </row>
    <row r="158" spans="5:26" x14ac:dyDescent="0.4">
      <c r="E158">
        <v>832.47469999999998</v>
      </c>
      <c r="F158">
        <f t="shared" si="29"/>
        <v>0.10897068340914029</v>
      </c>
      <c r="G158">
        <f t="shared" si="30"/>
        <v>0.12822526324679884</v>
      </c>
      <c r="H158">
        <f t="shared" si="31"/>
        <v>-9.5375704464884942E-2</v>
      </c>
      <c r="I158">
        <f t="shared" si="32"/>
        <v>0.12265868413630648</v>
      </c>
      <c r="J158">
        <f t="shared" si="33"/>
        <v>6.6897214480456154E-3</v>
      </c>
      <c r="K158">
        <f t="shared" si="28"/>
        <v>0.76868383209466318</v>
      </c>
      <c r="L158">
        <f t="shared" si="36"/>
        <v>-2.2850450690248252</v>
      </c>
      <c r="M158">
        <f t="shared" si="37"/>
        <v>-0.69401543253358611</v>
      </c>
      <c r="N158">
        <f t="shared" si="38"/>
        <v>-39.764155201120808</v>
      </c>
      <c r="O158">
        <f t="shared" si="39"/>
        <v>0</v>
      </c>
      <c r="P158">
        <f t="shared" si="34"/>
        <v>-39.764155201120808</v>
      </c>
      <c r="Q158">
        <f t="shared" si="40"/>
        <v>9.5284058892648529E-2</v>
      </c>
      <c r="W158">
        <v>153</v>
      </c>
      <c r="X158">
        <f t="shared" si="35"/>
        <v>3.1875</v>
      </c>
      <c r="Y158">
        <v>0</v>
      </c>
      <c r="Z158">
        <f t="shared" si="41"/>
        <v>2.4922037856909043E-10</v>
      </c>
    </row>
    <row r="159" spans="5:26" x14ac:dyDescent="0.4">
      <c r="E159">
        <v>856.88490000000002</v>
      </c>
      <c r="F159">
        <f t="shared" si="29"/>
        <v>0.1121659711171677</v>
      </c>
      <c r="G159">
        <f t="shared" si="30"/>
        <v>0.12853446589110162</v>
      </c>
      <c r="H159">
        <f t="shared" si="31"/>
        <v>-9.8160783939304136E-2</v>
      </c>
      <c r="I159">
        <f t="shared" si="32"/>
        <v>0.12263699643740045</v>
      </c>
      <c r="J159">
        <f t="shared" si="33"/>
        <v>6.8850689529376318E-3</v>
      </c>
      <c r="K159">
        <f t="shared" si="28"/>
        <v>0.75947557223138218</v>
      </c>
      <c r="L159">
        <f t="shared" si="36"/>
        <v>-2.3897238044432658</v>
      </c>
      <c r="M159">
        <f t="shared" si="37"/>
        <v>-0.70828973898696446</v>
      </c>
      <c r="N159">
        <f t="shared" si="38"/>
        <v>-40.582012716375743</v>
      </c>
      <c r="O159">
        <f t="shared" si="39"/>
        <v>0</v>
      </c>
      <c r="P159">
        <f t="shared" si="34"/>
        <v>-40.582012716375743</v>
      </c>
      <c r="Q159">
        <f t="shared" si="40"/>
        <v>9.3068734842963477E-2</v>
      </c>
      <c r="W159">
        <v>154</v>
      </c>
      <c r="X159">
        <f t="shared" si="35"/>
        <v>3.2083333333333335</v>
      </c>
      <c r="Y159">
        <v>0</v>
      </c>
      <c r="Z159">
        <f t="shared" si="41"/>
        <v>2.185604061032368E-10</v>
      </c>
    </row>
    <row r="160" spans="5:26" x14ac:dyDescent="0.4">
      <c r="E160">
        <v>882.01089999999999</v>
      </c>
      <c r="F160">
        <f t="shared" si="29"/>
        <v>0.11545495682608842</v>
      </c>
      <c r="G160">
        <f t="shared" si="30"/>
        <v>0.1288620282277354</v>
      </c>
      <c r="H160">
        <f t="shared" si="31"/>
        <v>-0.10102648553617691</v>
      </c>
      <c r="I160">
        <f t="shared" si="32"/>
        <v>0.12261402097628857</v>
      </c>
      <c r="J160">
        <f t="shared" si="33"/>
        <v>7.0860713522788244E-3</v>
      </c>
      <c r="K160">
        <f t="shared" si="28"/>
        <v>0.7500693240308931</v>
      </c>
      <c r="L160">
        <f t="shared" si="36"/>
        <v>-2.4979719147596486</v>
      </c>
      <c r="M160">
        <f t="shared" si="37"/>
        <v>-0.72262943350151065</v>
      </c>
      <c r="N160">
        <f t="shared" si="38"/>
        <v>-41.403616691566135</v>
      </c>
      <c r="O160">
        <f t="shared" si="39"/>
        <v>0</v>
      </c>
      <c r="P160">
        <f t="shared" si="34"/>
        <v>-41.403616691566135</v>
      </c>
      <c r="Q160">
        <f t="shared" si="40"/>
        <v>9.0831539617040435E-2</v>
      </c>
      <c r="W160">
        <v>155</v>
      </c>
      <c r="X160">
        <f t="shared" si="35"/>
        <v>3.2291666666666665</v>
      </c>
      <c r="Y160">
        <v>0</v>
      </c>
      <c r="Z160">
        <f t="shared" si="41"/>
        <v>1.9167233189467716E-10</v>
      </c>
    </row>
    <row r="161" spans="5:26" x14ac:dyDescent="0.4">
      <c r="E161">
        <v>907.87360000000001</v>
      </c>
      <c r="F161">
        <f t="shared" si="29"/>
        <v>0.11884037633950492</v>
      </c>
      <c r="G161">
        <f t="shared" si="30"/>
        <v>0.1292090366897426</v>
      </c>
      <c r="H161">
        <f t="shared" si="31"/>
        <v>-0.10397506845624249</v>
      </c>
      <c r="I161">
        <f t="shared" si="32"/>
        <v>0.12258968154976514</v>
      </c>
      <c r="J161">
        <f t="shared" si="33"/>
        <v>7.2928871080561886E-3</v>
      </c>
      <c r="K161">
        <f t="shared" si="28"/>
        <v>0.74047261460958225</v>
      </c>
      <c r="L161">
        <f t="shared" si="36"/>
        <v>-2.6098199729397171</v>
      </c>
      <c r="M161">
        <f t="shared" si="37"/>
        <v>-0.73702303559183413</v>
      </c>
      <c r="N161">
        <f t="shared" si="38"/>
        <v>-42.228309343332356</v>
      </c>
      <c r="O161">
        <f t="shared" si="39"/>
        <v>0</v>
      </c>
      <c r="P161">
        <f t="shared" si="34"/>
        <v>-42.228309343332356</v>
      </c>
      <c r="Q161">
        <f t="shared" si="40"/>
        <v>8.8575938381253022E-2</v>
      </c>
      <c r="W161">
        <v>156</v>
      </c>
      <c r="X161">
        <f t="shared" si="35"/>
        <v>3.25</v>
      </c>
      <c r="Y161">
        <v>0</v>
      </c>
      <c r="Z161">
        <f t="shared" si="41"/>
        <v>1.6809212367856777E-10</v>
      </c>
    </row>
    <row r="162" spans="5:26" x14ac:dyDescent="0.4">
      <c r="E162">
        <v>934.49469999999997</v>
      </c>
      <c r="F162">
        <f t="shared" si="29"/>
        <v>0.1223250701807749</v>
      </c>
      <c r="G162">
        <f t="shared" si="30"/>
        <v>0.12957664427883231</v>
      </c>
      <c r="H162">
        <f t="shared" si="31"/>
        <v>-0.10700887093315141</v>
      </c>
      <c r="I162">
        <f t="shared" si="32"/>
        <v>0.12256389728544967</v>
      </c>
      <c r="J162">
        <f t="shared" si="33"/>
        <v>7.5056802256827397E-3</v>
      </c>
      <c r="K162">
        <f t="shared" si="28"/>
        <v>0.73069361144359379</v>
      </c>
      <c r="L162">
        <f t="shared" si="36"/>
        <v>-2.7252937947111904</v>
      </c>
      <c r="M162">
        <f t="shared" si="37"/>
        <v>-0.75145895322467737</v>
      </c>
      <c r="N162">
        <f t="shared" si="38"/>
        <v>-43.05542649709276</v>
      </c>
      <c r="O162">
        <f t="shared" si="39"/>
        <v>0</v>
      </c>
      <c r="P162">
        <f t="shared" si="34"/>
        <v>-43.05542649709276</v>
      </c>
      <c r="Q162">
        <f t="shared" si="40"/>
        <v>8.6305511392634482E-2</v>
      </c>
      <c r="W162">
        <v>157</v>
      </c>
      <c r="X162">
        <f t="shared" si="35"/>
        <v>3.2708333333333335</v>
      </c>
      <c r="Y162">
        <v>0</v>
      </c>
      <c r="Z162">
        <f t="shared" si="41"/>
        <v>1.4741283608057139E-10</v>
      </c>
    </row>
    <row r="163" spans="5:26" x14ac:dyDescent="0.4">
      <c r="E163">
        <v>961.89639999999997</v>
      </c>
      <c r="F163">
        <f t="shared" si="29"/>
        <v>0.12591194432310288</v>
      </c>
      <c r="G163">
        <f t="shared" si="30"/>
        <v>0.12996607009008287</v>
      </c>
      <c r="H163">
        <f t="shared" si="31"/>
        <v>-0.1101302748965588</v>
      </c>
      <c r="I163">
        <f t="shared" si="32"/>
        <v>0.12253658267512452</v>
      </c>
      <c r="J163">
        <f t="shared" si="33"/>
        <v>7.7246177754411172E-3</v>
      </c>
      <c r="K163">
        <f t="shared" si="28"/>
        <v>0.72074120926568352</v>
      </c>
      <c r="L163">
        <f t="shared" si="36"/>
        <v>-2.8444129181828877</v>
      </c>
      <c r="M163">
        <f t="shared" si="37"/>
        <v>-0.76592535043392385</v>
      </c>
      <c r="N163">
        <f t="shared" si="38"/>
        <v>-43.884290001942411</v>
      </c>
      <c r="O163">
        <f t="shared" si="39"/>
        <v>0</v>
      </c>
      <c r="P163">
        <f t="shared" si="34"/>
        <v>-43.884290001942411</v>
      </c>
      <c r="Q163">
        <f t="shared" si="40"/>
        <v>8.4023933718797073E-2</v>
      </c>
      <c r="W163">
        <v>158</v>
      </c>
      <c r="X163">
        <f t="shared" si="35"/>
        <v>3.2916666666666665</v>
      </c>
      <c r="Y163">
        <v>0</v>
      </c>
      <c r="Z163">
        <f t="shared" si="41"/>
        <v>1.2927758758567055E-10</v>
      </c>
    </row>
    <row r="164" spans="5:26" x14ac:dyDescent="0.4">
      <c r="E164">
        <v>990.10149999999999</v>
      </c>
      <c r="F164">
        <f t="shared" si="29"/>
        <v>0.12960398327950975</v>
      </c>
      <c r="G164">
        <f t="shared" si="30"/>
        <v>0.13037860420701786</v>
      </c>
      <c r="H164">
        <f t="shared" si="31"/>
        <v>-0.11334171616113776</v>
      </c>
      <c r="I164">
        <f t="shared" si="32"/>
        <v>0.12250764723139075</v>
      </c>
      <c r="J164">
        <f t="shared" si="33"/>
        <v>7.949870607148404E-3</v>
      </c>
      <c r="K164">
        <f t="shared" si="28"/>
        <v>0.71062496044715251</v>
      </c>
      <c r="L164">
        <f t="shared" si="36"/>
        <v>-2.9671908428138307</v>
      </c>
      <c r="M164">
        <f t="shared" si="37"/>
        <v>-0.78041024625669442</v>
      </c>
      <c r="N164">
        <f t="shared" si="38"/>
        <v>-44.714213399273845</v>
      </c>
      <c r="O164">
        <f t="shared" si="39"/>
        <v>0</v>
      </c>
      <c r="P164">
        <f t="shared" si="34"/>
        <v>-44.714213399273845</v>
      </c>
      <c r="Q164">
        <f t="shared" si="40"/>
        <v>8.1734961775178749E-2</v>
      </c>
      <c r="W164">
        <v>159</v>
      </c>
      <c r="X164">
        <f t="shared" si="35"/>
        <v>3.3125</v>
      </c>
      <c r="Y164">
        <v>0</v>
      </c>
      <c r="Z164">
        <f t="shared" si="41"/>
        <v>1.133734015051177E-10</v>
      </c>
    </row>
    <row r="165" spans="5:26" x14ac:dyDescent="0.4">
      <c r="E165">
        <v>1019.1337</v>
      </c>
      <c r="F165">
        <f t="shared" si="29"/>
        <v>0.13340428937274101</v>
      </c>
      <c r="G165">
        <f t="shared" si="30"/>
        <v>0.13081561605522929</v>
      </c>
      <c r="H165">
        <f t="shared" si="31"/>
        <v>-0.11664571723743544</v>
      </c>
      <c r="I165">
        <f t="shared" si="32"/>
        <v>0.12247699490173897</v>
      </c>
      <c r="J165">
        <f t="shared" si="33"/>
        <v>8.1816156515334987E-3</v>
      </c>
      <c r="K165">
        <f t="shared" si="28"/>
        <v>0.70035493112931257</v>
      </c>
      <c r="L165">
        <f t="shared" si="36"/>
        <v>-3.0936361835711597</v>
      </c>
      <c r="M165">
        <f t="shared" si="37"/>
        <v>-0.79490170605298949</v>
      </c>
      <c r="N165">
        <f t="shared" si="38"/>
        <v>-45.54451288458506</v>
      </c>
      <c r="O165">
        <f t="shared" si="39"/>
        <v>0</v>
      </c>
      <c r="P165">
        <f t="shared" si="34"/>
        <v>-45.54451288458506</v>
      </c>
      <c r="Q165">
        <f t="shared" si="40"/>
        <v>7.9442393590489907E-2</v>
      </c>
      <c r="W165">
        <v>160</v>
      </c>
      <c r="X165">
        <f t="shared" si="35"/>
        <v>3.3333333333333335</v>
      </c>
      <c r="Y165">
        <v>0</v>
      </c>
      <c r="Z165">
        <f t="shared" si="41"/>
        <v>9.9425804649415822E-11</v>
      </c>
    </row>
    <row r="166" spans="5:26" x14ac:dyDescent="0.4">
      <c r="E166">
        <v>1049.0172</v>
      </c>
      <c r="F166">
        <f t="shared" si="29"/>
        <v>0.13731603037538895</v>
      </c>
      <c r="G166">
        <f t="shared" si="30"/>
        <v>0.13127855272501077</v>
      </c>
      <c r="H166">
        <f t="shared" si="31"/>
        <v>-0.12004484032116665</v>
      </c>
      <c r="I166">
        <f t="shared" si="32"/>
        <v>0.12244452418620087</v>
      </c>
      <c r="J166">
        <f t="shared" si="33"/>
        <v>8.4200326228718921E-3</v>
      </c>
      <c r="K166">
        <f t="shared" si="28"/>
        <v>0.68994180302921315</v>
      </c>
      <c r="L166">
        <f t="shared" si="36"/>
        <v>-3.2237508139276598</v>
      </c>
      <c r="M166">
        <f t="shared" si="37"/>
        <v>-0.80938767469323203</v>
      </c>
      <c r="N166">
        <f t="shared" si="38"/>
        <v>-46.374497749829821</v>
      </c>
      <c r="O166">
        <f t="shared" si="39"/>
        <v>0</v>
      </c>
      <c r="P166">
        <f t="shared" si="34"/>
        <v>-46.374497749829821</v>
      </c>
      <c r="Q166">
        <f t="shared" si="40"/>
        <v>7.7150049845860699E-2</v>
      </c>
      <c r="W166">
        <v>161</v>
      </c>
      <c r="X166">
        <f t="shared" si="35"/>
        <v>3.354166666666667</v>
      </c>
      <c r="Y166">
        <v>0</v>
      </c>
      <c r="Z166">
        <f t="shared" si="41"/>
        <v>8.7194090491653493E-11</v>
      </c>
    </row>
    <row r="167" spans="5:26" x14ac:dyDescent="0.4">
      <c r="E167">
        <v>1079.777</v>
      </c>
      <c r="F167">
        <f t="shared" si="29"/>
        <v>0.14134247877980108</v>
      </c>
      <c r="G167">
        <f t="shared" si="30"/>
        <v>0.13176894774582648</v>
      </c>
      <c r="H167">
        <f t="shared" si="31"/>
        <v>-0.12354171985567017</v>
      </c>
      <c r="I167">
        <f t="shared" si="32"/>
        <v>0.12241012752190181</v>
      </c>
      <c r="J167">
        <f t="shared" si="33"/>
        <v>8.6653063029400977E-3</v>
      </c>
      <c r="K167">
        <f t="shared" si="28"/>
        <v>0.6793967191857494</v>
      </c>
      <c r="L167">
        <f t="shared" si="36"/>
        <v>-3.3575310934754095</v>
      </c>
      <c r="M167">
        <f t="shared" si="37"/>
        <v>-0.82385617020535773</v>
      </c>
      <c r="N167">
        <f t="shared" si="38"/>
        <v>-47.203481478578595</v>
      </c>
      <c r="O167">
        <f t="shared" si="39"/>
        <v>0</v>
      </c>
      <c r="P167">
        <f t="shared" si="34"/>
        <v>-47.203481478578595</v>
      </c>
      <c r="Q167">
        <f t="shared" si="40"/>
        <v>7.486175397296807E-2</v>
      </c>
      <c r="W167">
        <v>162</v>
      </c>
      <c r="X167">
        <f t="shared" si="35"/>
        <v>3.375</v>
      </c>
      <c r="Y167">
        <v>0</v>
      </c>
      <c r="Z167">
        <f t="shared" si="41"/>
        <v>7.6467165073240659E-11</v>
      </c>
    </row>
    <row r="168" spans="5:26" x14ac:dyDescent="0.4">
      <c r="E168">
        <v>1111.4386999999999</v>
      </c>
      <c r="F168">
        <f t="shared" si="29"/>
        <v>0.14548698561814125</v>
      </c>
      <c r="G168">
        <f t="shared" si="30"/>
        <v>0.13228842254710904</v>
      </c>
      <c r="H168">
        <f t="shared" si="31"/>
        <v>-0.12713903805480756</v>
      </c>
      <c r="I168">
        <f t="shared" si="32"/>
        <v>0.12237369118059921</v>
      </c>
      <c r="J168">
        <f t="shared" si="33"/>
        <v>8.9176248241739243E-3</v>
      </c>
      <c r="K168">
        <f t="shared" si="28"/>
        <v>0.66873130183750695</v>
      </c>
      <c r="L168">
        <f t="shared" si="36"/>
        <v>-3.4949669591472006</v>
      </c>
      <c r="M168">
        <f t="shared" si="37"/>
        <v>-0.83829522830122039</v>
      </c>
      <c r="N168">
        <f t="shared" si="38"/>
        <v>-48.030778567615734</v>
      </c>
      <c r="O168">
        <f t="shared" si="39"/>
        <v>0</v>
      </c>
      <c r="P168">
        <f t="shared" si="34"/>
        <v>-48.030778567615734</v>
      </c>
      <c r="Q168">
        <f t="shared" si="40"/>
        <v>7.2581303895483021E-2</v>
      </c>
      <c r="W168">
        <v>163</v>
      </c>
      <c r="X168">
        <f t="shared" si="35"/>
        <v>3.395833333333333</v>
      </c>
      <c r="Y168">
        <v>0</v>
      </c>
      <c r="Z168">
        <f t="shared" si="41"/>
        <v>6.7059903961013874E-11</v>
      </c>
    </row>
    <row r="169" spans="5:26" x14ac:dyDescent="0.4">
      <c r="E169">
        <v>1144.0288</v>
      </c>
      <c r="F169">
        <f t="shared" si="29"/>
        <v>0.14975301973229779</v>
      </c>
      <c r="G169">
        <f t="shared" si="30"/>
        <v>0.13283869612550481</v>
      </c>
      <c r="H169">
        <f t="shared" si="31"/>
        <v>-0.13083955711470313</v>
      </c>
      <c r="I169">
        <f t="shared" si="32"/>
        <v>0.12233509459061498</v>
      </c>
      <c r="J169">
        <f t="shared" si="33"/>
        <v>9.1771819290234029E-3</v>
      </c>
      <c r="K169">
        <f t="shared" si="28"/>
        <v>0.65795749517112934</v>
      </c>
      <c r="L169">
        <f t="shared" si="36"/>
        <v>-3.6360432282946373</v>
      </c>
      <c r="M169">
        <f t="shared" si="37"/>
        <v>-0.85269308213032668</v>
      </c>
      <c r="N169">
        <f t="shared" si="38"/>
        <v>-48.855714826069793</v>
      </c>
      <c r="O169">
        <f t="shared" si="39"/>
        <v>0</v>
      </c>
      <c r="P169">
        <f t="shared" si="34"/>
        <v>-48.855714826069793</v>
      </c>
      <c r="Q169">
        <f t="shared" si="40"/>
        <v>7.0312444785895795E-2</v>
      </c>
      <c r="W169">
        <v>164</v>
      </c>
      <c r="X169">
        <f t="shared" si="35"/>
        <v>3.416666666666667</v>
      </c>
      <c r="Y169">
        <v>0</v>
      </c>
      <c r="Z169">
        <f t="shared" si="41"/>
        <v>5.8809957384363918E-11</v>
      </c>
    </row>
    <row r="170" spans="5:26" x14ac:dyDescent="0.4">
      <c r="E170">
        <v>1177.5744999999999</v>
      </c>
      <c r="F170">
        <f t="shared" si="29"/>
        <v>0.15414414159394474</v>
      </c>
      <c r="G170">
        <f t="shared" si="30"/>
        <v>0.13342158698631013</v>
      </c>
      <c r="H170">
        <f t="shared" si="31"/>
        <v>-0.13464609441777731</v>
      </c>
      <c r="I170">
        <f t="shared" si="32"/>
        <v>0.12229421020066183</v>
      </c>
      <c r="J170">
        <f t="shared" si="33"/>
        <v>9.4441752307456092E-3</v>
      </c>
      <c r="K170">
        <f t="shared" si="28"/>
        <v>0.64708757643670622</v>
      </c>
      <c r="L170">
        <f t="shared" si="36"/>
        <v>-3.7807387640805983</v>
      </c>
      <c r="M170">
        <f t="shared" si="37"/>
        <v>-0.86703810641387702</v>
      </c>
      <c r="N170">
        <f t="shared" si="38"/>
        <v>-49.677624174529903</v>
      </c>
      <c r="O170">
        <f t="shared" si="39"/>
        <v>0</v>
      </c>
      <c r="P170">
        <f t="shared" si="34"/>
        <v>-49.677624174529903</v>
      </c>
      <c r="Q170">
        <f t="shared" si="40"/>
        <v>6.8058842817419626E-2</v>
      </c>
      <c r="W170">
        <v>165</v>
      </c>
      <c r="X170">
        <f t="shared" si="35"/>
        <v>3.4375</v>
      </c>
      <c r="Y170">
        <v>0</v>
      </c>
      <c r="Z170">
        <f t="shared" si="41"/>
        <v>5.157494841569423E-11</v>
      </c>
    </row>
    <row r="171" spans="5:26" x14ac:dyDescent="0.4">
      <c r="E171">
        <v>1212.1039000000001</v>
      </c>
      <c r="F171">
        <f t="shared" si="29"/>
        <v>0.15866402948448072</v>
      </c>
      <c r="G171">
        <f t="shared" si="30"/>
        <v>0.13403902198342332</v>
      </c>
      <c r="H171">
        <f t="shared" si="31"/>
        <v>-0.13856154299032775</v>
      </c>
      <c r="I171">
        <f t="shared" si="32"/>
        <v>0.12225090285980247</v>
      </c>
      <c r="J171">
        <f t="shared" si="33"/>
        <v>9.7188076483143201E-3</v>
      </c>
      <c r="K171">
        <f t="shared" si="28"/>
        <v>0.63613403111935007</v>
      </c>
      <c r="L171">
        <f t="shared" si="36"/>
        <v>-3.9290274089532025</v>
      </c>
      <c r="M171">
        <f t="shared" si="37"/>
        <v>-0.88131894109149922</v>
      </c>
      <c r="N171">
        <f t="shared" si="38"/>
        <v>-50.495855729481725</v>
      </c>
      <c r="O171">
        <f t="shared" si="39"/>
        <v>0</v>
      </c>
      <c r="P171">
        <f t="shared" si="34"/>
        <v>-50.495855729481725</v>
      </c>
      <c r="Q171">
        <f t="shared" si="40"/>
        <v>6.5824063853461692E-2</v>
      </c>
      <c r="W171">
        <v>166</v>
      </c>
      <c r="X171">
        <f t="shared" si="35"/>
        <v>3.458333333333333</v>
      </c>
      <c r="Y171">
        <v>0</v>
      </c>
      <c r="Z171">
        <f t="shared" si="41"/>
        <v>4.5230015840629416E-11</v>
      </c>
    </row>
    <row r="172" spans="5:26" x14ac:dyDescent="0.4">
      <c r="E172">
        <v>1247.6457</v>
      </c>
      <c r="F172">
        <f t="shared" si="29"/>
        <v>0.16331644022512062</v>
      </c>
      <c r="G172">
        <f t="shared" si="30"/>
        <v>0.13469303668233379</v>
      </c>
      <c r="H172">
        <f t="shared" si="31"/>
        <v>-0.14258883503712794</v>
      </c>
      <c r="I172">
        <f t="shared" si="32"/>
        <v>0.12220502979198938</v>
      </c>
      <c r="J172">
        <f t="shared" si="33"/>
        <v>1.0001284848710171E-2</v>
      </c>
      <c r="K172">
        <f t="shared" si="28"/>
        <v>0.62510958777240933</v>
      </c>
      <c r="L172">
        <f t="shared" si="36"/>
        <v>-4.0808767989486245</v>
      </c>
      <c r="M172">
        <f t="shared" si="37"/>
        <v>-0.89552440126565269</v>
      </c>
      <c r="N172">
        <f t="shared" si="38"/>
        <v>-51.309768643501897</v>
      </c>
      <c r="O172">
        <f t="shared" si="39"/>
        <v>0</v>
      </c>
      <c r="P172">
        <f t="shared" si="34"/>
        <v>-51.309768643501897</v>
      </c>
      <c r="Q172">
        <f t="shared" si="40"/>
        <v>6.3611556128603239E-2</v>
      </c>
      <c r="W172">
        <v>167</v>
      </c>
      <c r="X172">
        <f t="shared" si="35"/>
        <v>3.479166666666667</v>
      </c>
      <c r="Y172">
        <v>0</v>
      </c>
      <c r="Z172">
        <f t="shared" si="41"/>
        <v>3.966565931302155E-11</v>
      </c>
    </row>
    <row r="173" spans="5:26" x14ac:dyDescent="0.4">
      <c r="E173">
        <v>1284.2298000000001</v>
      </c>
      <c r="F173">
        <f t="shared" si="29"/>
        <v>0.16810528771671207</v>
      </c>
      <c r="G173">
        <f t="shared" si="30"/>
        <v>0.13538579230683356</v>
      </c>
      <c r="H173">
        <f t="shared" si="31"/>
        <v>-0.14673100728341118</v>
      </c>
      <c r="I173">
        <f t="shared" si="32"/>
        <v>0.12215643940741008</v>
      </c>
      <c r="J173">
        <f t="shared" si="33"/>
        <v>1.0291819830055055E-2</v>
      </c>
      <c r="K173">
        <f t="shared" si="28"/>
        <v>0.61402696942543489</v>
      </c>
      <c r="L173">
        <f t="shared" si="36"/>
        <v>-4.2362510652737333</v>
      </c>
      <c r="M173">
        <f t="shared" si="37"/>
        <v>-0.9096437523036156</v>
      </c>
      <c r="N173">
        <f t="shared" si="38"/>
        <v>-52.118747867440831</v>
      </c>
      <c r="O173">
        <f t="shared" si="39"/>
        <v>0</v>
      </c>
      <c r="P173">
        <f t="shared" si="34"/>
        <v>-52.118747867440831</v>
      </c>
      <c r="Q173">
        <f t="shared" si="40"/>
        <v>6.1424621924319064E-2</v>
      </c>
      <c r="W173">
        <v>168</v>
      </c>
      <c r="X173">
        <f t="shared" si="35"/>
        <v>3.5</v>
      </c>
      <c r="Y173">
        <v>0</v>
      </c>
      <c r="Z173">
        <f t="shared" si="41"/>
        <v>3.4785849606609346E-11</v>
      </c>
    </row>
    <row r="174" spans="5:26" x14ac:dyDescent="0.4">
      <c r="E174">
        <v>1321.8865000000001</v>
      </c>
      <c r="F174">
        <f t="shared" si="29"/>
        <v>0.17303453821998016</v>
      </c>
      <c r="G174">
        <f t="shared" si="30"/>
        <v>0.13611956723451168</v>
      </c>
      <c r="H174">
        <f t="shared" si="31"/>
        <v>-0.15099110744742225</v>
      </c>
      <c r="I174">
        <f t="shared" si="32"/>
        <v>0.12210497189899935</v>
      </c>
      <c r="J174">
        <f t="shared" si="33"/>
        <v>1.0590626361528696E-2</v>
      </c>
      <c r="K174">
        <f t="shared" ref="K174:K237" si="42">SQRT((I174^2+J174^2)/(G174^2+H174^2))</f>
        <v>0.60289907946607335</v>
      </c>
      <c r="L174">
        <f t="shared" si="36"/>
        <v>-4.3951075846969268</v>
      </c>
      <c r="M174">
        <f t="shared" si="37"/>
        <v>-0.92366642265197108</v>
      </c>
      <c r="N174">
        <f t="shared" si="38"/>
        <v>-52.922187695904846</v>
      </c>
      <c r="O174">
        <f t="shared" si="39"/>
        <v>0</v>
      </c>
      <c r="P174">
        <f t="shared" si="34"/>
        <v>-52.922187695904846</v>
      </c>
      <c r="Q174">
        <f t="shared" si="40"/>
        <v>5.9266406809118426E-2</v>
      </c>
      <c r="W174">
        <v>169</v>
      </c>
      <c r="X174">
        <f t="shared" si="35"/>
        <v>3.5208333333333335</v>
      </c>
      <c r="Y174">
        <v>0</v>
      </c>
      <c r="Z174">
        <f t="shared" si="41"/>
        <v>3.0506371350202246E-11</v>
      </c>
    </row>
    <row r="175" spans="5:26" x14ac:dyDescent="0.4">
      <c r="E175">
        <v>1360.6475</v>
      </c>
      <c r="F175">
        <f t="shared" si="29"/>
        <v>0.1781083412552216</v>
      </c>
      <c r="G175">
        <f t="shared" si="30"/>
        <v>0.13689678270604277</v>
      </c>
      <c r="H175">
        <f t="shared" si="31"/>
        <v>-0.15537230428910501</v>
      </c>
      <c r="I175">
        <f t="shared" si="32"/>
        <v>0.12205045743917098</v>
      </c>
      <c r="J175">
        <f t="shared" si="33"/>
        <v>1.0897926702263855E-2</v>
      </c>
      <c r="K175">
        <f t="shared" si="42"/>
        <v>0.59173864053417624</v>
      </c>
      <c r="L175">
        <f t="shared" si="36"/>
        <v>-4.5574014073329465</v>
      </c>
      <c r="M175">
        <f t="shared" si="37"/>
        <v>-0.93758241422345012</v>
      </c>
      <c r="N175">
        <f t="shared" si="38"/>
        <v>-53.719515280690217</v>
      </c>
      <c r="O175">
        <f t="shared" si="39"/>
        <v>0</v>
      </c>
      <c r="P175">
        <f t="shared" si="34"/>
        <v>-53.719515280690217</v>
      </c>
      <c r="Q175">
        <f t="shared" si="40"/>
        <v>5.713987891504433E-2</v>
      </c>
      <c r="W175">
        <v>170</v>
      </c>
      <c r="X175">
        <f t="shared" si="35"/>
        <v>3.5416666666666665</v>
      </c>
      <c r="Y175">
        <v>0</v>
      </c>
      <c r="Z175">
        <f t="shared" si="41"/>
        <v>2.6753369645443941E-11</v>
      </c>
    </row>
    <row r="176" spans="5:26" x14ac:dyDescent="0.4">
      <c r="E176">
        <v>1400.5450000000001</v>
      </c>
      <c r="F176">
        <f t="shared" si="29"/>
        <v>0.1833309117925799</v>
      </c>
      <c r="G176">
        <f t="shared" si="30"/>
        <v>0.13771999248427935</v>
      </c>
      <c r="H176">
        <f t="shared" si="31"/>
        <v>-0.15987778232754868</v>
      </c>
      <c r="I176">
        <f t="shared" si="32"/>
        <v>0.12199271690513656</v>
      </c>
      <c r="J176">
        <f t="shared" si="33"/>
        <v>1.1213944216751226E-2</v>
      </c>
      <c r="K176">
        <f t="shared" si="42"/>
        <v>0.5805584051218291</v>
      </c>
      <c r="L176">
        <f t="shared" si="36"/>
        <v>-4.7230816598965646</v>
      </c>
      <c r="M176">
        <f t="shared" si="37"/>
        <v>-0.95138198647428895</v>
      </c>
      <c r="N176">
        <f t="shared" si="38"/>
        <v>-54.510172529749127</v>
      </c>
      <c r="O176">
        <f t="shared" si="39"/>
        <v>0</v>
      </c>
      <c r="P176">
        <f t="shared" si="34"/>
        <v>-54.510172529749127</v>
      </c>
      <c r="Q176">
        <f t="shared" si="40"/>
        <v>5.5047813428779943E-2</v>
      </c>
      <c r="W176">
        <v>171</v>
      </c>
      <c r="X176">
        <f t="shared" si="35"/>
        <v>3.5625</v>
      </c>
      <c r="Y176">
        <v>0</v>
      </c>
      <c r="Z176">
        <f t="shared" si="41"/>
        <v>2.3462075484799214E-11</v>
      </c>
    </row>
    <row r="177" spans="5:26" x14ac:dyDescent="0.4">
      <c r="E177">
        <v>1441.6124</v>
      </c>
      <c r="F177">
        <f t="shared" si="29"/>
        <v>0.18870662188183124</v>
      </c>
      <c r="G177">
        <f t="shared" si="30"/>
        <v>0.1385919041177982</v>
      </c>
      <c r="H177">
        <f t="shared" si="31"/>
        <v>-0.16451081724885366</v>
      </c>
      <c r="I177">
        <f t="shared" si="32"/>
        <v>0.12193156038746493</v>
      </c>
      <c r="J177">
        <f t="shared" si="33"/>
        <v>1.1538908664002145E-2</v>
      </c>
      <c r="K177">
        <f t="shared" si="42"/>
        <v>0.56937089659106832</v>
      </c>
      <c r="L177">
        <f t="shared" si="36"/>
        <v>-4.8920947119207545</v>
      </c>
      <c r="M177">
        <f t="shared" si="37"/>
        <v>-0.96505593198882744</v>
      </c>
      <c r="N177">
        <f t="shared" si="38"/>
        <v>-55.293631897024028</v>
      </c>
      <c r="O177">
        <f t="shared" si="39"/>
        <v>0</v>
      </c>
      <c r="P177">
        <f t="shared" si="34"/>
        <v>-55.293631897024028</v>
      </c>
      <c r="Q177">
        <f t="shared" si="40"/>
        <v>5.2992787958528242E-2</v>
      </c>
      <c r="W177">
        <v>172</v>
      </c>
      <c r="X177">
        <f t="shared" si="35"/>
        <v>3.5833333333333335</v>
      </c>
      <c r="Y177">
        <v>0</v>
      </c>
      <c r="Z177">
        <f t="shared" si="41"/>
        <v>2.0575687973128285E-11</v>
      </c>
    </row>
    <row r="178" spans="5:26" x14ac:dyDescent="0.4">
      <c r="E178">
        <v>1483.884</v>
      </c>
      <c r="F178">
        <f t="shared" si="29"/>
        <v>0.19423996138247651</v>
      </c>
      <c r="G178">
        <f t="shared" si="30"/>
        <v>0.13951538087254101</v>
      </c>
      <c r="H178">
        <f t="shared" si="31"/>
        <v>-0.1692747378918604</v>
      </c>
      <c r="I178">
        <f t="shared" si="32"/>
        <v>0.12186678705459535</v>
      </c>
      <c r="J178">
        <f t="shared" si="33"/>
        <v>1.1873053531199881E-2</v>
      </c>
      <c r="K178">
        <f t="shared" si="42"/>
        <v>0.55818844565482806</v>
      </c>
      <c r="L178">
        <f t="shared" si="36"/>
        <v>-5.0643831505803352</v>
      </c>
      <c r="M178">
        <f t="shared" si="37"/>
        <v>-0.97859548178634181</v>
      </c>
      <c r="N178">
        <f t="shared" si="38"/>
        <v>-56.069390956928807</v>
      </c>
      <c r="O178">
        <f t="shared" si="39"/>
        <v>0</v>
      </c>
      <c r="P178">
        <f t="shared" si="34"/>
        <v>-56.069390956928807</v>
      </c>
      <c r="Q178">
        <f t="shared" si="40"/>
        <v>5.0977163805327276E-2</v>
      </c>
      <c r="W178">
        <v>173</v>
      </c>
      <c r="X178">
        <f t="shared" si="35"/>
        <v>3.6041666666666665</v>
      </c>
      <c r="Y178">
        <v>0</v>
      </c>
      <c r="Z178">
        <f t="shared" si="41"/>
        <v>1.804439406231665E-11</v>
      </c>
    </row>
    <row r="179" spans="5:26" x14ac:dyDescent="0.4">
      <c r="E179">
        <v>1527.3951</v>
      </c>
      <c r="F179">
        <f t="shared" si="29"/>
        <v>0.19993555105371033</v>
      </c>
      <c r="G179">
        <f t="shared" si="30"/>
        <v>0.14049345202031815</v>
      </c>
      <c r="H179">
        <f t="shared" si="31"/>
        <v>-0.17417293309621093</v>
      </c>
      <c r="I179">
        <f t="shared" si="32"/>
        <v>0.12179818443119445</v>
      </c>
      <c r="J179">
        <f t="shared" si="33"/>
        <v>1.2216616514027672E-2</v>
      </c>
      <c r="K179">
        <f t="shared" si="42"/>
        <v>0.54702311436699635</v>
      </c>
      <c r="L179">
        <f t="shared" si="36"/>
        <v>-5.2398864448140205</v>
      </c>
      <c r="M179">
        <f t="shared" si="37"/>
        <v>-0.99199235233852923</v>
      </c>
      <c r="N179">
        <f t="shared" si="38"/>
        <v>-56.836975098252246</v>
      </c>
      <c r="O179">
        <f t="shared" si="39"/>
        <v>0</v>
      </c>
      <c r="P179">
        <f t="shared" si="34"/>
        <v>-56.836975098252246</v>
      </c>
      <c r="Q179">
        <f t="shared" si="40"/>
        <v>4.9003085887115931E-2</v>
      </c>
      <c r="W179">
        <v>174</v>
      </c>
      <c r="X179">
        <f t="shared" si="35"/>
        <v>3.625</v>
      </c>
      <c r="Y179">
        <v>0</v>
      </c>
      <c r="Z179">
        <f t="shared" si="41"/>
        <v>1.5824508881617958E-11</v>
      </c>
    </row>
    <row r="180" spans="5:26" x14ac:dyDescent="0.4">
      <c r="E180">
        <v>1572.1821</v>
      </c>
      <c r="F180">
        <f t="shared" si="29"/>
        <v>0.20579815564439055</v>
      </c>
      <c r="G180">
        <f t="shared" si="30"/>
        <v>0.14152932384290706</v>
      </c>
      <c r="H180">
        <f t="shared" si="31"/>
        <v>-0.1792088581004575</v>
      </c>
      <c r="I180">
        <f t="shared" si="32"/>
        <v>0.12172552762632073</v>
      </c>
      <c r="J180">
        <f t="shared" si="33"/>
        <v>1.2569839965436737E-2</v>
      </c>
      <c r="K180">
        <f t="shared" si="42"/>
        <v>0.53588662787916375</v>
      </c>
      <c r="L180">
        <f t="shared" si="36"/>
        <v>-5.4185415977262776</v>
      </c>
      <c r="M180">
        <f t="shared" si="37"/>
        <v>-1.0052387830268477</v>
      </c>
      <c r="N180">
        <f t="shared" si="38"/>
        <v>-57.595939670305462</v>
      </c>
      <c r="O180">
        <f t="shared" si="39"/>
        <v>0</v>
      </c>
      <c r="P180">
        <f t="shared" si="34"/>
        <v>-57.595939670305462</v>
      </c>
      <c r="Q180">
        <f t="shared" si="40"/>
        <v>4.7072474654923147E-2</v>
      </c>
      <c r="W180">
        <v>175</v>
      </c>
      <c r="X180">
        <f t="shared" si="35"/>
        <v>3.6458333333333335</v>
      </c>
      <c r="Y180">
        <v>0</v>
      </c>
      <c r="Z180">
        <f t="shared" si="41"/>
        <v>1.3877721827598784E-11</v>
      </c>
    </row>
    <row r="181" spans="5:26" x14ac:dyDescent="0.4">
      <c r="E181">
        <v>1618.2823000000001</v>
      </c>
      <c r="F181">
        <f t="shared" si="29"/>
        <v>0.21183265771309975</v>
      </c>
      <c r="G181">
        <f t="shared" si="30"/>
        <v>0.14262638415418383</v>
      </c>
      <c r="H181">
        <f t="shared" si="31"/>
        <v>-0.18438600677588621</v>
      </c>
      <c r="I181">
        <f t="shared" si="32"/>
        <v>0.12164857901623891</v>
      </c>
      <c r="J181">
        <f t="shared" si="33"/>
        <v>1.2932968948106402E-2</v>
      </c>
      <c r="K181">
        <f t="shared" si="42"/>
        <v>0.52479038534781253</v>
      </c>
      <c r="L181">
        <f t="shared" si="36"/>
        <v>-5.6002826048369689</v>
      </c>
      <c r="M181">
        <f t="shared" si="37"/>
        <v>-1.0183274811002769</v>
      </c>
      <c r="N181">
        <f t="shared" si="38"/>
        <v>-58.345866829233977</v>
      </c>
      <c r="O181">
        <f t="shared" si="39"/>
        <v>0</v>
      </c>
      <c r="P181">
        <f t="shared" si="34"/>
        <v>-58.345866829233977</v>
      </c>
      <c r="Q181">
        <f t="shared" si="40"/>
        <v>4.5187027323604828E-2</v>
      </c>
      <c r="W181">
        <v>176</v>
      </c>
      <c r="X181">
        <f t="shared" si="35"/>
        <v>3.6666666666666665</v>
      </c>
      <c r="Y181">
        <v>0</v>
      </c>
      <c r="Z181">
        <f t="shared" si="41"/>
        <v>1.2170435402764959E-11</v>
      </c>
    </row>
    <row r="182" spans="5:26" x14ac:dyDescent="0.4">
      <c r="E182">
        <v>1665.7343000000001</v>
      </c>
      <c r="F182">
        <f t="shared" si="29"/>
        <v>0.21804410998802237</v>
      </c>
      <c r="G182">
        <f t="shared" si="30"/>
        <v>0.14378822127171997</v>
      </c>
      <c r="H182">
        <f t="shared" si="31"/>
        <v>-0.18970795083559686</v>
      </c>
      <c r="I182">
        <f t="shared" si="32"/>
        <v>0.12156708691373833</v>
      </c>
      <c r="J182">
        <f t="shared" si="33"/>
        <v>1.3306253984597569E-2</v>
      </c>
      <c r="K182">
        <f t="shared" si="42"/>
        <v>0.51374532759853186</v>
      </c>
      <c r="L182">
        <f t="shared" si="36"/>
        <v>-5.7850422982260961</v>
      </c>
      <c r="M182">
        <f t="shared" si="37"/>
        <v>-1.0312517387088325</v>
      </c>
      <c r="N182">
        <f t="shared" si="38"/>
        <v>-59.086372243544048</v>
      </c>
      <c r="O182">
        <f t="shared" si="39"/>
        <v>0</v>
      </c>
      <c r="P182">
        <f t="shared" si="34"/>
        <v>-59.086372243544048</v>
      </c>
      <c r="Q182">
        <f t="shared" si="40"/>
        <v>4.3348214705273592E-2</v>
      </c>
      <c r="W182">
        <v>177</v>
      </c>
      <c r="X182">
        <f t="shared" si="35"/>
        <v>3.6875</v>
      </c>
      <c r="Y182">
        <v>0</v>
      </c>
      <c r="Z182">
        <f t="shared" si="41"/>
        <v>1.0673185392598642E-11</v>
      </c>
    </row>
    <row r="183" spans="5:26" x14ac:dyDescent="0.4">
      <c r="E183">
        <v>1714.5777</v>
      </c>
      <c r="F183">
        <f t="shared" si="29"/>
        <v>0.22443769609703687</v>
      </c>
      <c r="G183">
        <f t="shared" si="30"/>
        <v>0.14501862715606884</v>
      </c>
      <c r="H183">
        <f t="shared" si="31"/>
        <v>-0.19517829985219406</v>
      </c>
      <c r="I183">
        <f t="shared" si="32"/>
        <v>0.12148078534794113</v>
      </c>
      <c r="J183">
        <f t="shared" si="33"/>
        <v>1.3689948252964405E-2</v>
      </c>
      <c r="K183">
        <f t="shared" si="42"/>
        <v>0.50276198216921308</v>
      </c>
      <c r="L183">
        <f t="shared" si="36"/>
        <v>-5.9727514040640974</v>
      </c>
      <c r="M183">
        <f t="shared" si="37"/>
        <v>-1.0440053418222157</v>
      </c>
      <c r="N183">
        <f t="shared" si="38"/>
        <v>-59.817099875525813</v>
      </c>
      <c r="O183">
        <f t="shared" si="39"/>
        <v>0</v>
      </c>
      <c r="P183">
        <f t="shared" si="34"/>
        <v>-59.817099875525813</v>
      </c>
      <c r="Q183">
        <f t="shared" si="40"/>
        <v>4.155728261601619E-2</v>
      </c>
      <c r="W183">
        <v>178</v>
      </c>
      <c r="X183">
        <f t="shared" si="35"/>
        <v>3.7083333333333335</v>
      </c>
      <c r="Y183">
        <v>0</v>
      </c>
      <c r="Z183">
        <f t="shared" si="41"/>
        <v>9.3601323744671165E-12</v>
      </c>
    </row>
    <row r="184" spans="5:26" x14ac:dyDescent="0.4">
      <c r="E184">
        <v>1764.8534</v>
      </c>
      <c r="F184">
        <f t="shared" si="29"/>
        <v>0.23101876983762368</v>
      </c>
      <c r="G184">
        <f t="shared" si="30"/>
        <v>0.14632161545008993</v>
      </c>
      <c r="H184">
        <f t="shared" si="31"/>
        <v>-0.20080072807522933</v>
      </c>
      <c r="I184">
        <f t="shared" si="32"/>
        <v>0.12138939279901087</v>
      </c>
      <c r="J184">
        <f t="shared" si="33"/>
        <v>1.4084309467749287E-2</v>
      </c>
      <c r="K184">
        <f t="shared" si="42"/>
        <v>0.49185037003105297</v>
      </c>
      <c r="L184">
        <f t="shared" si="36"/>
        <v>-6.1633399508895756</v>
      </c>
      <c r="M184">
        <f t="shared" si="37"/>
        <v>-1.0565826447680307</v>
      </c>
      <c r="N184">
        <f t="shared" si="38"/>
        <v>-60.537726251978469</v>
      </c>
      <c r="O184">
        <f t="shared" si="39"/>
        <v>0</v>
      </c>
      <c r="P184">
        <f t="shared" si="34"/>
        <v>-60.537726251978469</v>
      </c>
      <c r="Q184">
        <f t="shared" si="40"/>
        <v>3.9815257362716315E-2</v>
      </c>
      <c r="W184">
        <v>179</v>
      </c>
      <c r="X184">
        <f t="shared" si="35"/>
        <v>3.7291666666666665</v>
      </c>
      <c r="Y184">
        <v>0</v>
      </c>
      <c r="Z184">
        <f t="shared" si="41"/>
        <v>8.2086157829041661E-12</v>
      </c>
    </row>
    <row r="185" spans="5:26" x14ac:dyDescent="0.4">
      <c r="E185">
        <v>1816.6032</v>
      </c>
      <c r="F185">
        <f t="shared" si="29"/>
        <v>0.23779280281698789</v>
      </c>
      <c r="G185">
        <f t="shared" si="30"/>
        <v>0.14770142231971073</v>
      </c>
      <c r="H185">
        <f t="shared" si="31"/>
        <v>-0.20657892227292254</v>
      </c>
      <c r="I185">
        <f t="shared" si="32"/>
        <v>0.12129261213918087</v>
      </c>
      <c r="J185">
        <f t="shared" si="33"/>
        <v>1.4489596221563122E-2</v>
      </c>
      <c r="K185">
        <f t="shared" si="42"/>
        <v>0.4810200739023337</v>
      </c>
      <c r="L185">
        <f t="shared" si="36"/>
        <v>-6.3567359859078953</v>
      </c>
      <c r="M185">
        <f t="shared" si="37"/>
        <v>-1.0689784598381835</v>
      </c>
      <c r="N185">
        <f t="shared" si="38"/>
        <v>-61.247954139122889</v>
      </c>
      <c r="O185">
        <f t="shared" si="39"/>
        <v>0</v>
      </c>
      <c r="P185">
        <f t="shared" si="34"/>
        <v>-61.247954139122889</v>
      </c>
      <c r="Q185">
        <f t="shared" si="40"/>
        <v>3.8122953945094108E-2</v>
      </c>
      <c r="W185">
        <v>180</v>
      </c>
      <c r="X185">
        <f t="shared" si="35"/>
        <v>3.75</v>
      </c>
      <c r="Y185">
        <v>0</v>
      </c>
      <c r="Z185">
        <f t="shared" si="41"/>
        <v>7.1987628353578158E-12</v>
      </c>
    </row>
    <row r="186" spans="5:26" x14ac:dyDescent="0.4">
      <c r="E186">
        <v>1869.8704</v>
      </c>
      <c r="F186">
        <f t="shared" si="29"/>
        <v>0.24476546299187532</v>
      </c>
      <c r="G186">
        <f t="shared" si="30"/>
        <v>0.14916253371033239</v>
      </c>
      <c r="H186">
        <f t="shared" si="31"/>
        <v>-0.21251664076270582</v>
      </c>
      <c r="I186">
        <f t="shared" si="32"/>
        <v>0.12119012872097006</v>
      </c>
      <c r="J186">
        <f t="shared" si="33"/>
        <v>1.4906072125530729E-2</v>
      </c>
      <c r="K186">
        <f t="shared" si="42"/>
        <v>0.47028009393406484</v>
      </c>
      <c r="L186">
        <f t="shared" si="36"/>
        <v>-6.5528680745597923</v>
      </c>
      <c r="M186">
        <f t="shared" si="37"/>
        <v>-1.0811881949065367</v>
      </c>
      <c r="N186">
        <f t="shared" si="38"/>
        <v>-61.947520427512401</v>
      </c>
      <c r="O186">
        <f t="shared" si="39"/>
        <v>0</v>
      </c>
      <c r="P186">
        <f t="shared" si="34"/>
        <v>-61.947520427512401</v>
      </c>
      <c r="Q186">
        <f t="shared" si="40"/>
        <v>3.648098060290135E-2</v>
      </c>
      <c r="W186">
        <v>181</v>
      </c>
      <c r="X186">
        <f t="shared" si="35"/>
        <v>3.7708333333333335</v>
      </c>
      <c r="Y186">
        <v>0</v>
      </c>
      <c r="Z186">
        <f t="shared" si="41"/>
        <v>6.3131455692758071E-12</v>
      </c>
    </row>
    <row r="187" spans="5:26" x14ac:dyDescent="0.4">
      <c r="E187">
        <v>1924.6995999999999</v>
      </c>
      <c r="F187">
        <f t="shared" si="29"/>
        <v>0.25194258848863388</v>
      </c>
      <c r="G187">
        <f t="shared" si="30"/>
        <v>0.15070969292240621</v>
      </c>
      <c r="H187">
        <f t="shared" si="31"/>
        <v>-0.21861768214701394</v>
      </c>
      <c r="I187">
        <f t="shared" si="32"/>
        <v>0.12108160984582653</v>
      </c>
      <c r="J187">
        <f t="shared" si="33"/>
        <v>1.5334003616396379E-2</v>
      </c>
      <c r="K187">
        <f t="shared" si="42"/>
        <v>0.45963888665703068</v>
      </c>
      <c r="L187">
        <f t="shared" si="36"/>
        <v>-6.7516647195117621</v>
      </c>
      <c r="M187">
        <f t="shared" si="37"/>
        <v>-1.0932077817578232</v>
      </c>
      <c r="N187">
        <f t="shared" si="38"/>
        <v>-62.636192025582055</v>
      </c>
      <c r="O187">
        <f t="shared" si="39"/>
        <v>0</v>
      </c>
      <c r="P187">
        <f t="shared" si="34"/>
        <v>-62.636192025582055</v>
      </c>
      <c r="Q187">
        <f t="shared" si="40"/>
        <v>3.4889742350875025E-2</v>
      </c>
      <c r="W187">
        <v>182</v>
      </c>
      <c r="X187">
        <f t="shared" si="35"/>
        <v>3.7916666666666665</v>
      </c>
      <c r="Y187">
        <v>0</v>
      </c>
      <c r="Z187">
        <f t="shared" si="41"/>
        <v>5.5364800717018919E-12</v>
      </c>
    </row>
    <row r="188" spans="5:26" x14ac:dyDescent="0.4">
      <c r="E188">
        <v>1981.1365000000001</v>
      </c>
      <c r="F188">
        <f t="shared" si="29"/>
        <v>0.25933016142327481</v>
      </c>
      <c r="G188">
        <f t="shared" si="30"/>
        <v>0.15234790773132123</v>
      </c>
      <c r="H188">
        <f t="shared" si="31"/>
        <v>-0.22488585352533305</v>
      </c>
      <c r="I188">
        <f t="shared" si="32"/>
        <v>0.12096670426473338</v>
      </c>
      <c r="J188">
        <f t="shared" si="33"/>
        <v>1.5773657726893729E-2</v>
      </c>
      <c r="K188">
        <f t="shared" si="42"/>
        <v>0.44910439794487816</v>
      </c>
      <c r="L188">
        <f t="shared" si="36"/>
        <v>-6.9530538400131183</v>
      </c>
      <c r="M188">
        <f t="shared" si="37"/>
        <v>-1.1050336164045647</v>
      </c>
      <c r="N188">
        <f t="shared" si="38"/>
        <v>-63.313762440059925</v>
      </c>
      <c r="O188">
        <f t="shared" si="39"/>
        <v>0</v>
      </c>
      <c r="P188">
        <f t="shared" si="34"/>
        <v>-63.313762440059925</v>
      </c>
      <c r="Q188">
        <f t="shared" si="40"/>
        <v>3.3349458248349936E-2</v>
      </c>
      <c r="W188">
        <v>183</v>
      </c>
      <c r="X188">
        <f t="shared" si="35"/>
        <v>3.8125</v>
      </c>
      <c r="Y188">
        <v>0</v>
      </c>
      <c r="Z188">
        <f t="shared" si="41"/>
        <v>4.8553627107110099E-12</v>
      </c>
    </row>
    <row r="189" spans="5:26" x14ac:dyDescent="0.4">
      <c r="E189">
        <v>2039.2283</v>
      </c>
      <c r="F189">
        <f t="shared" si="29"/>
        <v>0.26693436026135009</v>
      </c>
      <c r="G189">
        <f t="shared" si="30"/>
        <v>0.15408247512828643</v>
      </c>
      <c r="H189">
        <f t="shared" si="31"/>
        <v>-0.23132500461082903</v>
      </c>
      <c r="I189">
        <f t="shared" si="32"/>
        <v>0.1208450404428653</v>
      </c>
      <c r="J189">
        <f t="shared" si="33"/>
        <v>1.6225304478710994E-2</v>
      </c>
      <c r="K189">
        <f t="shared" si="42"/>
        <v>0.43868398482186027</v>
      </c>
      <c r="L189">
        <f t="shared" si="36"/>
        <v>-7.1569644046957626</v>
      </c>
      <c r="M189">
        <f t="shared" si="37"/>
        <v>-1.1166626275179128</v>
      </c>
      <c r="N189">
        <f t="shared" si="38"/>
        <v>-63.980055696765504</v>
      </c>
      <c r="O189">
        <f t="shared" si="39"/>
        <v>0</v>
      </c>
      <c r="P189">
        <f t="shared" si="34"/>
        <v>-63.980055696765504</v>
      </c>
      <c r="Q189">
        <f t="shared" si="40"/>
        <v>3.1860169627381904E-2</v>
      </c>
      <c r="W189">
        <v>184</v>
      </c>
      <c r="X189">
        <f t="shared" si="35"/>
        <v>3.833333333333333</v>
      </c>
      <c r="Y189">
        <v>0</v>
      </c>
      <c r="Z189">
        <f t="shared" si="41"/>
        <v>4.2580388165862658E-12</v>
      </c>
    </row>
    <row r="190" spans="5:26" x14ac:dyDescent="0.4">
      <c r="E190">
        <v>2099.0234999999998</v>
      </c>
      <c r="F190">
        <f t="shared" si="29"/>
        <v>0.27476153363801392</v>
      </c>
      <c r="G190">
        <f t="shared" si="30"/>
        <v>0.15591898984326946</v>
      </c>
      <c r="H190">
        <f t="shared" si="31"/>
        <v>-0.23793899414782699</v>
      </c>
      <c r="I190">
        <f t="shared" si="32"/>
        <v>0.12071622596178332</v>
      </c>
      <c r="J190">
        <f t="shared" si="33"/>
        <v>1.6689214526988485E-2</v>
      </c>
      <c r="K190">
        <f t="shared" si="42"/>
        <v>0.42838445868070024</v>
      </c>
      <c r="L190">
        <f t="shared" si="36"/>
        <v>-7.3633258656572487</v>
      </c>
      <c r="M190">
        <f t="shared" si="37"/>
        <v>-1.1280922103153106</v>
      </c>
      <c r="N190">
        <f t="shared" si="38"/>
        <v>-64.63492255265173</v>
      </c>
      <c r="O190">
        <f t="shared" si="39"/>
        <v>0</v>
      </c>
      <c r="P190">
        <f t="shared" si="34"/>
        <v>-64.63492255265173</v>
      </c>
      <c r="Q190">
        <f t="shared" si="40"/>
        <v>3.0421749566586744E-2</v>
      </c>
      <c r="W190">
        <v>185</v>
      </c>
      <c r="X190">
        <f t="shared" si="35"/>
        <v>3.854166666666667</v>
      </c>
      <c r="Y190">
        <v>0</v>
      </c>
      <c r="Z190">
        <f t="shared" si="41"/>
        <v>3.7341998206556877E-12</v>
      </c>
    </row>
    <row r="191" spans="5:26" x14ac:dyDescent="0.4">
      <c r="E191">
        <v>2160.5720000000001</v>
      </c>
      <c r="F191">
        <f t="shared" si="29"/>
        <v>0.28281821344799196</v>
      </c>
      <c r="G191">
        <f t="shared" si="30"/>
        <v>0.15786336193353945</v>
      </c>
      <c r="H191">
        <f t="shared" si="31"/>
        <v>-0.24473168873156875</v>
      </c>
      <c r="I191">
        <f t="shared" si="32"/>
        <v>0.12057984628576163</v>
      </c>
      <c r="J191">
        <f t="shared" si="33"/>
        <v>1.7165659077535537E-2</v>
      </c>
      <c r="K191">
        <f t="shared" si="42"/>
        <v>0.41821207377006397</v>
      </c>
      <c r="L191">
        <f t="shared" si="36"/>
        <v>-7.5720686653730152</v>
      </c>
      <c r="M191">
        <f t="shared" si="37"/>
        <v>-1.1393202249907326</v>
      </c>
      <c r="N191">
        <f t="shared" si="38"/>
        <v>-65.278240405864366</v>
      </c>
      <c r="O191">
        <f t="shared" si="39"/>
        <v>0</v>
      </c>
      <c r="P191">
        <f t="shared" si="34"/>
        <v>-65.278240405864366</v>
      </c>
      <c r="Q191">
        <f t="shared" si="40"/>
        <v>2.9033916938702935E-2</v>
      </c>
      <c r="W191">
        <v>186</v>
      </c>
      <c r="X191">
        <f t="shared" si="35"/>
        <v>3.875</v>
      </c>
      <c r="Y191">
        <v>0</v>
      </c>
      <c r="Z191">
        <f t="shared" si="41"/>
        <v>3.2748053508268123E-12</v>
      </c>
    </row>
    <row r="192" spans="5:26" x14ac:dyDescent="0.4">
      <c r="E192">
        <v>2223.9252999999999</v>
      </c>
      <c r="F192">
        <f t="shared" si="29"/>
        <v>0.29111114102551988</v>
      </c>
      <c r="G192">
        <f t="shared" si="30"/>
        <v>0.15992183865861276</v>
      </c>
      <c r="H192">
        <f t="shared" si="31"/>
        <v>-0.25170697145800391</v>
      </c>
      <c r="I192">
        <f t="shared" si="32"/>
        <v>0.12043546322746301</v>
      </c>
      <c r="J192">
        <f t="shared" si="33"/>
        <v>1.7654910493533155E-2</v>
      </c>
      <c r="K192">
        <f t="shared" si="42"/>
        <v>0.40817250652665904</v>
      </c>
      <c r="L192">
        <f t="shared" si="36"/>
        <v>-7.783125032373702</v>
      </c>
      <c r="M192">
        <f t="shared" si="37"/>
        <v>-1.1503450071138264</v>
      </c>
      <c r="N192">
        <f t="shared" si="38"/>
        <v>-65.909913891568905</v>
      </c>
      <c r="O192">
        <f t="shared" si="39"/>
        <v>0</v>
      </c>
      <c r="P192">
        <f t="shared" si="34"/>
        <v>-65.909913891568905</v>
      </c>
      <c r="Q192">
        <f t="shared" si="40"/>
        <v>2.7696245837257154E-2</v>
      </c>
      <c r="W192">
        <v>187</v>
      </c>
      <c r="X192">
        <f t="shared" si="35"/>
        <v>3.895833333333333</v>
      </c>
      <c r="Y192">
        <v>0</v>
      </c>
      <c r="Z192">
        <f t="shared" si="41"/>
        <v>2.871927213557852E-12</v>
      </c>
    </row>
    <row r="193" spans="5:26" x14ac:dyDescent="0.4">
      <c r="E193">
        <v>2289.1361999999999</v>
      </c>
      <c r="F193">
        <f t="shared" si="29"/>
        <v>0.2996472278744356</v>
      </c>
      <c r="G193">
        <f t="shared" si="30"/>
        <v>0.16210101100357743</v>
      </c>
      <c r="H193">
        <f t="shared" si="31"/>
        <v>-0.25886869428739229</v>
      </c>
      <c r="I193">
        <f t="shared" si="32"/>
        <v>0.12028261449038799</v>
      </c>
      <c r="J193">
        <f t="shared" si="33"/>
        <v>1.8157238954282368E-2</v>
      </c>
      <c r="K193">
        <f t="shared" si="42"/>
        <v>0.39827091889760979</v>
      </c>
      <c r="L193">
        <f t="shared" si="36"/>
        <v>-7.9964280783606148</v>
      </c>
      <c r="M193">
        <f t="shared" si="37"/>
        <v>-1.1611652879549343</v>
      </c>
      <c r="N193">
        <f t="shared" si="38"/>
        <v>-66.52987031691066</v>
      </c>
      <c r="O193">
        <f t="shared" si="39"/>
        <v>0</v>
      </c>
      <c r="P193">
        <f t="shared" si="34"/>
        <v>-66.52987031691066</v>
      </c>
      <c r="Q193">
        <f t="shared" si="40"/>
        <v>2.6408179943918482E-2</v>
      </c>
      <c r="W193">
        <v>188</v>
      </c>
      <c r="X193">
        <f t="shared" si="35"/>
        <v>3.9166666666666665</v>
      </c>
      <c r="Y193">
        <v>0</v>
      </c>
      <c r="Z193">
        <f t="shared" si="41"/>
        <v>2.5186125697186091E-12</v>
      </c>
    </row>
    <row r="194" spans="5:26" x14ac:dyDescent="0.4">
      <c r="E194">
        <v>2356.2593000000002</v>
      </c>
      <c r="F194">
        <f t="shared" si="29"/>
        <v>0.30843362111802619</v>
      </c>
      <c r="G194">
        <f t="shared" si="30"/>
        <v>0.1644078468731428</v>
      </c>
      <c r="H194">
        <f t="shared" si="31"/>
        <v>-0.26622071721808038</v>
      </c>
      <c r="I194">
        <f t="shared" si="32"/>
        <v>0.12012081134062008</v>
      </c>
      <c r="J194">
        <f t="shared" si="33"/>
        <v>1.8672915202881456E-2</v>
      </c>
      <c r="K194">
        <f t="shared" si="42"/>
        <v>0.38851189748089993</v>
      </c>
      <c r="L194">
        <f t="shared" si="36"/>
        <v>-8.2119135433778183</v>
      </c>
      <c r="M194">
        <f t="shared" si="37"/>
        <v>-1.1717802534617177</v>
      </c>
      <c r="N194">
        <f t="shared" si="38"/>
        <v>-67.138063040126298</v>
      </c>
      <c r="O194">
        <f t="shared" si="39"/>
        <v>0</v>
      </c>
      <c r="P194">
        <f t="shared" si="34"/>
        <v>-67.138063040126298</v>
      </c>
      <c r="Q194">
        <f t="shared" si="40"/>
        <v>2.5169043610240621E-2</v>
      </c>
      <c r="W194">
        <v>189</v>
      </c>
      <c r="X194">
        <f t="shared" si="35"/>
        <v>3.9375</v>
      </c>
      <c r="Y194">
        <v>0</v>
      </c>
      <c r="Z194">
        <f t="shared" si="41"/>
        <v>2.2087639430409241E-12</v>
      </c>
    </row>
    <row r="195" spans="5:26" x14ac:dyDescent="0.4">
      <c r="E195">
        <v>2425.3506000000002</v>
      </c>
      <c r="F195">
        <f t="shared" si="29"/>
        <v>0.31747765113914989</v>
      </c>
      <c r="G195">
        <f t="shared" si="30"/>
        <v>0.1668496953886579</v>
      </c>
      <c r="H195">
        <f t="shared" si="31"/>
        <v>-0.27376684709678467</v>
      </c>
      <c r="I195">
        <f t="shared" si="32"/>
        <v>0.1199495383054297</v>
      </c>
      <c r="J195">
        <f t="shared" si="33"/>
        <v>1.9202206254334629E-2</v>
      </c>
      <c r="K195">
        <f t="shared" si="42"/>
        <v>0.37889953528730519</v>
      </c>
      <c r="L195">
        <f t="shared" si="36"/>
        <v>-8.4295185475633616</v>
      </c>
      <c r="M195">
        <f t="shared" si="37"/>
        <v>-1.1821894489685314</v>
      </c>
      <c r="N195">
        <f t="shared" si="38"/>
        <v>-67.734466010793255</v>
      </c>
      <c r="O195">
        <f t="shared" si="39"/>
        <v>0</v>
      </c>
      <c r="P195">
        <f t="shared" si="34"/>
        <v>-67.734466010793255</v>
      </c>
      <c r="Q195">
        <f t="shared" si="40"/>
        <v>2.3978053944842925E-2</v>
      </c>
      <c r="W195">
        <v>190</v>
      </c>
      <c r="X195">
        <f t="shared" si="35"/>
        <v>3.9583333333333335</v>
      </c>
      <c r="Y195">
        <v>0</v>
      </c>
      <c r="Z195">
        <f t="shared" si="41"/>
        <v>1.9370339903539647E-12</v>
      </c>
    </row>
    <row r="196" spans="5:26" x14ac:dyDescent="0.4">
      <c r="E196">
        <v>2496.4677999999999</v>
      </c>
      <c r="F196">
        <f t="shared" si="29"/>
        <v>0.32678687085014468</v>
      </c>
      <c r="G196">
        <f t="shared" si="30"/>
        <v>0.16943431510440632</v>
      </c>
      <c r="H196">
        <f t="shared" si="31"/>
        <v>-0.28151085186400837</v>
      </c>
      <c r="I196">
        <f t="shared" si="32"/>
        <v>0.11976825119416282</v>
      </c>
      <c r="J196">
        <f t="shared" si="33"/>
        <v>1.9745376394735923E-2</v>
      </c>
      <c r="K196">
        <f t="shared" si="42"/>
        <v>0.36943740811074299</v>
      </c>
      <c r="L196">
        <f t="shared" si="36"/>
        <v>-8.6491826265604246</v>
      </c>
      <c r="M196">
        <f t="shared" si="37"/>
        <v>-1.1923928011164302</v>
      </c>
      <c r="N196">
        <f t="shared" si="38"/>
        <v>-68.319075025753605</v>
      </c>
      <c r="O196">
        <f t="shared" si="39"/>
        <v>0</v>
      </c>
      <c r="P196">
        <f t="shared" si="34"/>
        <v>-68.319075025753605</v>
      </c>
      <c r="Q196">
        <f t="shared" si="40"/>
        <v>2.2834334457000883E-2</v>
      </c>
      <c r="W196">
        <v>191</v>
      </c>
      <c r="X196">
        <f t="shared" si="35"/>
        <v>3.9791666666666665</v>
      </c>
      <c r="Y196">
        <v>0</v>
      </c>
      <c r="Z196">
        <f t="shared" si="41"/>
        <v>1.6987332175573659E-12</v>
      </c>
    </row>
    <row r="197" spans="5:26" x14ac:dyDescent="0.4">
      <c r="E197">
        <v>2569.6703000000002</v>
      </c>
      <c r="F197">
        <f t="shared" ref="F197:F260" si="43">2*PI()*E197/$B$6</f>
        <v>0.33636905569282838</v>
      </c>
      <c r="G197">
        <f t="shared" ref="G197:G260" si="44">1+SUM(a1_*COS(F197),a2_*COS(2*F197))</f>
        <v>0.17216989310147035</v>
      </c>
      <c r="H197">
        <f t="shared" ref="H197:H260" si="45">SUM(a1_*SIN(F197),a2_*SIN(2*F197))</f>
        <v>-0.28945644016959671</v>
      </c>
      <c r="I197">
        <f t="shared" ref="I197:I260" si="46">SUM(b0_,b1_*COS(F197),b2_*COS(2*F197))</f>
        <v>0.11957637575898322</v>
      </c>
      <c r="J197">
        <f t="shared" ref="J197:J260" si="47">SUM(b1_*SIN(F197),b2_*SIN(2*F197))</f>
        <v>2.0302685751489403E-2</v>
      </c>
      <c r="K197">
        <f t="shared" si="42"/>
        <v>0.36012859956305859</v>
      </c>
      <c r="L197">
        <f t="shared" si="36"/>
        <v>-8.8708477564556194</v>
      </c>
      <c r="M197">
        <f t="shared" si="37"/>
        <v>-1.2023905881723222</v>
      </c>
      <c r="N197">
        <f t="shared" si="38"/>
        <v>-68.891906028526748</v>
      </c>
      <c r="O197">
        <f t="shared" si="39"/>
        <v>0</v>
      </c>
      <c r="P197">
        <f t="shared" ref="P197:P260" si="48">N197+O197</f>
        <v>-68.891906028526748</v>
      </c>
      <c r="Q197">
        <f t="shared" si="40"/>
        <v>2.173692469417559E-2</v>
      </c>
      <c r="W197">
        <v>192</v>
      </c>
      <c r="X197">
        <f t="shared" ref="X197:X260" si="49">W197/Fs*1000</f>
        <v>4</v>
      </c>
      <c r="Y197">
        <v>0</v>
      </c>
      <c r="Z197">
        <f t="shared" si="41"/>
        <v>1.4897490487017641E-12</v>
      </c>
    </row>
    <row r="198" spans="5:26" x14ac:dyDescent="0.4">
      <c r="E198">
        <v>2645.0194000000001</v>
      </c>
      <c r="F198">
        <f t="shared" si="43"/>
        <v>0.34623222981843682</v>
      </c>
      <c r="G198">
        <f t="shared" si="44"/>
        <v>0.17506507232557689</v>
      </c>
      <c r="H198">
        <f t="shared" si="45"/>
        <v>-0.2976072609095427</v>
      </c>
      <c r="I198">
        <f t="shared" si="46"/>
        <v>0.11937330577737619</v>
      </c>
      <c r="J198">
        <f t="shared" si="47"/>
        <v>2.0874390260820361E-2</v>
      </c>
      <c r="K198">
        <f t="shared" si="42"/>
        <v>0.35097570228302638</v>
      </c>
      <c r="L198">
        <f t="shared" ref="L198:L261" si="50">20*LOG10(K198)</f>
        <v>-9.0944589658209072</v>
      </c>
      <c r="M198">
        <f t="shared" ref="M198:M261" si="51">ATAN2(J198,I198)-ATAN2(H198,G198)</f>
        <v>-1.2121834375044935</v>
      </c>
      <c r="N198">
        <f t="shared" ref="N198:N261" si="52">DEGREES(M198)</f>
        <v>-69.452994964667667</v>
      </c>
      <c r="O198">
        <f t="shared" si="39"/>
        <v>0</v>
      </c>
      <c r="P198">
        <f t="shared" si="48"/>
        <v>-69.452994964667667</v>
      </c>
      <c r="Q198">
        <f t="shared" si="40"/>
        <v>2.0684790902203504E-2</v>
      </c>
      <c r="W198">
        <v>193</v>
      </c>
      <c r="X198">
        <f t="shared" si="49"/>
        <v>4.0208333333333339</v>
      </c>
      <c r="Y198">
        <v>0</v>
      </c>
      <c r="Z198">
        <f t="shared" si="41"/>
        <v>1.3064748514772975E-12</v>
      </c>
    </row>
    <row r="199" spans="5:26" x14ac:dyDescent="0.4">
      <c r="E199">
        <v>2722.5778</v>
      </c>
      <c r="F199">
        <f t="shared" si="43"/>
        <v>0.35638460063777755</v>
      </c>
      <c r="G199">
        <f t="shared" si="44"/>
        <v>0.17812895261139949</v>
      </c>
      <c r="H199">
        <f t="shared" si="45"/>
        <v>-0.30596682517497087</v>
      </c>
      <c r="I199">
        <f t="shared" si="46"/>
        <v>0.1191584029803032</v>
      </c>
      <c r="J199">
        <f t="shared" si="47"/>
        <v>2.1460736193220156E-2</v>
      </c>
      <c r="K199">
        <f t="shared" si="42"/>
        <v>0.34198090469420139</v>
      </c>
      <c r="L199">
        <f t="shared" si="50"/>
        <v>-9.3199628623546928</v>
      </c>
      <c r="M199">
        <f t="shared" si="51"/>
        <v>-1.2217722329581615</v>
      </c>
      <c r="N199">
        <f t="shared" si="52"/>
        <v>-70.002392474777068</v>
      </c>
      <c r="O199">
        <f t="shared" ref="O199:O262" si="53">IF((N199-N198)&gt;180,O198-360,IF((N199-N198)&lt;(-180),O198+360,O198))</f>
        <v>0</v>
      </c>
      <c r="P199">
        <f t="shared" si="48"/>
        <v>-70.002392474777068</v>
      </c>
      <c r="Q199">
        <f t="shared" ref="Q199:Q262" si="54">-(P199-P198)/((E199-E198)*360)*1000</f>
        <v>1.9676839578283433E-2</v>
      </c>
      <c r="W199">
        <v>194</v>
      </c>
      <c r="X199">
        <f t="shared" si="49"/>
        <v>4.0416666666666661</v>
      </c>
      <c r="Y199">
        <v>0</v>
      </c>
      <c r="Z199">
        <f t="shared" ref="Z199:Z262" si="55" xml:space="preserve"> b0_*Y199 + b1_*Y198 + b2_*Y197 - a1_*Z198 - a2_*Z197</f>
        <v>1.1457476942375478E-12</v>
      </c>
    </row>
    <row r="200" spans="5:26" x14ac:dyDescent="0.4">
      <c r="E200">
        <v>2802.4105</v>
      </c>
      <c r="F200">
        <f t="shared" si="43"/>
        <v>0.36683467663095409</v>
      </c>
      <c r="G200">
        <f t="shared" si="44"/>
        <v>0.18137114642257046</v>
      </c>
      <c r="H200">
        <f t="shared" si="45"/>
        <v>-0.31453857749692604</v>
      </c>
      <c r="I200">
        <f t="shared" si="46"/>
        <v>0.11893099314255676</v>
      </c>
      <c r="J200">
        <f t="shared" si="47"/>
        <v>2.206196515060763E-2</v>
      </c>
      <c r="K200">
        <f t="shared" si="42"/>
        <v>0.33314590984610626</v>
      </c>
      <c r="L200">
        <f t="shared" si="50"/>
        <v>-9.547310287098675</v>
      </c>
      <c r="M200">
        <f t="shared" si="51"/>
        <v>-1.2311582029847812</v>
      </c>
      <c r="N200">
        <f t="shared" si="52"/>
        <v>-70.540168943938667</v>
      </c>
      <c r="O200">
        <f t="shared" si="53"/>
        <v>0</v>
      </c>
      <c r="P200">
        <f t="shared" si="48"/>
        <v>-70.540168943938667</v>
      </c>
      <c r="Q200">
        <f t="shared" si="54"/>
        <v>1.8711925382066352E-2</v>
      </c>
      <c r="W200">
        <v>195</v>
      </c>
      <c r="X200">
        <f t="shared" si="49"/>
        <v>4.0625</v>
      </c>
      <c r="Y200">
        <v>0</v>
      </c>
      <c r="Z200">
        <f t="shared" si="55"/>
        <v>1.0047937603745513E-12</v>
      </c>
    </row>
    <row r="201" spans="5:26" x14ac:dyDescent="0.4">
      <c r="E201">
        <v>2884.5839999999998</v>
      </c>
      <c r="F201">
        <f t="shared" si="43"/>
        <v>0.37759116262761078</v>
      </c>
      <c r="G201">
        <f t="shared" si="44"/>
        <v>0.18480176902170486</v>
      </c>
      <c r="H201">
        <f t="shared" si="45"/>
        <v>-0.32332578129982836</v>
      </c>
      <c r="I201">
        <f t="shared" si="46"/>
        <v>0.11869036677224221</v>
      </c>
      <c r="J201">
        <f t="shared" si="47"/>
        <v>2.2678306031950913E-2</v>
      </c>
      <c r="K201">
        <f t="shared" si="42"/>
        <v>0.32447205695853831</v>
      </c>
      <c r="L201">
        <f t="shared" si="50"/>
        <v>-9.7764539607079985</v>
      </c>
      <c r="M201">
        <f t="shared" si="51"/>
        <v>-1.2403427932845337</v>
      </c>
      <c r="N201">
        <f t="shared" si="52"/>
        <v>-71.066407204671293</v>
      </c>
      <c r="O201">
        <f t="shared" si="53"/>
        <v>0</v>
      </c>
      <c r="P201">
        <f t="shared" si="48"/>
        <v>-71.066407204671293</v>
      </c>
      <c r="Q201">
        <f t="shared" si="54"/>
        <v>1.7788860721272899E-2</v>
      </c>
      <c r="W201">
        <v>196</v>
      </c>
      <c r="X201">
        <f t="shared" si="49"/>
        <v>4.083333333333333</v>
      </c>
      <c r="Y201">
        <v>0</v>
      </c>
      <c r="Z201">
        <f t="shared" si="55"/>
        <v>8.8118047801046574E-13</v>
      </c>
    </row>
    <row r="202" spans="5:26" x14ac:dyDescent="0.4">
      <c r="E202">
        <v>2969.1671000000001</v>
      </c>
      <c r="F202">
        <f t="shared" si="43"/>
        <v>0.38866306452668792</v>
      </c>
      <c r="G202">
        <f t="shared" si="44"/>
        <v>0.18843149306110052</v>
      </c>
      <c r="H202">
        <f t="shared" si="45"/>
        <v>-0.33233157416690307</v>
      </c>
      <c r="I202">
        <f t="shared" si="46"/>
        <v>0.11843577528174609</v>
      </c>
      <c r="J202">
        <f t="shared" si="47"/>
        <v>2.3309978909624985E-2</v>
      </c>
      <c r="K202">
        <f t="shared" si="42"/>
        <v>0.31596026031070545</v>
      </c>
      <c r="L202">
        <f t="shared" si="50"/>
        <v>-10.007350740864842</v>
      </c>
      <c r="M202">
        <f t="shared" si="51"/>
        <v>-1.2493277349243364</v>
      </c>
      <c r="N202">
        <f t="shared" si="52"/>
        <v>-71.581206439803339</v>
      </c>
      <c r="O202">
        <f t="shared" si="53"/>
        <v>0</v>
      </c>
      <c r="P202">
        <f t="shared" si="48"/>
        <v>-71.581206439803339</v>
      </c>
      <c r="Q202">
        <f t="shared" si="54"/>
        <v>1.6906425460485465E-2</v>
      </c>
      <c r="W202">
        <v>197</v>
      </c>
      <c r="X202">
        <f t="shared" si="49"/>
        <v>4.104166666666667</v>
      </c>
      <c r="Y202">
        <v>0</v>
      </c>
      <c r="Z202">
        <f t="shared" si="55"/>
        <v>7.7277453886388506E-13</v>
      </c>
    </row>
    <row r="203" spans="5:26" x14ac:dyDescent="0.4">
      <c r="E203">
        <v>3056.2303000000002</v>
      </c>
      <c r="F203">
        <f t="shared" si="43"/>
        <v>0.4000596107566054</v>
      </c>
      <c r="G203">
        <f t="shared" si="44"/>
        <v>0.19227154642632494</v>
      </c>
      <c r="H203">
        <f t="shared" si="45"/>
        <v>-0.34155887037341853</v>
      </c>
      <c r="I203">
        <f t="shared" si="46"/>
        <v>0.11816643113898864</v>
      </c>
      <c r="J203">
        <f t="shared" si="47"/>
        <v>2.3957188193021926E-2</v>
      </c>
      <c r="K203">
        <f t="shared" si="42"/>
        <v>0.30761110139698267</v>
      </c>
      <c r="L203">
        <f t="shared" si="50"/>
        <v>-10.239959906121346</v>
      </c>
      <c r="M203">
        <f t="shared" si="51"/>
        <v>-1.2581149504939606</v>
      </c>
      <c r="N203">
        <f t="shared" si="52"/>
        <v>-72.08467680561445</v>
      </c>
      <c r="O203">
        <f t="shared" si="53"/>
        <v>0</v>
      </c>
      <c r="P203">
        <f t="shared" si="48"/>
        <v>-72.08467680561445</v>
      </c>
      <c r="Q203">
        <f t="shared" si="54"/>
        <v>1.6063374582139786E-2</v>
      </c>
      <c r="W203">
        <v>198</v>
      </c>
      <c r="X203">
        <f t="shared" si="49"/>
        <v>4.125</v>
      </c>
      <c r="Y203">
        <v>0</v>
      </c>
      <c r="Z203">
        <f t="shared" si="55"/>
        <v>6.7770508178370864E-13</v>
      </c>
    </row>
    <row r="204" spans="5:26" x14ac:dyDescent="0.4">
      <c r="E204">
        <v>3145.8465000000001</v>
      </c>
      <c r="F204">
        <f t="shared" si="43"/>
        <v>0.41179034390504843</v>
      </c>
      <c r="G204">
        <f t="shared" si="44"/>
        <v>0.19633376565463756</v>
      </c>
      <c r="H204">
        <f t="shared" si="45"/>
        <v>-0.35101039929955241</v>
      </c>
      <c r="I204">
        <f t="shared" si="46"/>
        <v>0.11788150412061667</v>
      </c>
      <c r="J204">
        <f t="shared" si="47"/>
        <v>2.4620125322857338E-2</v>
      </c>
      <c r="K204">
        <f t="shared" si="42"/>
        <v>0.29942478681240087</v>
      </c>
      <c r="L204">
        <f t="shared" si="50"/>
        <v>-10.474245019720678</v>
      </c>
      <c r="M204">
        <f t="shared" si="51"/>
        <v>-1.2667066029168508</v>
      </c>
      <c r="N204">
        <f t="shared" si="52"/>
        <v>-72.576942228489401</v>
      </c>
      <c r="O204">
        <f t="shared" si="53"/>
        <v>0</v>
      </c>
      <c r="P204">
        <f t="shared" si="48"/>
        <v>-72.576942228489401</v>
      </c>
      <c r="Q204">
        <f t="shared" si="54"/>
        <v>1.5258446044693032E-2</v>
      </c>
      <c r="W204">
        <v>199</v>
      </c>
      <c r="X204">
        <f t="shared" si="49"/>
        <v>4.145833333333333</v>
      </c>
      <c r="Y204">
        <v>0</v>
      </c>
      <c r="Z204">
        <f t="shared" si="55"/>
        <v>5.9433140557489385E-13</v>
      </c>
    </row>
    <row r="205" spans="5:26" x14ac:dyDescent="0.4">
      <c r="E205">
        <v>3238.0904</v>
      </c>
      <c r="F205">
        <f t="shared" si="43"/>
        <v>0.42386504217915139</v>
      </c>
      <c r="G205">
        <f t="shared" si="44"/>
        <v>0.20063059321638776</v>
      </c>
      <c r="H205">
        <f t="shared" si="45"/>
        <v>-0.36068860273330255</v>
      </c>
      <c r="I205">
        <f t="shared" si="46"/>
        <v>0.11758012150268826</v>
      </c>
      <c r="J205">
        <f t="shared" si="47"/>
        <v>2.5298961567921659E-2</v>
      </c>
      <c r="K205">
        <f t="shared" si="42"/>
        <v>0.29140123376018962</v>
      </c>
      <c r="L205">
        <f t="shared" si="50"/>
        <v>-10.710172276158731</v>
      </c>
      <c r="M205">
        <f t="shared" si="51"/>
        <v>-1.2751050102363704</v>
      </c>
      <c r="N205">
        <f t="shared" si="52"/>
        <v>-73.058135522529653</v>
      </c>
      <c r="O205">
        <f t="shared" si="53"/>
        <v>0</v>
      </c>
      <c r="P205">
        <f t="shared" si="48"/>
        <v>-73.058135522529653</v>
      </c>
      <c r="Q205">
        <f t="shared" si="54"/>
        <v>1.4490367807526603E-2</v>
      </c>
      <c r="W205">
        <v>200</v>
      </c>
      <c r="X205">
        <f t="shared" si="49"/>
        <v>4.166666666666667</v>
      </c>
      <c r="Y205">
        <v>0</v>
      </c>
      <c r="Z205">
        <f t="shared" si="55"/>
        <v>5.2121465390658412E-13</v>
      </c>
    </row>
    <row r="206" spans="5:26" x14ac:dyDescent="0.4">
      <c r="E206">
        <v>3333.0392000000002</v>
      </c>
      <c r="F206">
        <f t="shared" si="43"/>
        <v>0.43629381103528342</v>
      </c>
      <c r="G206">
        <f t="shared" si="44"/>
        <v>0.20517513329194081</v>
      </c>
      <c r="H206">
        <f t="shared" si="45"/>
        <v>-0.37059566633435193</v>
      </c>
      <c r="I206">
        <f t="shared" si="46"/>
        <v>0.11726136414843853</v>
      </c>
      <c r="J206">
        <f t="shared" si="47"/>
        <v>2.5993850231978585E-2</v>
      </c>
      <c r="K206">
        <f t="shared" si="42"/>
        <v>0.28354003325460098</v>
      </c>
      <c r="L206">
        <f t="shared" si="50"/>
        <v>-10.947712280809817</v>
      </c>
      <c r="M206">
        <f t="shared" si="51"/>
        <v>-1.2833126894044389</v>
      </c>
      <c r="N206">
        <f t="shared" si="52"/>
        <v>-73.528400898457434</v>
      </c>
      <c r="O206">
        <f t="shared" si="53"/>
        <v>0</v>
      </c>
      <c r="P206">
        <f t="shared" si="48"/>
        <v>-73.528400898457434</v>
      </c>
      <c r="Q206">
        <f t="shared" si="54"/>
        <v>1.3757864353319901E-2</v>
      </c>
      <c r="W206">
        <v>201</v>
      </c>
      <c r="X206">
        <f t="shared" si="49"/>
        <v>4.1875</v>
      </c>
      <c r="Y206">
        <v>0</v>
      </c>
      <c r="Z206">
        <f t="shared" si="55"/>
        <v>4.5709298364299002E-13</v>
      </c>
    </row>
    <row r="207" spans="5:26" x14ac:dyDescent="0.4">
      <c r="E207">
        <v>3430.7719999999999</v>
      </c>
      <c r="F207">
        <f t="shared" si="43"/>
        <v>0.44908700463923173</v>
      </c>
      <c r="G207">
        <f t="shared" si="44"/>
        <v>0.20998114801291279</v>
      </c>
      <c r="H207">
        <f t="shared" si="45"/>
        <v>-0.38073341086420454</v>
      </c>
      <c r="I207">
        <f t="shared" si="46"/>
        <v>0.11692426677192221</v>
      </c>
      <c r="J207">
        <f t="shared" si="47"/>
        <v>2.6704919024567491E-2</v>
      </c>
      <c r="K207">
        <f t="shared" si="42"/>
        <v>0.27584052881255205</v>
      </c>
      <c r="L207">
        <f t="shared" si="50"/>
        <v>-11.186838465414384</v>
      </c>
      <c r="M207">
        <f t="shared" si="51"/>
        <v>-1.2913322793162449</v>
      </c>
      <c r="N207">
        <f t="shared" si="52"/>
        <v>-73.987889553829604</v>
      </c>
      <c r="O207">
        <f t="shared" si="53"/>
        <v>0</v>
      </c>
      <c r="P207">
        <f t="shared" si="48"/>
        <v>-73.987889553829604</v>
      </c>
      <c r="Q207">
        <f t="shared" si="54"/>
        <v>1.3059662426880296E-2</v>
      </c>
      <c r="W207">
        <v>202</v>
      </c>
      <c r="X207">
        <f t="shared" si="49"/>
        <v>4.208333333333333</v>
      </c>
      <c r="Y207">
        <v>0</v>
      </c>
      <c r="Z207">
        <f t="shared" si="55"/>
        <v>4.0085978805403547E-13</v>
      </c>
    </row>
    <row r="208" spans="5:26" x14ac:dyDescent="0.4">
      <c r="E208">
        <v>3531.3706999999999</v>
      </c>
      <c r="F208">
        <f t="shared" si="43"/>
        <v>0.46225534367592686</v>
      </c>
      <c r="G208">
        <f t="shared" si="44"/>
        <v>0.21506312543305517</v>
      </c>
      <c r="H208">
        <f t="shared" si="45"/>
        <v>-0.39110333620203575</v>
      </c>
      <c r="I208">
        <f t="shared" si="46"/>
        <v>0.11656781317048615</v>
      </c>
      <c r="J208">
        <f t="shared" si="47"/>
        <v>2.7432273148307273E-2</v>
      </c>
      <c r="K208">
        <f t="shared" si="42"/>
        <v>0.2683017693390074</v>
      </c>
      <c r="L208">
        <f t="shared" si="50"/>
        <v>-11.427529266528879</v>
      </c>
      <c r="M208">
        <f t="shared" si="51"/>
        <v>-1.2991665955238356</v>
      </c>
      <c r="N208">
        <f t="shared" si="52"/>
        <v>-74.436762807895491</v>
      </c>
      <c r="O208">
        <f t="shared" si="53"/>
        <v>0</v>
      </c>
      <c r="P208">
        <f t="shared" si="48"/>
        <v>-74.436762807895491</v>
      </c>
      <c r="Q208">
        <f t="shared" si="54"/>
        <v>1.2394495656335719E-2</v>
      </c>
      <c r="W208">
        <v>203</v>
      </c>
      <c r="X208">
        <f t="shared" si="49"/>
        <v>4.229166666666667</v>
      </c>
      <c r="Y208">
        <v>0</v>
      </c>
      <c r="Z208">
        <f t="shared" si="55"/>
        <v>3.5154459908365419E-13</v>
      </c>
    </row>
    <row r="209" spans="5:26" x14ac:dyDescent="0.4">
      <c r="E209">
        <v>3634.9191000000001</v>
      </c>
      <c r="F209">
        <f t="shared" si="43"/>
        <v>0.47580979753971764</v>
      </c>
      <c r="G209">
        <f t="shared" si="44"/>
        <v>0.22043625969664293</v>
      </c>
      <c r="H209">
        <f t="shared" si="45"/>
        <v>-0.40170647424148687</v>
      </c>
      <c r="I209">
        <f t="shared" si="46"/>
        <v>0.11619093761577309</v>
      </c>
      <c r="J209">
        <f t="shared" si="47"/>
        <v>2.8175984980970282E-2</v>
      </c>
      <c r="K209">
        <f t="shared" si="42"/>
        <v>0.26092260546001594</v>
      </c>
      <c r="L209">
        <f t="shared" si="50"/>
        <v>-11.669765869029769</v>
      </c>
      <c r="M209">
        <f t="shared" si="51"/>
        <v>-1.3068185355723094</v>
      </c>
      <c r="N209">
        <f t="shared" si="52"/>
        <v>-74.875186677760169</v>
      </c>
      <c r="O209">
        <f t="shared" si="53"/>
        <v>0</v>
      </c>
      <c r="P209">
        <f t="shared" si="48"/>
        <v>-74.875186677760169</v>
      </c>
      <c r="Q209">
        <f t="shared" si="54"/>
        <v>1.1761109615961602E-2</v>
      </c>
      <c r="W209">
        <v>204</v>
      </c>
      <c r="X209">
        <f t="shared" si="49"/>
        <v>4.25</v>
      </c>
      <c r="Y209">
        <v>0</v>
      </c>
      <c r="Z209">
        <f t="shared" si="55"/>
        <v>3.0829633908858983E-13</v>
      </c>
    </row>
    <row r="210" spans="5:26" x14ac:dyDescent="0.4">
      <c r="E210">
        <v>3741.5038</v>
      </c>
      <c r="F210">
        <f t="shared" si="43"/>
        <v>0.48976170214409559</v>
      </c>
      <c r="G210">
        <f t="shared" si="44"/>
        <v>0.2261165202885701</v>
      </c>
      <c r="H210">
        <f t="shared" si="45"/>
        <v>-0.41254342374229536</v>
      </c>
      <c r="I210">
        <f t="shared" si="46"/>
        <v>0.11579251999646949</v>
      </c>
      <c r="J210">
        <f t="shared" si="47"/>
        <v>2.893609652000103E-2</v>
      </c>
      <c r="K210">
        <f t="shared" si="42"/>
        <v>0.25370164526347122</v>
      </c>
      <c r="L210">
        <f t="shared" si="50"/>
        <v>-11.913534327104214</v>
      </c>
      <c r="M210">
        <f t="shared" si="51"/>
        <v>-1.3142911307923129</v>
      </c>
      <c r="N210">
        <f t="shared" si="52"/>
        <v>-75.303334845875995</v>
      </c>
      <c r="O210">
        <f t="shared" si="53"/>
        <v>0</v>
      </c>
      <c r="P210">
        <f t="shared" si="48"/>
        <v>-75.303334845875995</v>
      </c>
      <c r="Q210">
        <f t="shared" si="54"/>
        <v>1.1158266308282573E-2</v>
      </c>
      <c r="W210">
        <v>205</v>
      </c>
      <c r="X210">
        <f t="shared" si="49"/>
        <v>4.270833333333333</v>
      </c>
      <c r="Y210">
        <v>0</v>
      </c>
      <c r="Z210">
        <f t="shared" si="55"/>
        <v>2.7036863300752712E-13</v>
      </c>
    </row>
    <row r="211" spans="5:26" x14ac:dyDescent="0.4">
      <c r="E211">
        <v>3851.2139000000002</v>
      </c>
      <c r="F211">
        <f t="shared" si="43"/>
        <v>0.50412272065178731</v>
      </c>
      <c r="G211">
        <f t="shared" si="44"/>
        <v>0.23212066143799759</v>
      </c>
      <c r="H211">
        <f t="shared" si="45"/>
        <v>-0.42361425619644577</v>
      </c>
      <c r="I211">
        <f t="shared" si="46"/>
        <v>0.11537138515872675</v>
      </c>
      <c r="J211">
        <f t="shared" si="47"/>
        <v>2.971261277989945E-2</v>
      </c>
      <c r="K211">
        <f t="shared" si="42"/>
        <v>0.24663730222028679</v>
      </c>
      <c r="L211">
        <f t="shared" si="50"/>
        <v>-12.158824773517001</v>
      </c>
      <c r="M211">
        <f t="shared" si="51"/>
        <v>-1.321587502204282</v>
      </c>
      <c r="N211">
        <f t="shared" si="52"/>
        <v>-75.721386133541742</v>
      </c>
      <c r="O211">
        <f t="shared" si="53"/>
        <v>0</v>
      </c>
      <c r="P211">
        <f t="shared" si="48"/>
        <v>-75.721386133541742</v>
      </c>
      <c r="Q211">
        <f t="shared" si="54"/>
        <v>1.0584746316422059E-2</v>
      </c>
      <c r="W211">
        <v>206</v>
      </c>
      <c r="X211">
        <f t="shared" si="49"/>
        <v>4.291666666666667</v>
      </c>
      <c r="Y211">
        <v>0</v>
      </c>
      <c r="Z211">
        <f t="shared" si="55"/>
        <v>2.3710692747912788E-13</v>
      </c>
    </row>
    <row r="212" spans="5:26" x14ac:dyDescent="0.4">
      <c r="E212">
        <v>3964.1408999999999</v>
      </c>
      <c r="F212">
        <f t="shared" si="43"/>
        <v>0.51890483038478452</v>
      </c>
      <c r="G212">
        <f t="shared" si="44"/>
        <v>0.23846623923524124</v>
      </c>
      <c r="H212">
        <f t="shared" si="45"/>
        <v>-0.43491843816831838</v>
      </c>
      <c r="I212">
        <f t="shared" si="46"/>
        <v>0.11492630170557028</v>
      </c>
      <c r="J212">
        <f t="shared" si="47"/>
        <v>3.0505496345102252E-2</v>
      </c>
      <c r="K212">
        <f t="shared" si="42"/>
        <v>0.23972782270940762</v>
      </c>
      <c r="L212">
        <f t="shared" si="50"/>
        <v>-12.405631180156977</v>
      </c>
      <c r="M212">
        <f t="shared" si="51"/>
        <v>-1.3287108377903378</v>
      </c>
      <c r="N212">
        <f t="shared" si="52"/>
        <v>-76.129523198678086</v>
      </c>
      <c r="O212">
        <f t="shared" si="53"/>
        <v>0</v>
      </c>
      <c r="P212">
        <f t="shared" si="48"/>
        <v>-76.129523198678086</v>
      </c>
      <c r="Q212">
        <f t="shared" si="54"/>
        <v>1.0039353474573678E-2</v>
      </c>
      <c r="W212">
        <v>207</v>
      </c>
      <c r="X212">
        <f t="shared" si="49"/>
        <v>4.3125</v>
      </c>
      <c r="Y212">
        <v>0</v>
      </c>
      <c r="Z212">
        <f t="shared" si="55"/>
        <v>2.0793719461172567E-13</v>
      </c>
    </row>
    <row r="213" spans="5:26" x14ac:dyDescent="0.4">
      <c r="E213">
        <v>4080.3791999999999</v>
      </c>
      <c r="F213">
        <f t="shared" si="43"/>
        <v>0.5341203882741915</v>
      </c>
      <c r="G213">
        <f t="shared" si="44"/>
        <v>0.24517166142947511</v>
      </c>
      <c r="H213">
        <f t="shared" si="45"/>
        <v>-0.44645480838954721</v>
      </c>
      <c r="I213">
        <f t="shared" si="46"/>
        <v>0.11445597850405219</v>
      </c>
      <c r="J213">
        <f t="shared" si="47"/>
        <v>3.1314665763399585E-2</v>
      </c>
      <c r="K213">
        <f t="shared" si="42"/>
        <v>0.23297127578237528</v>
      </c>
      <c r="L213">
        <f t="shared" si="50"/>
        <v>-12.653952441129302</v>
      </c>
      <c r="M213">
        <f t="shared" si="51"/>
        <v>-1.3356644086412084</v>
      </c>
      <c r="N213">
        <f t="shared" si="52"/>
        <v>-76.527933460978161</v>
      </c>
      <c r="O213">
        <f t="shared" si="53"/>
        <v>0</v>
      </c>
      <c r="P213">
        <f t="shared" si="48"/>
        <v>-76.527933460978161</v>
      </c>
      <c r="Q213">
        <f t="shared" si="54"/>
        <v>9.5209167120971685E-3</v>
      </c>
      <c r="W213">
        <v>208</v>
      </c>
      <c r="X213">
        <f t="shared" si="49"/>
        <v>4.333333333333333</v>
      </c>
      <c r="Y213">
        <v>0</v>
      </c>
      <c r="Z213">
        <f t="shared" si="55"/>
        <v>1.8235602545522772E-13</v>
      </c>
    </row>
    <row r="214" spans="5:26" x14ac:dyDescent="0.4">
      <c r="E214">
        <v>4200.0259999999998</v>
      </c>
      <c r="F214">
        <f t="shared" si="43"/>
        <v>0.5497821177702551</v>
      </c>
      <c r="G214">
        <f t="shared" si="44"/>
        <v>0.25225620396222037</v>
      </c>
      <c r="H214">
        <f t="shared" si="45"/>
        <v>-0.45822148807132301</v>
      </c>
      <c r="I214">
        <f t="shared" si="46"/>
        <v>0.11395906352558043</v>
      </c>
      <c r="J214">
        <f t="shared" si="47"/>
        <v>3.2139989255174577E-2</v>
      </c>
      <c r="K214">
        <f t="shared" si="42"/>
        <v>0.22636558213662539</v>
      </c>
      <c r="L214">
        <f t="shared" si="50"/>
        <v>-12.903792099536975</v>
      </c>
      <c r="M214">
        <f t="shared" si="51"/>
        <v>-1.3424515444778777</v>
      </c>
      <c r="N214">
        <f t="shared" si="52"/>
        <v>-76.916807699401303</v>
      </c>
      <c r="O214">
        <f t="shared" si="53"/>
        <v>0</v>
      </c>
      <c r="P214">
        <f t="shared" si="48"/>
        <v>-76.916807699401303</v>
      </c>
      <c r="Q214">
        <f t="shared" si="54"/>
        <v>9.0282917540800197E-3</v>
      </c>
      <c r="W214">
        <v>209</v>
      </c>
      <c r="X214">
        <f t="shared" si="49"/>
        <v>4.354166666666667</v>
      </c>
      <c r="Y214">
        <v>0</v>
      </c>
      <c r="Z214">
        <f t="shared" si="55"/>
        <v>1.5992194220914273E-13</v>
      </c>
    </row>
    <row r="215" spans="5:26" x14ac:dyDescent="0.4">
      <c r="E215">
        <v>4323.1809999999996</v>
      </c>
      <c r="F215">
        <f t="shared" si="43"/>
        <v>0.56590306957245717</v>
      </c>
      <c r="G215">
        <f t="shared" si="44"/>
        <v>0.25974001215638409</v>
      </c>
      <c r="H215">
        <f t="shared" si="45"/>
        <v>-0.47021576647434521</v>
      </c>
      <c r="I215">
        <f t="shared" si="46"/>
        <v>0.11343414376251865</v>
      </c>
      <c r="J215">
        <f t="shared" si="47"/>
        <v>3.2981276687196318E-2</v>
      </c>
      <c r="K215">
        <f t="shared" si="42"/>
        <v>0.21990854918229336</v>
      </c>
      <c r="L215">
        <f t="shared" si="50"/>
        <v>-13.155157732882138</v>
      </c>
      <c r="M215">
        <f t="shared" si="51"/>
        <v>-1.3490756029543045</v>
      </c>
      <c r="N215">
        <f t="shared" si="52"/>
        <v>-77.296338293348427</v>
      </c>
      <c r="O215">
        <f t="shared" si="53"/>
        <v>0</v>
      </c>
      <c r="P215">
        <f t="shared" si="48"/>
        <v>-77.296338293348427</v>
      </c>
      <c r="Q215">
        <f t="shared" si="54"/>
        <v>8.5603641740337206E-3</v>
      </c>
      <c r="W215">
        <v>210</v>
      </c>
      <c r="X215">
        <f t="shared" si="49"/>
        <v>4.375</v>
      </c>
      <c r="Y215">
        <v>0</v>
      </c>
      <c r="Z215">
        <f t="shared" si="55"/>
        <v>1.4024777923350607E-13</v>
      </c>
    </row>
    <row r="216" spans="5:26" x14ac:dyDescent="0.4">
      <c r="E216">
        <v>4449.9472999999998</v>
      </c>
      <c r="F216">
        <f t="shared" si="43"/>
        <v>0.58249673943923896</v>
      </c>
      <c r="G216">
        <f t="shared" si="44"/>
        <v>0.2676441721927173</v>
      </c>
      <c r="H216">
        <f t="shared" si="45"/>
        <v>-0.48243409717804553</v>
      </c>
      <c r="I216">
        <f t="shared" si="46"/>
        <v>0.11287974021477541</v>
      </c>
      <c r="J216">
        <f t="shared" si="47"/>
        <v>3.3838279310940522E-2</v>
      </c>
      <c r="K216">
        <f t="shared" si="42"/>
        <v>0.21359784115733746</v>
      </c>
      <c r="L216">
        <f t="shared" si="50"/>
        <v>-13.408062821090006</v>
      </c>
      <c r="M216">
        <f t="shared" si="51"/>
        <v>-1.3555400054863054</v>
      </c>
      <c r="N216">
        <f t="shared" si="52"/>
        <v>-77.666721275505751</v>
      </c>
      <c r="O216">
        <f t="shared" si="53"/>
        <v>0</v>
      </c>
      <c r="P216">
        <f t="shared" si="48"/>
        <v>-77.666721275505751</v>
      </c>
      <c r="Q216">
        <f t="shared" si="54"/>
        <v>8.116049905248281E-3</v>
      </c>
      <c r="W216">
        <v>211</v>
      </c>
      <c r="X216">
        <f t="shared" si="49"/>
        <v>4.395833333333333</v>
      </c>
      <c r="Y216">
        <v>0</v>
      </c>
      <c r="Z216">
        <f t="shared" si="55"/>
        <v>1.2299400137478917E-13</v>
      </c>
    </row>
    <row r="217" spans="5:26" x14ac:dyDescent="0.4">
      <c r="E217">
        <v>4580.4305999999997</v>
      </c>
      <c r="F217">
        <f t="shared" si="43"/>
        <v>0.59957696346824529</v>
      </c>
      <c r="G217">
        <f t="shared" si="44"/>
        <v>0.27599067797533017</v>
      </c>
      <c r="H217">
        <f t="shared" si="45"/>
        <v>-0.49487192107116373</v>
      </c>
      <c r="I217">
        <f t="shared" si="46"/>
        <v>0.112294310213881</v>
      </c>
      <c r="J217">
        <f t="shared" si="47"/>
        <v>3.4710677347019422E-2</v>
      </c>
      <c r="K217">
        <f t="shared" si="42"/>
        <v>0.20743103945747629</v>
      </c>
      <c r="L217">
        <f t="shared" si="50"/>
        <v>-13.662525127071044</v>
      </c>
      <c r="M217">
        <f t="shared" si="51"/>
        <v>-1.3618481803132922</v>
      </c>
      <c r="N217">
        <f t="shared" si="52"/>
        <v>-78.028153069522773</v>
      </c>
      <c r="O217">
        <f t="shared" si="53"/>
        <v>0</v>
      </c>
      <c r="P217">
        <f t="shared" si="48"/>
        <v>-78.028153069522773</v>
      </c>
      <c r="Q217">
        <f t="shared" si="54"/>
        <v>7.6942965544467452E-3</v>
      </c>
      <c r="W217">
        <v>212</v>
      </c>
      <c r="X217">
        <f t="shared" si="49"/>
        <v>4.416666666666667</v>
      </c>
      <c r="Y217">
        <v>0</v>
      </c>
      <c r="Z217">
        <f t="shared" si="55"/>
        <v>1.0786284429498889E-13</v>
      </c>
    </row>
    <row r="218" spans="5:26" x14ac:dyDescent="0.4">
      <c r="E218">
        <v>4714.7401</v>
      </c>
      <c r="F218">
        <f t="shared" si="43"/>
        <v>0.61715803590605034</v>
      </c>
      <c r="G218">
        <f t="shared" si="44"/>
        <v>0.28480249949376379</v>
      </c>
      <c r="H218">
        <f t="shared" si="45"/>
        <v>-0.507523646653945</v>
      </c>
      <c r="I218">
        <f t="shared" si="46"/>
        <v>0.11167624262802198</v>
      </c>
      <c r="J218">
        <f t="shared" si="47"/>
        <v>3.5598078603563545E-2</v>
      </c>
      <c r="K218">
        <f t="shared" si="42"/>
        <v>0.20140561459411421</v>
      </c>
      <c r="L218">
        <f t="shared" si="50"/>
        <v>-13.918568535305006</v>
      </c>
      <c r="M218">
        <f t="shared" si="51"/>
        <v>-1.3680035960114352</v>
      </c>
      <c r="N218">
        <f t="shared" si="52"/>
        <v>-78.380832410174932</v>
      </c>
      <c r="O218">
        <f t="shared" si="53"/>
        <v>0</v>
      </c>
      <c r="P218">
        <f t="shared" si="48"/>
        <v>-78.380832410174932</v>
      </c>
      <c r="Q218">
        <f t="shared" si="54"/>
        <v>7.294084447823008E-3</v>
      </c>
      <c r="W218">
        <v>213</v>
      </c>
      <c r="X218">
        <f t="shared" si="49"/>
        <v>4.4375</v>
      </c>
      <c r="Y218">
        <v>0</v>
      </c>
      <c r="Z218">
        <f t="shared" si="55"/>
        <v>9.4593175678157827E-14</v>
      </c>
    </row>
    <row r="219" spans="5:26" x14ac:dyDescent="0.4">
      <c r="E219">
        <v>4852.9877999999999</v>
      </c>
      <c r="F219">
        <f t="shared" si="43"/>
        <v>0.63525461751837053</v>
      </c>
      <c r="G219">
        <f t="shared" si="44"/>
        <v>0.29410354678087469</v>
      </c>
      <c r="H219">
        <f t="shared" si="45"/>
        <v>-0.52038246893601792</v>
      </c>
      <c r="I219">
        <f t="shared" si="46"/>
        <v>0.11102386039006136</v>
      </c>
      <c r="J219">
        <f t="shared" si="47"/>
        <v>3.6500005773586815E-2</v>
      </c>
      <c r="K219">
        <f t="shared" si="42"/>
        <v>0.19551897534650492</v>
      </c>
      <c r="L219">
        <f t="shared" si="50"/>
        <v>-14.176221748648999</v>
      </c>
      <c r="M219">
        <f t="shared" si="51"/>
        <v>-1.3740097157868836</v>
      </c>
      <c r="N219">
        <f t="shared" si="52"/>
        <v>-78.724957724558195</v>
      </c>
      <c r="O219">
        <f t="shared" si="53"/>
        <v>0</v>
      </c>
      <c r="P219">
        <f t="shared" si="48"/>
        <v>-78.724957724558195</v>
      </c>
      <c r="Q219">
        <f t="shared" si="54"/>
        <v>6.914427155494225E-3</v>
      </c>
      <c r="W219">
        <v>214</v>
      </c>
      <c r="X219">
        <f t="shared" si="49"/>
        <v>4.458333333333333</v>
      </c>
      <c r="Y219">
        <v>0</v>
      </c>
      <c r="Z219">
        <f t="shared" si="55"/>
        <v>8.2955988629483333E-14</v>
      </c>
    </row>
    <row r="220" spans="5:26" x14ac:dyDescent="0.4">
      <c r="E220">
        <v>4995.2893000000004</v>
      </c>
      <c r="F220">
        <f t="shared" si="43"/>
        <v>0.65388184030982088</v>
      </c>
      <c r="G220">
        <f t="shared" si="44"/>
        <v>0.30391872653994867</v>
      </c>
      <c r="H220">
        <f t="shared" si="45"/>
        <v>-0.53344032223063098</v>
      </c>
      <c r="I220">
        <f t="shared" si="46"/>
        <v>0.11033541652567161</v>
      </c>
      <c r="J220">
        <f t="shared" si="47"/>
        <v>3.741589312393994E-2</v>
      </c>
      <c r="K220">
        <f t="shared" si="42"/>
        <v>0.18976844741999851</v>
      </c>
      <c r="L220">
        <f t="shared" si="50"/>
        <v>-14.435519910937595</v>
      </c>
      <c r="M220">
        <f t="shared" si="51"/>
        <v>-1.3798700236639603</v>
      </c>
      <c r="N220">
        <f t="shared" si="52"/>
        <v>-79.060728632561961</v>
      </c>
      <c r="O220">
        <f t="shared" si="53"/>
        <v>0</v>
      </c>
      <c r="P220">
        <f t="shared" si="48"/>
        <v>-79.060728632561961</v>
      </c>
      <c r="Q220">
        <f t="shared" si="54"/>
        <v>6.5543719966207389E-3</v>
      </c>
      <c r="W220">
        <v>215</v>
      </c>
      <c r="X220">
        <f t="shared" si="49"/>
        <v>4.479166666666667</v>
      </c>
      <c r="Y220">
        <v>0</v>
      </c>
      <c r="Z220">
        <f t="shared" si="55"/>
        <v>7.275044949235165E-14</v>
      </c>
    </row>
    <row r="221" spans="5:26" x14ac:dyDescent="0.4">
      <c r="E221">
        <v>5141.7633999999998</v>
      </c>
      <c r="F221">
        <f t="shared" si="43"/>
        <v>0.67305525516403653</v>
      </c>
      <c r="G221">
        <f t="shared" si="44"/>
        <v>0.31427391521069326</v>
      </c>
      <c r="H221">
        <f t="shared" si="45"/>
        <v>-0.546687710930852</v>
      </c>
      <c r="I221">
        <f t="shared" si="46"/>
        <v>0.10960909604250554</v>
      </c>
      <c r="J221">
        <f t="shared" si="47"/>
        <v>3.8345074625829596E-2</v>
      </c>
      <c r="K221">
        <f t="shared" si="42"/>
        <v>0.18415130538272176</v>
      </c>
      <c r="L221">
        <f t="shared" si="50"/>
        <v>-14.696503964798961</v>
      </c>
      <c r="M221">
        <f t="shared" si="51"/>
        <v>-1.3855879960432054</v>
      </c>
      <c r="N221">
        <f t="shared" si="52"/>
        <v>-79.38834431726508</v>
      </c>
      <c r="O221">
        <f t="shared" si="53"/>
        <v>0</v>
      </c>
      <c r="P221">
        <f t="shared" si="48"/>
        <v>-79.38834431726508</v>
      </c>
      <c r="Q221">
        <f t="shared" si="54"/>
        <v>6.2129998997759875E-3</v>
      </c>
      <c r="W221">
        <v>216</v>
      </c>
      <c r="X221">
        <f t="shared" si="49"/>
        <v>4.5</v>
      </c>
      <c r="Y221">
        <v>0</v>
      </c>
      <c r="Z221">
        <f t="shared" si="55"/>
        <v>6.3800431876935756E-14</v>
      </c>
    </row>
    <row r="222" spans="5:26" x14ac:dyDescent="0.4">
      <c r="E222">
        <v>5292.5325000000003</v>
      </c>
      <c r="F222">
        <f t="shared" si="43"/>
        <v>0.69279088420355095</v>
      </c>
      <c r="G222">
        <f t="shared" si="44"/>
        <v>0.32519597982062454</v>
      </c>
      <c r="H222">
        <f t="shared" si="45"/>
        <v>-0.56011360543468258</v>
      </c>
      <c r="I222">
        <f t="shared" si="46"/>
        <v>0.10884301446766487</v>
      </c>
      <c r="J222">
        <f t="shared" si="47"/>
        <v>3.9286776654930113E-2</v>
      </c>
      <c r="K222">
        <f t="shared" si="42"/>
        <v>0.17866476938137349</v>
      </c>
      <c r="L222">
        <f t="shared" si="50"/>
        <v>-14.959221537654464</v>
      </c>
      <c r="M222">
        <f t="shared" si="51"/>
        <v>-1.3911671090126814</v>
      </c>
      <c r="N222">
        <f t="shared" si="52"/>
        <v>-79.708003943842755</v>
      </c>
      <c r="O222">
        <f t="shared" si="53"/>
        <v>0</v>
      </c>
      <c r="P222">
        <f t="shared" si="48"/>
        <v>-79.708003943842755</v>
      </c>
      <c r="Q222">
        <f t="shared" si="54"/>
        <v>5.8894256658705603E-3</v>
      </c>
      <c r="W222">
        <v>217</v>
      </c>
      <c r="X222">
        <f t="shared" si="49"/>
        <v>4.520833333333333</v>
      </c>
      <c r="Y222">
        <v>0</v>
      </c>
      <c r="Z222">
        <f t="shared" si="55"/>
        <v>5.5951477084845458E-14</v>
      </c>
    </row>
    <row r="223" spans="5:26" x14ac:dyDescent="0.4">
      <c r="E223">
        <v>5447.7224999999999</v>
      </c>
      <c r="F223">
        <f t="shared" si="43"/>
        <v>0.71310520769982588</v>
      </c>
      <c r="G223">
        <f t="shared" si="44"/>
        <v>0.3367127577125455</v>
      </c>
      <c r="H223">
        <f t="shared" si="45"/>
        <v>-0.57370528223295103</v>
      </c>
      <c r="I223">
        <f t="shared" si="46"/>
        <v>0.10803521926962965</v>
      </c>
      <c r="J223">
        <f t="shared" si="47"/>
        <v>4.0240106775031675E-2</v>
      </c>
      <c r="K223">
        <f t="shared" si="42"/>
        <v>0.17330602156208255</v>
      </c>
      <c r="L223">
        <f t="shared" si="50"/>
        <v>-15.22372694701968</v>
      </c>
      <c r="M223">
        <f t="shared" si="51"/>
        <v>-1.3966108253751122</v>
      </c>
      <c r="N223">
        <f t="shared" si="52"/>
        <v>-80.019905916276343</v>
      </c>
      <c r="O223">
        <f t="shared" si="53"/>
        <v>0</v>
      </c>
      <c r="P223">
        <f t="shared" si="48"/>
        <v>-80.019905916276343</v>
      </c>
      <c r="Q223">
        <f t="shared" si="54"/>
        <v>5.5827976536573336E-3</v>
      </c>
      <c r="W223">
        <v>218</v>
      </c>
      <c r="X223">
        <f t="shared" si="49"/>
        <v>4.541666666666667</v>
      </c>
      <c r="Y223">
        <v>0</v>
      </c>
      <c r="Z223">
        <f t="shared" si="55"/>
        <v>4.9068128473088059E-14</v>
      </c>
    </row>
    <row r="224" spans="5:26" x14ac:dyDescent="0.4">
      <c r="E224">
        <v>5607.4630999999999</v>
      </c>
      <c r="F224">
        <f t="shared" si="43"/>
        <v>0.73401520334316028</v>
      </c>
      <c r="G224">
        <f t="shared" si="44"/>
        <v>0.34885305707329739</v>
      </c>
      <c r="H224">
        <f t="shared" si="45"/>
        <v>-0.58744818951163336</v>
      </c>
      <c r="I224">
        <f t="shared" si="46"/>
        <v>0.10718368982117123</v>
      </c>
      <c r="J224">
        <f t="shared" si="47"/>
        <v>4.1204044311289163E-2</v>
      </c>
      <c r="K224">
        <f t="shared" si="42"/>
        <v>0.16807220683737012</v>
      </c>
      <c r="L224">
        <f t="shared" si="50"/>
        <v>-15.490081949547111</v>
      </c>
      <c r="M224">
        <f t="shared" si="51"/>
        <v>-1.401922597409972</v>
      </c>
      <c r="N224">
        <f t="shared" si="52"/>
        <v>-80.324248035609429</v>
      </c>
      <c r="O224">
        <f t="shared" si="53"/>
        <v>0</v>
      </c>
      <c r="P224">
        <f t="shared" si="48"/>
        <v>-80.324248035609429</v>
      </c>
      <c r="Q224">
        <f t="shared" si="54"/>
        <v>5.2922974868332643E-3</v>
      </c>
      <c r="W224">
        <v>219</v>
      </c>
      <c r="X224">
        <f t="shared" si="49"/>
        <v>4.5625</v>
      </c>
      <c r="Y224">
        <v>0</v>
      </c>
      <c r="Z224">
        <f t="shared" si="55"/>
        <v>4.3031593754002951E-14</v>
      </c>
    </row>
    <row r="225" spans="5:26" x14ac:dyDescent="0.4">
      <c r="E225">
        <v>5771.8876</v>
      </c>
      <c r="F225">
        <f t="shared" si="43"/>
        <v>0.75553832006275101</v>
      </c>
      <c r="G225">
        <f t="shared" si="44"/>
        <v>0.36164661117195629</v>
      </c>
      <c r="H225">
        <f t="shared" si="45"/>
        <v>-0.60132575831660395</v>
      </c>
      <c r="I225">
        <f t="shared" si="46"/>
        <v>0.1062863406091186</v>
      </c>
      <c r="J225">
        <f t="shared" si="47"/>
        <v>4.2177427105180042E-2</v>
      </c>
      <c r="K225">
        <f t="shared" si="42"/>
        <v>0.16296045021384098</v>
      </c>
      <c r="L225">
        <f t="shared" si="50"/>
        <v>-15.758355683457218</v>
      </c>
      <c r="M225">
        <f t="shared" si="51"/>
        <v>-1.4071058526204738</v>
      </c>
      <c r="N225">
        <f t="shared" si="52"/>
        <v>-80.621226683310383</v>
      </c>
      <c r="O225">
        <f t="shared" si="53"/>
        <v>0</v>
      </c>
      <c r="P225">
        <f t="shared" si="48"/>
        <v>-80.621226683310383</v>
      </c>
      <c r="Q225">
        <f t="shared" si="54"/>
        <v>5.0171397088524146E-3</v>
      </c>
      <c r="W225">
        <v>220</v>
      </c>
      <c r="X225">
        <f t="shared" si="49"/>
        <v>4.583333333333333</v>
      </c>
      <c r="Y225">
        <v>0</v>
      </c>
      <c r="Z225">
        <f t="shared" si="55"/>
        <v>3.7737694887326716E-14</v>
      </c>
    </row>
    <row r="226" spans="5:26" x14ac:dyDescent="0.4">
      <c r="E226">
        <v>5941.1334999999999</v>
      </c>
      <c r="F226">
        <f t="shared" si="43"/>
        <v>0.77769255656650893</v>
      </c>
      <c r="G226">
        <f t="shared" si="44"/>
        <v>0.3751240832775421</v>
      </c>
      <c r="H226">
        <f t="shared" si="45"/>
        <v>-0.61531927106466788</v>
      </c>
      <c r="I226">
        <f t="shared" si="46"/>
        <v>0.10534102088942657</v>
      </c>
      <c r="J226">
        <f t="shared" si="47"/>
        <v>4.3158942291772334E-2</v>
      </c>
      <c r="K226">
        <f t="shared" si="42"/>
        <v>0.1579678475485955</v>
      </c>
      <c r="L226">
        <f t="shared" si="50"/>
        <v>-16.028625989163793</v>
      </c>
      <c r="M226">
        <f t="shared" si="51"/>
        <v>-1.4121640062576135</v>
      </c>
      <c r="N226">
        <f t="shared" si="52"/>
        <v>-80.911037538847225</v>
      </c>
      <c r="O226">
        <f t="shared" si="53"/>
        <v>0</v>
      </c>
      <c r="P226">
        <f t="shared" si="48"/>
        <v>-80.911037538847225</v>
      </c>
      <c r="Q226">
        <f t="shared" si="54"/>
        <v>4.7565710854384482E-3</v>
      </c>
      <c r="W226">
        <v>221</v>
      </c>
      <c r="X226">
        <f t="shared" si="49"/>
        <v>4.604166666666667</v>
      </c>
      <c r="Y226">
        <v>0</v>
      </c>
      <c r="Z226">
        <f t="shared" si="55"/>
        <v>3.309507018378763E-14</v>
      </c>
    </row>
    <row r="227" spans="5:26" x14ac:dyDescent="0.4">
      <c r="E227">
        <v>6115.3420999999998</v>
      </c>
      <c r="F227">
        <f t="shared" si="43"/>
        <v>0.80049640898118246</v>
      </c>
      <c r="G227">
        <f t="shared" si="44"/>
        <v>0.38931698263977421</v>
      </c>
      <c r="H227">
        <f t="shared" si="45"/>
        <v>-0.62940763337530037</v>
      </c>
      <c r="I227">
        <f t="shared" si="46"/>
        <v>0.10434552058034696</v>
      </c>
      <c r="J227">
        <f t="shared" si="47"/>
        <v>4.4147110295836463E-2</v>
      </c>
      <c r="K227">
        <f t="shared" si="42"/>
        <v>0.15309148757023111</v>
      </c>
      <c r="L227">
        <f t="shared" si="50"/>
        <v>-16.300979138883211</v>
      </c>
      <c r="M227">
        <f t="shared" si="51"/>
        <v>-1.4171004419470414</v>
      </c>
      <c r="N227">
        <f t="shared" si="52"/>
        <v>-81.193874469689206</v>
      </c>
      <c r="O227">
        <f t="shared" si="53"/>
        <v>0</v>
      </c>
      <c r="P227">
        <f t="shared" si="48"/>
        <v>-81.193874469689206</v>
      </c>
      <c r="Q227">
        <f t="shared" si="54"/>
        <v>4.5098700134650355E-3</v>
      </c>
      <c r="W227">
        <v>222</v>
      </c>
      <c r="X227">
        <f t="shared" si="49"/>
        <v>4.625</v>
      </c>
      <c r="Y227">
        <v>0</v>
      </c>
      <c r="Z227">
        <f t="shared" si="55"/>
        <v>2.9023597592275122E-14</v>
      </c>
    </row>
    <row r="228" spans="5:26" x14ac:dyDescent="0.4">
      <c r="E228">
        <v>6294.6589000000004</v>
      </c>
      <c r="F228">
        <f t="shared" si="43"/>
        <v>0.82396892321223369</v>
      </c>
      <c r="G228">
        <f t="shared" si="44"/>
        <v>0.40425762858969372</v>
      </c>
      <c r="H228">
        <f t="shared" si="45"/>
        <v>-0.64356720204630613</v>
      </c>
      <c r="I228">
        <f t="shared" si="46"/>
        <v>0.10329757278043708</v>
      </c>
      <c r="J228">
        <f t="shared" si="47"/>
        <v>4.5140272765932576E-2</v>
      </c>
      <c r="K228">
        <f t="shared" si="42"/>
        <v>0.14832844803558887</v>
      </c>
      <c r="L228">
        <f t="shared" si="50"/>
        <v>-16.575510945712814</v>
      </c>
      <c r="M228">
        <f t="shared" si="51"/>
        <v>-1.4219185183728116</v>
      </c>
      <c r="N228">
        <f t="shared" si="52"/>
        <v>-81.469929914257307</v>
      </c>
      <c r="O228">
        <f t="shared" si="53"/>
        <v>0</v>
      </c>
      <c r="P228">
        <f t="shared" si="48"/>
        <v>-81.469929914257307</v>
      </c>
      <c r="Q228">
        <f t="shared" si="54"/>
        <v>4.276345994105593E-3</v>
      </c>
      <c r="W228">
        <v>223</v>
      </c>
      <c r="X228">
        <f t="shared" si="49"/>
        <v>4.645833333333333</v>
      </c>
      <c r="Y228">
        <v>0</v>
      </c>
      <c r="Z228">
        <f t="shared" si="55"/>
        <v>2.545301195979853E-14</v>
      </c>
    </row>
    <row r="229" spans="5:26" x14ac:dyDescent="0.4">
      <c r="E229">
        <v>6479.2336999999998</v>
      </c>
      <c r="F229">
        <f t="shared" si="43"/>
        <v>0.84812970803380894</v>
      </c>
      <c r="G229">
        <f t="shared" si="44"/>
        <v>0.41997907645784649</v>
      </c>
      <c r="H229">
        <f t="shared" si="45"/>
        <v>-0.65777157501414851</v>
      </c>
      <c r="I229">
        <f t="shared" si="46"/>
        <v>0.1021948589647123</v>
      </c>
      <c r="J229">
        <f t="shared" si="47"/>
        <v>4.6136577842074901E-2</v>
      </c>
      <c r="K229">
        <f t="shared" si="42"/>
        <v>0.14367580124385101</v>
      </c>
      <c r="L229">
        <f t="shared" si="50"/>
        <v>-16.852327444725685</v>
      </c>
      <c r="M229">
        <f t="shared" si="51"/>
        <v>-1.4266215662941077</v>
      </c>
      <c r="N229">
        <f t="shared" si="52"/>
        <v>-81.739394710995356</v>
      </c>
      <c r="O229">
        <f t="shared" si="53"/>
        <v>0</v>
      </c>
      <c r="P229">
        <f t="shared" si="48"/>
        <v>-81.739394710995356</v>
      </c>
      <c r="Q229">
        <f t="shared" si="54"/>
        <v>4.0553386717599631E-3</v>
      </c>
      <c r="W229">
        <v>224</v>
      </c>
      <c r="X229">
        <f t="shared" si="49"/>
        <v>4.666666666666667</v>
      </c>
      <c r="Y229">
        <v>0</v>
      </c>
      <c r="Z229">
        <f t="shared" si="55"/>
        <v>2.2321692401016455E-14</v>
      </c>
    </row>
    <row r="230" spans="5:26" x14ac:dyDescent="0.4">
      <c r="E230">
        <v>6669.2206999999999</v>
      </c>
      <c r="F230">
        <f t="shared" si="43"/>
        <v>0.87299894817870749</v>
      </c>
      <c r="G230">
        <f t="shared" si="44"/>
        <v>0.43651502572717704</v>
      </c>
      <c r="H230">
        <f t="shared" si="45"/>
        <v>-0.67199136929877479</v>
      </c>
      <c r="I230">
        <f t="shared" si="46"/>
        <v>0.10103501542686916</v>
      </c>
      <c r="J230">
        <f t="shared" si="47"/>
        <v>4.7133964580619872E-2</v>
      </c>
      <c r="K230">
        <f t="shared" si="42"/>
        <v>0.13913061885198241</v>
      </c>
      <c r="L230">
        <f t="shared" si="50"/>
        <v>-17.131545662541303</v>
      </c>
      <c r="M230">
        <f t="shared" si="51"/>
        <v>-1.431212886110121</v>
      </c>
      <c r="N230">
        <f t="shared" si="52"/>
        <v>-82.0024579588477</v>
      </c>
      <c r="O230">
        <f t="shared" si="53"/>
        <v>0</v>
      </c>
      <c r="P230">
        <f t="shared" si="48"/>
        <v>-82.0024579588477</v>
      </c>
      <c r="Q230">
        <f t="shared" si="54"/>
        <v>3.8462170781910763E-3</v>
      </c>
      <c r="W230">
        <v>225</v>
      </c>
      <c r="X230">
        <f t="shared" si="49"/>
        <v>4.6875</v>
      </c>
      <c r="Y230">
        <v>0</v>
      </c>
      <c r="Z230">
        <f t="shared" si="55"/>
        <v>1.957559884985571E-14</v>
      </c>
    </row>
    <row r="231" spans="5:26" x14ac:dyDescent="0.4">
      <c r="E231">
        <v>6864.7785999999996</v>
      </c>
      <c r="F231">
        <f t="shared" si="43"/>
        <v>0.89859741742835109</v>
      </c>
      <c r="G231">
        <f t="shared" si="44"/>
        <v>0.45389970809904134</v>
      </c>
      <c r="H231">
        <f t="shared" si="45"/>
        <v>-0.68619398702478729</v>
      </c>
      <c r="I231">
        <f t="shared" si="46"/>
        <v>9.9815641130416743E-2</v>
      </c>
      <c r="J231">
        <f t="shared" si="47"/>
        <v>4.813014654282053E-2</v>
      </c>
      <c r="K231">
        <f t="shared" si="42"/>
        <v>0.13468997602630847</v>
      </c>
      <c r="L231">
        <f t="shared" si="50"/>
        <v>-17.413294487685935</v>
      </c>
      <c r="M231">
        <f t="shared" si="51"/>
        <v>-1.4356957459431188</v>
      </c>
      <c r="N231">
        <f t="shared" si="52"/>
        <v>-82.259306907427188</v>
      </c>
      <c r="O231">
        <f t="shared" si="53"/>
        <v>0</v>
      </c>
      <c r="P231">
        <f t="shared" si="48"/>
        <v>-82.259306907427188</v>
      </c>
      <c r="Q231">
        <f t="shared" si="54"/>
        <v>3.6483788259624949E-3</v>
      </c>
      <c r="W231">
        <v>226</v>
      </c>
      <c r="X231">
        <f t="shared" si="49"/>
        <v>4.708333333333333</v>
      </c>
      <c r="Y231">
        <v>0</v>
      </c>
      <c r="Z231">
        <f t="shared" si="55"/>
        <v>1.716733944031154E-14</v>
      </c>
    </row>
    <row r="232" spans="5:26" x14ac:dyDescent="0.4">
      <c r="E232">
        <v>7066.0707000000002</v>
      </c>
      <c r="F232">
        <f t="shared" si="43"/>
        <v>0.92494649170275367</v>
      </c>
      <c r="G232">
        <f t="shared" si="44"/>
        <v>0.4721677529292323</v>
      </c>
      <c r="H232">
        <f t="shared" si="45"/>
        <v>-0.70034336978050293</v>
      </c>
      <c r="I232">
        <f t="shared" si="46"/>
        <v>9.8534307147092076E-2</v>
      </c>
      <c r="J232">
        <f t="shared" si="47"/>
        <v>4.9122594565391801E-2</v>
      </c>
      <c r="K232">
        <f t="shared" si="42"/>
        <v>0.13035095496430527</v>
      </c>
      <c r="L232">
        <f t="shared" si="50"/>
        <v>-17.697715655972274</v>
      </c>
      <c r="M232">
        <f t="shared" si="51"/>
        <v>-1.4400733802109738</v>
      </c>
      <c r="N232">
        <f t="shared" si="52"/>
        <v>-82.510126875227115</v>
      </c>
      <c r="O232">
        <f t="shared" si="53"/>
        <v>0</v>
      </c>
      <c r="P232">
        <f t="shared" si="48"/>
        <v>-82.510126875227115</v>
      </c>
      <c r="Q232">
        <f t="shared" si="54"/>
        <v>3.4612492630241008E-3</v>
      </c>
      <c r="W232">
        <v>227</v>
      </c>
      <c r="X232">
        <f t="shared" si="49"/>
        <v>4.7291666666666661</v>
      </c>
      <c r="Y232">
        <v>0</v>
      </c>
      <c r="Z232">
        <f t="shared" si="55"/>
        <v>1.5055352621360468E-14</v>
      </c>
    </row>
    <row r="233" spans="5:26" x14ac:dyDescent="0.4">
      <c r="E233">
        <v>7273.2651999999998</v>
      </c>
      <c r="F233">
        <f t="shared" si="43"/>
        <v>0.95206818833042905</v>
      </c>
      <c r="G233">
        <f t="shared" si="44"/>
        <v>0.49135404596122878</v>
      </c>
      <c r="H233">
        <f t="shared" si="45"/>
        <v>-0.71439975509743459</v>
      </c>
      <c r="I233">
        <f t="shared" si="46"/>
        <v>9.7188566565412915E-2</v>
      </c>
      <c r="J233">
        <f t="shared" si="47"/>
        <v>5.0108519679803849E-2</v>
      </c>
      <c r="K233">
        <f t="shared" si="42"/>
        <v>0.12611064383094567</v>
      </c>
      <c r="L233">
        <f t="shared" si="50"/>
        <v>-17.984965142136002</v>
      </c>
      <c r="M233">
        <f t="shared" si="51"/>
        <v>-1.4443489926826414</v>
      </c>
      <c r="N233">
        <f t="shared" si="52"/>
        <v>-82.755101424687169</v>
      </c>
      <c r="O233">
        <f t="shared" si="53"/>
        <v>0</v>
      </c>
      <c r="P233">
        <f t="shared" si="48"/>
        <v>-82.755101424687169</v>
      </c>
      <c r="Q233">
        <f t="shared" si="54"/>
        <v>3.2842805171530176E-3</v>
      </c>
      <c r="W233">
        <v>228</v>
      </c>
      <c r="X233">
        <f t="shared" si="49"/>
        <v>4.75</v>
      </c>
      <c r="Y233">
        <v>0</v>
      </c>
      <c r="Z233">
        <f t="shared" si="55"/>
        <v>1.3203189890989433E-14</v>
      </c>
    </row>
    <row r="234" spans="5:26" x14ac:dyDescent="0.4">
      <c r="E234">
        <v>7486.5352000000003</v>
      </c>
      <c r="F234">
        <f t="shared" si="43"/>
        <v>0.97998516604839137</v>
      </c>
      <c r="G234">
        <f t="shared" si="44"/>
        <v>0.51149353322126201</v>
      </c>
      <c r="H234">
        <f t="shared" si="45"/>
        <v>-0.72831940009767693</v>
      </c>
      <c r="I234">
        <f t="shared" si="46"/>
        <v>9.5775968245620791E-2</v>
      </c>
      <c r="J234">
        <f t="shared" si="47"/>
        <v>5.1084853728708163E-2</v>
      </c>
      <c r="K234">
        <f t="shared" si="42"/>
        <v>0.12196614201556689</v>
      </c>
      <c r="L234">
        <f t="shared" si="50"/>
        <v>-18.275214267913512</v>
      </c>
      <c r="M234">
        <f t="shared" si="51"/>
        <v>-1.4485257530201272</v>
      </c>
      <c r="N234">
        <f t="shared" si="52"/>
        <v>-82.994412164062751</v>
      </c>
      <c r="O234">
        <f t="shared" si="53"/>
        <v>0</v>
      </c>
      <c r="P234">
        <f t="shared" si="48"/>
        <v>-82.994412164062751</v>
      </c>
      <c r="Q234">
        <f t="shared" si="54"/>
        <v>3.1169505969947092E-3</v>
      </c>
      <c r="W234">
        <v>229</v>
      </c>
      <c r="X234">
        <f t="shared" si="49"/>
        <v>4.7708333333333339</v>
      </c>
      <c r="Y234">
        <v>0</v>
      </c>
      <c r="Z234">
        <f t="shared" si="55"/>
        <v>1.1578886770821636E-14</v>
      </c>
    </row>
    <row r="235" spans="5:26" x14ac:dyDescent="0.4">
      <c r="E235">
        <v>7706.0586999999996</v>
      </c>
      <c r="F235">
        <f t="shared" si="43"/>
        <v>1.0087207250021546</v>
      </c>
      <c r="G235">
        <f t="shared" si="44"/>
        <v>0.53262099207093816</v>
      </c>
      <c r="H235">
        <f t="shared" si="45"/>
        <v>-0.74205429692882452</v>
      </c>
      <c r="I235">
        <f t="shared" si="46"/>
        <v>9.4294072878217075E-2</v>
      </c>
      <c r="J235">
        <f t="shared" si="47"/>
        <v>5.2048229406335272E-2</v>
      </c>
      <c r="K235">
        <f t="shared" si="42"/>
        <v>0.11791456411953619</v>
      </c>
      <c r="L235">
        <f t="shared" si="50"/>
        <v>-18.568651001387192</v>
      </c>
      <c r="M235">
        <f t="shared" si="51"/>
        <v>-1.4526067944827625</v>
      </c>
      <c r="N235">
        <f t="shared" si="52"/>
        <v>-83.228238615889651</v>
      </c>
      <c r="O235">
        <f t="shared" si="53"/>
        <v>0</v>
      </c>
      <c r="P235">
        <f t="shared" si="48"/>
        <v>-83.228238615889651</v>
      </c>
      <c r="Q235">
        <f t="shared" si="54"/>
        <v>2.9587626005479631E-3</v>
      </c>
      <c r="W235">
        <v>230</v>
      </c>
      <c r="X235">
        <f t="shared" si="49"/>
        <v>4.7916666666666661</v>
      </c>
      <c r="Y235">
        <v>0</v>
      </c>
      <c r="Z235">
        <f t="shared" si="55"/>
        <v>1.0154411165668784E-14</v>
      </c>
    </row>
    <row r="236" spans="5:26" x14ac:dyDescent="0.4">
      <c r="E236">
        <v>7932.0192999999999</v>
      </c>
      <c r="F236">
        <f t="shared" si="43"/>
        <v>1.0382988983755188</v>
      </c>
      <c r="G236">
        <f t="shared" si="44"/>
        <v>0.55477083514399039</v>
      </c>
      <c r="H236">
        <f t="shared" si="45"/>
        <v>-0.75555192237523061</v>
      </c>
      <c r="I236">
        <f t="shared" si="46"/>
        <v>9.2740466735981991E-2</v>
      </c>
      <c r="J236">
        <f t="shared" si="47"/>
        <v>5.2994962696045901E-2</v>
      </c>
      <c r="K236">
        <f t="shared" si="42"/>
        <v>0.11395303086531169</v>
      </c>
      <c r="L236">
        <f t="shared" si="50"/>
        <v>-18.865482383682622</v>
      </c>
      <c r="M236">
        <f t="shared" si="51"/>
        <v>-1.456595224682691</v>
      </c>
      <c r="N236">
        <f t="shared" si="52"/>
        <v>-83.456758833228065</v>
      </c>
      <c r="O236">
        <f t="shared" si="53"/>
        <v>0</v>
      </c>
      <c r="P236">
        <f t="shared" si="48"/>
        <v>-83.456758833228065</v>
      </c>
      <c r="Q236">
        <f t="shared" si="54"/>
        <v>2.8092436535200925E-3</v>
      </c>
      <c r="W236">
        <v>231</v>
      </c>
      <c r="X236">
        <f t="shared" si="49"/>
        <v>4.8125</v>
      </c>
      <c r="Y236">
        <v>0</v>
      </c>
      <c r="Z236">
        <f t="shared" si="55"/>
        <v>8.9051795878423678E-15</v>
      </c>
    </row>
    <row r="237" spans="5:26" x14ac:dyDescent="0.4">
      <c r="E237">
        <v>8164.6054999999997</v>
      </c>
      <c r="F237">
        <f t="shared" si="43"/>
        <v>1.0687443607607841</v>
      </c>
      <c r="G237">
        <f t="shared" si="44"/>
        <v>0.57797674058717763</v>
      </c>
      <c r="H237">
        <f t="shared" si="45"/>
        <v>-0.76875489277003239</v>
      </c>
      <c r="I237">
        <f t="shared" si="46"/>
        <v>9.1112787609147719E-2</v>
      </c>
      <c r="J237">
        <f t="shared" si="47"/>
        <v>5.3921028665608779E-2</v>
      </c>
      <c r="K237">
        <f t="shared" si="42"/>
        <v>0.11007868532788813</v>
      </c>
      <c r="L237">
        <f t="shared" si="50"/>
        <v>-19.165935317319015</v>
      </c>
      <c r="M237">
        <f t="shared" si="51"/>
        <v>-1.4604941107219942</v>
      </c>
      <c r="N237">
        <f t="shared" si="52"/>
        <v>-83.680148548082627</v>
      </c>
      <c r="O237">
        <f t="shared" si="53"/>
        <v>0</v>
      </c>
      <c r="P237">
        <f t="shared" si="48"/>
        <v>-83.680148548082627</v>
      </c>
      <c r="Q237">
        <f t="shared" si="54"/>
        <v>2.6679441244025575E-3</v>
      </c>
      <c r="W237">
        <v>232</v>
      </c>
      <c r="X237">
        <f t="shared" si="49"/>
        <v>4.8333333333333339</v>
      </c>
      <c r="Y237">
        <v>0</v>
      </c>
      <c r="Z237">
        <f t="shared" si="55"/>
        <v>7.8096328972612959E-15</v>
      </c>
    </row>
    <row r="238" spans="5:26" x14ac:dyDescent="0.4">
      <c r="E238">
        <v>8404.0116999999991</v>
      </c>
      <c r="F238">
        <f t="shared" si="43"/>
        <v>1.1000825590584444</v>
      </c>
      <c r="G238">
        <f t="shared" si="44"/>
        <v>0.60227140466872209</v>
      </c>
      <c r="H238">
        <f t="shared" si="45"/>
        <v>-0.78160071718179414</v>
      </c>
      <c r="I238">
        <f t="shared" si="46"/>
        <v>8.9408742157622803E-2</v>
      </c>
      <c r="J238">
        <f t="shared" si="47"/>
        <v>5.4822044155531893E-2</v>
      </c>
      <c r="K238">
        <f t="shared" ref="K238:K268" si="56">SQRT((I238^2+J238^2)/(G238^2+H238^2))</f>
        <v>0.10628867819828992</v>
      </c>
      <c r="L238">
        <f t="shared" si="50"/>
        <v>-19.470259875644359</v>
      </c>
      <c r="M238">
        <f t="shared" si="51"/>
        <v>-1.4643064954096712</v>
      </c>
      <c r="N238">
        <f t="shared" si="52"/>
        <v>-83.898582100566813</v>
      </c>
      <c r="O238">
        <f t="shared" si="53"/>
        <v>0</v>
      </c>
      <c r="P238">
        <f t="shared" si="48"/>
        <v>-83.898582100566813</v>
      </c>
      <c r="Q238">
        <f t="shared" si="54"/>
        <v>2.5344367356051269E-3</v>
      </c>
      <c r="W238">
        <v>233</v>
      </c>
      <c r="X238">
        <f t="shared" si="49"/>
        <v>4.8541666666666661</v>
      </c>
      <c r="Y238">
        <v>0</v>
      </c>
      <c r="Z238">
        <f t="shared" si="55"/>
        <v>6.8488642355120873E-15</v>
      </c>
    </row>
    <row r="239" spans="5:26" x14ac:dyDescent="0.4">
      <c r="E239">
        <v>8650.4379000000008</v>
      </c>
      <c r="F239">
        <f t="shared" si="43"/>
        <v>1.1323396732072799</v>
      </c>
      <c r="G239">
        <f t="shared" si="44"/>
        <v>0.62768612076471197</v>
      </c>
      <c r="H239">
        <f t="shared" si="45"/>
        <v>-0.79402146820602881</v>
      </c>
      <c r="I239">
        <f t="shared" si="46"/>
        <v>8.7626135441192951E-2</v>
      </c>
      <c r="J239">
        <f t="shared" si="47"/>
        <v>5.5693244688139756E-2</v>
      </c>
      <c r="K239">
        <f t="shared" si="56"/>
        <v>0.10258017594978402</v>
      </c>
      <c r="L239">
        <f t="shared" si="50"/>
        <v>-19.778731206993381</v>
      </c>
      <c r="M239">
        <f t="shared" si="51"/>
        <v>-1.4680353903161187</v>
      </c>
      <c r="N239">
        <f t="shared" si="52"/>
        <v>-84.112232040954083</v>
      </c>
      <c r="O239">
        <f t="shared" si="53"/>
        <v>0</v>
      </c>
      <c r="P239">
        <f t="shared" si="48"/>
        <v>-84.112232040954083</v>
      </c>
      <c r="Q239">
        <f t="shared" si="54"/>
        <v>2.4083155793957899E-3</v>
      </c>
      <c r="W239">
        <v>234</v>
      </c>
      <c r="X239">
        <f t="shared" si="49"/>
        <v>4.875</v>
      </c>
      <c r="Y239">
        <v>0</v>
      </c>
      <c r="Z239">
        <f t="shared" si="55"/>
        <v>6.0062927327769824E-15</v>
      </c>
    </row>
    <row r="240" spans="5:26" x14ac:dyDescent="0.4">
      <c r="E240">
        <v>8904.09</v>
      </c>
      <c r="F240">
        <f t="shared" si="43"/>
        <v>1.1655426554542643</v>
      </c>
      <c r="G240">
        <f t="shared" si="44"/>
        <v>0.65425036528987246</v>
      </c>
      <c r="H240">
        <f t="shared" si="45"/>
        <v>-0.80594348855307452</v>
      </c>
      <c r="I240">
        <f t="shared" si="46"/>
        <v>8.5762899962638528E-2</v>
      </c>
      <c r="J240">
        <f t="shared" si="47"/>
        <v>5.6529463887433129E-2</v>
      </c>
      <c r="K240">
        <f t="shared" si="56"/>
        <v>9.895035805854796E-2</v>
      </c>
      <c r="L240">
        <f t="shared" si="50"/>
        <v>-20.091652598617038</v>
      </c>
      <c r="M240">
        <f t="shared" si="51"/>
        <v>-1.4716837797543558</v>
      </c>
      <c r="N240">
        <f t="shared" si="52"/>
        <v>-84.321269357785184</v>
      </c>
      <c r="O240">
        <f t="shared" si="53"/>
        <v>0</v>
      </c>
      <c r="P240">
        <f t="shared" si="48"/>
        <v>-84.321269357785184</v>
      </c>
      <c r="Q240">
        <f t="shared" si="54"/>
        <v>2.2891953720064794E-3</v>
      </c>
      <c r="W240">
        <v>235</v>
      </c>
      <c r="X240">
        <f t="shared" si="49"/>
        <v>4.8958333333333339</v>
      </c>
      <c r="Y240">
        <v>0</v>
      </c>
      <c r="Z240">
        <f t="shared" si="55"/>
        <v>5.2673773564898582E-15</v>
      </c>
    </row>
    <row r="241" spans="5:26" x14ac:dyDescent="0.4">
      <c r="E241">
        <v>9165.1797000000006</v>
      </c>
      <c r="F241">
        <f t="shared" si="43"/>
        <v>1.1997192172645961</v>
      </c>
      <c r="G241">
        <f t="shared" si="44"/>
        <v>0.68199128550587829</v>
      </c>
      <c r="H241">
        <f t="shared" si="45"/>
        <v>-0.81728708184400078</v>
      </c>
      <c r="I241">
        <f t="shared" si="46"/>
        <v>8.3817131593233063E-2</v>
      </c>
      <c r="J241">
        <f t="shared" si="47"/>
        <v>5.7325111791288512E-2</v>
      </c>
      <c r="K241">
        <f t="shared" si="56"/>
        <v>9.5396419797427759E-2</v>
      </c>
      <c r="L241">
        <f t="shared" si="50"/>
        <v>-20.409358478957436</v>
      </c>
      <c r="M241">
        <f t="shared" si="51"/>
        <v>-1.4752546190696354</v>
      </c>
      <c r="N241">
        <f t="shared" si="52"/>
        <v>-84.525863379870088</v>
      </c>
      <c r="O241">
        <f t="shared" si="53"/>
        <v>0</v>
      </c>
      <c r="P241">
        <f t="shared" si="48"/>
        <v>-84.525863379870088</v>
      </c>
      <c r="Q241">
        <f t="shared" si="54"/>
        <v>2.1767106401118976E-3</v>
      </c>
      <c r="W241">
        <v>236</v>
      </c>
      <c r="X241">
        <f t="shared" si="49"/>
        <v>4.9166666666666661</v>
      </c>
      <c r="Y241">
        <v>0</v>
      </c>
      <c r="Z241">
        <f t="shared" si="55"/>
        <v>4.6193659633426134E-15</v>
      </c>
    </row>
    <row r="242" spans="5:26" x14ac:dyDescent="0.4">
      <c r="E242">
        <v>9433.9251999999997</v>
      </c>
      <c r="F242">
        <f t="shared" si="43"/>
        <v>1.2348979209514841</v>
      </c>
      <c r="G242">
        <f t="shared" si="44"/>
        <v>0.71093320999010556</v>
      </c>
      <c r="H242">
        <f t="shared" si="45"/>
        <v>-0.82796624783662642</v>
      </c>
      <c r="I242">
        <f t="shared" si="46"/>
        <v>8.1787123908821827E-2</v>
      </c>
      <c r="J242">
        <f t="shared" si="47"/>
        <v>5.807415628001792E-2</v>
      </c>
      <c r="K242">
        <f t="shared" si="56"/>
        <v>9.1915563506419162E-2</v>
      </c>
      <c r="L242">
        <f t="shared" si="50"/>
        <v>-20.732218918592892</v>
      </c>
      <c r="M242">
        <f t="shared" si="51"/>
        <v>-1.478750844426842</v>
      </c>
      <c r="N242">
        <f t="shared" si="52"/>
        <v>-84.726182337064643</v>
      </c>
      <c r="O242">
        <f t="shared" si="53"/>
        <v>0</v>
      </c>
      <c r="P242">
        <f t="shared" si="48"/>
        <v>-84.726182337064643</v>
      </c>
      <c r="Q242">
        <f t="shared" si="54"/>
        <v>2.070514846807303E-3</v>
      </c>
      <c r="W242">
        <v>237</v>
      </c>
      <c r="X242">
        <f t="shared" si="49"/>
        <v>4.9375</v>
      </c>
      <c r="Y242">
        <v>0</v>
      </c>
      <c r="Z242">
        <f t="shared" si="55"/>
        <v>4.0510752238013342E-15</v>
      </c>
    </row>
    <row r="243" spans="5:26" x14ac:dyDescent="0.4">
      <c r="E243">
        <v>9710.5509999999995</v>
      </c>
      <c r="F243">
        <f t="shared" si="43"/>
        <v>1.271108153496209</v>
      </c>
      <c r="G243">
        <f t="shared" si="44"/>
        <v>0.7410969978000328</v>
      </c>
      <c r="H243">
        <f t="shared" si="45"/>
        <v>-0.83788838880553185</v>
      </c>
      <c r="I243">
        <f t="shared" si="46"/>
        <v>7.9671413839905267E-2</v>
      </c>
      <c r="J243">
        <f t="shared" si="47"/>
        <v>5.8770102481648934E-2</v>
      </c>
      <c r="K243">
        <f t="shared" si="56"/>
        <v>8.8505002359650822E-2</v>
      </c>
      <c r="L243">
        <f t="shared" si="50"/>
        <v>-21.060643640100842</v>
      </c>
      <c r="M243">
        <f t="shared" si="51"/>
        <v>-1.4821753699607656</v>
      </c>
      <c r="N243">
        <f t="shared" si="52"/>
        <v>-84.922393196993241</v>
      </c>
      <c r="O243">
        <f t="shared" si="53"/>
        <v>0</v>
      </c>
      <c r="P243">
        <f t="shared" si="48"/>
        <v>-84.922393196993241</v>
      </c>
      <c r="Q243">
        <f t="shared" si="54"/>
        <v>1.9702795851591899E-3</v>
      </c>
      <c r="W243">
        <v>238</v>
      </c>
      <c r="X243">
        <f t="shared" si="49"/>
        <v>4.9583333333333339</v>
      </c>
      <c r="Y243">
        <v>0</v>
      </c>
      <c r="Z243">
        <f t="shared" si="55"/>
        <v>3.552697621086885E-15</v>
      </c>
    </row>
    <row r="244" spans="5:26" x14ac:dyDescent="0.4">
      <c r="E244">
        <v>9995.2882000000009</v>
      </c>
      <c r="F244">
        <f t="shared" si="43"/>
        <v>1.3083801658180312</v>
      </c>
      <c r="G244">
        <f t="shared" si="44"/>
        <v>0.77249936748565073</v>
      </c>
      <c r="H244">
        <f t="shared" si="45"/>
        <v>-0.84695405946772429</v>
      </c>
      <c r="I244">
        <f t="shared" si="46"/>
        <v>7.7468828735197823E-2</v>
      </c>
      <c r="J244">
        <f t="shared" si="47"/>
        <v>5.9405975231528491E-2</v>
      </c>
      <c r="K244">
        <f t="shared" si="56"/>
        <v>8.5161956563989921E-2</v>
      </c>
      <c r="L244">
        <f t="shared" si="50"/>
        <v>-21.395087387327383</v>
      </c>
      <c r="M244">
        <f t="shared" si="51"/>
        <v>-1.485531092461704</v>
      </c>
      <c r="N244">
        <f t="shared" si="52"/>
        <v>-85.1146619335141</v>
      </c>
      <c r="O244">
        <f t="shared" si="53"/>
        <v>0</v>
      </c>
      <c r="P244">
        <f t="shared" si="48"/>
        <v>-85.1146619335141</v>
      </c>
      <c r="Q244">
        <f t="shared" si="54"/>
        <v>1.8756938807751489E-3</v>
      </c>
      <c r="W244">
        <v>239</v>
      </c>
      <c r="X244">
        <f t="shared" si="49"/>
        <v>4.9791666666666661</v>
      </c>
      <c r="Y244">
        <v>0</v>
      </c>
      <c r="Z244">
        <f t="shared" si="55"/>
        <v>3.115632193823558E-15</v>
      </c>
    </row>
    <row r="245" spans="5:26" x14ac:dyDescent="0.4">
      <c r="E245">
        <v>10288.3745</v>
      </c>
      <c r="F245">
        <f t="shared" si="43"/>
        <v>1.3467450727741901</v>
      </c>
      <c r="G245">
        <f t="shared" si="44"/>
        <v>0.80515211549024535</v>
      </c>
      <c r="H245">
        <f t="shared" si="45"/>
        <v>-0.85505673410912308</v>
      </c>
      <c r="I245">
        <f t="shared" si="46"/>
        <v>7.5178541183566788E-2</v>
      </c>
      <c r="J245">
        <f t="shared" si="47"/>
        <v>5.9974302738404817E-2</v>
      </c>
      <c r="K245">
        <f t="shared" si="56"/>
        <v>8.1883652850210445E-2</v>
      </c>
      <c r="L245">
        <f t="shared" si="50"/>
        <v>-21.736055831840872</v>
      </c>
      <c r="M245">
        <f t="shared" si="51"/>
        <v>-1.4888208926876116</v>
      </c>
      <c r="N245">
        <f t="shared" si="52"/>
        <v>-85.303153601899794</v>
      </c>
      <c r="O245">
        <f t="shared" si="53"/>
        <v>0</v>
      </c>
      <c r="P245">
        <f t="shared" si="48"/>
        <v>-85.303153601899794</v>
      </c>
      <c r="Q245">
        <f t="shared" si="54"/>
        <v>1.7864634673747681E-3</v>
      </c>
      <c r="W245">
        <v>240</v>
      </c>
      <c r="X245">
        <f t="shared" si="49"/>
        <v>5</v>
      </c>
      <c r="Y245">
        <v>0</v>
      </c>
      <c r="Z245">
        <f t="shared" si="55"/>
        <v>2.7323361013257475E-15</v>
      </c>
    </row>
    <row r="246" spans="5:26" x14ac:dyDescent="0.4">
      <c r="E246">
        <v>10590.0548</v>
      </c>
      <c r="F246">
        <f t="shared" si="43"/>
        <v>1.3862349316997218</v>
      </c>
      <c r="G246">
        <f t="shared" si="44"/>
        <v>0.83906131782338167</v>
      </c>
      <c r="H246">
        <f t="shared" si="45"/>
        <v>-0.86208262783943146</v>
      </c>
      <c r="I246">
        <f t="shared" si="46"/>
        <v>7.2800125009271396E-2</v>
      </c>
      <c r="J246">
        <f t="shared" si="47"/>
        <v>6.0467104047113758E-2</v>
      </c>
      <c r="K246">
        <f t="shared" si="56"/>
        <v>7.8667316695863618E-2</v>
      </c>
      <c r="L246">
        <f t="shared" si="50"/>
        <v>-22.08411326306053</v>
      </c>
      <c r="M246">
        <f t="shared" si="51"/>
        <v>-1.4920476439083628</v>
      </c>
      <c r="N246">
        <f t="shared" si="52"/>
        <v>-85.488032828387517</v>
      </c>
      <c r="O246">
        <f t="shared" si="53"/>
        <v>0</v>
      </c>
      <c r="P246">
        <f t="shared" si="48"/>
        <v>-85.488032828387517</v>
      </c>
      <c r="Q246">
        <f t="shared" si="54"/>
        <v>1.7023100511049029E-3</v>
      </c>
      <c r="W246">
        <v>241</v>
      </c>
      <c r="X246">
        <f t="shared" si="49"/>
        <v>5.0208333333333339</v>
      </c>
      <c r="Y246">
        <v>0</v>
      </c>
      <c r="Z246">
        <f t="shared" si="55"/>
        <v>2.3961944498480729E-15</v>
      </c>
    </row>
    <row r="247" spans="5:26" x14ac:dyDescent="0.4">
      <c r="E247">
        <v>10900.581200000001</v>
      </c>
      <c r="F247">
        <f t="shared" si="43"/>
        <v>1.4268827424074588</v>
      </c>
      <c r="G247">
        <f t="shared" si="44"/>
        <v>0.87422637721787311</v>
      </c>
      <c r="H247">
        <f t="shared" si="45"/>
        <v>-0.86791054403984835</v>
      </c>
      <c r="I247">
        <f t="shared" si="46"/>
        <v>7.0333622105067536E-2</v>
      </c>
      <c r="J247">
        <f t="shared" si="47"/>
        <v>6.0875878338450144E-2</v>
      </c>
      <c r="K247">
        <f t="shared" si="56"/>
        <v>7.5510171279762076E-2</v>
      </c>
      <c r="L247">
        <f t="shared" si="50"/>
        <v>-22.439890892409018</v>
      </c>
      <c r="M247">
        <f t="shared" si="51"/>
        <v>-1.495214213633939</v>
      </c>
      <c r="N247">
        <f t="shared" si="52"/>
        <v>-85.669463909196935</v>
      </c>
      <c r="O247">
        <f t="shared" si="53"/>
        <v>0</v>
      </c>
      <c r="P247">
        <f t="shared" si="48"/>
        <v>-85.669463909196935</v>
      </c>
      <c r="Q247">
        <f t="shared" si="54"/>
        <v>1.6229706217268604E-3</v>
      </c>
      <c r="W247">
        <v>242</v>
      </c>
      <c r="X247">
        <f t="shared" si="49"/>
        <v>5.0416666666666661</v>
      </c>
      <c r="Y247">
        <v>0</v>
      </c>
      <c r="Z247">
        <f t="shared" si="55"/>
        <v>2.1014061332706381E-15</v>
      </c>
    </row>
    <row r="248" spans="5:26" x14ac:dyDescent="0.4">
      <c r="E248">
        <v>11220.2129</v>
      </c>
      <c r="F248">
        <f t="shared" si="43"/>
        <v>1.4687224340980596</v>
      </c>
      <c r="G248">
        <f t="shared" si="44"/>
        <v>0.91063896407662126</v>
      </c>
      <c r="H248">
        <f t="shared" si="45"/>
        <v>-0.87241178459600532</v>
      </c>
      <c r="I248">
        <f t="shared" si="46"/>
        <v>6.7779616714968682E-2</v>
      </c>
      <c r="J248">
        <f t="shared" si="47"/>
        <v>6.1191598632840447E-2</v>
      </c>
      <c r="K248">
        <f t="shared" si="56"/>
        <v>7.2409436228619298E-2</v>
      </c>
      <c r="L248">
        <f t="shared" si="50"/>
        <v>-22.804096677443745</v>
      </c>
      <c r="M248">
        <f t="shared" si="51"/>
        <v>-1.4983234655013762</v>
      </c>
      <c r="N248">
        <f t="shared" si="52"/>
        <v>-85.847610918644264</v>
      </c>
      <c r="O248">
        <f t="shared" si="53"/>
        <v>0</v>
      </c>
      <c r="P248">
        <f t="shared" si="48"/>
        <v>-85.847610918644264</v>
      </c>
      <c r="Q248">
        <f t="shared" si="54"/>
        <v>1.5481968904221921E-3</v>
      </c>
      <c r="W248">
        <v>243</v>
      </c>
      <c r="X248">
        <f t="shared" si="49"/>
        <v>5.0625</v>
      </c>
      <c r="Y248">
        <v>0</v>
      </c>
      <c r="Z248">
        <f t="shared" si="55"/>
        <v>1.8428837180669699E-15</v>
      </c>
    </row>
    <row r="249" spans="5:26" x14ac:dyDescent="0.4">
      <c r="E249">
        <v>11549.2171</v>
      </c>
      <c r="F249">
        <f t="shared" si="43"/>
        <v>1.511788983169734</v>
      </c>
      <c r="G249">
        <f t="shared" si="44"/>
        <v>0.94828197323812802</v>
      </c>
      <c r="H249">
        <f t="shared" si="45"/>
        <v>-0.87545014841003055</v>
      </c>
      <c r="I249">
        <f t="shared" si="46"/>
        <v>6.5139308607473412E-2</v>
      </c>
      <c r="J249">
        <f t="shared" si="47"/>
        <v>6.1404711685977935E-2</v>
      </c>
      <c r="K249">
        <f t="shared" si="56"/>
        <v>6.9362315956150153E-2</v>
      </c>
      <c r="L249">
        <f t="shared" si="50"/>
        <v>-23.177528290399152</v>
      </c>
      <c r="M249">
        <f t="shared" si="51"/>
        <v>-1.5013782715481876</v>
      </c>
      <c r="N249">
        <f t="shared" si="52"/>
        <v>-86.022638412357594</v>
      </c>
      <c r="O249">
        <f t="shared" si="53"/>
        <v>0</v>
      </c>
      <c r="P249">
        <f t="shared" si="48"/>
        <v>-86.022638412357594</v>
      </c>
      <c r="Q249">
        <f t="shared" si="54"/>
        <v>1.4777546381992332E-3</v>
      </c>
      <c r="W249">
        <v>244</v>
      </c>
      <c r="X249">
        <f t="shared" si="49"/>
        <v>5.083333333333333</v>
      </c>
      <c r="Y249">
        <v>0</v>
      </c>
      <c r="Z249">
        <f t="shared" si="55"/>
        <v>1.6161656447773122E-15</v>
      </c>
    </row>
    <row r="250" spans="5:26" x14ac:dyDescent="0.4">
      <c r="E250">
        <v>11887.868399999999</v>
      </c>
      <c r="F250">
        <f t="shared" si="43"/>
        <v>1.5561183346784271</v>
      </c>
      <c r="G250">
        <f t="shared" si="44"/>
        <v>0.98712820859201067</v>
      </c>
      <c r="H250">
        <f t="shared" si="45"/>
        <v>-0.87688199527030741</v>
      </c>
      <c r="I250">
        <f t="shared" si="46"/>
        <v>6.2414605337592188E-2</v>
      </c>
      <c r="J250">
        <f t="shared" si="47"/>
        <v>6.1505142468694068E-2</v>
      </c>
      <c r="K250">
        <f t="shared" si="56"/>
        <v>6.6366002114930447E-2</v>
      </c>
      <c r="L250">
        <f t="shared" si="50"/>
        <v>-23.561086869012403</v>
      </c>
      <c r="M250">
        <f t="shared" si="51"/>
        <v>-1.5043815102863958</v>
      </c>
      <c r="N250">
        <f t="shared" si="52"/>
        <v>-86.194711316927112</v>
      </c>
      <c r="O250">
        <f t="shared" si="53"/>
        <v>0</v>
      </c>
      <c r="P250">
        <f t="shared" si="48"/>
        <v>-86.194711316927112</v>
      </c>
      <c r="Q250">
        <f t="shared" si="54"/>
        <v>1.4114231673431753E-3</v>
      </c>
      <c r="W250">
        <v>245</v>
      </c>
      <c r="X250">
        <f t="shared" si="49"/>
        <v>5.104166666666667</v>
      </c>
      <c r="Y250">
        <v>0</v>
      </c>
      <c r="Z250">
        <f t="shared" si="55"/>
        <v>1.4173392307672156E-15</v>
      </c>
    </row>
    <row r="251" spans="5:26" x14ac:dyDescent="0.4">
      <c r="E251">
        <v>12236.4498</v>
      </c>
      <c r="F251">
        <f t="shared" si="43"/>
        <v>1.6017475332375122</v>
      </c>
      <c r="G251">
        <f t="shared" si="44"/>
        <v>1.0271391459533161</v>
      </c>
      <c r="H251">
        <f t="shared" si="45"/>
        <v>-0.87655643480623135</v>
      </c>
      <c r="I251">
        <f t="shared" si="46"/>
        <v>5.9608209019745007E-2</v>
      </c>
      <c r="J251">
        <f t="shared" si="47"/>
        <v>6.1482307420382916E-2</v>
      </c>
      <c r="K251">
        <f t="shared" si="56"/>
        <v>6.3417660106643958E-2</v>
      </c>
      <c r="L251">
        <f t="shared" si="50"/>
        <v>-23.955795719694759</v>
      </c>
      <c r="M251">
        <f t="shared" si="51"/>
        <v>-1.507336080717151</v>
      </c>
      <c r="N251">
        <f t="shared" si="52"/>
        <v>-86.363995732883538</v>
      </c>
      <c r="O251">
        <f t="shared" si="53"/>
        <v>0</v>
      </c>
      <c r="P251">
        <f t="shared" si="48"/>
        <v>-86.363995732883538</v>
      </c>
      <c r="Q251">
        <f t="shared" si="54"/>
        <v>1.3489947793194031E-3</v>
      </c>
      <c r="W251">
        <v>246</v>
      </c>
      <c r="X251">
        <f t="shared" si="49"/>
        <v>5.125</v>
      </c>
      <c r="Y251">
        <v>0</v>
      </c>
      <c r="Z251">
        <f t="shared" si="55"/>
        <v>1.2429731454591076E-15</v>
      </c>
    </row>
    <row r="252" spans="5:26" x14ac:dyDescent="0.4">
      <c r="E252">
        <v>12595.252500000001</v>
      </c>
      <c r="F252">
        <f t="shared" si="43"/>
        <v>1.6487146968378532</v>
      </c>
      <c r="G252">
        <f t="shared" si="44"/>
        <v>1.0682634532681818</v>
      </c>
      <c r="H252">
        <f t="shared" si="45"/>
        <v>-0.87431562812933239</v>
      </c>
      <c r="I252">
        <f t="shared" si="46"/>
        <v>5.6723720121615126E-2</v>
      </c>
      <c r="J252">
        <f t="shared" si="47"/>
        <v>6.1325135606329441E-2</v>
      </c>
      <c r="K252">
        <f t="shared" si="56"/>
        <v>6.0514426097631649E-2</v>
      </c>
      <c r="L252">
        <f t="shared" si="50"/>
        <v>-24.362821621741798</v>
      </c>
      <c r="M252">
        <f t="shared" si="51"/>
        <v>-1.510244905772224</v>
      </c>
      <c r="N252">
        <f t="shared" si="52"/>
        <v>-86.530659131881137</v>
      </c>
      <c r="O252">
        <f t="shared" si="53"/>
        <v>0</v>
      </c>
      <c r="P252">
        <f t="shared" si="48"/>
        <v>-86.530659131881137</v>
      </c>
      <c r="Q252">
        <f t="shared" si="54"/>
        <v>1.2902742540801446E-3</v>
      </c>
      <c r="W252">
        <v>247</v>
      </c>
      <c r="X252">
        <f t="shared" si="49"/>
        <v>5.145833333333333</v>
      </c>
      <c r="Y252">
        <v>0</v>
      </c>
      <c r="Z252">
        <f t="shared" si="55"/>
        <v>1.0900581926997097E-15</v>
      </c>
    </row>
    <row r="253" spans="5:26" x14ac:dyDescent="0.4">
      <c r="E253">
        <v>12964.5761</v>
      </c>
      <c r="F253">
        <f t="shared" si="43"/>
        <v>1.6970590430277421</v>
      </c>
      <c r="G253">
        <f t="shared" si="44"/>
        <v>1.11043545157817</v>
      </c>
      <c r="H253">
        <f t="shared" si="45"/>
        <v>-0.86999524577897092</v>
      </c>
      <c r="I253">
        <f t="shared" si="46"/>
        <v>5.3765745413232861E-2</v>
      </c>
      <c r="J253">
        <f t="shared" si="47"/>
        <v>6.1022100838354409E-2</v>
      </c>
      <c r="K253">
        <f t="shared" si="56"/>
        <v>5.7653399115349314E-2</v>
      </c>
      <c r="L253">
        <f t="shared" si="50"/>
        <v>-24.783501651680012</v>
      </c>
      <c r="M253">
        <f t="shared" si="51"/>
        <v>-1.5131109406505732</v>
      </c>
      <c r="N253">
        <f t="shared" si="52"/>
        <v>-86.694870834347839</v>
      </c>
      <c r="O253">
        <f t="shared" si="53"/>
        <v>0</v>
      </c>
      <c r="P253">
        <f t="shared" si="48"/>
        <v>-86.694870834347839</v>
      </c>
      <c r="Q253">
        <f t="shared" si="54"/>
        <v>1.2350784460106537E-3</v>
      </c>
      <c r="W253">
        <v>248</v>
      </c>
      <c r="X253">
        <f t="shared" si="49"/>
        <v>5.166666666666667</v>
      </c>
      <c r="Y253">
        <v>0</v>
      </c>
      <c r="Z253">
        <f t="shared" si="55"/>
        <v>9.5595537829006855E-16</v>
      </c>
    </row>
    <row r="254" spans="5:26" x14ac:dyDescent="0.4">
      <c r="E254">
        <v>13344.729300000001</v>
      </c>
      <c r="F254">
        <f t="shared" si="43"/>
        <v>1.746820980542686</v>
      </c>
      <c r="G254">
        <f t="shared" si="44"/>
        <v>1.153573530904989</v>
      </c>
      <c r="H254">
        <f t="shared" si="45"/>
        <v>-0.86342509069904883</v>
      </c>
      <c r="I254">
        <f t="shared" si="46"/>
        <v>5.0740009077976073E-2</v>
      </c>
      <c r="J254">
        <f t="shared" si="47"/>
        <v>6.0561265370855211E-2</v>
      </c>
      <c r="K254">
        <f t="shared" si="56"/>
        <v>5.4831628432671912E-2</v>
      </c>
      <c r="L254">
        <f t="shared" si="50"/>
        <v>-25.21937711814228</v>
      </c>
      <c r="M254">
        <f t="shared" si="51"/>
        <v>-1.5159371858400026</v>
      </c>
      <c r="N254">
        <f t="shared" si="52"/>
        <v>-86.856802755571294</v>
      </c>
      <c r="O254">
        <f t="shared" si="53"/>
        <v>0</v>
      </c>
      <c r="P254">
        <f t="shared" si="48"/>
        <v>-86.856802755571294</v>
      </c>
      <c r="Q254">
        <f t="shared" si="54"/>
        <v>1.183235843568794E-3</v>
      </c>
      <c r="W254">
        <v>249</v>
      </c>
      <c r="X254">
        <f t="shared" si="49"/>
        <v>5.1875</v>
      </c>
      <c r="Y254">
        <v>0</v>
      </c>
      <c r="Z254">
        <f t="shared" si="55"/>
        <v>8.3835036643172726E-16</v>
      </c>
    </row>
    <row r="255" spans="5:26" x14ac:dyDescent="0.4">
      <c r="E255">
        <v>13736.029399999999</v>
      </c>
      <c r="F255">
        <f t="shared" si="43"/>
        <v>1.7980420438555587</v>
      </c>
      <c r="G255">
        <f t="shared" si="44"/>
        <v>1.1975783328274399</v>
      </c>
      <c r="H255">
        <f t="shared" si="45"/>
        <v>-0.85442993805250977</v>
      </c>
      <c r="I255">
        <f t="shared" si="46"/>
        <v>4.7653480187948308E-2</v>
      </c>
      <c r="J255">
        <f t="shared" si="47"/>
        <v>5.9930338806007122E-2</v>
      </c>
      <c r="K255">
        <f t="shared" si="56"/>
        <v>5.2046108970803764E-2</v>
      </c>
      <c r="L255">
        <f t="shared" si="50"/>
        <v>-25.672234666267734</v>
      </c>
      <c r="M255">
        <f t="shared" si="51"/>
        <v>-1.5187266920745865</v>
      </c>
      <c r="N255">
        <f t="shared" si="52"/>
        <v>-87.01662968973838</v>
      </c>
      <c r="O255">
        <f t="shared" si="53"/>
        <v>0</v>
      </c>
      <c r="P255">
        <f t="shared" si="48"/>
        <v>-87.01662968973838</v>
      </c>
      <c r="Q255">
        <f t="shared" si="54"/>
        <v>1.1345862319475106E-3</v>
      </c>
      <c r="W255">
        <v>250</v>
      </c>
      <c r="X255">
        <f t="shared" si="49"/>
        <v>5.208333333333333</v>
      </c>
      <c r="Y255">
        <v>0</v>
      </c>
      <c r="Z255">
        <f t="shared" si="55"/>
        <v>7.3521353910197783E-16</v>
      </c>
    </row>
    <row r="256" spans="5:26" x14ac:dyDescent="0.4">
      <c r="E256">
        <v>14138.8035</v>
      </c>
      <c r="F256">
        <f t="shared" si="43"/>
        <v>1.8507650502562356</v>
      </c>
      <c r="G256">
        <f t="shared" si="44"/>
        <v>1.242331038501177</v>
      </c>
      <c r="H256">
        <f t="shared" si="45"/>
        <v>-0.84283057871806444</v>
      </c>
      <c r="I256">
        <f t="shared" si="46"/>
        <v>4.4514492783520834E-2</v>
      </c>
      <c r="J256">
        <f t="shared" si="47"/>
        <v>5.9116751285384447E-2</v>
      </c>
      <c r="K256">
        <f t="shared" si="56"/>
        <v>4.9293762600061145E-2</v>
      </c>
      <c r="L256">
        <f t="shared" si="50"/>
        <v>-26.144160616382926</v>
      </c>
      <c r="M256">
        <f t="shared" si="51"/>
        <v>-1.5214825793876949</v>
      </c>
      <c r="N256">
        <f t="shared" si="52"/>
        <v>-87.174530401593145</v>
      </c>
      <c r="O256">
        <f t="shared" si="53"/>
        <v>0</v>
      </c>
      <c r="P256">
        <f t="shared" si="48"/>
        <v>-87.174530401593145</v>
      </c>
      <c r="Q256">
        <f t="shared" si="54"/>
        <v>1.0889803701018956E-3</v>
      </c>
      <c r="W256">
        <v>251</v>
      </c>
      <c r="X256">
        <f t="shared" si="49"/>
        <v>5.229166666666667</v>
      </c>
      <c r="Y256">
        <v>0</v>
      </c>
      <c r="Z256">
        <f t="shared" si="55"/>
        <v>6.4476496906603951E-16</v>
      </c>
    </row>
    <row r="257" spans="5:26" x14ac:dyDescent="0.4">
      <c r="E257">
        <v>14553.3878</v>
      </c>
      <c r="F257">
        <f t="shared" si="43"/>
        <v>1.9050340082218051</v>
      </c>
      <c r="G257">
        <f t="shared" si="44"/>
        <v>1.2876913682543052</v>
      </c>
      <c r="H257">
        <f t="shared" si="45"/>
        <v>-0.82844516612462171</v>
      </c>
      <c r="I257">
        <f t="shared" si="46"/>
        <v>4.133288618315599E-2</v>
      </c>
      <c r="J257">
        <f t="shared" si="47"/>
        <v>5.8107747957909461E-2</v>
      </c>
      <c r="K257">
        <f t="shared" si="56"/>
        <v>4.6571431647675236E-2</v>
      </c>
      <c r="L257">
        <f t="shared" si="50"/>
        <v>-26.637608225185353</v>
      </c>
      <c r="M257">
        <f t="shared" si="51"/>
        <v>-1.524208043912425</v>
      </c>
      <c r="N257">
        <f t="shared" si="52"/>
        <v>-87.330688016072799</v>
      </c>
      <c r="O257">
        <f t="shared" si="53"/>
        <v>0</v>
      </c>
      <c r="P257">
        <f t="shared" si="48"/>
        <v>-87.330688016072799</v>
      </c>
      <c r="Q257">
        <f t="shared" si="54"/>
        <v>1.0462797345012092E-3</v>
      </c>
      <c r="W257">
        <v>252</v>
      </c>
      <c r="X257">
        <f t="shared" si="49"/>
        <v>5.25</v>
      </c>
      <c r="Y257">
        <v>0</v>
      </c>
      <c r="Z257">
        <f t="shared" si="55"/>
        <v>5.6544370203316967E-16</v>
      </c>
    </row>
    <row r="258" spans="5:26" x14ac:dyDescent="0.4">
      <c r="E258">
        <v>14980.1288</v>
      </c>
      <c r="F258">
        <f t="shared" si="43"/>
        <v>1.9608942744962035</v>
      </c>
      <c r="G258">
        <f t="shared" si="44"/>
        <v>1.3334957376459893</v>
      </c>
      <c r="H258">
        <f t="shared" si="45"/>
        <v>-0.81109081465347876</v>
      </c>
      <c r="I258">
        <f t="shared" si="46"/>
        <v>3.8120134318800764E-2</v>
      </c>
      <c r="J258">
        <f t="shared" si="47"/>
        <v>5.6890501092947424E-2</v>
      </c>
      <c r="K258">
        <f t="shared" si="56"/>
        <v>4.3875857222995411E-2</v>
      </c>
      <c r="L258">
        <f t="shared" si="50"/>
        <v>-27.155487708605641</v>
      </c>
      <c r="M258">
        <f t="shared" si="51"/>
        <v>-1.5269063798608391</v>
      </c>
      <c r="N258">
        <f t="shared" si="52"/>
        <v>-87.485291277625365</v>
      </c>
      <c r="O258">
        <f t="shared" si="53"/>
        <v>0</v>
      </c>
      <c r="P258">
        <f t="shared" si="48"/>
        <v>-87.485291277625365</v>
      </c>
      <c r="Q258">
        <f t="shared" si="54"/>
        <v>1.006356324591927E-3</v>
      </c>
      <c r="W258">
        <v>253</v>
      </c>
      <c r="X258">
        <f t="shared" si="49"/>
        <v>5.270833333333333</v>
      </c>
      <c r="Y258">
        <v>0</v>
      </c>
      <c r="Z258">
        <f t="shared" si="55"/>
        <v>4.9588081783057949E-16</v>
      </c>
    </row>
    <row r="259" spans="5:26" x14ac:dyDescent="0.4">
      <c r="E259">
        <v>15419.382900000001</v>
      </c>
      <c r="F259">
        <f t="shared" si="43"/>
        <v>2.0183925017303368</v>
      </c>
      <c r="G259">
        <f t="shared" si="44"/>
        <v>1.3795552046255315</v>
      </c>
      <c r="H259">
        <f t="shared" si="45"/>
        <v>-0.79058558251776723</v>
      </c>
      <c r="I259">
        <f t="shared" si="46"/>
        <v>3.4889489723645646E-2</v>
      </c>
      <c r="J259">
        <f t="shared" si="47"/>
        <v>5.5452249160916581E-2</v>
      </c>
      <c r="K259">
        <f t="shared" si="56"/>
        <v>4.1203666265621018E-2</v>
      </c>
      <c r="L259">
        <f t="shared" si="50"/>
        <v>-27.701282782207066</v>
      </c>
      <c r="M259">
        <f t="shared" si="51"/>
        <v>-1.5295809927465007</v>
      </c>
      <c r="N259">
        <f t="shared" si="52"/>
        <v>-87.638535307805071</v>
      </c>
      <c r="O259">
        <f t="shared" si="53"/>
        <v>0</v>
      </c>
      <c r="P259">
        <f t="shared" si="48"/>
        <v>-87.638535307805071</v>
      </c>
      <c r="Q259">
        <f t="shared" si="54"/>
        <v>9.6909251754348155E-4</v>
      </c>
      <c r="W259">
        <v>254</v>
      </c>
      <c r="X259">
        <f t="shared" si="49"/>
        <v>5.291666666666667</v>
      </c>
      <c r="Y259">
        <v>0</v>
      </c>
      <c r="Z259">
        <f t="shared" si="55"/>
        <v>4.3487580568701723E-16</v>
      </c>
    </row>
    <row r="260" spans="5:26" x14ac:dyDescent="0.4">
      <c r="E260">
        <v>15871.516900000001</v>
      </c>
      <c r="F260">
        <f t="shared" si="43"/>
        <v>2.0775767039319271</v>
      </c>
      <c r="G260">
        <f t="shared" si="44"/>
        <v>1.4256535172760059</v>
      </c>
      <c r="H260">
        <f t="shared" si="45"/>
        <v>-0.7667508068948159</v>
      </c>
      <c r="I260">
        <f t="shared" si="46"/>
        <v>3.165612046480959E-2</v>
      </c>
      <c r="J260">
        <f t="shared" si="47"/>
        <v>5.37804606211746E-2</v>
      </c>
      <c r="K260">
        <f t="shared" si="56"/>
        <v>3.8551349842638159E-2</v>
      </c>
      <c r="L260">
        <f t="shared" si="50"/>
        <v>-28.279208217917599</v>
      </c>
      <c r="M260">
        <f t="shared" si="51"/>
        <v>-1.5322354213485574</v>
      </c>
      <c r="N260">
        <f t="shared" si="52"/>
        <v>-87.790622863721737</v>
      </c>
      <c r="O260">
        <f t="shared" si="53"/>
        <v>0</v>
      </c>
      <c r="P260">
        <f t="shared" si="48"/>
        <v>-87.790622863721737</v>
      </c>
      <c r="Q260">
        <f t="shared" si="54"/>
        <v>9.3438103107009981E-4</v>
      </c>
      <c r="W260">
        <v>255</v>
      </c>
      <c r="X260">
        <f t="shared" si="49"/>
        <v>5.3125</v>
      </c>
      <c r="Y260">
        <v>0</v>
      </c>
      <c r="Z260">
        <f t="shared" si="55"/>
        <v>3.813758459125258E-16</v>
      </c>
    </row>
    <row r="261" spans="5:26" x14ac:dyDescent="0.4">
      <c r="E261">
        <v>16336.9087</v>
      </c>
      <c r="F261">
        <f t="shared" ref="F261:F268" si="57">2*PI()*E261/$B$6</f>
        <v>2.1384963480952988</v>
      </c>
      <c r="G261">
        <f t="shared" ref="G261:G268" si="58">1+SUM(a1_*COS(F261),a2_*COS(2*F261))</f>
        <v>1.4715452180512463</v>
      </c>
      <c r="H261">
        <f t="shared" ref="H261:H268" si="59">SUM(a1_*SIN(F261),a2_*SIN(2*F261))</f>
        <v>-0.73941383810170136</v>
      </c>
      <c r="I261">
        <f t="shared" ref="I261:I268" si="60">SUM(b0_,b1_*COS(F261),b2_*COS(2*F261))</f>
        <v>2.8437243113539831E-2</v>
      </c>
      <c r="J261">
        <f t="shared" ref="J261:J268" si="61">SUM(b1_*SIN(F261),b2_*SIN(2*F261))</f>
        <v>5.1863025699085172E-2</v>
      </c>
      <c r="K261">
        <f t="shared" si="56"/>
        <v>3.591523755398119E-2</v>
      </c>
      <c r="L261">
        <f t="shared" si="50"/>
        <v>-28.894425133386029</v>
      </c>
      <c r="M261">
        <f t="shared" si="51"/>
        <v>-1.5348733635524876</v>
      </c>
      <c r="N261">
        <f t="shared" si="52"/>
        <v>-87.94176581860637</v>
      </c>
      <c r="O261">
        <f t="shared" si="53"/>
        <v>0</v>
      </c>
      <c r="P261">
        <f t="shared" ref="P261:P268" si="62">N261+O261</f>
        <v>-87.94176581860637</v>
      </c>
      <c r="Q261">
        <f t="shared" si="54"/>
        <v>9.0212492215420491E-4</v>
      </c>
      <c r="W261">
        <v>256</v>
      </c>
      <c r="X261">
        <f t="shared" ref="X261:X268" si="63">W261/Fs*1000</f>
        <v>5.333333333333333</v>
      </c>
      <c r="Y261">
        <v>0</v>
      </c>
      <c r="Z261">
        <f t="shared" si="55"/>
        <v>3.3445764041923756E-16</v>
      </c>
    </row>
    <row r="262" spans="5:26" x14ac:dyDescent="0.4">
      <c r="E262">
        <v>16815.946899999999</v>
      </c>
      <c r="F262">
        <f t="shared" si="57"/>
        <v>2.2012023018415019</v>
      </c>
      <c r="G262">
        <f t="shared" si="58"/>
        <v>1.5169537259123138</v>
      </c>
      <c r="H262">
        <f t="shared" si="59"/>
        <v>-0.70841129431190086</v>
      </c>
      <c r="I262">
        <f t="shared" si="60"/>
        <v>2.5252257265558256E-2</v>
      </c>
      <c r="J262">
        <f t="shared" si="61"/>
        <v>4.9688484674216923E-2</v>
      </c>
      <c r="K262">
        <f t="shared" si="56"/>
        <v>3.3291474639428019E-2</v>
      </c>
      <c r="L262">
        <f t="shared" ref="L262:L268" si="64">20*LOG10(K262)</f>
        <v>-29.553339348544412</v>
      </c>
      <c r="M262">
        <f t="shared" ref="M262:M268" si="65">ATAN2(J262,I262)-ATAN2(H262,G262)</f>
        <v>-1.5374986994724875</v>
      </c>
      <c r="N262">
        <f t="shared" ref="N262:N268" si="66">DEGREES(M262)</f>
        <v>-88.09218648662646</v>
      </c>
      <c r="O262">
        <f t="shared" si="53"/>
        <v>0</v>
      </c>
      <c r="P262">
        <f t="shared" si="62"/>
        <v>-88.09218648662646</v>
      </c>
      <c r="Q262">
        <f t="shared" si="54"/>
        <v>8.7223772330618685E-4</v>
      </c>
      <c r="W262">
        <v>257</v>
      </c>
      <c r="X262">
        <f t="shared" si="63"/>
        <v>5.354166666666667</v>
      </c>
      <c r="Y262">
        <v>0</v>
      </c>
      <c r="Z262">
        <f t="shared" si="55"/>
        <v>2.933114785157663E-16</v>
      </c>
    </row>
    <row r="263" spans="5:26" x14ac:dyDescent="0.4">
      <c r="E263">
        <v>17309.031599999998</v>
      </c>
      <c r="F263">
        <f t="shared" si="57"/>
        <v>2.2657469381380659</v>
      </c>
      <c r="G263">
        <f t="shared" si="58"/>
        <v>1.5615696905555927</v>
      </c>
      <c r="H263">
        <f t="shared" si="59"/>
        <v>-0.67359275478035097</v>
      </c>
      <c r="I263">
        <f t="shared" si="60"/>
        <v>2.2122860976702775E-2</v>
      </c>
      <c r="J263">
        <f t="shared" si="61"/>
        <v>4.7246286925841798E-2</v>
      </c>
      <c r="K263">
        <f t="shared" si="56"/>
        <v>3.0675987650401543E-2</v>
      </c>
      <c r="L263">
        <f t="shared" si="64"/>
        <v>-30.264028914829666</v>
      </c>
      <c r="M263">
        <f t="shared" si="65"/>
        <v>-1.540115526005742</v>
      </c>
      <c r="N263">
        <f t="shared" si="66"/>
        <v>-88.242119602699802</v>
      </c>
      <c r="O263">
        <f t="shared" ref="O263:O268" si="67">IF((N263-N262)&gt;180,O262-360,IF((N263-N262)&lt;(-180),O262+360,O262))</f>
        <v>0</v>
      </c>
      <c r="P263">
        <f t="shared" si="62"/>
        <v>-88.242119602699802</v>
      </c>
      <c r="Q263">
        <f t="shared" ref="Q263:Q268" si="68">-(P263-P262)/((E263-E262)*360)*1000</f>
        <v>8.4464368491154931E-4</v>
      </c>
      <c r="W263">
        <v>258</v>
      </c>
      <c r="X263">
        <f t="shared" si="63"/>
        <v>5.375</v>
      </c>
      <c r="Y263">
        <v>0</v>
      </c>
      <c r="Z263">
        <f t="shared" ref="Z263:Z268" si="69" xml:space="preserve"> b0_*Y263 + b1_*Y262 + b2_*Y261 - a1_*Z262 - a2_*Z261</f>
        <v>2.5722726298393273E-16</v>
      </c>
    </row>
    <row r="264" spans="5:26" x14ac:dyDescent="0.4">
      <c r="E264">
        <v>17816.574799999999</v>
      </c>
      <c r="F264">
        <f t="shared" si="57"/>
        <v>2.3321841876588763</v>
      </c>
      <c r="G264">
        <f t="shared" si="58"/>
        <v>1.605049523424549</v>
      </c>
      <c r="H264">
        <f t="shared" si="59"/>
        <v>-0.63482500805104747</v>
      </c>
      <c r="I264">
        <f t="shared" si="60"/>
        <v>1.907315379883353E-2</v>
      </c>
      <c r="J264">
        <f t="shared" si="61"/>
        <v>4.4527088905313338E-2</v>
      </c>
      <c r="K264">
        <f t="shared" si="56"/>
        <v>2.8064447391540414E-2</v>
      </c>
      <c r="L264">
        <f t="shared" si="64"/>
        <v>-31.036870098401565</v>
      </c>
      <c r="M264">
        <f t="shared" si="65"/>
        <v>-1.5427281941088054</v>
      </c>
      <c r="N264">
        <f t="shared" si="66"/>
        <v>-88.391814458273785</v>
      </c>
      <c r="O264">
        <f t="shared" si="67"/>
        <v>0</v>
      </c>
      <c r="P264">
        <f t="shared" si="62"/>
        <v>-88.391814458273785</v>
      </c>
      <c r="Q264">
        <f t="shared" si="68"/>
        <v>8.1927812895742677E-4</v>
      </c>
      <c r="W264">
        <v>259</v>
      </c>
      <c r="X264">
        <f t="shared" si="63"/>
        <v>5.395833333333333</v>
      </c>
      <c r="Y264">
        <v>0</v>
      </c>
      <c r="Z264">
        <f t="shared" si="69"/>
        <v>2.2558225527695703E-16</v>
      </c>
    </row>
    <row r="265" spans="5:26" x14ac:dyDescent="0.4">
      <c r="E265">
        <v>18339.000400000001</v>
      </c>
      <c r="F265">
        <f t="shared" si="57"/>
        <v>2.4005695387841781</v>
      </c>
      <c r="G265">
        <f t="shared" si="58"/>
        <v>1.6470142026064769</v>
      </c>
      <c r="H265">
        <f t="shared" si="59"/>
        <v>-0.59199690731353594</v>
      </c>
      <c r="I265">
        <f t="shared" si="60"/>
        <v>1.612972060524643E-2</v>
      </c>
      <c r="J265">
        <f t="shared" si="61"/>
        <v>4.1523094694310952E-2</v>
      </c>
      <c r="K265">
        <f t="shared" si="56"/>
        <v>2.5452227495772882E-2</v>
      </c>
      <c r="L265">
        <f t="shared" si="64"/>
        <v>-31.885484072603369</v>
      </c>
      <c r="M265">
        <f t="shared" si="65"/>
        <v>-1.5453413504381635</v>
      </c>
      <c r="N265">
        <f t="shared" si="66"/>
        <v>-88.541537287153901</v>
      </c>
      <c r="O265">
        <f t="shared" si="67"/>
        <v>0</v>
      </c>
      <c r="P265">
        <f t="shared" si="62"/>
        <v>-88.541537287153901</v>
      </c>
      <c r="Q265">
        <f t="shared" si="68"/>
        <v>7.9608799203026697E-4</v>
      </c>
      <c r="W265">
        <v>260</v>
      </c>
      <c r="X265">
        <f t="shared" si="63"/>
        <v>5.416666666666667</v>
      </c>
      <c r="Y265">
        <v>0</v>
      </c>
      <c r="Z265">
        <f t="shared" si="69"/>
        <v>1.9783032834671495E-16</v>
      </c>
    </row>
    <row r="266" spans="5:26" x14ac:dyDescent="0.4">
      <c r="E266">
        <v>18876.744900000002</v>
      </c>
      <c r="F266">
        <f t="shared" si="57"/>
        <v>2.4709601292303582</v>
      </c>
      <c r="G266">
        <f t="shared" si="58"/>
        <v>1.6870485481750319</v>
      </c>
      <c r="H266">
        <f t="shared" si="59"/>
        <v>-0.54502477842192376</v>
      </c>
      <c r="I266">
        <f t="shared" si="60"/>
        <v>1.3321682418676199E-2</v>
      </c>
      <c r="J266">
        <f t="shared" si="61"/>
        <v>3.8228435327236257E-2</v>
      </c>
      <c r="K266">
        <f t="shared" si="56"/>
        <v>2.28343515964879E-2</v>
      </c>
      <c r="L266">
        <f t="shared" si="64"/>
        <v>-32.828226321880088</v>
      </c>
      <c r="M266">
        <f t="shared" si="65"/>
        <v>-1.547959990398547</v>
      </c>
      <c r="N266">
        <f t="shared" si="66"/>
        <v>-88.691574304948176</v>
      </c>
      <c r="O266">
        <f t="shared" si="67"/>
        <v>0</v>
      </c>
      <c r="P266">
        <f t="shared" si="62"/>
        <v>-88.691574304948176</v>
      </c>
      <c r="Q266">
        <f t="shared" si="68"/>
        <v>7.7503255518743047E-4</v>
      </c>
      <c r="W266">
        <v>261</v>
      </c>
      <c r="X266">
        <f t="shared" si="63"/>
        <v>5.4375</v>
      </c>
      <c r="Y266">
        <v>0</v>
      </c>
      <c r="Z266">
        <f t="shared" si="69"/>
        <v>1.734925416261978E-16</v>
      </c>
    </row>
    <row r="267" spans="5:26" x14ac:dyDescent="0.4">
      <c r="E267">
        <v>19430.257300000001</v>
      </c>
      <c r="F267">
        <f t="shared" si="57"/>
        <v>2.5434147329599774</v>
      </c>
      <c r="G267">
        <f t="shared" si="58"/>
        <v>1.7247009602567667</v>
      </c>
      <c r="H267">
        <f t="shared" si="59"/>
        <v>-0.49385851703317485</v>
      </c>
      <c r="I267">
        <f t="shared" si="60"/>
        <v>1.0680714783500619E-2</v>
      </c>
      <c r="J267">
        <f t="shared" si="61"/>
        <v>3.4639596448938437E-2</v>
      </c>
      <c r="K267">
        <f t="shared" si="56"/>
        <v>2.020543505513564E-2</v>
      </c>
      <c r="L267">
        <f t="shared" si="64"/>
        <v>-33.890635881402062</v>
      </c>
      <c r="M267">
        <f t="shared" si="65"/>
        <v>-1.5505895166432926</v>
      </c>
      <c r="N267">
        <f t="shared" si="66"/>
        <v>-88.842235060890985</v>
      </c>
      <c r="O267">
        <f t="shared" si="67"/>
        <v>0</v>
      </c>
      <c r="P267">
        <f t="shared" si="62"/>
        <v>-88.842235060890985</v>
      </c>
      <c r="Q267">
        <f t="shared" si="68"/>
        <v>7.5608441625000004E-4</v>
      </c>
      <c r="W267">
        <v>262</v>
      </c>
      <c r="X267">
        <f t="shared" si="63"/>
        <v>5.458333333333333</v>
      </c>
      <c r="Y267">
        <v>0</v>
      </c>
      <c r="Z267">
        <f t="shared" si="69"/>
        <v>1.5214887551096658E-16</v>
      </c>
    </row>
    <row r="268" spans="5:26" x14ac:dyDescent="0.4">
      <c r="E268">
        <v>20000</v>
      </c>
      <c r="F268">
        <f t="shared" si="57"/>
        <v>2.6179938779914944</v>
      </c>
      <c r="G268">
        <f t="shared" si="58"/>
        <v>1.7594838954727512</v>
      </c>
      <c r="H268">
        <f t="shared" si="59"/>
        <v>-0.43848823149637839</v>
      </c>
      <c r="I268">
        <f t="shared" si="60"/>
        <v>8.2410143477777767E-3</v>
      </c>
      <c r="J268">
        <f t="shared" si="61"/>
        <v>3.0755884251810774E-2</v>
      </c>
      <c r="K268">
        <f t="shared" si="56"/>
        <v>1.7559610139986505E-2</v>
      </c>
      <c r="L268">
        <f t="shared" si="64"/>
        <v>-35.109702611345618</v>
      </c>
      <c r="M268">
        <f t="shared" si="65"/>
        <v>-1.5532358141415814</v>
      </c>
      <c r="N268">
        <f t="shared" si="66"/>
        <v>-88.993856738878961</v>
      </c>
      <c r="O268">
        <f t="shared" si="67"/>
        <v>0</v>
      </c>
      <c r="P268">
        <f t="shared" si="62"/>
        <v>-88.993856738878961</v>
      </c>
      <c r="Q268">
        <f t="shared" si="68"/>
        <v>7.3923075757596779E-4</v>
      </c>
      <c r="W268">
        <v>263</v>
      </c>
      <c r="X268">
        <f t="shared" si="63"/>
        <v>5.479166666666667</v>
      </c>
      <c r="Y268">
        <v>0</v>
      </c>
      <c r="Z268">
        <f t="shared" si="69"/>
        <v>1.3343098269393275E-16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0B7E9-A1A6-4830-920D-9DB98FBDF8D2}">
  <dimension ref="A2:Z268"/>
  <sheetViews>
    <sheetView workbookViewId="0"/>
  </sheetViews>
  <sheetFormatPr defaultRowHeight="14.6" x14ac:dyDescent="0.4"/>
  <cols>
    <col min="1" max="1" width="15.15234375" customWidth="1"/>
    <col min="2" max="2" width="9.23046875" customWidth="1"/>
    <col min="5" max="5" width="9.23046875" customWidth="1"/>
    <col min="6" max="9" width="0" hidden="1" customWidth="1"/>
    <col min="10" max="10" width="9.53515625" hidden="1" customWidth="1"/>
    <col min="11" max="11" width="0" hidden="1" customWidth="1"/>
    <col min="12" max="12" width="14" customWidth="1"/>
    <col min="13" max="13" width="10.4609375" hidden="1" customWidth="1"/>
    <col min="14" max="15" width="11.07421875" hidden="1" customWidth="1"/>
    <col min="16" max="16" width="11.07421875" customWidth="1"/>
    <col min="23" max="23" width="9.23046875" hidden="1" customWidth="1"/>
    <col min="25" max="25" width="0" hidden="1" customWidth="1"/>
  </cols>
  <sheetData>
    <row r="2" spans="1:26" ht="15" thickBot="1" x14ac:dyDescent="0.45"/>
    <row r="3" spans="1:26" ht="15" thickBot="1" x14ac:dyDescent="0.45">
      <c r="A3" s="2" t="s">
        <v>0</v>
      </c>
      <c r="B3" s="3"/>
      <c r="E3" s="1" t="s">
        <v>10</v>
      </c>
      <c r="G3" t="s">
        <v>26</v>
      </c>
      <c r="X3" s="1" t="s">
        <v>41</v>
      </c>
    </row>
    <row r="4" spans="1:26" x14ac:dyDescent="0.4">
      <c r="A4" s="6" t="s">
        <v>1</v>
      </c>
      <c r="B4" s="3">
        <v>1000</v>
      </c>
      <c r="E4" t="s">
        <v>11</v>
      </c>
      <c r="F4" t="s">
        <v>12</v>
      </c>
      <c r="G4" t="s">
        <v>20</v>
      </c>
      <c r="H4" t="s">
        <v>21</v>
      </c>
      <c r="I4" t="s">
        <v>22</v>
      </c>
      <c r="J4" t="s">
        <v>23</v>
      </c>
      <c r="K4" t="s">
        <v>19</v>
      </c>
      <c r="L4" t="s">
        <v>13</v>
      </c>
      <c r="M4" t="s">
        <v>17</v>
      </c>
      <c r="N4" t="s">
        <v>18</v>
      </c>
      <c r="O4" t="s">
        <v>32</v>
      </c>
      <c r="P4" t="s">
        <v>24</v>
      </c>
      <c r="Q4" t="s">
        <v>25</v>
      </c>
      <c r="W4" t="s">
        <v>42</v>
      </c>
      <c r="X4" t="s">
        <v>43</v>
      </c>
      <c r="Y4" t="s">
        <v>44</v>
      </c>
      <c r="Z4" t="s">
        <v>45</v>
      </c>
    </row>
    <row r="5" spans="1:26" x14ac:dyDescent="0.4">
      <c r="A5" s="7" t="s">
        <v>2</v>
      </c>
      <c r="B5" s="8">
        <v>0.5</v>
      </c>
      <c r="E5">
        <v>10</v>
      </c>
      <c r="F5">
        <f t="shared" ref="F5:F68" si="0">2*PI()*E5/$B$8</f>
        <v>1.308996938995747E-3</v>
      </c>
      <c r="G5">
        <f t="shared" ref="G5:G68" si="1">1+SUM(a1_*COS(F5),a2_*COS(2*F5))</f>
        <v>2.0890138332263719E-2</v>
      </c>
      <c r="H5">
        <f t="shared" ref="H5:H68" si="2">SUM(a1_*SIN(F5),a2_*SIN(2*F5))</f>
        <v>-3.2370768540174329E-4</v>
      </c>
      <c r="I5">
        <f t="shared" ref="I5:I68" si="3">SUM(b0_,b1_*COS(F5),b2_*COS(2*F5))</f>
        <v>2.0888860132177278E-2</v>
      </c>
      <c r="J5">
        <f t="shared" ref="J5:J68" si="4">SUM(b1_*SIN(F5),b2_*SIN(2*F5))</f>
        <v>-4.6853183032150719E-4</v>
      </c>
      <c r="K5">
        <f>SQRT((I5^2+J5^2)/(G5^2+H5^2))</f>
        <v>1.0000702531065413</v>
      </c>
      <c r="L5">
        <f>20*LOG10(K5)</f>
        <v>6.1018929655304744E-4</v>
      </c>
      <c r="M5">
        <f>ATAN2(J5,I5)-ATAN2(H5,G5)</f>
        <v>6.9315083023293589E-3</v>
      </c>
      <c r="N5">
        <f>DEGREES(M5)</f>
        <v>0.3971461713833625</v>
      </c>
      <c r="O5">
        <v>0</v>
      </c>
      <c r="P5">
        <f t="shared" ref="P5:P68" si="5">N5+O5</f>
        <v>0.3971461713833625</v>
      </c>
      <c r="W5">
        <v>0</v>
      </c>
      <c r="X5">
        <f t="shared" ref="X5:X68" si="6">W5/Fs*1000</f>
        <v>0</v>
      </c>
      <c r="Y5">
        <v>1</v>
      </c>
      <c r="Z5">
        <f xml:space="preserve"> b0_*Y5</f>
        <v>1.9119254020245704</v>
      </c>
    </row>
    <row r="6" spans="1:26" ht="15" thickBot="1" x14ac:dyDescent="0.45">
      <c r="A6" s="4" t="s">
        <v>28</v>
      </c>
      <c r="B6" s="5">
        <v>6</v>
      </c>
      <c r="E6">
        <v>10.293200000000001</v>
      </c>
      <c r="F6">
        <f t="shared" si="0"/>
        <v>1.3473767292471023E-3</v>
      </c>
      <c r="G6">
        <f t="shared" si="1"/>
        <v>2.0890076328945906E-2</v>
      </c>
      <c r="H6">
        <f t="shared" si="2"/>
        <v>-3.3319888960293368E-4</v>
      </c>
      <c r="I6">
        <f t="shared" si="3"/>
        <v>2.0888722076471522E-2</v>
      </c>
      <c r="J6">
        <f t="shared" si="4"/>
        <v>-4.8226938598899122E-4</v>
      </c>
      <c r="K6">
        <f t="shared" ref="K6:K69" si="7">SQRT((I6^2+J6^2)/(G6^2+H6^2))</f>
        <v>1.0000744328313158</v>
      </c>
      <c r="L6">
        <f t="shared" ref="L6:L69" si="8">20*LOG10(K6)</f>
        <v>6.4649129846739459E-4</v>
      </c>
      <c r="M6">
        <f t="shared" ref="M6:M69" si="9">ATAN2(J6,I6)-ATAN2(H6,G6)</f>
        <v>7.1346961612279713E-3</v>
      </c>
      <c r="N6">
        <f t="shared" ref="N6:N69" si="10">DEGREES(M6)</f>
        <v>0.40878797814655271</v>
      </c>
      <c r="O6">
        <f>IF((N6-N5)&gt;180,O5-360,IF((N6-N5)&lt;(-180),O5+360,O5))</f>
        <v>0</v>
      </c>
      <c r="P6">
        <f t="shared" si="5"/>
        <v>0.40878797814655271</v>
      </c>
      <c r="Q6">
        <f>-(P6-P5)/((E6-E5)*360)*1000</f>
        <v>-0.11029451609813351</v>
      </c>
      <c r="W6">
        <v>1</v>
      </c>
      <c r="X6">
        <f t="shared" si="6"/>
        <v>2.0833333333333332E-2</v>
      </c>
      <c r="Y6">
        <v>0</v>
      </c>
      <c r="Z6">
        <f xml:space="preserve"> b0_*Y6 + b1_*Y5 - a1_*Z5</f>
        <v>-0.15297925730887973</v>
      </c>
    </row>
    <row r="7" spans="1:26" ht="15" thickBot="1" x14ac:dyDescent="0.45">
      <c r="E7">
        <v>10.595000000000001</v>
      </c>
      <c r="F7">
        <f t="shared" si="0"/>
        <v>1.3868822568659943E-3</v>
      </c>
      <c r="G7">
        <f t="shared" si="1"/>
        <v>2.0890010635715384E-2</v>
      </c>
      <c r="H7">
        <f t="shared" si="2"/>
        <v>-3.429684937876422E-4</v>
      </c>
      <c r="I7">
        <f t="shared" si="3"/>
        <v>2.088857580485759E-2</v>
      </c>
      <c r="J7">
        <f t="shared" si="4"/>
        <v>-4.964099032980368E-4</v>
      </c>
      <c r="K7">
        <f t="shared" si="7"/>
        <v>1.0000788612603986</v>
      </c>
      <c r="L7">
        <f t="shared" si="8"/>
        <v>6.8495319675951393E-4</v>
      </c>
      <c r="M7">
        <f t="shared" si="9"/>
        <v>7.3438398466727506E-3</v>
      </c>
      <c r="N7">
        <f t="shared" si="10"/>
        <v>0.42077102863435023</v>
      </c>
      <c r="O7">
        <f t="shared" ref="O7:O70" si="11">IF((N7-N6)&gt;180,O6-360,IF((N7-N6)&lt;(-180),O6+360,O6))</f>
        <v>0</v>
      </c>
      <c r="P7">
        <f t="shared" si="5"/>
        <v>0.42077102863435023</v>
      </c>
      <c r="Q7">
        <f t="shared" ref="Q7:Q70" si="12">-(P7-P6)/((E7-E6)*360)*1000</f>
        <v>-0.11029241668321108</v>
      </c>
      <c r="W7">
        <v>2</v>
      </c>
      <c r="X7">
        <f t="shared" si="6"/>
        <v>4.1666666666666664E-2</v>
      </c>
      <c r="Y7">
        <v>0</v>
      </c>
      <c r="Z7">
        <f t="shared" ref="Z7:Z70" si="13" xml:space="preserve"> b0_*Y7 + b1_*Y6 + b2_*Y5 - a1_*Z6 - a2_*Z5</f>
        <v>-0.12780787974822361</v>
      </c>
    </row>
    <row r="8" spans="1:26" ht="15" thickBot="1" x14ac:dyDescent="0.45">
      <c r="A8" s="9" t="s">
        <v>3</v>
      </c>
      <c r="B8" s="10">
        <v>48000</v>
      </c>
      <c r="E8">
        <v>10.9057</v>
      </c>
      <c r="F8">
        <f t="shared" si="0"/>
        <v>1.4275527917605919E-3</v>
      </c>
      <c r="G8">
        <f t="shared" si="1"/>
        <v>2.0889941022106062E-2</v>
      </c>
      <c r="H8">
        <f t="shared" si="2"/>
        <v>-3.5302621031733754E-4</v>
      </c>
      <c r="I8">
        <f t="shared" si="3"/>
        <v>2.088842080418285E-2</v>
      </c>
      <c r="J8">
        <f t="shared" si="4"/>
        <v>-5.1096744061643589E-4</v>
      </c>
      <c r="K8">
        <f t="shared" si="7"/>
        <v>1.0000835539230257</v>
      </c>
      <c r="L8">
        <f t="shared" si="8"/>
        <v>7.2570983669909418E-4</v>
      </c>
      <c r="M8">
        <f t="shared" si="9"/>
        <v>7.5591467799740464E-3</v>
      </c>
      <c r="N8">
        <f t="shared" si="10"/>
        <v>0.43310720721241919</v>
      </c>
      <c r="O8">
        <f t="shared" si="11"/>
        <v>0</v>
      </c>
      <c r="P8">
        <f t="shared" si="5"/>
        <v>0.43310720721241919</v>
      </c>
      <c r="Q8">
        <f t="shared" si="12"/>
        <v>-0.11029019220102459</v>
      </c>
      <c r="W8">
        <v>3</v>
      </c>
      <c r="X8">
        <f t="shared" si="6"/>
        <v>6.25E-2</v>
      </c>
      <c r="Y8">
        <v>0</v>
      </c>
      <c r="Z8">
        <f t="shared" si="13"/>
        <v>-0.10671701682799922</v>
      </c>
    </row>
    <row r="9" spans="1:26" ht="15" thickBot="1" x14ac:dyDescent="0.45">
      <c r="E9">
        <v>11.2255</v>
      </c>
      <c r="F9">
        <f t="shared" si="0"/>
        <v>1.4694145138696758E-3</v>
      </c>
      <c r="G9">
        <f t="shared" si="1"/>
        <v>2.0889867268433449E-2</v>
      </c>
      <c r="H9">
        <f t="shared" si="2"/>
        <v>-3.6337851453978982E-4</v>
      </c>
      <c r="I9">
        <f t="shared" si="3"/>
        <v>2.0888256585299914E-2</v>
      </c>
      <c r="J9">
        <f t="shared" si="4"/>
        <v>-5.2595137112841899E-4</v>
      </c>
      <c r="K9">
        <f t="shared" si="7"/>
        <v>1.0000885256205518</v>
      </c>
      <c r="L9">
        <f t="shared" si="8"/>
        <v>7.6888973753602534E-4</v>
      </c>
      <c r="M9">
        <f t="shared" si="9"/>
        <v>7.780755038128806E-3</v>
      </c>
      <c r="N9">
        <f t="shared" si="10"/>
        <v>0.44580442510993251</v>
      </c>
      <c r="O9">
        <f t="shared" si="11"/>
        <v>0</v>
      </c>
      <c r="P9">
        <f t="shared" si="5"/>
        <v>0.44580442510993251</v>
      </c>
      <c r="Q9">
        <f t="shared" si="12"/>
        <v>-0.11028783525739433</v>
      </c>
      <c r="W9">
        <v>4</v>
      </c>
      <c r="X9">
        <f t="shared" si="6"/>
        <v>8.3333333333333329E-2</v>
      </c>
      <c r="Y9">
        <v>0</v>
      </c>
      <c r="Z9">
        <f t="shared" si="13"/>
        <v>-8.9052950985017462E-2</v>
      </c>
    </row>
    <row r="10" spans="1:26" ht="15" thickBot="1" x14ac:dyDescent="0.45">
      <c r="A10" s="9" t="s">
        <v>29</v>
      </c>
      <c r="B10" s="10">
        <v>0</v>
      </c>
      <c r="E10">
        <v>11.5547</v>
      </c>
      <c r="F10">
        <f t="shared" si="0"/>
        <v>1.5125066931014162E-3</v>
      </c>
      <c r="G10">
        <f t="shared" si="1"/>
        <v>2.0889789120496993E-2</v>
      </c>
      <c r="H10">
        <f t="shared" si="2"/>
        <v>-3.7403511902740771E-4</v>
      </c>
      <c r="I10">
        <f t="shared" si="3"/>
        <v>2.0888082582210199E-2</v>
      </c>
      <c r="J10">
        <f t="shared" si="4"/>
        <v>-5.4137575365183297E-4</v>
      </c>
      <c r="K10">
        <f t="shared" si="7"/>
        <v>1.0000937934800826</v>
      </c>
      <c r="L10">
        <f t="shared" si="8"/>
        <v>8.1464161332915998E-4</v>
      </c>
      <c r="M10">
        <f t="shared" si="9"/>
        <v>8.0088719447652945E-3</v>
      </c>
      <c r="N10">
        <f t="shared" si="10"/>
        <v>0.45887456109578312</v>
      </c>
      <c r="O10">
        <f t="shared" si="11"/>
        <v>0</v>
      </c>
      <c r="P10">
        <f t="shared" si="5"/>
        <v>0.45887456109578312</v>
      </c>
      <c r="Q10">
        <f t="shared" si="12"/>
        <v>-0.11028533807420851</v>
      </c>
      <c r="W10">
        <v>5</v>
      </c>
      <c r="X10">
        <f t="shared" si="6"/>
        <v>0.10416666666666667</v>
      </c>
      <c r="Y10">
        <v>0</v>
      </c>
      <c r="Z10">
        <f t="shared" si="13"/>
        <v>-7.4265691707004949E-2</v>
      </c>
    </row>
    <row r="11" spans="1:26" ht="15" thickBot="1" x14ac:dyDescent="0.45">
      <c r="E11">
        <v>11.8935</v>
      </c>
      <c r="F11">
        <f t="shared" si="0"/>
        <v>1.5568555093945916E-3</v>
      </c>
      <c r="G11">
        <f t="shared" si="1"/>
        <v>2.0889706335242675E-2</v>
      </c>
      <c r="H11">
        <f t="shared" si="2"/>
        <v>-3.8500249934907355E-4</v>
      </c>
      <c r="I11">
        <f t="shared" si="3"/>
        <v>2.0887898253732606E-2</v>
      </c>
      <c r="J11">
        <f t="shared" si="4"/>
        <v>-5.5724996184267073E-4</v>
      </c>
      <c r="K11">
        <f t="shared" si="7"/>
        <v>1.0000993738761563</v>
      </c>
      <c r="L11">
        <f t="shared" si="8"/>
        <v>8.6310763673514757E-4</v>
      </c>
      <c r="M11">
        <f t="shared" si="9"/>
        <v>8.243635474491029E-3</v>
      </c>
      <c r="N11">
        <f t="shared" si="10"/>
        <v>0.47232552053266175</v>
      </c>
      <c r="O11">
        <f t="shared" si="11"/>
        <v>0</v>
      </c>
      <c r="P11">
        <f t="shared" si="5"/>
        <v>0.47232552053266175</v>
      </c>
      <c r="Q11">
        <f t="shared" si="12"/>
        <v>-0.11028269248391925</v>
      </c>
      <c r="W11">
        <v>6</v>
      </c>
      <c r="X11">
        <f t="shared" si="6"/>
        <v>0.125</v>
      </c>
      <c r="Y11">
        <v>0</v>
      </c>
      <c r="Z11">
        <f t="shared" si="13"/>
        <v>-6.1892647501242778E-2</v>
      </c>
    </row>
    <row r="12" spans="1:26" x14ac:dyDescent="0.4">
      <c r="A12" s="6" t="s">
        <v>14</v>
      </c>
      <c r="B12" s="3"/>
      <c r="E12">
        <v>12.2422</v>
      </c>
      <c r="F12">
        <f t="shared" si="0"/>
        <v>1.6025002326573736E-3</v>
      </c>
      <c r="G12">
        <f t="shared" si="1"/>
        <v>2.0889618632769835E-2</v>
      </c>
      <c r="H12">
        <f t="shared" si="2"/>
        <v>-3.9629036832285322E-4</v>
      </c>
      <c r="I12">
        <f t="shared" si="3"/>
        <v>2.0887702976643441E-2</v>
      </c>
      <c r="J12">
        <f t="shared" si="4"/>
        <v>-5.7358805504290847E-4</v>
      </c>
      <c r="K12">
        <f t="shared" si="7"/>
        <v>1.0001052856656782</v>
      </c>
      <c r="L12">
        <f t="shared" si="8"/>
        <v>9.144515340768879E-4</v>
      </c>
      <c r="M12">
        <f t="shared" si="9"/>
        <v>8.4852528371905933E-3</v>
      </c>
      <c r="N12">
        <f t="shared" si="10"/>
        <v>0.48616917567242846</v>
      </c>
      <c r="O12">
        <f t="shared" si="11"/>
        <v>0</v>
      </c>
      <c r="P12">
        <f t="shared" si="5"/>
        <v>0.48616917567242846</v>
      </c>
      <c r="Q12">
        <f t="shared" si="12"/>
        <v>-0.11027988990669051</v>
      </c>
      <c r="W12">
        <v>7</v>
      </c>
      <c r="X12">
        <f t="shared" si="6"/>
        <v>0.14583333333333334</v>
      </c>
      <c r="Y12">
        <v>0</v>
      </c>
      <c r="Z12">
        <f t="shared" si="13"/>
        <v>-5.1544850918673897E-2</v>
      </c>
    </row>
    <row r="13" spans="1:26" x14ac:dyDescent="0.4">
      <c r="A13" s="7" t="s">
        <v>4</v>
      </c>
      <c r="B13" s="8">
        <v>1</v>
      </c>
      <c r="E13">
        <v>12.6012</v>
      </c>
      <c r="F13">
        <f t="shared" si="0"/>
        <v>1.649493222767321E-3</v>
      </c>
      <c r="G13">
        <f t="shared" si="1"/>
        <v>2.0889525692188382E-2</v>
      </c>
      <c r="H13">
        <f t="shared" si="2"/>
        <v>-4.079116760454019E-4</v>
      </c>
      <c r="I13">
        <f t="shared" si="3"/>
        <v>2.0887496036453346E-2</v>
      </c>
      <c r="J13">
        <f t="shared" si="4"/>
        <v>-5.9040877834324029E-4</v>
      </c>
      <c r="K13">
        <f t="shared" si="7"/>
        <v>1.000111550467029</v>
      </c>
      <c r="L13">
        <f t="shared" si="8"/>
        <v>9.6886100824450968E-4</v>
      </c>
      <c r="M13">
        <f t="shared" si="9"/>
        <v>8.7340004644045344E-3</v>
      </c>
      <c r="N13">
        <f t="shared" si="10"/>
        <v>0.50042136487568079</v>
      </c>
      <c r="O13">
        <f t="shared" si="11"/>
        <v>0</v>
      </c>
      <c r="P13">
        <f t="shared" si="5"/>
        <v>0.50042136487568079</v>
      </c>
      <c r="Q13">
        <f t="shared" si="12"/>
        <v>-0.11027692048322756</v>
      </c>
      <c r="W13">
        <v>8</v>
      </c>
      <c r="X13">
        <f t="shared" si="6"/>
        <v>0.16666666666666666</v>
      </c>
      <c r="Y13">
        <v>0</v>
      </c>
      <c r="Z13">
        <f t="shared" si="13"/>
        <v>-4.2895339719202188E-2</v>
      </c>
    </row>
    <row r="14" spans="1:26" x14ac:dyDescent="0.4">
      <c r="A14" s="7" t="s">
        <v>5</v>
      </c>
      <c r="B14" s="8">
        <f>B23/a0_raw</f>
        <v>-1.7109243669069214</v>
      </c>
      <c r="E14">
        <v>12.970700000000001</v>
      </c>
      <c r="F14">
        <f t="shared" si="0"/>
        <v>1.6978606596632138E-3</v>
      </c>
      <c r="G14">
        <f t="shared" si="1"/>
        <v>2.0889427228238833E-2</v>
      </c>
      <c r="H14">
        <f t="shared" si="2"/>
        <v>-4.1987289850697928E-4</v>
      </c>
      <c r="I14">
        <f t="shared" si="3"/>
        <v>2.0887276798007282E-2</v>
      </c>
      <c r="J14">
        <f t="shared" si="4"/>
        <v>-6.0772150629870292E-4</v>
      </c>
      <c r="K14">
        <f t="shared" si="7"/>
        <v>1.0001181874951262</v>
      </c>
      <c r="L14">
        <f t="shared" si="8"/>
        <v>1.0265028805578307E-3</v>
      </c>
      <c r="M14">
        <f t="shared" si="9"/>
        <v>8.9900161356533115E-3</v>
      </c>
      <c r="N14">
        <f t="shared" si="10"/>
        <v>0.51508998232744452</v>
      </c>
      <c r="O14">
        <f t="shared" si="11"/>
        <v>0</v>
      </c>
      <c r="P14">
        <f t="shared" si="5"/>
        <v>0.51508998232744452</v>
      </c>
      <c r="Q14">
        <f t="shared" si="12"/>
        <v>-0.11027377425773353</v>
      </c>
      <c r="W14">
        <v>9</v>
      </c>
      <c r="X14">
        <f t="shared" si="6"/>
        <v>0.1875</v>
      </c>
      <c r="Y14">
        <v>0</v>
      </c>
      <c r="Z14">
        <f t="shared" si="13"/>
        <v>-3.5669358665809663E-2</v>
      </c>
    </row>
    <row r="15" spans="1:26" x14ac:dyDescent="0.4">
      <c r="A15" s="7" t="s">
        <v>6</v>
      </c>
      <c r="B15" s="8">
        <f>B24/a0_raw</f>
        <v>0.73181554731896237</v>
      </c>
      <c r="E15">
        <v>13.351000000000001</v>
      </c>
      <c r="F15">
        <f t="shared" si="0"/>
        <v>1.7476418132532222E-3</v>
      </c>
      <c r="G15">
        <f t="shared" si="1"/>
        <v>2.0889322914870001E-2</v>
      </c>
      <c r="H15">
        <f t="shared" si="2"/>
        <v>-4.3218374899267175E-4</v>
      </c>
      <c r="I15">
        <f t="shared" si="3"/>
        <v>2.0887044535323529E-2</v>
      </c>
      <c r="J15">
        <f t="shared" si="4"/>
        <v>-6.2554029924769862E-4</v>
      </c>
      <c r="K15">
        <f t="shared" si="7"/>
        <v>1.0001252187126934</v>
      </c>
      <c r="L15">
        <f t="shared" si="8"/>
        <v>1.0875678285750577E-3</v>
      </c>
      <c r="M15">
        <f t="shared" si="9"/>
        <v>9.2535068446104596E-3</v>
      </c>
      <c r="N15">
        <f t="shared" si="10"/>
        <v>0.53018688789159907</v>
      </c>
      <c r="O15">
        <f t="shared" si="11"/>
        <v>0</v>
      </c>
      <c r="P15">
        <f t="shared" si="5"/>
        <v>0.53018688789159907</v>
      </c>
      <c r="Q15">
        <f t="shared" si="12"/>
        <v>-0.11027044120251955</v>
      </c>
      <c r="W15">
        <v>10</v>
      </c>
      <c r="X15">
        <f t="shared" si="6"/>
        <v>0.20833333333333334</v>
      </c>
      <c r="Y15">
        <v>0</v>
      </c>
      <c r="Z15">
        <f t="shared" si="13"/>
        <v>-2.9636098379235531E-2</v>
      </c>
    </row>
    <row r="16" spans="1:26" x14ac:dyDescent="0.4">
      <c r="A16" s="7"/>
      <c r="B16" s="8"/>
      <c r="E16">
        <v>13.7425</v>
      </c>
      <c r="F16">
        <f t="shared" si="0"/>
        <v>1.7988890434149055E-3</v>
      </c>
      <c r="G16">
        <f t="shared" si="1"/>
        <v>2.0889212380717725E-2</v>
      </c>
      <c r="H16">
        <f t="shared" si="2"/>
        <v>-4.4485717811788015E-4</v>
      </c>
      <c r="I16">
        <f t="shared" si="3"/>
        <v>2.0886798421527741E-2</v>
      </c>
      <c r="J16">
        <f t="shared" si="4"/>
        <v>-6.4388390338770626E-4</v>
      </c>
      <c r="K16">
        <f t="shared" si="7"/>
        <v>1.0001326691344776</v>
      </c>
      <c r="L16">
        <f t="shared" si="8"/>
        <v>1.1522730266076962E-3</v>
      </c>
      <c r="M16">
        <f t="shared" si="9"/>
        <v>9.5247487826806143E-3</v>
      </c>
      <c r="N16">
        <f t="shared" si="10"/>
        <v>0.54572790616996769</v>
      </c>
      <c r="O16">
        <f t="shared" si="11"/>
        <v>0</v>
      </c>
      <c r="P16">
        <f t="shared" si="5"/>
        <v>0.54572790616996769</v>
      </c>
      <c r="Q16">
        <f t="shared" si="12"/>
        <v>-0.11026690987915899</v>
      </c>
      <c r="W16">
        <v>11</v>
      </c>
      <c r="X16">
        <f t="shared" si="6"/>
        <v>0.22916666666666666</v>
      </c>
      <c r="Y16">
        <v>0</v>
      </c>
      <c r="Z16">
        <f t="shared" si="13"/>
        <v>-2.460173162254892E-2</v>
      </c>
    </row>
    <row r="17" spans="1:26" x14ac:dyDescent="0.4">
      <c r="A17" s="7" t="s">
        <v>7</v>
      </c>
      <c r="B17" s="8">
        <f>(B26/a0_raw)*(10^(out_gain/20))</f>
        <v>1.9119254020245704</v>
      </c>
      <c r="E17">
        <v>14.1455</v>
      </c>
      <c r="F17">
        <f t="shared" si="0"/>
        <v>1.8516416200564342E-3</v>
      </c>
      <c r="G17">
        <f t="shared" si="1"/>
        <v>2.0889095263186164E-2</v>
      </c>
      <c r="H17">
        <f t="shared" si="2"/>
        <v>-4.5790289956014777E-4</v>
      </c>
      <c r="I17">
        <f t="shared" si="3"/>
        <v>2.0886537649267733E-2</v>
      </c>
      <c r="J17">
        <f t="shared" si="4"/>
        <v>-6.6276637989446524E-4</v>
      </c>
      <c r="K17">
        <f t="shared" si="7"/>
        <v>1.0001405631818276</v>
      </c>
      <c r="L17">
        <f t="shared" si="8"/>
        <v>1.2208304846314673E-3</v>
      </c>
      <c r="M17">
        <f t="shared" si="9"/>
        <v>9.8039487618828414E-3</v>
      </c>
      <c r="N17">
        <f t="shared" si="10"/>
        <v>0.5617248866183957</v>
      </c>
      <c r="O17">
        <f t="shared" si="11"/>
        <v>0</v>
      </c>
      <c r="P17">
        <f t="shared" si="5"/>
        <v>0.5617248866183957</v>
      </c>
      <c r="Q17">
        <f t="shared" si="12"/>
        <v>-0.11026316824116346</v>
      </c>
      <c r="W17">
        <v>12</v>
      </c>
      <c r="X17">
        <f t="shared" si="6"/>
        <v>0.25</v>
      </c>
      <c r="Y17">
        <v>0</v>
      </c>
      <c r="Z17">
        <f t="shared" si="13"/>
        <v>-2.0403544545324635E-2</v>
      </c>
    </row>
    <row r="18" spans="1:26" x14ac:dyDescent="0.4">
      <c r="A18" s="7" t="s">
        <v>8</v>
      </c>
      <c r="B18" s="8">
        <f>(B27/a0_raw)*(10^(out_gain/20))</f>
        <v>-3.4241390153410292</v>
      </c>
      <c r="E18">
        <v>14.5602</v>
      </c>
      <c r="F18">
        <f t="shared" si="0"/>
        <v>1.9059257231165878E-3</v>
      </c>
      <c r="G18">
        <f t="shared" si="1"/>
        <v>2.0888971211819207E-2</v>
      </c>
      <c r="H18">
        <f t="shared" si="2"/>
        <v>-4.7132739005004273E-4</v>
      </c>
      <c r="I18">
        <f t="shared" si="3"/>
        <v>2.0886261438223253E-2</v>
      </c>
      <c r="J18">
        <f t="shared" si="4"/>
        <v>-6.8219710490251967E-4</v>
      </c>
      <c r="K18">
        <f t="shared" si="7"/>
        <v>1.0001489244552091</v>
      </c>
      <c r="L18">
        <f t="shared" si="8"/>
        <v>1.2934450719441289E-3</v>
      </c>
      <c r="M18">
        <f t="shared" si="9"/>
        <v>1.0091244219093465E-2</v>
      </c>
      <c r="N18">
        <f t="shared" si="10"/>
        <v>0.5781857037898458</v>
      </c>
      <c r="O18">
        <f t="shared" si="11"/>
        <v>0</v>
      </c>
      <c r="P18">
        <f t="shared" si="5"/>
        <v>0.5781857037898458</v>
      </c>
      <c r="Q18">
        <f t="shared" si="12"/>
        <v>-0.11025920458865912</v>
      </c>
      <c r="W18">
        <v>13</v>
      </c>
      <c r="X18">
        <f t="shared" si="6"/>
        <v>0.27083333333333331</v>
      </c>
      <c r="Y18">
        <v>0</v>
      </c>
      <c r="Z18">
        <f t="shared" si="13"/>
        <v>-1.6904991841516861E-2</v>
      </c>
    </row>
    <row r="19" spans="1:26" ht="15" thickBot="1" x14ac:dyDescent="0.45">
      <c r="A19" s="4" t="s">
        <v>9</v>
      </c>
      <c r="B19" s="5">
        <f>(B28/a0_raw)*(10^(out_gain/20))</f>
        <v>1.5331047937285005</v>
      </c>
      <c r="E19">
        <v>14.9872</v>
      </c>
      <c r="F19">
        <f t="shared" si="0"/>
        <v>1.9618198924117062E-3</v>
      </c>
      <c r="G19">
        <f t="shared" si="1"/>
        <v>2.0888839735844544E-2</v>
      </c>
      <c r="H19">
        <f t="shared" si="2"/>
        <v>-4.8515007518724678E-4</v>
      </c>
      <c r="I19">
        <f t="shared" si="3"/>
        <v>2.0885968695647072E-2</v>
      </c>
      <c r="J19">
        <f t="shared" si="4"/>
        <v>-7.0220419701804825E-4</v>
      </c>
      <c r="K19">
        <f t="shared" si="7"/>
        <v>1.0001577860096111</v>
      </c>
      <c r="L19">
        <f t="shared" si="8"/>
        <v>1.3704037534860622E-3</v>
      </c>
      <c r="M19">
        <f t="shared" si="9"/>
        <v>1.0387049591402242E-2</v>
      </c>
      <c r="N19">
        <f t="shared" si="10"/>
        <v>0.59513410318043469</v>
      </c>
      <c r="O19">
        <f t="shared" si="11"/>
        <v>0</v>
      </c>
      <c r="P19">
        <f t="shared" si="5"/>
        <v>0.59513410318043469</v>
      </c>
      <c r="Q19">
        <f t="shared" si="12"/>
        <v>-0.11025500514304523</v>
      </c>
      <c r="W19">
        <v>14</v>
      </c>
      <c r="X19">
        <f t="shared" si="6"/>
        <v>0.29166666666666669</v>
      </c>
      <c r="Y19">
        <v>0</v>
      </c>
      <c r="Z19">
        <f t="shared" si="13"/>
        <v>-1.3991531345330328E-2</v>
      </c>
    </row>
    <row r="20" spans="1:26" ht="15" thickBot="1" x14ac:dyDescent="0.45">
      <c r="E20">
        <v>15.4267</v>
      </c>
      <c r="F20">
        <f t="shared" si="0"/>
        <v>2.0193503078805692E-3</v>
      </c>
      <c r="G20">
        <f t="shared" si="1"/>
        <v>2.0888700442581398E-2</v>
      </c>
      <c r="H20">
        <f t="shared" si="2"/>
        <v>-4.9937743220351523E-4</v>
      </c>
      <c r="I20">
        <f t="shared" si="3"/>
        <v>2.0885658547198815E-2</v>
      </c>
      <c r="J20">
        <f t="shared" si="4"/>
        <v>-7.2279703344491769E-4</v>
      </c>
      <c r="K20">
        <f t="shared" si="7"/>
        <v>1.0001671742849807</v>
      </c>
      <c r="L20">
        <f t="shared" si="8"/>
        <v>1.4519360298621445E-3</v>
      </c>
      <c r="M20">
        <f t="shared" si="9"/>
        <v>1.0691502083773674E-2</v>
      </c>
      <c r="N20">
        <f t="shared" si="10"/>
        <v>0.6125779460555566</v>
      </c>
      <c r="O20">
        <f t="shared" si="11"/>
        <v>0</v>
      </c>
      <c r="P20">
        <f t="shared" si="5"/>
        <v>0.6125779460555566</v>
      </c>
      <c r="Q20">
        <f t="shared" si="12"/>
        <v>-0.11025055539831803</v>
      </c>
      <c r="W20">
        <v>15</v>
      </c>
      <c r="X20">
        <f t="shared" si="6"/>
        <v>0.3125</v>
      </c>
      <c r="Y20">
        <v>0</v>
      </c>
      <c r="Z20">
        <f t="shared" si="13"/>
        <v>-1.1567116052145382E-2</v>
      </c>
    </row>
    <row r="21" spans="1:26" x14ac:dyDescent="0.4">
      <c r="A21" s="6" t="s">
        <v>27</v>
      </c>
      <c r="B21" s="3"/>
      <c r="E21">
        <v>15.879</v>
      </c>
      <c r="F21">
        <f t="shared" si="0"/>
        <v>2.0785562394313468E-3</v>
      </c>
      <c r="G21">
        <f t="shared" si="1"/>
        <v>2.0888552889261169E-2</v>
      </c>
      <c r="H21">
        <f t="shared" si="2"/>
        <v>-5.1401917575367041E-4</v>
      </c>
      <c r="I21">
        <f t="shared" si="3"/>
        <v>2.0885330007017533E-2</v>
      </c>
      <c r="J21">
        <f t="shared" si="4"/>
        <v>-7.439896774439677E-4</v>
      </c>
      <c r="K21">
        <f t="shared" si="7"/>
        <v>1.0001771190936402</v>
      </c>
      <c r="L21">
        <f t="shared" si="8"/>
        <v>1.5383006729631872E-3</v>
      </c>
      <c r="M21">
        <f t="shared" si="9"/>
        <v>1.1004808056025439E-2</v>
      </c>
      <c r="N21">
        <f t="shared" si="10"/>
        <v>0.63052905596182562</v>
      </c>
      <c r="O21">
        <f t="shared" si="11"/>
        <v>0</v>
      </c>
      <c r="P21">
        <f t="shared" si="5"/>
        <v>0.63052905596182562</v>
      </c>
      <c r="Q21">
        <f t="shared" si="12"/>
        <v>-0.11024584166279174</v>
      </c>
      <c r="W21">
        <v>16</v>
      </c>
      <c r="X21">
        <f t="shared" si="6"/>
        <v>0.33333333333333331</v>
      </c>
      <c r="Y21">
        <v>0</v>
      </c>
      <c r="Z21">
        <f t="shared" si="13"/>
        <v>-9.5512405391423947E-3</v>
      </c>
    </row>
    <row r="22" spans="1:26" x14ac:dyDescent="0.4">
      <c r="A22" s="7" t="s">
        <v>4</v>
      </c>
      <c r="B22" s="8">
        <f>(A+1) - (A-1)*COS(w0) + beta*SIN(w0)</f>
        <v>2.313790656267563</v>
      </c>
      <c r="E22">
        <v>16.3446</v>
      </c>
      <c r="F22">
        <f t="shared" si="0"/>
        <v>2.1395031369109887E-3</v>
      </c>
      <c r="G22">
        <f t="shared" si="1"/>
        <v>2.0888396543590315E-2</v>
      </c>
      <c r="H22">
        <f t="shared" si="2"/>
        <v>-5.2909149515282736E-4</v>
      </c>
      <c r="I22">
        <f t="shared" si="3"/>
        <v>2.0884981889903509E-2</v>
      </c>
      <c r="J22">
        <f t="shared" si="4"/>
        <v>-7.6580556399348521E-4</v>
      </c>
      <c r="K22">
        <f t="shared" si="7"/>
        <v>1.0001876562773258</v>
      </c>
      <c r="L22">
        <f t="shared" si="8"/>
        <v>1.6298087975981149E-3</v>
      </c>
      <c r="M22">
        <f t="shared" si="9"/>
        <v>1.1327312263656353E-2</v>
      </c>
      <c r="N22">
        <f t="shared" si="10"/>
        <v>0.64900718593428786</v>
      </c>
      <c r="O22">
        <f t="shared" si="11"/>
        <v>0</v>
      </c>
      <c r="P22">
        <f t="shared" si="5"/>
        <v>0.64900718593428786</v>
      </c>
      <c r="Q22">
        <f t="shared" si="12"/>
        <v>-0.11024084796476602</v>
      </c>
      <c r="W22">
        <v>17</v>
      </c>
      <c r="X22">
        <f t="shared" si="6"/>
        <v>0.35416666666666669</v>
      </c>
      <c r="Y22">
        <v>0</v>
      </c>
      <c r="Z22">
        <f t="shared" si="13"/>
        <v>-7.8764548080051972E-3</v>
      </c>
    </row>
    <row r="23" spans="1:26" x14ac:dyDescent="0.4">
      <c r="A23" s="7" t="s">
        <v>5</v>
      </c>
      <c r="B23" s="8">
        <f>2*((A-1) - (A+1)*COS(w0))</f>
        <v>-3.9587208137297303</v>
      </c>
      <c r="E23">
        <v>16.823899999999998</v>
      </c>
      <c r="F23">
        <f t="shared" si="0"/>
        <v>2.2022433601970549E-3</v>
      </c>
      <c r="G23">
        <f t="shared" si="1"/>
        <v>2.0888230878144287E-2</v>
      </c>
      <c r="H23">
        <f t="shared" si="2"/>
        <v>-5.446073428935186E-4</v>
      </c>
      <c r="I23">
        <f t="shared" si="3"/>
        <v>2.0884613021499465E-2</v>
      </c>
      <c r="J23">
        <f t="shared" si="4"/>
        <v>-7.8826344329596242E-4</v>
      </c>
      <c r="K23">
        <f t="shared" si="7"/>
        <v>1.0001988213446893</v>
      </c>
      <c r="L23">
        <f t="shared" si="8"/>
        <v>1.7267686041226536E-3</v>
      </c>
      <c r="M23">
        <f t="shared" si="9"/>
        <v>1.1659290029536917E-2</v>
      </c>
      <c r="N23">
        <f t="shared" si="10"/>
        <v>0.66802811081142632</v>
      </c>
      <c r="O23">
        <f t="shared" si="11"/>
        <v>0</v>
      </c>
      <c r="P23">
        <f t="shared" si="5"/>
        <v>0.66802811081142632</v>
      </c>
      <c r="Q23">
        <f t="shared" si="12"/>
        <v>-0.11023555692988923</v>
      </c>
      <c r="W23">
        <v>18</v>
      </c>
      <c r="X23">
        <f t="shared" si="6"/>
        <v>0.375</v>
      </c>
      <c r="Y23">
        <v>0</v>
      </c>
      <c r="Z23">
        <f t="shared" si="13"/>
        <v>-6.4862721331297168E-3</v>
      </c>
    </row>
    <row r="24" spans="1:26" x14ac:dyDescent="0.4">
      <c r="A24" s="7" t="s">
        <v>6</v>
      </c>
      <c r="B24" s="8">
        <f>(A+1) - (A-1)*COS(w0) - beta*SIN(w0)</f>
        <v>1.6932679754979478</v>
      </c>
      <c r="E24">
        <v>17.3172</v>
      </c>
      <c r="F24">
        <f t="shared" si="0"/>
        <v>2.2668161791977153E-3</v>
      </c>
      <c r="G24">
        <f t="shared" si="1"/>
        <v>2.0888055374098879E-2</v>
      </c>
      <c r="H24">
        <f t="shared" si="2"/>
        <v>-5.6057643463870883E-4</v>
      </c>
      <c r="I24">
        <f t="shared" si="3"/>
        <v>2.0884222246598139E-2</v>
      </c>
      <c r="J24">
        <f t="shared" si="4"/>
        <v>-8.1137738076319122E-4</v>
      </c>
      <c r="K24">
        <f t="shared" si="7"/>
        <v>1.0002106492194898</v>
      </c>
      <c r="L24">
        <f t="shared" si="8"/>
        <v>1.8294831899939063E-3</v>
      </c>
      <c r="M24">
        <f t="shared" si="9"/>
        <v>1.2000947247178262E-2</v>
      </c>
      <c r="N24">
        <f t="shared" si="10"/>
        <v>0.68760362742245795</v>
      </c>
      <c r="O24">
        <f t="shared" si="11"/>
        <v>0</v>
      </c>
      <c r="P24">
        <f t="shared" si="5"/>
        <v>0.68760362742245795</v>
      </c>
      <c r="Q24">
        <f t="shared" si="12"/>
        <v>-0.11022995141018296</v>
      </c>
      <c r="W24">
        <v>19</v>
      </c>
      <c r="X24">
        <f t="shared" si="6"/>
        <v>0.39583333333333331</v>
      </c>
      <c r="Y24">
        <v>0</v>
      </c>
      <c r="Z24">
        <f t="shared" si="13"/>
        <v>-5.3334089567075712E-3</v>
      </c>
    </row>
    <row r="25" spans="1:26" x14ac:dyDescent="0.4">
      <c r="A25" s="7"/>
      <c r="B25" s="8"/>
      <c r="E25">
        <v>17.824999999999999</v>
      </c>
      <c r="F25">
        <f t="shared" si="0"/>
        <v>2.3332870437599192E-3</v>
      </c>
      <c r="G25">
        <f t="shared" si="1"/>
        <v>2.0887869413912963E-2</v>
      </c>
      <c r="H25">
        <f t="shared" si="2"/>
        <v>-5.770149608374099E-4</v>
      </c>
      <c r="I25">
        <f t="shared" si="3"/>
        <v>2.0883808190188313E-2</v>
      </c>
      <c r="J25">
        <f t="shared" si="4"/>
        <v>-8.351708137927169E-4</v>
      </c>
      <c r="K25">
        <f t="shared" si="7"/>
        <v>1.0002231814722826</v>
      </c>
      <c r="L25">
        <f t="shared" si="8"/>
        <v>1.9383133477390627E-3</v>
      </c>
      <c r="M25">
        <f t="shared" si="9"/>
        <v>1.2352628147653366E-2</v>
      </c>
      <c r="N25">
        <f t="shared" si="10"/>
        <v>0.70775345875504181</v>
      </c>
      <c r="O25">
        <f t="shared" si="11"/>
        <v>0</v>
      </c>
      <c r="P25">
        <f t="shared" si="5"/>
        <v>0.70775345875504181</v>
      </c>
      <c r="Q25">
        <f t="shared" si="12"/>
        <v>-0.11022401280350899</v>
      </c>
      <c r="W25">
        <v>20</v>
      </c>
      <c r="X25">
        <f t="shared" si="6"/>
        <v>0.41666666666666669</v>
      </c>
      <c r="Y25">
        <v>0</v>
      </c>
      <c r="Z25">
        <f t="shared" si="13"/>
        <v>-4.3783045515445491E-3</v>
      </c>
    </row>
    <row r="26" spans="1:26" x14ac:dyDescent="0.4">
      <c r="A26" s="7" t="s">
        <v>7</v>
      </c>
      <c r="B26" s="8">
        <f>A*( (A+1)+(A-1)*COS(w0)+beta*SIN(w0) )</f>
        <v>4.4237951306850549</v>
      </c>
      <c r="E26">
        <v>18.3476</v>
      </c>
      <c r="F26">
        <f t="shared" si="0"/>
        <v>2.4016952237918372E-3</v>
      </c>
      <c r="G26">
        <f t="shared" si="1"/>
        <v>2.0887672422509773E-2</v>
      </c>
      <c r="H26">
        <f t="shared" si="2"/>
        <v>-5.9393263796863683E-4</v>
      </c>
      <c r="I26">
        <f t="shared" si="3"/>
        <v>2.0883369571811361E-2</v>
      </c>
      <c r="J26">
        <f t="shared" si="4"/>
        <v>-8.5965780953744467E-4</v>
      </c>
      <c r="K26">
        <f t="shared" si="7"/>
        <v>1.0002364568050759</v>
      </c>
      <c r="L26">
        <f t="shared" si="8"/>
        <v>2.0535949293779055E-3</v>
      </c>
      <c r="M26">
        <f t="shared" si="9"/>
        <v>1.2714538247155627E-2</v>
      </c>
      <c r="N26">
        <f t="shared" si="10"/>
        <v>0.728489380019681</v>
      </c>
      <c r="O26">
        <f t="shared" si="11"/>
        <v>0</v>
      </c>
      <c r="P26">
        <f t="shared" si="5"/>
        <v>0.728489380019681</v>
      </c>
      <c r="Q26">
        <f t="shared" si="12"/>
        <v>-0.11021772156652192</v>
      </c>
      <c r="W26">
        <v>21</v>
      </c>
      <c r="X26">
        <f t="shared" si="6"/>
        <v>0.4375</v>
      </c>
      <c r="Y26">
        <v>0</v>
      </c>
      <c r="Z26">
        <f t="shared" si="13"/>
        <v>-3.587876348248243E-3</v>
      </c>
    </row>
    <row r="27" spans="1:26" x14ac:dyDescent="0.4">
      <c r="A27" s="7" t="s">
        <v>8</v>
      </c>
      <c r="B27" s="8">
        <f>-2*A*((A-1) + (A+1)*COS(w0))</f>
        <v>-7.9227408594572868</v>
      </c>
      <c r="E27">
        <v>18.8856</v>
      </c>
      <c r="F27">
        <f t="shared" si="0"/>
        <v>2.4721192591098083E-3</v>
      </c>
      <c r="G27">
        <f t="shared" si="1"/>
        <v>2.0887463680152818E-2</v>
      </c>
      <c r="H27">
        <f t="shared" si="2"/>
        <v>-6.1134889462329933E-4</v>
      </c>
      <c r="I27">
        <f t="shared" si="3"/>
        <v>2.088290478890964E-2</v>
      </c>
      <c r="J27">
        <f t="shared" si="4"/>
        <v>-8.8486649298557141E-4</v>
      </c>
      <c r="K27">
        <f t="shared" si="7"/>
        <v>1.0002505236609818</v>
      </c>
      <c r="L27">
        <f t="shared" si="8"/>
        <v>2.1757483441695322E-3</v>
      </c>
      <c r="M27">
        <f t="shared" si="9"/>
        <v>1.3087090599308793E-2</v>
      </c>
      <c r="N27">
        <f t="shared" si="10"/>
        <v>0.74983505744572898</v>
      </c>
      <c r="O27">
        <f t="shared" si="11"/>
        <v>0</v>
      </c>
      <c r="P27">
        <f t="shared" si="5"/>
        <v>0.74983505744572898</v>
      </c>
      <c r="Q27">
        <f t="shared" si="12"/>
        <v>-0.11021105651615021</v>
      </c>
      <c r="W27">
        <v>22</v>
      </c>
      <c r="X27">
        <f t="shared" si="6"/>
        <v>0.45833333333333331</v>
      </c>
      <c r="Y27">
        <v>0</v>
      </c>
      <c r="Z27">
        <f t="shared" si="13"/>
        <v>-2.9344737279492642E-3</v>
      </c>
    </row>
    <row r="28" spans="1:26" ht="15" thickBot="1" x14ac:dyDescent="0.45">
      <c r="A28" s="4" t="s">
        <v>9</v>
      </c>
      <c r="B28" s="5">
        <f>A*((A+1)+(A-1)*COS(w0)-beta*SIN(w0))</f>
        <v>3.5472835468080137</v>
      </c>
      <c r="E28">
        <v>19.439399999999999</v>
      </c>
      <c r="F28">
        <f t="shared" si="0"/>
        <v>2.5446115095913925E-3</v>
      </c>
      <c r="G28">
        <f t="shared" si="1"/>
        <v>2.0887242506776094E-2</v>
      </c>
      <c r="H28">
        <f t="shared" si="2"/>
        <v>-6.2927668549871228E-4</v>
      </c>
      <c r="I28">
        <f t="shared" si="3"/>
        <v>2.0882412327255073E-2</v>
      </c>
      <c r="J28">
        <f t="shared" si="4"/>
        <v>-9.1081561904367628E-4</v>
      </c>
      <c r="K28">
        <f t="shared" si="7"/>
        <v>1.0002654278009548</v>
      </c>
      <c r="L28">
        <f t="shared" si="8"/>
        <v>2.3051706713088475E-3</v>
      </c>
      <c r="M28">
        <f t="shared" si="9"/>
        <v>1.3470559507613666E-2</v>
      </c>
      <c r="N28">
        <f t="shared" si="10"/>
        <v>0.77180620746608741</v>
      </c>
      <c r="O28">
        <f t="shared" si="11"/>
        <v>0</v>
      </c>
      <c r="P28">
        <f t="shared" si="5"/>
        <v>0.77180620746608741</v>
      </c>
      <c r="Q28">
        <f t="shared" si="12"/>
        <v>-0.11020399472512375</v>
      </c>
      <c r="W28">
        <v>23</v>
      </c>
      <c r="X28">
        <f t="shared" si="6"/>
        <v>0.47916666666666663</v>
      </c>
      <c r="Y28">
        <v>0</v>
      </c>
      <c r="Z28">
        <f t="shared" si="13"/>
        <v>-2.3949989116905405E-3</v>
      </c>
    </row>
    <row r="29" spans="1:26" ht="15" thickBot="1" x14ac:dyDescent="0.45">
      <c r="E29">
        <v>20.009399999999999</v>
      </c>
      <c r="F29">
        <f t="shared" si="0"/>
        <v>2.6192243351141503E-3</v>
      </c>
      <c r="G29">
        <f t="shared" si="1"/>
        <v>2.0887008188500311E-2</v>
      </c>
      <c r="H29">
        <f t="shared" si="2"/>
        <v>-6.4772896583987789E-4</v>
      </c>
      <c r="I29">
        <f t="shared" si="3"/>
        <v>2.0881890597332031E-2</v>
      </c>
      <c r="J29">
        <f t="shared" si="4"/>
        <v>-9.375239437868603E-4</v>
      </c>
      <c r="K29">
        <f t="shared" si="7"/>
        <v>1.0002812172550839</v>
      </c>
      <c r="L29">
        <f t="shared" si="8"/>
        <v>2.4422786526219014E-3</v>
      </c>
      <c r="M29">
        <f t="shared" si="9"/>
        <v>1.3865219022481501E-2</v>
      </c>
      <c r="N29">
        <f t="shared" si="10"/>
        <v>0.79441853201269486</v>
      </c>
      <c r="O29">
        <f t="shared" si="11"/>
        <v>0</v>
      </c>
      <c r="P29">
        <f t="shared" si="5"/>
        <v>0.79441853201269486</v>
      </c>
      <c r="Q29">
        <f t="shared" si="12"/>
        <v>-0.11019651338502646</v>
      </c>
      <c r="W29">
        <v>24</v>
      </c>
      <c r="X29">
        <f t="shared" si="6"/>
        <v>0.5</v>
      </c>
      <c r="Y29">
        <v>0</v>
      </c>
      <c r="Z29">
        <f t="shared" si="13"/>
        <v>-1.9501684994145973E-3</v>
      </c>
    </row>
    <row r="30" spans="1:26" x14ac:dyDescent="0.4">
      <c r="A30" s="6" t="s">
        <v>47</v>
      </c>
      <c r="B30" s="3"/>
      <c r="C30" t="s">
        <v>38</v>
      </c>
      <c r="E30">
        <v>20.5962</v>
      </c>
      <c r="F30">
        <f t="shared" si="0"/>
        <v>2.6960362754944209E-3</v>
      </c>
      <c r="G30">
        <f t="shared" si="1"/>
        <v>2.0886759890448636E-2</v>
      </c>
      <c r="H30">
        <f t="shared" si="2"/>
        <v>-6.6672516599904346E-4</v>
      </c>
      <c r="I30">
        <f t="shared" si="3"/>
        <v>2.0881337740212391E-2</v>
      </c>
      <c r="J30">
        <f t="shared" si="4"/>
        <v>-9.6501959596127958E-4</v>
      </c>
      <c r="K30">
        <f t="shared" si="7"/>
        <v>1.0002979481959182</v>
      </c>
      <c r="L30">
        <f t="shared" si="8"/>
        <v>2.587559687375179E-3</v>
      </c>
      <c r="M30">
        <f t="shared" si="9"/>
        <v>1.4271481383524964E-2</v>
      </c>
      <c r="N30">
        <f t="shared" si="10"/>
        <v>0.81769565067550543</v>
      </c>
      <c r="O30">
        <f t="shared" si="11"/>
        <v>0</v>
      </c>
      <c r="P30">
        <f t="shared" si="5"/>
        <v>0.81769565067550543</v>
      </c>
      <c r="Q30">
        <f t="shared" si="12"/>
        <v>-0.11018858717152617</v>
      </c>
      <c r="W30">
        <v>25</v>
      </c>
      <c r="X30">
        <f t="shared" si="6"/>
        <v>0.52083333333333337</v>
      </c>
      <c r="Y30">
        <v>0</v>
      </c>
      <c r="Z30">
        <f t="shared" si="13"/>
        <v>-1.5838933658356088E-3</v>
      </c>
    </row>
    <row r="31" spans="1:26" x14ac:dyDescent="0.4">
      <c r="A31" s="7" t="s">
        <v>30</v>
      </c>
      <c r="B31" s="8">
        <f>2*PI()*Freq/Fs</f>
        <v>0.1308996938995747</v>
      </c>
      <c r="E31">
        <v>21.200099999999999</v>
      </c>
      <c r="F31">
        <f t="shared" si="0"/>
        <v>2.7750866006403733E-3</v>
      </c>
      <c r="G31">
        <f t="shared" si="1"/>
        <v>2.088649686371491E-2</v>
      </c>
      <c r="H31">
        <f t="shared" si="2"/>
        <v>-6.862750052474163E-4</v>
      </c>
      <c r="I31">
        <f t="shared" si="3"/>
        <v>2.088075208838891E-2</v>
      </c>
      <c r="J31">
        <f t="shared" si="4"/>
        <v>-9.9331664867720153E-4</v>
      </c>
      <c r="K31">
        <f t="shared" si="7"/>
        <v>1.0003156709909748</v>
      </c>
      <c r="L31">
        <f t="shared" si="8"/>
        <v>2.7414507140757962E-3</v>
      </c>
      <c r="M31">
        <f t="shared" si="9"/>
        <v>1.4689550816673114E-2</v>
      </c>
      <c r="N31">
        <f t="shared" si="10"/>
        <v>0.84164926473832113</v>
      </c>
      <c r="O31">
        <f t="shared" si="11"/>
        <v>0</v>
      </c>
      <c r="P31">
        <f t="shared" si="5"/>
        <v>0.84164926473832113</v>
      </c>
      <c r="Q31">
        <f t="shared" si="12"/>
        <v>-0.11018019016584668</v>
      </c>
      <c r="W31">
        <v>26</v>
      </c>
      <c r="X31">
        <f t="shared" si="6"/>
        <v>0.54166666666666663</v>
      </c>
      <c r="Y31">
        <v>0</v>
      </c>
      <c r="Z31">
        <f t="shared" si="13"/>
        <v>-1.2827581264270686E-3</v>
      </c>
    </row>
    <row r="32" spans="1:26" x14ac:dyDescent="0.4">
      <c r="A32" s="7" t="s">
        <v>31</v>
      </c>
      <c r="B32" s="8">
        <f>SIN(w0)/(2*Q)</f>
        <v>0.13052619222005157</v>
      </c>
      <c r="E32">
        <v>21.8217</v>
      </c>
      <c r="F32">
        <f t="shared" si="0"/>
        <v>2.8564538503683496E-3</v>
      </c>
      <c r="G32">
        <f t="shared" si="1"/>
        <v>2.0886218189784977E-2</v>
      </c>
      <c r="H32">
        <f t="shared" si="2"/>
        <v>-7.0639791534711678E-4</v>
      </c>
      <c r="I32">
        <f t="shared" si="3"/>
        <v>2.0880131596706875E-2</v>
      </c>
      <c r="J32">
        <f t="shared" si="4"/>
        <v>-1.0224432336888647E-3</v>
      </c>
      <c r="K32">
        <f t="shared" si="7"/>
        <v>1.0003344474227425</v>
      </c>
      <c r="L32">
        <f t="shared" si="8"/>
        <v>2.9044877315272072E-3</v>
      </c>
      <c r="M32">
        <f t="shared" si="9"/>
        <v>1.5119838910296668E-2</v>
      </c>
      <c r="N32">
        <f t="shared" si="10"/>
        <v>0.86630295647768074</v>
      </c>
      <c r="O32">
        <f t="shared" si="11"/>
        <v>0</v>
      </c>
      <c r="P32">
        <f t="shared" si="5"/>
        <v>0.86630295647768074</v>
      </c>
      <c r="Q32">
        <f t="shared" si="12"/>
        <v>-0.11017129513155823</v>
      </c>
      <c r="W32">
        <v>27</v>
      </c>
      <c r="X32">
        <f t="shared" si="6"/>
        <v>0.5625</v>
      </c>
      <c r="Y32">
        <v>0</v>
      </c>
      <c r="Z32">
        <f t="shared" si="13"/>
        <v>-1.0355843449380816E-3</v>
      </c>
    </row>
    <row r="33" spans="1:26" x14ac:dyDescent="0.4">
      <c r="A33" s="7" t="s">
        <v>46</v>
      </c>
      <c r="B33" s="8">
        <f>10^(Gain/40)</f>
        <v>1.4125375446227544</v>
      </c>
      <c r="E33">
        <v>22.461600000000001</v>
      </c>
      <c r="F33">
        <f t="shared" si="0"/>
        <v>2.9402165644946874E-3</v>
      </c>
      <c r="G33">
        <f t="shared" si="1"/>
        <v>2.0885922899903098E-2</v>
      </c>
      <c r="H33">
        <f t="shared" si="2"/>
        <v>-7.2711332890645214E-4</v>
      </c>
      <c r="I33">
        <f t="shared" si="3"/>
        <v>2.0879474108144391E-2</v>
      </c>
      <c r="J33">
        <f t="shared" si="4"/>
        <v>-1.0524274845559074E-3</v>
      </c>
      <c r="K33">
        <f t="shared" si="7"/>
        <v>1.0003543426431929</v>
      </c>
      <c r="L33">
        <f t="shared" si="8"/>
        <v>3.077235927069794E-3</v>
      </c>
      <c r="M33">
        <f t="shared" si="9"/>
        <v>1.5562756861976945E-2</v>
      </c>
      <c r="N33">
        <f t="shared" si="10"/>
        <v>0.89168028577953995</v>
      </c>
      <c r="O33">
        <f t="shared" si="11"/>
        <v>0</v>
      </c>
      <c r="P33">
        <f t="shared" si="5"/>
        <v>0.89168028577953995</v>
      </c>
      <c r="Q33">
        <f t="shared" si="12"/>
        <v>-0.11016187122058645</v>
      </c>
      <c r="W33">
        <v>28</v>
      </c>
      <c r="X33">
        <f t="shared" si="6"/>
        <v>0.58333333333333337</v>
      </c>
      <c r="Y33">
        <v>0</v>
      </c>
      <c r="Z33">
        <f t="shared" si="13"/>
        <v>-8.3306414937283409E-4</v>
      </c>
    </row>
    <row r="34" spans="1:26" ht="15" thickBot="1" x14ac:dyDescent="0.45">
      <c r="A34" s="4" t="s">
        <v>35</v>
      </c>
      <c r="B34" s="5">
        <f>SQRT(A)/Q</f>
        <v>2.377004454874037</v>
      </c>
      <c r="E34">
        <v>23.120200000000001</v>
      </c>
      <c r="F34">
        <f t="shared" si="0"/>
        <v>3.0264271028969474E-3</v>
      </c>
      <c r="G34">
        <f t="shared" si="1"/>
        <v>2.0885610069194094E-2</v>
      </c>
      <c r="H34">
        <f t="shared" si="2"/>
        <v>-7.4843420483166733E-4</v>
      </c>
      <c r="I34">
        <f t="shared" si="3"/>
        <v>2.0878777563382522E-2</v>
      </c>
      <c r="J34">
        <f t="shared" si="4"/>
        <v>-1.0832881651649928E-3</v>
      </c>
      <c r="K34">
        <f t="shared" si="7"/>
        <v>1.0003754188307048</v>
      </c>
      <c r="L34">
        <f t="shared" si="8"/>
        <v>3.2602345931080005E-3</v>
      </c>
      <c r="M34">
        <f t="shared" si="9"/>
        <v>1.6018577031234882E-2</v>
      </c>
      <c r="N34">
        <f t="shared" si="10"/>
        <v>0.91779685769495856</v>
      </c>
      <c r="O34">
        <f t="shared" si="11"/>
        <v>0</v>
      </c>
      <c r="P34">
        <f t="shared" si="5"/>
        <v>0.91779685769495856</v>
      </c>
      <c r="Q34">
        <f t="shared" si="12"/>
        <v>-0.11015188748616009</v>
      </c>
      <c r="W34">
        <v>29</v>
      </c>
      <c r="X34">
        <f t="shared" si="6"/>
        <v>0.60416666666666674</v>
      </c>
      <c r="Y34">
        <v>0</v>
      </c>
      <c r="Z34">
        <f t="shared" si="13"/>
        <v>-6.6745302817275789E-4</v>
      </c>
    </row>
    <row r="35" spans="1:26" x14ac:dyDescent="0.4">
      <c r="E35">
        <v>23.798200000000001</v>
      </c>
      <c r="F35">
        <f t="shared" si="0"/>
        <v>3.1151770953608592E-3</v>
      </c>
      <c r="G35">
        <f t="shared" si="1"/>
        <v>2.0885278580475064E-2</v>
      </c>
      <c r="H35">
        <f t="shared" si="2"/>
        <v>-7.7038321487856148E-4</v>
      </c>
      <c r="I35">
        <f t="shared" si="3"/>
        <v>2.0878039474911736E-2</v>
      </c>
      <c r="J35">
        <f t="shared" si="4"/>
        <v>-1.1150580988119347E-3</v>
      </c>
      <c r="K35">
        <f t="shared" si="7"/>
        <v>1.0003977511007709</v>
      </c>
      <c r="L35">
        <f t="shared" si="8"/>
        <v>3.4541352671921678E-3</v>
      </c>
      <c r="M35">
        <f t="shared" si="9"/>
        <v>1.6487778974566769E-2</v>
      </c>
      <c r="N35">
        <f t="shared" si="10"/>
        <v>0.94468014878721218</v>
      </c>
      <c r="O35">
        <f t="shared" si="11"/>
        <v>0</v>
      </c>
      <c r="P35">
        <f t="shared" si="5"/>
        <v>0.94468014878721218</v>
      </c>
      <c r="Q35">
        <f t="shared" si="12"/>
        <v>-0.11014131060411993</v>
      </c>
      <c r="W35">
        <v>30</v>
      </c>
      <c r="X35">
        <f t="shared" si="6"/>
        <v>0.625</v>
      </c>
      <c r="Y35">
        <v>0</v>
      </c>
      <c r="Z35">
        <f t="shared" si="13"/>
        <v>-5.3231235324149688E-4</v>
      </c>
    </row>
    <row r="36" spans="1:26" x14ac:dyDescent="0.4">
      <c r="E36">
        <v>24.495999999999999</v>
      </c>
      <c r="F36">
        <f t="shared" si="0"/>
        <v>3.2065189017639823E-3</v>
      </c>
      <c r="G36">
        <f t="shared" si="1"/>
        <v>2.0884927407187504E-2</v>
      </c>
      <c r="H36">
        <f t="shared" si="2"/>
        <v>-7.9297331991109391E-4</v>
      </c>
      <c r="I36">
        <f t="shared" si="3"/>
        <v>2.0877257557004869E-2</v>
      </c>
      <c r="J36">
        <f t="shared" si="4"/>
        <v>-1.1477560535603313E-3</v>
      </c>
      <c r="K36">
        <f t="shared" si="7"/>
        <v>1.0004214084417791</v>
      </c>
      <c r="L36">
        <f t="shared" si="8"/>
        <v>3.6595361922649233E-3</v>
      </c>
      <c r="M36">
        <f t="shared" si="9"/>
        <v>1.6970634148069985E-2</v>
      </c>
      <c r="N36">
        <f t="shared" si="10"/>
        <v>0.97234571234500355</v>
      </c>
      <c r="O36">
        <f t="shared" si="11"/>
        <v>0</v>
      </c>
      <c r="P36">
        <f t="shared" si="5"/>
        <v>0.97234571234500355</v>
      </c>
      <c r="Q36">
        <f t="shared" si="12"/>
        <v>-0.11013010556109472</v>
      </c>
      <c r="W36">
        <v>31</v>
      </c>
      <c r="X36">
        <f t="shared" si="6"/>
        <v>0.64583333333333337</v>
      </c>
      <c r="Y36">
        <v>0</v>
      </c>
      <c r="Z36">
        <f t="shared" si="13"/>
        <v>-4.2229367284449596E-4</v>
      </c>
    </row>
    <row r="37" spans="1:26" x14ac:dyDescent="0.4">
      <c r="E37">
        <v>25.214300000000001</v>
      </c>
      <c r="F37">
        <f t="shared" si="0"/>
        <v>3.300544151892047E-3</v>
      </c>
      <c r="G37">
        <f t="shared" si="1"/>
        <v>2.0884555317675413E-2</v>
      </c>
      <c r="H37">
        <f t="shared" si="2"/>
        <v>-8.1622719389022862E-4</v>
      </c>
      <c r="I37">
        <f t="shared" si="3"/>
        <v>2.0876429067268498E-2</v>
      </c>
      <c r="J37">
        <f t="shared" si="4"/>
        <v>-1.1814148574108962E-3</v>
      </c>
      <c r="K37">
        <f t="shared" si="7"/>
        <v>1.0004464736349581</v>
      </c>
      <c r="L37">
        <f t="shared" si="8"/>
        <v>3.877155260141769E-3</v>
      </c>
      <c r="M37">
        <f t="shared" si="9"/>
        <v>1.7467621090802909E-2</v>
      </c>
      <c r="N37">
        <f t="shared" si="10"/>
        <v>1.0008209666367101</v>
      </c>
      <c r="O37">
        <f t="shared" si="11"/>
        <v>0</v>
      </c>
      <c r="P37">
        <f t="shared" si="5"/>
        <v>1.0008209666367101</v>
      </c>
      <c r="Q37">
        <f t="shared" si="12"/>
        <v>-0.11011823553957023</v>
      </c>
      <c r="W37">
        <v>32</v>
      </c>
      <c r="X37">
        <f t="shared" si="6"/>
        <v>0.66666666666666663</v>
      </c>
      <c r="Y37">
        <v>0</v>
      </c>
      <c r="Z37">
        <f t="shared" si="13"/>
        <v>-3.3295807872819698E-4</v>
      </c>
    </row>
    <row r="38" spans="1:26" x14ac:dyDescent="0.4">
      <c r="E38">
        <v>25.953600000000002</v>
      </c>
      <c r="F38">
        <f t="shared" si="0"/>
        <v>3.3973182955920026E-3</v>
      </c>
      <c r="G38">
        <f t="shared" si="1"/>
        <v>2.0884161120867439E-2</v>
      </c>
      <c r="H38">
        <f t="shared" si="2"/>
        <v>-8.4016103734069029E-4</v>
      </c>
      <c r="I38">
        <f t="shared" si="3"/>
        <v>2.0875551353670474E-2</v>
      </c>
      <c r="J38">
        <f t="shared" si="4"/>
        <v>-1.2160579692585133E-3</v>
      </c>
      <c r="K38">
        <f t="shared" si="7"/>
        <v>1.0004730267001147</v>
      </c>
      <c r="L38">
        <f t="shared" si="8"/>
        <v>4.1076862669892347E-3</v>
      </c>
      <c r="M38">
        <f t="shared" si="9"/>
        <v>1.7979079381747365E-2</v>
      </c>
      <c r="N38">
        <f t="shared" si="10"/>
        <v>1.0301253681048015</v>
      </c>
      <c r="O38">
        <f t="shared" si="11"/>
        <v>0</v>
      </c>
      <c r="P38">
        <f t="shared" si="5"/>
        <v>1.0301253681048015</v>
      </c>
      <c r="Q38">
        <f t="shared" si="12"/>
        <v>-0.11010566101601903</v>
      </c>
      <c r="W38">
        <v>33</v>
      </c>
      <c r="X38">
        <f t="shared" si="6"/>
        <v>0.6875</v>
      </c>
      <c r="Y38">
        <v>0</v>
      </c>
      <c r="Z38">
        <f t="shared" si="13"/>
        <v>-2.6062501473255573E-4</v>
      </c>
    </row>
    <row r="39" spans="1:26" x14ac:dyDescent="0.4">
      <c r="E39">
        <v>26.714600000000001</v>
      </c>
      <c r="F39">
        <f t="shared" si="0"/>
        <v>3.4969329626495789E-3</v>
      </c>
      <c r="G39">
        <f t="shared" si="1"/>
        <v>2.0883743456390658E-2</v>
      </c>
      <c r="H39">
        <f t="shared" si="2"/>
        <v>-8.6479752684758427E-4</v>
      </c>
      <c r="I39">
        <f t="shared" si="3"/>
        <v>2.0874621387215964E-2</v>
      </c>
      <c r="J39">
        <f t="shared" si="4"/>
        <v>-1.2517182227027093E-3</v>
      </c>
      <c r="K39">
        <f t="shared" si="7"/>
        <v>1.0005011590310575</v>
      </c>
      <c r="L39">
        <f t="shared" si="8"/>
        <v>4.3519216235362087E-3</v>
      </c>
      <c r="M39">
        <f t="shared" si="9"/>
        <v>1.8505486349902123E-2</v>
      </c>
      <c r="N39">
        <f t="shared" si="10"/>
        <v>1.0602862656863465</v>
      </c>
      <c r="O39">
        <f t="shared" si="11"/>
        <v>0</v>
      </c>
      <c r="P39">
        <f t="shared" si="5"/>
        <v>1.0602862656863465</v>
      </c>
      <c r="Q39">
        <f t="shared" si="12"/>
        <v>-0.1100923404202989</v>
      </c>
      <c r="W39">
        <v>34</v>
      </c>
      <c r="X39">
        <f t="shared" si="6"/>
        <v>0.70833333333333337</v>
      </c>
      <c r="Y39">
        <v>0</v>
      </c>
      <c r="Z39">
        <f t="shared" si="13"/>
        <v>-2.0224578971265935E-4</v>
      </c>
    </row>
    <row r="40" spans="1:26" x14ac:dyDescent="0.4">
      <c r="E40">
        <v>27.498000000000001</v>
      </c>
      <c r="F40">
        <f t="shared" si="0"/>
        <v>3.5994797828505054E-3</v>
      </c>
      <c r="G40">
        <f t="shared" si="1"/>
        <v>2.0883300890653045E-2</v>
      </c>
      <c r="H40">
        <f t="shared" si="2"/>
        <v>-8.9015934052550337E-4</v>
      </c>
      <c r="I40">
        <f t="shared" si="3"/>
        <v>2.0873635975878324E-2</v>
      </c>
      <c r="J40">
        <f t="shared" si="4"/>
        <v>-1.2884284546062965E-3</v>
      </c>
      <c r="K40">
        <f t="shared" si="7"/>
        <v>1.00053096691832</v>
      </c>
      <c r="L40">
        <f t="shared" si="8"/>
        <v>4.6106960987356872E-3</v>
      </c>
      <c r="M40">
        <f t="shared" si="9"/>
        <v>1.9047318619268117E-2</v>
      </c>
      <c r="N40">
        <f t="shared" si="10"/>
        <v>1.0913309679250136</v>
      </c>
      <c r="O40">
        <f t="shared" si="11"/>
        <v>0</v>
      </c>
      <c r="P40">
        <f t="shared" si="5"/>
        <v>1.0913309679250136</v>
      </c>
      <c r="Q40">
        <f t="shared" si="12"/>
        <v>-0.11007822823116846</v>
      </c>
      <c r="W40">
        <v>35</v>
      </c>
      <c r="X40">
        <f t="shared" si="6"/>
        <v>0.72916666666666674</v>
      </c>
      <c r="Y40">
        <v>0</v>
      </c>
      <c r="Z40">
        <f t="shared" si="13"/>
        <v>-1.5529781192220415E-4</v>
      </c>
    </row>
    <row r="41" spans="1:26" x14ac:dyDescent="0.4">
      <c r="E41">
        <v>28.304300000000001</v>
      </c>
      <c r="F41">
        <f t="shared" si="0"/>
        <v>3.7050242060417331E-3</v>
      </c>
      <c r="G41">
        <f t="shared" si="1"/>
        <v>2.0882832031607568E-2</v>
      </c>
      <c r="H41">
        <f t="shared" si="2"/>
        <v>-9.1626268327836113E-4</v>
      </c>
      <c r="I41">
        <f t="shared" si="3"/>
        <v>2.0872592020134695E-2</v>
      </c>
      <c r="J41">
        <f t="shared" si="4"/>
        <v>-1.3262121332075112E-3</v>
      </c>
      <c r="K41">
        <f t="shared" si="7"/>
        <v>1.0005625438159471</v>
      </c>
      <c r="L41">
        <f t="shared" si="8"/>
        <v>4.8848196681272448E-3</v>
      </c>
      <c r="M41">
        <f t="shared" si="9"/>
        <v>1.9604913750632225E-2</v>
      </c>
      <c r="N41">
        <f t="shared" si="10"/>
        <v>1.1232788156292197</v>
      </c>
      <c r="O41">
        <f t="shared" si="11"/>
        <v>0</v>
      </c>
      <c r="P41">
        <f t="shared" si="5"/>
        <v>1.1232788156292197</v>
      </c>
      <c r="Q41">
        <f t="shared" si="12"/>
        <v>-0.11006327843305531</v>
      </c>
      <c r="W41">
        <v>36</v>
      </c>
      <c r="X41">
        <f t="shared" si="6"/>
        <v>0.75</v>
      </c>
      <c r="Y41">
        <v>0</v>
      </c>
      <c r="Z41">
        <f t="shared" si="13"/>
        <v>-1.1769619725350173E-4</v>
      </c>
    </row>
    <row r="42" spans="1:26" x14ac:dyDescent="0.4">
      <c r="E42">
        <v>29.1342</v>
      </c>
      <c r="F42">
        <f t="shared" si="0"/>
        <v>3.8136578620089896E-3</v>
      </c>
      <c r="G42">
        <f t="shared" si="1"/>
        <v>2.0882335299855392E-2</v>
      </c>
      <c r="H42">
        <f t="shared" si="2"/>
        <v>-9.4313023653772553E-4</v>
      </c>
      <c r="I42">
        <f t="shared" si="3"/>
        <v>2.0871486003305018E-2</v>
      </c>
      <c r="J42">
        <f t="shared" si="4"/>
        <v>-1.3651021024461921E-3</v>
      </c>
      <c r="K42">
        <f t="shared" si="7"/>
        <v>1.0005959957534474</v>
      </c>
      <c r="L42">
        <f t="shared" si="8"/>
        <v>5.175211290368539E-3</v>
      </c>
      <c r="M42">
        <f t="shared" si="9"/>
        <v>2.0178746840117112E-2</v>
      </c>
      <c r="N42">
        <f t="shared" si="10"/>
        <v>1.1561570298016568</v>
      </c>
      <c r="O42">
        <f t="shared" si="11"/>
        <v>0</v>
      </c>
      <c r="P42">
        <f t="shared" si="5"/>
        <v>1.1561570298016568</v>
      </c>
      <c r="Q42">
        <f t="shared" si="12"/>
        <v>-0.11004744270540341</v>
      </c>
      <c r="W42">
        <v>37</v>
      </c>
      <c r="X42">
        <f t="shared" si="6"/>
        <v>0.77083333333333337</v>
      </c>
      <c r="Y42">
        <v>0</v>
      </c>
      <c r="Z42">
        <f t="shared" si="13"/>
        <v>-8.7719938544014497E-5</v>
      </c>
    </row>
    <row r="43" spans="1:26" x14ac:dyDescent="0.4">
      <c r="E43">
        <v>29.988499999999998</v>
      </c>
      <c r="F43">
        <f t="shared" si="0"/>
        <v>3.9254854705073963E-3</v>
      </c>
      <c r="G43">
        <f t="shared" si="1"/>
        <v>2.0881808970936833E-2</v>
      </c>
      <c r="H43">
        <f t="shared" si="2"/>
        <v>-9.7078792113869557E-4</v>
      </c>
      <c r="I43">
        <f t="shared" si="3"/>
        <v>2.0870314085717601E-2</v>
      </c>
      <c r="J43">
        <f t="shared" si="4"/>
        <v>-1.4051358965446407E-3</v>
      </c>
      <c r="K43">
        <f t="shared" si="7"/>
        <v>1.0006314384803676</v>
      </c>
      <c r="L43">
        <f t="shared" si="8"/>
        <v>5.4828740869775168E-3</v>
      </c>
      <c r="M43">
        <f t="shared" si="9"/>
        <v>2.0769361226758765E-2</v>
      </c>
      <c r="N43">
        <f t="shared" si="10"/>
        <v>1.1899967414759312</v>
      </c>
      <c r="O43">
        <f t="shared" si="11"/>
        <v>0</v>
      </c>
      <c r="P43">
        <f t="shared" si="5"/>
        <v>1.1899967414759312</v>
      </c>
      <c r="Q43">
        <f t="shared" si="12"/>
        <v>-0.11003066732436698</v>
      </c>
      <c r="W43">
        <v>38</v>
      </c>
      <c r="X43">
        <f t="shared" si="6"/>
        <v>0.79166666666666663</v>
      </c>
      <c r="Y43">
        <v>0</v>
      </c>
      <c r="Z43">
        <f t="shared" si="13"/>
        <v>-6.3950273308100133E-5</v>
      </c>
    </row>
    <row r="44" spans="1:26" x14ac:dyDescent="0.4">
      <c r="E44">
        <v>30.867799999999999</v>
      </c>
      <c r="F44">
        <f t="shared" si="0"/>
        <v>4.0405855713532921E-3</v>
      </c>
      <c r="G44">
        <f t="shared" si="1"/>
        <v>2.0881251355672203E-2</v>
      </c>
      <c r="H44">
        <f t="shared" si="2"/>
        <v>-9.9925518508789044E-4</v>
      </c>
      <c r="I44">
        <f t="shared" si="3"/>
        <v>2.0869072506252584E-2</v>
      </c>
      <c r="J44">
        <f t="shared" si="4"/>
        <v>-1.4463416819160343E-3</v>
      </c>
      <c r="K44">
        <f t="shared" si="7"/>
        <v>1.000668985315825</v>
      </c>
      <c r="L44">
        <f t="shared" si="8"/>
        <v>5.808789841756026E-3</v>
      </c>
      <c r="M44">
        <f t="shared" si="9"/>
        <v>2.1377161011543189E-2</v>
      </c>
      <c r="N44">
        <f t="shared" si="10"/>
        <v>1.2248211039330383</v>
      </c>
      <c r="O44">
        <f t="shared" si="11"/>
        <v>0</v>
      </c>
      <c r="P44">
        <f t="shared" si="5"/>
        <v>1.2248211039330383</v>
      </c>
      <c r="Q44">
        <f t="shared" si="12"/>
        <v>-0.11001289680271921</v>
      </c>
      <c r="W44">
        <v>39</v>
      </c>
      <c r="X44">
        <f t="shared" si="6"/>
        <v>0.8125</v>
      </c>
      <c r="Y44">
        <v>0</v>
      </c>
      <c r="Z44">
        <f t="shared" si="13"/>
        <v>-4.5219266036812102E-5</v>
      </c>
    </row>
    <row r="45" spans="1:26" x14ac:dyDescent="0.4">
      <c r="E45">
        <v>31.773</v>
      </c>
      <c r="F45">
        <f t="shared" si="0"/>
        <v>4.1590759742711871E-3</v>
      </c>
      <c r="G45">
        <f t="shared" si="1"/>
        <v>2.0880660483800662E-2</v>
      </c>
      <c r="H45">
        <f t="shared" si="2"/>
        <v>-1.0285611911345083E-3</v>
      </c>
      <c r="I45">
        <f t="shared" si="3"/>
        <v>2.0867756877936738E-2</v>
      </c>
      <c r="J45">
        <f t="shared" si="4"/>
        <v>-1.4887616884216234E-3</v>
      </c>
      <c r="K45">
        <f t="shared" si="7"/>
        <v>1.0007087684443539</v>
      </c>
      <c r="L45">
        <f t="shared" si="8"/>
        <v>6.1541038268390809E-3</v>
      </c>
      <c r="M45">
        <f t="shared" si="9"/>
        <v>2.2002756621762209E-2</v>
      </c>
      <c r="N45">
        <f t="shared" si="10"/>
        <v>1.2606650920804996</v>
      </c>
      <c r="O45">
        <f t="shared" si="11"/>
        <v>0</v>
      </c>
      <c r="P45">
        <f t="shared" si="5"/>
        <v>1.2606650920804996</v>
      </c>
      <c r="Q45">
        <f t="shared" si="12"/>
        <v>-0.10999407174430829</v>
      </c>
      <c r="W45">
        <v>40</v>
      </c>
      <c r="X45">
        <f t="shared" si="6"/>
        <v>0.83333333333333337</v>
      </c>
      <c r="Y45">
        <v>0</v>
      </c>
      <c r="Z45">
        <f t="shared" si="13"/>
        <v>-3.0566939853863875E-5</v>
      </c>
    </row>
    <row r="46" spans="1:26" x14ac:dyDescent="0.4">
      <c r="E46">
        <v>32.704599999999999</v>
      </c>
      <c r="F46">
        <f t="shared" si="0"/>
        <v>4.2810221291080313E-3</v>
      </c>
      <c r="G46">
        <f t="shared" si="1"/>
        <v>2.0880034548819815E-2</v>
      </c>
      <c r="H46">
        <f t="shared" si="2"/>
        <v>-1.0587221544448569E-3</v>
      </c>
      <c r="I46">
        <f t="shared" si="3"/>
        <v>2.0866363178417391E-2</v>
      </c>
      <c r="J46">
        <f t="shared" si="4"/>
        <v>-1.5324194061952841E-3</v>
      </c>
      <c r="K46">
        <f t="shared" si="7"/>
        <v>1.0007509089562374</v>
      </c>
      <c r="L46">
        <f t="shared" si="8"/>
        <v>6.5198647159534027E-3</v>
      </c>
      <c r="M46">
        <f t="shared" si="9"/>
        <v>2.2646480896354682E-2</v>
      </c>
      <c r="N46">
        <f t="shared" si="10"/>
        <v>1.2975477761847687</v>
      </c>
      <c r="O46">
        <f t="shared" si="11"/>
        <v>0</v>
      </c>
      <c r="P46">
        <f t="shared" si="5"/>
        <v>1.2975477761847687</v>
      </c>
      <c r="Q46">
        <f t="shared" si="12"/>
        <v>-0.10997413083902577</v>
      </c>
      <c r="W46">
        <v>41</v>
      </c>
      <c r="X46">
        <f t="shared" si="6"/>
        <v>0.85416666666666674</v>
      </c>
      <c r="Y46">
        <v>0</v>
      </c>
      <c r="Z46">
        <f t="shared" si="13"/>
        <v>-1.9205560293662584E-5</v>
      </c>
    </row>
    <row r="47" spans="1:26" x14ac:dyDescent="0.4">
      <c r="E47">
        <v>33.663600000000002</v>
      </c>
      <c r="F47">
        <f t="shared" si="0"/>
        <v>4.4065549355577233E-3</v>
      </c>
      <c r="G47">
        <f t="shared" si="1"/>
        <v>2.087937131159201E-2</v>
      </c>
      <c r="H47">
        <f t="shared" si="2"/>
        <v>-1.0897704805278418E-3</v>
      </c>
      <c r="I47">
        <f t="shared" si="3"/>
        <v>2.0864886422039097E-2</v>
      </c>
      <c r="J47">
        <f t="shared" si="4"/>
        <v>-1.5773617625413992E-3</v>
      </c>
      <c r="K47">
        <f t="shared" si="7"/>
        <v>1.0007955569925635</v>
      </c>
      <c r="L47">
        <f t="shared" si="8"/>
        <v>6.9073729979209856E-3</v>
      </c>
      <c r="M47">
        <f t="shared" si="9"/>
        <v>2.3309010963949106E-2</v>
      </c>
      <c r="N47">
        <f t="shared" si="10"/>
        <v>1.3355079528584464</v>
      </c>
      <c r="O47">
        <f t="shared" si="11"/>
        <v>0</v>
      </c>
      <c r="P47">
        <f t="shared" si="5"/>
        <v>1.3355079528584464</v>
      </c>
      <c r="Q47">
        <f t="shared" si="12"/>
        <v>-0.10995300855543262</v>
      </c>
      <c r="W47">
        <v>42</v>
      </c>
      <c r="X47">
        <f t="shared" si="6"/>
        <v>0.875</v>
      </c>
      <c r="Y47">
        <v>0</v>
      </c>
      <c r="Z47">
        <f t="shared" si="13"/>
        <v>-1.0489899267506168E-5</v>
      </c>
    </row>
    <row r="48" spans="1:26" x14ac:dyDescent="0.4">
      <c r="E48">
        <v>34.650700000000001</v>
      </c>
      <c r="F48">
        <f t="shared" si="0"/>
        <v>4.5357660234059934E-3</v>
      </c>
      <c r="G48">
        <f t="shared" si="1"/>
        <v>2.0878668623885877E-2</v>
      </c>
      <c r="H48">
        <f t="shared" si="2"/>
        <v>-1.1217288652362505E-3</v>
      </c>
      <c r="I48">
        <f t="shared" si="3"/>
        <v>2.086332182555517E-2</v>
      </c>
      <c r="J48">
        <f t="shared" si="4"/>
        <v>-1.6236216321686391E-3</v>
      </c>
      <c r="K48">
        <f t="shared" si="7"/>
        <v>1.000842856487052</v>
      </c>
      <c r="L48">
        <f t="shared" si="8"/>
        <v>7.3178749011345882E-3</v>
      </c>
      <c r="M48">
        <f t="shared" si="9"/>
        <v>2.3990815289314016E-2</v>
      </c>
      <c r="N48">
        <f t="shared" si="10"/>
        <v>1.3745724631556202</v>
      </c>
      <c r="O48">
        <f t="shared" si="11"/>
        <v>0</v>
      </c>
      <c r="P48">
        <f t="shared" si="5"/>
        <v>1.3745724631556202</v>
      </c>
      <c r="Q48">
        <f t="shared" si="12"/>
        <v>-0.10993063377901011</v>
      </c>
      <c r="W48">
        <v>43</v>
      </c>
      <c r="X48">
        <f t="shared" si="6"/>
        <v>0.89583333333333337</v>
      </c>
      <c r="Y48">
        <v>0</v>
      </c>
      <c r="Z48">
        <f t="shared" si="13"/>
        <v>-3.8924966453013523E-6</v>
      </c>
    </row>
    <row r="49" spans="5:26" x14ac:dyDescent="0.4">
      <c r="E49">
        <v>35.666800000000002</v>
      </c>
      <c r="F49">
        <f t="shared" si="0"/>
        <v>4.6687732023773512E-3</v>
      </c>
      <c r="G49">
        <f t="shared" si="1"/>
        <v>2.0877924082666532E-2</v>
      </c>
      <c r="H49">
        <f t="shared" si="2"/>
        <v>-1.1546264828069643E-3</v>
      </c>
      <c r="I49">
        <f t="shared" si="3"/>
        <v>2.0861664038372307E-2</v>
      </c>
      <c r="J49">
        <f t="shared" si="4"/>
        <v>-1.6712412694481604E-3</v>
      </c>
      <c r="K49">
        <f t="shared" si="7"/>
        <v>1.0008929684283581</v>
      </c>
      <c r="L49">
        <f t="shared" si="8"/>
        <v>7.7527642470784962E-3</v>
      </c>
      <c r="M49">
        <f t="shared" si="9"/>
        <v>2.469249902172499E-2</v>
      </c>
      <c r="N49">
        <f t="shared" si="10"/>
        <v>1.414775979575756</v>
      </c>
      <c r="O49">
        <f t="shared" si="11"/>
        <v>0</v>
      </c>
      <c r="P49">
        <f t="shared" si="5"/>
        <v>1.414775979575756</v>
      </c>
      <c r="Q49">
        <f t="shared" si="12"/>
        <v>-0.10990693288099294</v>
      </c>
      <c r="W49">
        <v>44</v>
      </c>
      <c r="X49">
        <f t="shared" si="6"/>
        <v>0.91666666666666663</v>
      </c>
      <c r="Y49">
        <v>0</v>
      </c>
      <c r="Z49">
        <f t="shared" si="13"/>
        <v>1.0169040152212774E-6</v>
      </c>
    </row>
    <row r="50" spans="5:26" x14ac:dyDescent="0.4">
      <c r="E50">
        <v>36.712600000000002</v>
      </c>
      <c r="F50">
        <f t="shared" si="0"/>
        <v>4.805668102257527E-3</v>
      </c>
      <c r="G50">
        <f t="shared" si="1"/>
        <v>2.0877135310206296E-2</v>
      </c>
      <c r="H50">
        <f t="shared" si="2"/>
        <v>-1.1884860357001242E-3</v>
      </c>
      <c r="I50">
        <f t="shared" si="3"/>
        <v>2.085990776624369E-2</v>
      </c>
      <c r="J50">
        <f t="shared" si="4"/>
        <v>-1.7202535631859524E-3</v>
      </c>
      <c r="K50">
        <f t="shared" si="7"/>
        <v>1.0009460519933726</v>
      </c>
      <c r="L50">
        <f t="shared" si="8"/>
        <v>8.2134186580633713E-3</v>
      </c>
      <c r="M50">
        <f t="shared" si="9"/>
        <v>2.5414527593822456E-2</v>
      </c>
      <c r="N50">
        <f t="shared" si="10"/>
        <v>1.456145169444798</v>
      </c>
      <c r="O50">
        <f t="shared" si="11"/>
        <v>0</v>
      </c>
      <c r="P50">
        <f t="shared" si="5"/>
        <v>1.456145169444798</v>
      </c>
      <c r="Q50">
        <f t="shared" si="12"/>
        <v>-0.10988182855507225</v>
      </c>
      <c r="W50">
        <v>45</v>
      </c>
      <c r="X50">
        <f t="shared" si="6"/>
        <v>0.9375</v>
      </c>
      <c r="Y50">
        <v>0</v>
      </c>
      <c r="Z50">
        <f t="shared" si="13"/>
        <v>4.5884354213660051E-6</v>
      </c>
    </row>
    <row r="51" spans="5:26" x14ac:dyDescent="0.4">
      <c r="E51">
        <v>37.789099999999998</v>
      </c>
      <c r="F51">
        <f t="shared" si="0"/>
        <v>4.9465816227404185E-3</v>
      </c>
      <c r="G51">
        <f t="shared" si="1"/>
        <v>2.0876299577217705E-2</v>
      </c>
      <c r="H51">
        <f t="shared" si="2"/>
        <v>-1.2233399431471935E-3</v>
      </c>
      <c r="I51">
        <f t="shared" si="3"/>
        <v>2.0858046932140661E-2</v>
      </c>
      <c r="J51">
        <f t="shared" si="4"/>
        <v>-1.7707054699645855E-3</v>
      </c>
      <c r="K51">
        <f t="shared" si="7"/>
        <v>1.0010022898974689</v>
      </c>
      <c r="L51">
        <f t="shared" si="8"/>
        <v>8.7014194904158175E-3</v>
      </c>
      <c r="M51">
        <f t="shared" si="9"/>
        <v>2.6157571836071591E-2</v>
      </c>
      <c r="N51">
        <f t="shared" si="10"/>
        <v>1.4987184685171699</v>
      </c>
      <c r="O51">
        <f t="shared" si="11"/>
        <v>0</v>
      </c>
      <c r="P51">
        <f t="shared" si="5"/>
        <v>1.4987184685171699</v>
      </c>
      <c r="Q51">
        <f t="shared" si="12"/>
        <v>-0.10985523835571068</v>
      </c>
      <c r="W51">
        <v>46</v>
      </c>
      <c r="X51">
        <f t="shared" si="6"/>
        <v>0.95833333333333326</v>
      </c>
      <c r="Y51">
        <v>0</v>
      </c>
      <c r="Z51">
        <f t="shared" si="13"/>
        <v>7.1062797999239157E-6</v>
      </c>
    </row>
    <row r="52" spans="5:26" x14ac:dyDescent="0.4">
      <c r="E52">
        <v>38.897199999999998</v>
      </c>
      <c r="F52">
        <f t="shared" si="0"/>
        <v>5.091631573550537E-3</v>
      </c>
      <c r="G52">
        <f t="shared" si="1"/>
        <v>2.0875414088106115E-2</v>
      </c>
      <c r="H52">
        <f t="shared" si="2"/>
        <v>-1.2592173909591071E-3</v>
      </c>
      <c r="I52">
        <f t="shared" si="3"/>
        <v>2.0856075311388667E-2</v>
      </c>
      <c r="J52">
        <f t="shared" si="4"/>
        <v>-1.8226392688493881E-3</v>
      </c>
      <c r="K52">
        <f t="shared" si="7"/>
        <v>1.0010618691793809</v>
      </c>
      <c r="L52">
        <f t="shared" si="8"/>
        <v>9.2183850084383775E-3</v>
      </c>
      <c r="M52">
        <f t="shared" si="9"/>
        <v>2.6922231590595702E-2</v>
      </c>
      <c r="N52">
        <f t="shared" si="10"/>
        <v>1.542530245214911</v>
      </c>
      <c r="O52">
        <f t="shared" si="11"/>
        <v>0</v>
      </c>
      <c r="P52">
        <f t="shared" si="5"/>
        <v>1.542530245214911</v>
      </c>
      <c r="Q52">
        <f t="shared" si="12"/>
        <v>-0.10982707311248745</v>
      </c>
      <c r="W52">
        <v>47</v>
      </c>
      <c r="X52">
        <f t="shared" si="6"/>
        <v>0.97916666666666663</v>
      </c>
      <c r="Y52">
        <v>0</v>
      </c>
      <c r="Z52">
        <f t="shared" si="13"/>
        <v>8.800418888523593E-6</v>
      </c>
    </row>
    <row r="53" spans="5:26" x14ac:dyDescent="0.4">
      <c r="E53">
        <v>40.037700000000001</v>
      </c>
      <c r="F53">
        <f t="shared" si="0"/>
        <v>5.2409226744430026E-3</v>
      </c>
      <c r="G53">
        <f t="shared" si="1"/>
        <v>2.0874475986354613E-2</v>
      </c>
      <c r="H53">
        <f t="shared" si="2"/>
        <v>-1.2961443316791797E-3</v>
      </c>
      <c r="I53">
        <f t="shared" si="3"/>
        <v>2.085398654366255E-2</v>
      </c>
      <c r="J53">
        <f t="shared" si="4"/>
        <v>-1.8760925617146845E-3</v>
      </c>
      <c r="K53">
        <f t="shared" si="7"/>
        <v>1.0011249808243941</v>
      </c>
      <c r="L53">
        <f t="shared" si="8"/>
        <v>9.7659670521837508E-3</v>
      </c>
      <c r="M53">
        <f t="shared" si="9"/>
        <v>2.7709035643208368E-2</v>
      </c>
      <c r="N53">
        <f t="shared" si="10"/>
        <v>1.5876107967334059</v>
      </c>
      <c r="O53">
        <f t="shared" si="11"/>
        <v>0</v>
      </c>
      <c r="P53">
        <f t="shared" si="5"/>
        <v>1.5876107967334059</v>
      </c>
      <c r="Q53">
        <f t="shared" si="12"/>
        <v>-0.10979724175189919</v>
      </c>
      <c r="W53">
        <v>48</v>
      </c>
      <c r="X53">
        <f t="shared" si="6"/>
        <v>1</v>
      </c>
      <c r="Y53">
        <v>0</v>
      </c>
      <c r="Z53">
        <f t="shared" si="13"/>
        <v>9.8563650741799339E-6</v>
      </c>
    </row>
    <row r="54" spans="5:26" x14ac:dyDescent="0.4">
      <c r="E54">
        <v>41.2117</v>
      </c>
      <c r="F54">
        <f t="shared" si="0"/>
        <v>5.3945989150811034E-3</v>
      </c>
      <c r="G54">
        <f t="shared" si="1"/>
        <v>2.0873482017197409E-2</v>
      </c>
      <c r="H54">
        <f t="shared" si="2"/>
        <v>-1.3341564361282372E-3</v>
      </c>
      <c r="I54">
        <f t="shared" si="3"/>
        <v>2.08517733818947E-2</v>
      </c>
      <c r="J54">
        <f t="shared" si="4"/>
        <v>-1.931117021424969E-3</v>
      </c>
      <c r="K54">
        <f t="shared" si="7"/>
        <v>1.0011918424385964</v>
      </c>
      <c r="L54">
        <f t="shared" si="8"/>
        <v>1.0346047682234863E-2</v>
      </c>
      <c r="M54">
        <f t="shared" si="9"/>
        <v>2.8518717490559231E-2</v>
      </c>
      <c r="N54">
        <f t="shared" si="10"/>
        <v>1.6340021493349661</v>
      </c>
      <c r="O54">
        <f t="shared" si="11"/>
        <v>0</v>
      </c>
      <c r="P54">
        <f t="shared" si="5"/>
        <v>1.6340021493349661</v>
      </c>
      <c r="Q54">
        <f t="shared" si="12"/>
        <v>-0.10976564594349864</v>
      </c>
      <c r="W54">
        <v>49</v>
      </c>
      <c r="X54">
        <f t="shared" si="6"/>
        <v>1.0208333333333333</v>
      </c>
      <c r="Y54">
        <v>0</v>
      </c>
      <c r="Z54">
        <f t="shared" si="13"/>
        <v>1.0423211809003767E-5</v>
      </c>
    </row>
    <row r="55" spans="5:26" x14ac:dyDescent="0.4">
      <c r="E55">
        <v>42.420200000000001</v>
      </c>
      <c r="F55">
        <f t="shared" si="0"/>
        <v>5.5527911951587395E-3</v>
      </c>
      <c r="G55">
        <f t="shared" si="1"/>
        <v>2.0872428838015655E-2</v>
      </c>
      <c r="H55">
        <f t="shared" si="2"/>
        <v>-1.3732861428829776E-3</v>
      </c>
      <c r="I55">
        <f t="shared" si="3"/>
        <v>2.0849428383398871E-2</v>
      </c>
      <c r="J55">
        <f t="shared" si="4"/>
        <v>-1.9877596458374204E-3</v>
      </c>
      <c r="K55">
        <f t="shared" si="7"/>
        <v>1.0012626773413733</v>
      </c>
      <c r="L55">
        <f t="shared" si="8"/>
        <v>1.0960557667078565E-2</v>
      </c>
      <c r="M55">
        <f t="shared" si="9"/>
        <v>2.9351939107501224E-2</v>
      </c>
      <c r="N55">
        <f t="shared" si="10"/>
        <v>1.6817422313848085</v>
      </c>
      <c r="O55">
        <f t="shared" si="11"/>
        <v>0</v>
      </c>
      <c r="P55">
        <f t="shared" si="5"/>
        <v>1.6817422313848085</v>
      </c>
      <c r="Q55">
        <f t="shared" si="12"/>
        <v>-0.10973217958406274</v>
      </c>
      <c r="W55">
        <v>50</v>
      </c>
      <c r="X55">
        <f t="shared" si="6"/>
        <v>1.0416666666666667</v>
      </c>
      <c r="Y55">
        <v>0</v>
      </c>
      <c r="Z55">
        <f t="shared" si="13"/>
        <v>1.0620285864120026E-5</v>
      </c>
    </row>
    <row r="56" spans="5:26" x14ac:dyDescent="0.4">
      <c r="E56">
        <v>43.664000000000001</v>
      </c>
      <c r="F56">
        <f t="shared" si="0"/>
        <v>5.7156042344310301E-3</v>
      </c>
      <c r="G56">
        <f t="shared" si="1"/>
        <v>2.087131311449919E-2</v>
      </c>
      <c r="H56">
        <f t="shared" si="2"/>
        <v>-1.4135594205522666E-3</v>
      </c>
      <c r="I56">
        <f t="shared" si="3"/>
        <v>2.0846944123982025E-2</v>
      </c>
      <c r="J56">
        <f t="shared" si="4"/>
        <v>-2.0460580711035257E-3</v>
      </c>
      <c r="K56">
        <f t="shared" si="7"/>
        <v>1.0013377080781616</v>
      </c>
      <c r="L56">
        <f t="shared" si="8"/>
        <v>1.1611420119972841E-2</v>
      </c>
      <c r="M56">
        <f t="shared" si="9"/>
        <v>3.0209221935034059E-2</v>
      </c>
      <c r="N56">
        <f t="shared" si="10"/>
        <v>1.7308609192514814</v>
      </c>
      <c r="O56">
        <f t="shared" si="11"/>
        <v>0</v>
      </c>
      <c r="P56">
        <f t="shared" si="5"/>
        <v>1.7308609192514814</v>
      </c>
      <c r="Q56">
        <f t="shared" si="12"/>
        <v>-0.10969673551185646</v>
      </c>
      <c r="W56">
        <v>51</v>
      </c>
      <c r="X56">
        <f t="shared" si="6"/>
        <v>1.0625</v>
      </c>
      <c r="Y56">
        <v>0</v>
      </c>
      <c r="Z56">
        <f t="shared" si="13"/>
        <v>1.0542637413612518E-5</v>
      </c>
    </row>
    <row r="57" spans="5:26" x14ac:dyDescent="0.4">
      <c r="E57">
        <v>44.944400000000002</v>
      </c>
      <c r="F57">
        <f t="shared" si="0"/>
        <v>5.8832082025000454E-3</v>
      </c>
      <c r="G57">
        <f t="shared" si="1"/>
        <v>2.0870130884371618E-2</v>
      </c>
      <c r="H57">
        <f t="shared" si="2"/>
        <v>-1.4550184337285901E-3</v>
      </c>
      <c r="I57">
        <f t="shared" si="3"/>
        <v>2.0844311781220926E-2</v>
      </c>
      <c r="J57">
        <f t="shared" si="4"/>
        <v>-2.1060733825808663E-3</v>
      </c>
      <c r="K57">
        <f t="shared" si="7"/>
        <v>1.0014171991816969</v>
      </c>
      <c r="L57">
        <f t="shared" si="8"/>
        <v>1.2300921316924746E-2</v>
      </c>
      <c r="M57">
        <f t="shared" si="9"/>
        <v>3.109142912810392E-2</v>
      </c>
      <c r="N57">
        <f t="shared" si="10"/>
        <v>1.7814076680704676</v>
      </c>
      <c r="O57">
        <f t="shared" si="11"/>
        <v>0</v>
      </c>
      <c r="P57">
        <f t="shared" si="5"/>
        <v>1.7814076680704676</v>
      </c>
      <c r="Q57">
        <f t="shared" si="12"/>
        <v>-0.10965919681997406</v>
      </c>
      <c r="W57">
        <v>52</v>
      </c>
      <c r="X57">
        <f t="shared" si="6"/>
        <v>1.0833333333333333</v>
      </c>
      <c r="Y57">
        <v>0</v>
      </c>
      <c r="Z57">
        <f t="shared" si="13"/>
        <v>1.0265564930079385E-5</v>
      </c>
    </row>
    <row r="58" spans="5:26" x14ac:dyDescent="0.4">
      <c r="E58">
        <v>46.2622</v>
      </c>
      <c r="F58">
        <f t="shared" si="0"/>
        <v>6.0557078191209052E-3</v>
      </c>
      <c r="G58">
        <f t="shared" si="1"/>
        <v>2.0868878446933636E-2</v>
      </c>
      <c r="H58">
        <f t="shared" si="2"/>
        <v>-1.4976891642758464E-3</v>
      </c>
      <c r="I58">
        <f t="shared" si="3"/>
        <v>2.0841523115108451E-2</v>
      </c>
      <c r="J58">
        <f t="shared" si="4"/>
        <v>-2.1678432447016262E-3</v>
      </c>
      <c r="K58">
        <f t="shared" si="7"/>
        <v>1.0015013973212761</v>
      </c>
      <c r="L58">
        <f t="shared" si="8"/>
        <v>1.3031191383639064E-2</v>
      </c>
      <c r="M58">
        <f t="shared" si="9"/>
        <v>3.1999076080660771E-2</v>
      </c>
      <c r="N58">
        <f t="shared" si="10"/>
        <v>1.8334120077398859</v>
      </c>
      <c r="O58">
        <f t="shared" si="11"/>
        <v>0</v>
      </c>
      <c r="P58">
        <f t="shared" si="5"/>
        <v>1.8334120077398859</v>
      </c>
      <c r="Q58">
        <f t="shared" si="12"/>
        <v>-0.10961944079656831</v>
      </c>
      <c r="W58">
        <v>53</v>
      </c>
      <c r="X58">
        <f t="shared" si="6"/>
        <v>1.1041666666666667</v>
      </c>
      <c r="Y58">
        <v>0</v>
      </c>
      <c r="Z58">
        <f t="shared" si="13"/>
        <v>9.848339209909752E-6</v>
      </c>
    </row>
    <row r="59" spans="5:26" x14ac:dyDescent="0.4">
      <c r="E59">
        <v>47.6188</v>
      </c>
      <c r="F59">
        <f t="shared" si="0"/>
        <v>6.2332863438650686E-3</v>
      </c>
      <c r="G59">
        <f t="shared" si="1"/>
        <v>2.0867551332021228E-2</v>
      </c>
      <c r="H59">
        <f t="shared" si="2"/>
        <v>-1.541617029760951E-3</v>
      </c>
      <c r="I59">
        <f t="shared" si="3"/>
        <v>2.0838568172346639E-2</v>
      </c>
      <c r="J59">
        <f t="shared" si="4"/>
        <v>-2.2314334620604573E-3</v>
      </c>
      <c r="K59">
        <f t="shared" si="7"/>
        <v>1.0015906005907593</v>
      </c>
      <c r="L59">
        <f t="shared" si="8"/>
        <v>1.3804805132189733E-2</v>
      </c>
      <c r="M59">
        <f t="shared" si="9"/>
        <v>3.2933088009084344E-2</v>
      </c>
      <c r="N59">
        <f t="shared" si="10"/>
        <v>1.8869269492534317</v>
      </c>
      <c r="O59">
        <f t="shared" si="11"/>
        <v>0</v>
      </c>
      <c r="P59">
        <f t="shared" si="5"/>
        <v>1.8869269492534317</v>
      </c>
      <c r="Q59">
        <f t="shared" si="12"/>
        <v>-0.10957733695666012</v>
      </c>
      <c r="W59">
        <v>54</v>
      </c>
      <c r="X59">
        <f t="shared" si="6"/>
        <v>1.125</v>
      </c>
      <c r="Y59">
        <v>0</v>
      </c>
      <c r="Z59">
        <f t="shared" si="13"/>
        <v>9.3372635099550593E-6</v>
      </c>
    </row>
    <row r="60" spans="5:26" x14ac:dyDescent="0.4">
      <c r="E60">
        <v>49.015099999999997</v>
      </c>
      <c r="F60">
        <f t="shared" si="0"/>
        <v>6.4160615864570442E-3</v>
      </c>
      <c r="G60">
        <f t="shared" si="1"/>
        <v>2.0866145330088015E-2</v>
      </c>
      <c r="H60">
        <f t="shared" si="2"/>
        <v>-1.5868312658990861E-3</v>
      </c>
      <c r="I60">
        <f t="shared" si="3"/>
        <v>2.0835437579915128E-2</v>
      </c>
      <c r="J60">
        <f t="shared" si="4"/>
        <v>-2.2968864201974512E-3</v>
      </c>
      <c r="K60">
        <f t="shared" si="7"/>
        <v>1.0016850892178504</v>
      </c>
      <c r="L60">
        <f t="shared" si="8"/>
        <v>1.4624180909322208E-2</v>
      </c>
      <c r="M60">
        <f t="shared" si="9"/>
        <v>3.3894041978324463E-2</v>
      </c>
      <c r="N60">
        <f t="shared" si="10"/>
        <v>1.941985555997235</v>
      </c>
      <c r="O60">
        <f t="shared" si="11"/>
        <v>0</v>
      </c>
      <c r="P60">
        <f t="shared" si="5"/>
        <v>1.941985555997235</v>
      </c>
      <c r="Q60">
        <f t="shared" si="12"/>
        <v>-0.10953274675094374</v>
      </c>
      <c r="W60">
        <v>55</v>
      </c>
      <c r="X60">
        <f t="shared" si="6"/>
        <v>1.1458333333333333</v>
      </c>
      <c r="Y60">
        <v>0</v>
      </c>
      <c r="Z60">
        <f t="shared" si="13"/>
        <v>8.7681839103300579E-6</v>
      </c>
    </row>
    <row r="61" spans="5:26" x14ac:dyDescent="0.4">
      <c r="E61">
        <v>50.452300000000001</v>
      </c>
      <c r="F61">
        <f t="shared" si="0"/>
        <v>6.6041906265295134E-3</v>
      </c>
      <c r="G61">
        <f t="shared" si="1"/>
        <v>2.0864655714423641E-2</v>
      </c>
      <c r="H61">
        <f t="shared" si="2"/>
        <v>-1.6333708316225055E-3</v>
      </c>
      <c r="I61">
        <f t="shared" si="3"/>
        <v>2.0832120813271571E-2</v>
      </c>
      <c r="J61">
        <f t="shared" si="4"/>
        <v>-2.3642585861818194E-3</v>
      </c>
      <c r="K61">
        <f t="shared" si="7"/>
        <v>1.0017851778058251</v>
      </c>
      <c r="L61">
        <f t="shared" si="8"/>
        <v>1.5492033499111772E-2</v>
      </c>
      <c r="M61">
        <f t="shared" si="9"/>
        <v>3.4882717528140983E-2</v>
      </c>
      <c r="N61">
        <f t="shared" si="10"/>
        <v>1.9986324923094978</v>
      </c>
      <c r="O61">
        <f t="shared" si="11"/>
        <v>0</v>
      </c>
      <c r="P61">
        <f t="shared" si="5"/>
        <v>1.9986324923094978</v>
      </c>
      <c r="Q61">
        <f t="shared" si="12"/>
        <v>-0.10948552801794895</v>
      </c>
      <c r="W61">
        <v>56</v>
      </c>
      <c r="X61">
        <f t="shared" si="6"/>
        <v>1.1666666666666667</v>
      </c>
      <c r="Y61">
        <v>0</v>
      </c>
      <c r="Z61">
        <f t="shared" si="13"/>
        <v>8.1685448997057709E-6</v>
      </c>
    </row>
    <row r="62" spans="5:26" x14ac:dyDescent="0.4">
      <c r="E62">
        <v>51.931699999999999</v>
      </c>
      <c r="F62">
        <f t="shared" si="0"/>
        <v>6.7978436336845445E-3</v>
      </c>
      <c r="G62">
        <f t="shared" si="1"/>
        <v>2.0863077403863173E-2</v>
      </c>
      <c r="H62">
        <f t="shared" si="2"/>
        <v>-1.6812779341462813E-3</v>
      </c>
      <c r="I62">
        <f t="shared" si="3"/>
        <v>2.0828606558631613E-2</v>
      </c>
      <c r="J62">
        <f t="shared" si="4"/>
        <v>-2.4336111363099031E-3</v>
      </c>
      <c r="K62">
        <f t="shared" si="7"/>
        <v>1.0018912043381023</v>
      </c>
      <c r="L62">
        <f t="shared" si="8"/>
        <v>1.641127851006579E-2</v>
      </c>
      <c r="M62">
        <f t="shared" si="9"/>
        <v>3.5899958415116728E-2</v>
      </c>
      <c r="N62">
        <f t="shared" si="10"/>
        <v>2.0569161018813524</v>
      </c>
      <c r="O62">
        <f t="shared" si="11"/>
        <v>0</v>
      </c>
      <c r="P62">
        <f t="shared" si="5"/>
        <v>2.0569161018813524</v>
      </c>
      <c r="Q62">
        <f t="shared" si="12"/>
        <v>-0.10943552485965538</v>
      </c>
      <c r="W62">
        <v>57</v>
      </c>
      <c r="X62">
        <f t="shared" si="6"/>
        <v>1.1875</v>
      </c>
      <c r="Y62">
        <v>0</v>
      </c>
      <c r="Z62">
        <f t="shared" si="13"/>
        <v>7.5590692037483472E-6</v>
      </c>
    </row>
    <row r="63" spans="5:26" x14ac:dyDescent="0.4">
      <c r="E63">
        <v>53.4544</v>
      </c>
      <c r="F63">
        <f t="shared" si="0"/>
        <v>6.9971645975854266E-3</v>
      </c>
      <c r="G63">
        <f t="shared" si="1"/>
        <v>2.0861405270756084E-2</v>
      </c>
      <c r="H63">
        <f t="shared" si="2"/>
        <v>-1.7305883149798668E-3</v>
      </c>
      <c r="I63">
        <f t="shared" si="3"/>
        <v>2.0824883398693261E-2</v>
      </c>
      <c r="J63">
        <f t="shared" si="4"/>
        <v>-2.5049958942661467E-3</v>
      </c>
      <c r="K63">
        <f t="shared" si="7"/>
        <v>1.0020035094343986</v>
      </c>
      <c r="L63">
        <f t="shared" si="8"/>
        <v>1.7384852287709161E-2</v>
      </c>
      <c r="M63">
        <f t="shared" si="9"/>
        <v>3.6946465952176988E-2</v>
      </c>
      <c r="N63">
        <f t="shared" si="10"/>
        <v>2.1168765669835357</v>
      </c>
      <c r="O63">
        <f t="shared" si="11"/>
        <v>0</v>
      </c>
      <c r="P63">
        <f t="shared" si="5"/>
        <v>2.1168765669835357</v>
      </c>
      <c r="Q63">
        <f t="shared" si="12"/>
        <v>-0.10938257536354139</v>
      </c>
      <c r="W63">
        <v>58</v>
      </c>
      <c r="X63">
        <f t="shared" si="6"/>
        <v>1.2083333333333335</v>
      </c>
      <c r="Y63">
        <v>0</v>
      </c>
      <c r="Z63">
        <f t="shared" si="13"/>
        <v>6.9551275352510497E-6</v>
      </c>
    </row>
    <row r="64" spans="5:26" x14ac:dyDescent="0.4">
      <c r="E64">
        <v>55.021900000000002</v>
      </c>
      <c r="F64">
        <f t="shared" si="0"/>
        <v>7.20234986777301E-3</v>
      </c>
      <c r="G64">
        <f t="shared" si="1"/>
        <v>2.085963347403641E-2</v>
      </c>
      <c r="H64">
        <f t="shared" si="2"/>
        <v>-1.7813506808545976E-3</v>
      </c>
      <c r="I64">
        <f t="shared" si="3"/>
        <v>2.0820938327654526E-2</v>
      </c>
      <c r="J64">
        <f t="shared" si="4"/>
        <v>-2.5784834610965979E-3</v>
      </c>
      <c r="K64">
        <f t="shared" si="7"/>
        <v>1.0021224810837861</v>
      </c>
      <c r="L64">
        <f t="shared" si="8"/>
        <v>1.8416099447559321E-2</v>
      </c>
      <c r="M64">
        <f t="shared" si="9"/>
        <v>3.8023211008246127E-2</v>
      </c>
      <c r="N64">
        <f t="shared" si="10"/>
        <v>2.1785695143078745</v>
      </c>
      <c r="O64">
        <f t="shared" si="11"/>
        <v>0</v>
      </c>
      <c r="P64">
        <f t="shared" si="5"/>
        <v>2.1785695143078745</v>
      </c>
      <c r="Q64">
        <f t="shared" si="12"/>
        <v>-0.10932650597968942</v>
      </c>
      <c r="W64">
        <v>59</v>
      </c>
      <c r="X64">
        <f t="shared" si="6"/>
        <v>1.2291666666666665</v>
      </c>
      <c r="Y64">
        <v>0</v>
      </c>
      <c r="Z64">
        <f t="shared" si="13"/>
        <v>6.36785280844329E-6</v>
      </c>
    </row>
    <row r="65" spans="5:26" x14ac:dyDescent="0.4">
      <c r="E65">
        <v>56.635199999999998</v>
      </c>
      <c r="F65">
        <f t="shared" si="0"/>
        <v>7.4135303439411939E-3</v>
      </c>
      <c r="G65">
        <f t="shared" si="1"/>
        <v>2.085775644421306E-2</v>
      </c>
      <c r="H65">
        <f t="shared" si="2"/>
        <v>-1.8335975593129304E-3</v>
      </c>
      <c r="I65">
        <f t="shared" si="3"/>
        <v>2.0816758944380176E-2</v>
      </c>
      <c r="J65">
        <f t="shared" si="4"/>
        <v>-2.6541210244741716E-3</v>
      </c>
      <c r="K65">
        <f t="shared" si="7"/>
        <v>1.0022484884265821</v>
      </c>
      <c r="L65">
        <f t="shared" si="8"/>
        <v>1.9508198556160053E-2</v>
      </c>
      <c r="M65">
        <f t="shared" si="9"/>
        <v>3.9130815132439656E-2</v>
      </c>
      <c r="N65">
        <f t="shared" si="10"/>
        <v>2.2420305559954476</v>
      </c>
      <c r="O65">
        <f t="shared" si="11"/>
        <v>0</v>
      </c>
      <c r="P65">
        <f t="shared" si="5"/>
        <v>2.2420305559954476</v>
      </c>
      <c r="Q65">
        <f t="shared" si="12"/>
        <v>-0.10926713652412472</v>
      </c>
      <c r="W65">
        <v>60</v>
      </c>
      <c r="X65">
        <f t="shared" si="6"/>
        <v>1.25</v>
      </c>
      <c r="Y65">
        <v>0</v>
      </c>
      <c r="Z65">
        <f t="shared" si="13"/>
        <v>5.8050440709593651E-6</v>
      </c>
    </row>
    <row r="66" spans="5:26" x14ac:dyDescent="0.4">
      <c r="E66">
        <v>58.295900000000003</v>
      </c>
      <c r="F66">
        <f t="shared" si="0"/>
        <v>7.6309154656002175E-3</v>
      </c>
      <c r="G66">
        <f t="shared" si="1"/>
        <v>2.0855767619293308E-2</v>
      </c>
      <c r="H66">
        <f t="shared" si="2"/>
        <v>-1.8873809226780287E-3</v>
      </c>
      <c r="I66">
        <f t="shared" si="3"/>
        <v>2.0812330637817178E-2</v>
      </c>
      <c r="J66">
        <f t="shared" si="4"/>
        <v>-2.7319839316022783E-3</v>
      </c>
      <c r="K66">
        <f t="shared" si="7"/>
        <v>1.0023819665518623</v>
      </c>
      <c r="L66">
        <f t="shared" si="8"/>
        <v>2.0664896803573883E-2</v>
      </c>
      <c r="M66">
        <f t="shared" si="9"/>
        <v>4.0270305604820145E-2</v>
      </c>
      <c r="N66">
        <f t="shared" si="10"/>
        <v>2.3073185508582181</v>
      </c>
      <c r="O66">
        <f t="shared" si="11"/>
        <v>0</v>
      </c>
      <c r="P66">
        <f t="shared" si="5"/>
        <v>2.3073185508582181</v>
      </c>
      <c r="Q66">
        <f t="shared" si="12"/>
        <v>-0.10920427607964892</v>
      </c>
      <c r="W66">
        <v>61</v>
      </c>
      <c r="X66">
        <f t="shared" si="6"/>
        <v>1.2708333333333333</v>
      </c>
      <c r="Y66">
        <v>0</v>
      </c>
      <c r="Z66">
        <f t="shared" si="13"/>
        <v>5.2718976637154116E-6</v>
      </c>
    </row>
    <row r="67" spans="5:26" x14ac:dyDescent="0.4">
      <c r="E67">
        <v>60.005299999999998</v>
      </c>
      <c r="F67">
        <f t="shared" si="0"/>
        <v>7.8546754023521501E-3</v>
      </c>
      <c r="G67">
        <f t="shared" si="1"/>
        <v>2.0853660453780343E-2</v>
      </c>
      <c r="H67">
        <f t="shared" si="2"/>
        <v>-1.9427430432261729E-3</v>
      </c>
      <c r="I67">
        <f t="shared" si="3"/>
        <v>2.0807638833620024E-2</v>
      </c>
      <c r="J67">
        <f t="shared" si="4"/>
        <v>-2.8121334975907131E-3</v>
      </c>
      <c r="K67">
        <f t="shared" si="7"/>
        <v>1.0025233486621494</v>
      </c>
      <c r="L67">
        <f t="shared" si="8"/>
        <v>2.1889921645862061E-2</v>
      </c>
      <c r="M67">
        <f t="shared" si="9"/>
        <v>4.1442496757292613E-2</v>
      </c>
      <c r="N67">
        <f t="shared" si="10"/>
        <v>2.3744801566774667</v>
      </c>
      <c r="O67">
        <f t="shared" si="11"/>
        <v>0</v>
      </c>
      <c r="P67">
        <f t="shared" si="5"/>
        <v>2.3744801566774667</v>
      </c>
      <c r="Q67">
        <f t="shared" si="12"/>
        <v>-0.10913771859399785</v>
      </c>
      <c r="W67">
        <v>62</v>
      </c>
      <c r="X67">
        <f t="shared" si="6"/>
        <v>1.2916666666666667</v>
      </c>
      <c r="Y67">
        <v>0</v>
      </c>
      <c r="Z67">
        <f t="shared" si="13"/>
        <v>4.771596668690544E-6</v>
      </c>
    </row>
    <row r="68" spans="5:26" x14ac:dyDescent="0.4">
      <c r="E68">
        <v>61.764800000000001</v>
      </c>
      <c r="F68">
        <f t="shared" si="0"/>
        <v>8.0849934137684522E-3</v>
      </c>
      <c r="G68">
        <f t="shared" si="1"/>
        <v>2.0851427942761958E-2</v>
      </c>
      <c r="H68">
        <f t="shared" si="2"/>
        <v>-1.9997294483902091E-3</v>
      </c>
      <c r="I68">
        <f t="shared" si="3"/>
        <v>2.0802667934485042E-2</v>
      </c>
      <c r="J68">
        <f t="shared" si="4"/>
        <v>-2.8946357614421589E-3</v>
      </c>
      <c r="K68">
        <f t="shared" si="7"/>
        <v>1.0026730979268064</v>
      </c>
      <c r="L68">
        <f t="shared" si="8"/>
        <v>2.3187256468913738E-2</v>
      </c>
      <c r="M68">
        <f t="shared" si="9"/>
        <v>4.2648264080606957E-2</v>
      </c>
      <c r="N68">
        <f t="shared" si="10"/>
        <v>2.4435655353781649</v>
      </c>
      <c r="O68">
        <f t="shared" si="11"/>
        <v>0</v>
      </c>
      <c r="P68">
        <f t="shared" si="5"/>
        <v>2.4435655353781649</v>
      </c>
      <c r="Q68">
        <f t="shared" si="12"/>
        <v>-0.10906725190347334</v>
      </c>
      <c r="W68">
        <v>63</v>
      </c>
      <c r="X68">
        <f t="shared" si="6"/>
        <v>1.3125</v>
      </c>
      <c r="Y68">
        <v>0</v>
      </c>
      <c r="Z68">
        <f t="shared" si="13"/>
        <v>4.3057843353330906E-6</v>
      </c>
    </row>
    <row r="69" spans="5:26" x14ac:dyDescent="0.4">
      <c r="E69">
        <v>63.575899999999997</v>
      </c>
      <c r="F69">
        <f t="shared" ref="F69:F132" si="14">2*PI()*E69/$B$8</f>
        <v>8.3220658493899716E-3</v>
      </c>
      <c r="G69">
        <f t="shared" ref="G69:G132" si="15">1+SUM(a1_*COS(F69),a2_*COS(2*F69))</f>
        <v>2.0849062589701761E-2</v>
      </c>
      <c r="H69">
        <f t="shared" ref="H69:H132" si="16">SUM(a1_*SIN(F69),a2_*SIN(2*F69))</f>
        <v>-2.0583889225736438E-3</v>
      </c>
      <c r="I69">
        <f t="shared" ref="I69:I132" si="17">SUM(b0_,b1_*COS(F69),b2_*COS(2*F69))</f>
        <v>2.0797401248431768E-2</v>
      </c>
      <c r="J69">
        <f t="shared" ref="J69:J132" si="18">SUM(b1_*SIN(F69),b2_*SIN(2*F69))</f>
        <v>-2.9795614899226844E-3</v>
      </c>
      <c r="K69">
        <f t="shared" si="7"/>
        <v>1.0028317095239838</v>
      </c>
      <c r="L69">
        <f t="shared" si="8"/>
        <v>2.4561157769129691E-2</v>
      </c>
      <c r="M69">
        <f t="shared" si="9"/>
        <v>4.3888543419249748E-2</v>
      </c>
      <c r="N69">
        <f t="shared" si="10"/>
        <v>2.5146283068996738</v>
      </c>
      <c r="O69">
        <f t="shared" si="11"/>
        <v>0</v>
      </c>
      <c r="P69">
        <f t="shared" ref="P69:P132" si="19">N69+O69</f>
        <v>2.5146283068996738</v>
      </c>
      <c r="Q69">
        <f t="shared" si="12"/>
        <v>-0.10899264952777166</v>
      </c>
      <c r="W69">
        <v>64</v>
      </c>
      <c r="X69">
        <f t="shared" ref="X69:X132" si="20">W69/Fs*1000</f>
        <v>1.3333333333333333</v>
      </c>
      <c r="Y69">
        <v>0</v>
      </c>
      <c r="Z69">
        <f t="shared" si="13"/>
        <v>3.8749427102843999E-6</v>
      </c>
    </row>
    <row r="70" spans="5:26" x14ac:dyDescent="0.4">
      <c r="E70">
        <v>65.440100000000001</v>
      </c>
      <c r="F70">
        <f t="shared" si="14"/>
        <v>8.5660890587575603E-3</v>
      </c>
      <c r="G70">
        <f t="shared" si="15"/>
        <v>2.0846556508602565E-2</v>
      </c>
      <c r="H70">
        <f t="shared" si="16"/>
        <v>-2.1187702700971103E-3</v>
      </c>
      <c r="I70">
        <f t="shared" si="17"/>
        <v>2.0791821216276318E-2</v>
      </c>
      <c r="J70">
        <f t="shared" si="18"/>
        <v>-3.0669814922931991E-3</v>
      </c>
      <c r="K70">
        <f t="shared" ref="K70:K133" si="21">SQRT((I70^2+J70^2)/(G70^2+H70^2))</f>
        <v>1.0029997036601048</v>
      </c>
      <c r="L70">
        <f t="shared" ref="L70:L133" si="22">20*LOG10(K70)</f>
        <v>2.6016094131188803E-2</v>
      </c>
      <c r="M70">
        <f t="shared" ref="M70:M133" si="23">ATAN2(J70,I70)-ATAN2(H70,G70)</f>
        <v>4.5164261680209261E-2</v>
      </c>
      <c r="N70">
        <f t="shared" ref="N70:N133" si="24">DEGREES(M70)</f>
        <v>2.5877215791004229</v>
      </c>
      <c r="O70">
        <f t="shared" si="11"/>
        <v>0</v>
      </c>
      <c r="P70">
        <f t="shared" si="19"/>
        <v>2.5877215791004229</v>
      </c>
      <c r="Q70">
        <f t="shared" si="12"/>
        <v>-0.10891367193664987</v>
      </c>
      <c r="W70">
        <v>65</v>
      </c>
      <c r="X70">
        <f t="shared" si="20"/>
        <v>1.3541666666666667</v>
      </c>
      <c r="Y70">
        <v>0</v>
      </c>
      <c r="Z70">
        <f t="shared" si="13"/>
        <v>3.4786939833947268E-6</v>
      </c>
    </row>
    <row r="71" spans="5:26" x14ac:dyDescent="0.4">
      <c r="E71">
        <v>67.358999999999995</v>
      </c>
      <c r="F71">
        <f t="shared" si="14"/>
        <v>8.8172724813814531E-3</v>
      </c>
      <c r="G71">
        <f t="shared" si="15"/>
        <v>2.0843901267306064E-2</v>
      </c>
      <c r="H71">
        <f t="shared" si="16"/>
        <v>-2.1809255559754881E-3</v>
      </c>
      <c r="I71">
        <f t="shared" si="17"/>
        <v>2.0785909062717156E-2</v>
      </c>
      <c r="J71">
        <f t="shared" si="18"/>
        <v>-3.1569713135226191E-3</v>
      </c>
      <c r="K71">
        <f t="shared" si="21"/>
        <v>1.0031776359340707</v>
      </c>
      <c r="L71">
        <f t="shared" si="22"/>
        <v>2.7556835388970958E-2</v>
      </c>
      <c r="M71">
        <f t="shared" si="23"/>
        <v>4.6476404484849798E-2</v>
      </c>
      <c r="N71">
        <f t="shared" si="24"/>
        <v>2.6629018239247846</v>
      </c>
      <c r="O71">
        <f t="shared" ref="O71:O134" si="25">IF((N71-N70)&gt;180,O70-360,IF((N71-N70)&lt;(-180),O70+360,O70))</f>
        <v>0</v>
      </c>
      <c r="P71">
        <f t="shared" si="19"/>
        <v>2.6629018239247846</v>
      </c>
      <c r="Q71">
        <f t="shared" ref="Q71:Q134" si="26">-(P71-P70)/((E71-E70)*360)*1000</f>
        <v>-0.10883006587159592</v>
      </c>
      <c r="W71">
        <v>66</v>
      </c>
      <c r="X71">
        <f t="shared" si="20"/>
        <v>1.375</v>
      </c>
      <c r="Y71">
        <v>0</v>
      </c>
      <c r="Z71">
        <f t="shared" ref="Z71:Z134" si="27" xml:space="preserve"> b0_*Y71 + b1_*Y70 + b2_*Y69 - a1_*Z70 - a2_*Z69</f>
        <v>3.1160389808461379E-6</v>
      </c>
    </row>
    <row r="72" spans="5:26" x14ac:dyDescent="0.4">
      <c r="E72">
        <v>69.334100000000007</v>
      </c>
      <c r="F72">
        <f t="shared" si="14"/>
        <v>9.0758124668025037E-3</v>
      </c>
      <c r="G72">
        <f t="shared" si="15"/>
        <v>2.084108813909602E-2</v>
      </c>
      <c r="H72">
        <f t="shared" si="16"/>
        <v>-2.2449036296780835E-3</v>
      </c>
      <c r="I72">
        <f t="shared" si="17"/>
        <v>2.0779645356551635E-2</v>
      </c>
      <c r="J72">
        <f t="shared" si="18"/>
        <v>-3.2496018592003406E-3</v>
      </c>
      <c r="K72">
        <f t="shared" si="21"/>
        <v>1.0033660803190341</v>
      </c>
      <c r="L72">
        <f t="shared" si="22"/>
        <v>2.9188304588728418E-2</v>
      </c>
      <c r="M72">
        <f t="shared" si="23"/>
        <v>4.7825878543499512E-2</v>
      </c>
      <c r="N72">
        <f t="shared" si="24"/>
        <v>2.7402209920478029</v>
      </c>
      <c r="O72">
        <f t="shared" si="25"/>
        <v>0</v>
      </c>
      <c r="P72">
        <f t="shared" si="19"/>
        <v>2.7402209920478029</v>
      </c>
      <c r="Q72">
        <f t="shared" si="26"/>
        <v>-0.10874156600090269</v>
      </c>
      <c r="W72">
        <v>67</v>
      </c>
      <c r="X72">
        <f t="shared" si="20"/>
        <v>1.3958333333333333</v>
      </c>
      <c r="Y72">
        <v>0</v>
      </c>
      <c r="Z72">
        <f t="shared" si="27"/>
        <v>2.7855446791482742E-6</v>
      </c>
    </row>
    <row r="73" spans="5:26" x14ac:dyDescent="0.4">
      <c r="E73">
        <v>71.367099999999994</v>
      </c>
      <c r="F73">
        <f t="shared" si="14"/>
        <v>9.3419315445003384E-3</v>
      </c>
      <c r="G73">
        <f t="shared" si="15"/>
        <v>2.0838107659249094E-2</v>
      </c>
      <c r="H73">
        <f t="shared" si="16"/>
        <v>-2.3107598446687593E-3</v>
      </c>
      <c r="I73">
        <f t="shared" si="17"/>
        <v>2.0773009023285161E-2</v>
      </c>
      <c r="J73">
        <f t="shared" si="18"/>
        <v>-3.3449534692203374E-3</v>
      </c>
      <c r="K73">
        <f t="shared" si="21"/>
        <v>1.0035656587000987</v>
      </c>
      <c r="L73">
        <f t="shared" si="22"/>
        <v>3.0915832998471858E-2</v>
      </c>
      <c r="M73">
        <f t="shared" si="23"/>
        <v>4.9213715832067573E-2</v>
      </c>
      <c r="N73">
        <f t="shared" si="24"/>
        <v>2.8197382113336324</v>
      </c>
      <c r="O73">
        <f t="shared" si="25"/>
        <v>0</v>
      </c>
      <c r="P73">
        <f t="shared" si="19"/>
        <v>2.8197382113336324</v>
      </c>
      <c r="Q73">
        <f t="shared" si="26"/>
        <v>-0.1086478921214271</v>
      </c>
      <c r="W73">
        <v>68</v>
      </c>
      <c r="X73">
        <f t="shared" si="20"/>
        <v>1.4166666666666667</v>
      </c>
      <c r="Y73">
        <v>0</v>
      </c>
      <c r="Z73">
        <f t="shared" si="27"/>
        <v>2.4854904944275668E-6</v>
      </c>
    </row>
    <row r="74" spans="5:26" x14ac:dyDescent="0.4">
      <c r="E74">
        <v>73.459800000000001</v>
      </c>
      <c r="F74">
        <f t="shared" si="14"/>
        <v>9.6158653339239782E-3</v>
      </c>
      <c r="G74">
        <f t="shared" si="15"/>
        <v>2.0834949716768691E-2</v>
      </c>
      <c r="H74">
        <f t="shared" si="16"/>
        <v>-2.3785528222254448E-3</v>
      </c>
      <c r="I74">
        <f t="shared" si="17"/>
        <v>2.0765977549381809E-2</v>
      </c>
      <c r="J74">
        <f t="shared" si="18"/>
        <v>-3.4431112343753165E-3</v>
      </c>
      <c r="K74">
        <f t="shared" si="21"/>
        <v>1.0037770345099608</v>
      </c>
      <c r="L74">
        <f t="shared" si="22"/>
        <v>3.2745104073724725E-2</v>
      </c>
      <c r="M74">
        <f t="shared" si="23"/>
        <v>5.0641003928600048E-2</v>
      </c>
      <c r="N74">
        <f t="shared" si="24"/>
        <v>2.9015157954142041</v>
      </c>
      <c r="O74">
        <f t="shared" si="25"/>
        <v>0</v>
      </c>
      <c r="P74">
        <f t="shared" si="19"/>
        <v>2.9015157954142041</v>
      </c>
      <c r="Q74">
        <f t="shared" si="26"/>
        <v>-0.1085487436227672</v>
      </c>
      <c r="W74">
        <v>69</v>
      </c>
      <c r="X74">
        <f t="shared" si="20"/>
        <v>1.4375</v>
      </c>
      <c r="Y74">
        <v>0</v>
      </c>
      <c r="Z74">
        <f t="shared" si="27"/>
        <v>2.213981346679338E-6</v>
      </c>
    </row>
    <row r="75" spans="5:26" x14ac:dyDescent="0.4">
      <c r="E75">
        <v>75.613799999999998</v>
      </c>
      <c r="F75">
        <f t="shared" si="14"/>
        <v>9.8978232745836631E-3</v>
      </c>
      <c r="G75">
        <f t="shared" si="15"/>
        <v>2.0831603983900826E-2</v>
      </c>
      <c r="H75">
        <f t="shared" si="16"/>
        <v>-2.4483347353172168E-3</v>
      </c>
      <c r="I75">
        <f t="shared" si="17"/>
        <v>2.0758527938615989E-2</v>
      </c>
      <c r="J75">
        <f t="shared" si="18"/>
        <v>-3.5441509299635847E-3</v>
      </c>
      <c r="K75">
        <f t="shared" si="21"/>
        <v>1.0040008837620755</v>
      </c>
      <c r="L75">
        <f t="shared" si="22"/>
        <v>3.468190185379131E-2</v>
      </c>
      <c r="M75">
        <f t="shared" si="23"/>
        <v>5.2108680383751604E-2</v>
      </c>
      <c r="N75">
        <f t="shared" si="24"/>
        <v>2.9856074619851101</v>
      </c>
      <c r="O75">
        <f t="shared" si="25"/>
        <v>0</v>
      </c>
      <c r="P75">
        <f t="shared" si="19"/>
        <v>2.9856074619851101</v>
      </c>
      <c r="Q75">
        <f t="shared" si="26"/>
        <v>-0.10844380812300898</v>
      </c>
      <c r="W75">
        <v>70</v>
      </c>
      <c r="X75">
        <f t="shared" si="20"/>
        <v>1.4583333333333335</v>
      </c>
      <c r="Y75">
        <v>0</v>
      </c>
      <c r="Z75">
        <f t="shared" si="27"/>
        <v>1.9690340473754915E-6</v>
      </c>
    </row>
    <row r="76" spans="5:26" x14ac:dyDescent="0.4">
      <c r="E76">
        <v>77.831000000000003</v>
      </c>
      <c r="F76">
        <f t="shared" si="14"/>
        <v>1.0188054075897799E-2</v>
      </c>
      <c r="G76">
        <f t="shared" si="15"/>
        <v>2.0828059128712106E-2</v>
      </c>
      <c r="H76">
        <f t="shared" si="16"/>
        <v>-2.5201675089436514E-3</v>
      </c>
      <c r="I76">
        <f t="shared" si="17"/>
        <v>2.0750634958790926E-2</v>
      </c>
      <c r="J76">
        <f t="shared" si="18"/>
        <v>-3.6481624742884904E-3</v>
      </c>
      <c r="K76">
        <f t="shared" si="21"/>
        <v>1.0042379475049528</v>
      </c>
      <c r="L76">
        <f t="shared" si="22"/>
        <v>3.6732563842120279E-2</v>
      </c>
      <c r="M76">
        <f t="shared" si="23"/>
        <v>5.3617872509849729E-2</v>
      </c>
      <c r="N76">
        <f t="shared" si="24"/>
        <v>3.0720778012849079</v>
      </c>
      <c r="O76">
        <f t="shared" si="25"/>
        <v>0</v>
      </c>
      <c r="P76">
        <f t="shared" si="19"/>
        <v>3.0720778012849079</v>
      </c>
      <c r="Q76">
        <f t="shared" si="26"/>
        <v>-0.10833275615365431</v>
      </c>
      <c r="W76">
        <v>71</v>
      </c>
      <c r="X76">
        <f t="shared" si="20"/>
        <v>1.4791666666666665</v>
      </c>
      <c r="Y76">
        <v>0</v>
      </c>
      <c r="Z76">
        <f t="shared" si="27"/>
        <v>1.748642359949973E-6</v>
      </c>
    </row>
    <row r="77" spans="5:26" x14ac:dyDescent="0.4">
      <c r="E77">
        <v>80.113200000000006</v>
      </c>
      <c r="F77">
        <f t="shared" si="14"/>
        <v>1.0486793357315409E-2</v>
      </c>
      <c r="G77">
        <f t="shared" si="15"/>
        <v>2.0824303390916676E-2</v>
      </c>
      <c r="H77">
        <f t="shared" si="16"/>
        <v>-2.5941098650093634E-3</v>
      </c>
      <c r="I77">
        <f t="shared" si="17"/>
        <v>2.0742272423868835E-2</v>
      </c>
      <c r="J77">
        <f t="shared" si="18"/>
        <v>-3.7552311728383594E-3</v>
      </c>
      <c r="K77">
        <f t="shared" si="21"/>
        <v>1.0044889930040823</v>
      </c>
      <c r="L77">
        <f t="shared" si="22"/>
        <v>3.8903643909750395E-2</v>
      </c>
      <c r="M77">
        <f t="shared" si="23"/>
        <v>5.5169623344865748E-2</v>
      </c>
      <c r="N77">
        <f t="shared" si="24"/>
        <v>3.160986574987227</v>
      </c>
      <c r="O77">
        <f t="shared" si="25"/>
        <v>0</v>
      </c>
      <c r="P77">
        <f t="shared" si="19"/>
        <v>3.160986574987227</v>
      </c>
      <c r="Q77">
        <f t="shared" si="26"/>
        <v>-0.10821523785810837</v>
      </c>
      <c r="W77">
        <v>72</v>
      </c>
      <c r="X77">
        <f t="shared" si="20"/>
        <v>1.5</v>
      </c>
      <c r="Y77">
        <v>0</v>
      </c>
      <c r="Z77">
        <f t="shared" si="27"/>
        <v>1.5508250935742656E-6</v>
      </c>
    </row>
    <row r="78" spans="5:26" x14ac:dyDescent="0.4">
      <c r="E78">
        <v>82.462299999999999</v>
      </c>
      <c r="F78">
        <f t="shared" si="14"/>
        <v>1.0794289828254899E-2</v>
      </c>
      <c r="G78">
        <f t="shared" si="15"/>
        <v>2.0820324237352139E-2</v>
      </c>
      <c r="H78">
        <f t="shared" si="16"/>
        <v>-2.6702238048894218E-3</v>
      </c>
      <c r="I78">
        <f t="shared" si="17"/>
        <v>2.073341242684057E-2</v>
      </c>
      <c r="J78">
        <f t="shared" si="18"/>
        <v>-3.8654471068702151E-3</v>
      </c>
      <c r="K78">
        <f t="shared" si="21"/>
        <v>1.0047548364794034</v>
      </c>
      <c r="L78">
        <f t="shared" si="22"/>
        <v>4.1202107707154871E-2</v>
      </c>
      <c r="M78">
        <f t="shared" si="23"/>
        <v>5.6765026530269047E-2</v>
      </c>
      <c r="N78">
        <f t="shared" si="24"/>
        <v>3.2523964441325637</v>
      </c>
      <c r="O78">
        <f t="shared" si="25"/>
        <v>0</v>
      </c>
      <c r="P78">
        <f t="shared" si="19"/>
        <v>3.2523964441325637</v>
      </c>
      <c r="Q78">
        <f t="shared" si="26"/>
        <v>-0.10809088722552956</v>
      </c>
      <c r="W78">
        <v>73</v>
      </c>
      <c r="X78">
        <f t="shared" si="20"/>
        <v>1.5208333333333333</v>
      </c>
      <c r="Y78">
        <v>0</v>
      </c>
      <c r="Z78">
        <f t="shared" si="27"/>
        <v>1.373660775695006E-6</v>
      </c>
    </row>
    <row r="79" spans="5:26" x14ac:dyDescent="0.4">
      <c r="E79">
        <v>84.880300000000005</v>
      </c>
      <c r="F79">
        <f t="shared" si="14"/>
        <v>1.1110805288104073E-2</v>
      </c>
      <c r="G79">
        <f t="shared" si="15"/>
        <v>2.0816108312162851E-2</v>
      </c>
      <c r="H79">
        <f t="shared" si="16"/>
        <v>-2.7485746134940856E-3</v>
      </c>
      <c r="I79">
        <f t="shared" si="17"/>
        <v>2.0724025228795906E-2</v>
      </c>
      <c r="J79">
        <f t="shared" si="18"/>
        <v>-3.9789051420822466E-3</v>
      </c>
      <c r="K79">
        <f t="shared" si="21"/>
        <v>1.0050363460695566</v>
      </c>
      <c r="L79">
        <f t="shared" si="22"/>
        <v>4.3635356762429328E-2</v>
      </c>
      <c r="M79">
        <f t="shared" si="23"/>
        <v>5.8405224574055392E-2</v>
      </c>
      <c r="N79">
        <f t="shared" si="24"/>
        <v>3.3463728696071353</v>
      </c>
      <c r="O79">
        <f t="shared" si="25"/>
        <v>0</v>
      </c>
      <c r="P79">
        <f t="shared" si="19"/>
        <v>3.3463728696071353</v>
      </c>
      <c r="Q79">
        <f t="shared" si="26"/>
        <v>-0.10795931609522492</v>
      </c>
      <c r="W79">
        <v>74</v>
      </c>
      <c r="X79">
        <f t="shared" si="20"/>
        <v>1.5416666666666667</v>
      </c>
      <c r="Y79">
        <v>0</v>
      </c>
      <c r="Z79">
        <f t="shared" si="27"/>
        <v>1.2153117783508165E-6</v>
      </c>
    </row>
    <row r="80" spans="5:26" x14ac:dyDescent="0.4">
      <c r="E80">
        <v>87.369200000000006</v>
      </c>
      <c r="F80">
        <f t="shared" si="14"/>
        <v>1.1436601536250724E-2</v>
      </c>
      <c r="G80">
        <f t="shared" si="15"/>
        <v>2.0811641566172101E-2</v>
      </c>
      <c r="H80">
        <f t="shared" si="16"/>
        <v>-2.8292276231135574E-3</v>
      </c>
      <c r="I80">
        <f t="shared" si="17"/>
        <v>2.0714079546969799E-2</v>
      </c>
      <c r="J80">
        <f t="shared" si="18"/>
        <v>-4.0957002452618393E-3</v>
      </c>
      <c r="K80">
        <f t="shared" si="21"/>
        <v>1.0053344327939169</v>
      </c>
      <c r="L80">
        <f t="shared" si="22"/>
        <v>4.621114868754253E-2</v>
      </c>
      <c r="M80">
        <f t="shared" si="23"/>
        <v>6.0091339256796328E-2</v>
      </c>
      <c r="N80">
        <f t="shared" si="24"/>
        <v>3.4429801247032308</v>
      </c>
      <c r="O80">
        <f t="shared" si="25"/>
        <v>0</v>
      </c>
      <c r="P80">
        <f t="shared" si="19"/>
        <v>3.4429801247032308</v>
      </c>
      <c r="Q80">
        <f t="shared" si="26"/>
        <v>-0.10782011586566068</v>
      </c>
      <c r="W80">
        <v>75</v>
      </c>
      <c r="X80">
        <f t="shared" si="20"/>
        <v>1.5625</v>
      </c>
      <c r="Y80">
        <v>0</v>
      </c>
      <c r="Z80">
        <f t="shared" si="27"/>
        <v>1.0740402225735641E-6</v>
      </c>
    </row>
    <row r="81" spans="5:26" x14ac:dyDescent="0.4">
      <c r="E81">
        <v>89.931100000000001</v>
      </c>
      <c r="F81">
        <f t="shared" si="14"/>
        <v>1.1771953462052044E-2</v>
      </c>
      <c r="G81">
        <f t="shared" si="15"/>
        <v>2.0806909040467003E-2</v>
      </c>
      <c r="H81">
        <f t="shared" si="16"/>
        <v>-2.9122514580595706E-3</v>
      </c>
      <c r="I81">
        <f t="shared" si="17"/>
        <v>2.0703542072858294E-2</v>
      </c>
      <c r="J81">
        <f t="shared" si="18"/>
        <v>-4.2159321857439674E-3</v>
      </c>
      <c r="K81">
        <f t="shared" si="21"/>
        <v>1.0056500645614608</v>
      </c>
      <c r="L81">
        <f t="shared" si="22"/>
        <v>4.8937716421178744E-2</v>
      </c>
      <c r="M81">
        <f t="shared" si="23"/>
        <v>6.1824537648845102E-2</v>
      </c>
      <c r="N81">
        <f t="shared" si="24"/>
        <v>3.5422850776264858</v>
      </c>
      <c r="O81">
        <f t="shared" si="25"/>
        <v>0</v>
      </c>
      <c r="P81">
        <f t="shared" si="19"/>
        <v>3.5422850776264858</v>
      </c>
      <c r="Q81">
        <f t="shared" si="26"/>
        <v>-0.10767285665072283</v>
      </c>
      <c r="W81">
        <v>76</v>
      </c>
      <c r="X81">
        <f t="shared" si="20"/>
        <v>1.5833333333333333</v>
      </c>
      <c r="Y81">
        <v>0</v>
      </c>
      <c r="Z81">
        <f t="shared" si="27"/>
        <v>9.4821753360225996E-7</v>
      </c>
    </row>
    <row r="82" spans="5:26" x14ac:dyDescent="0.4">
      <c r="E82">
        <v>92.568100000000001</v>
      </c>
      <c r="F82">
        <f t="shared" si="14"/>
        <v>1.2117135954865221E-2</v>
      </c>
      <c r="G82">
        <f t="shared" si="15"/>
        <v>2.0801895001980042E-2</v>
      </c>
      <c r="H82">
        <f t="shared" si="16"/>
        <v>-2.9977147988377306E-3</v>
      </c>
      <c r="I82">
        <f t="shared" si="17"/>
        <v>2.0692377774093496E-2</v>
      </c>
      <c r="J82">
        <f t="shared" si="18"/>
        <v>-4.3397008527581576E-3</v>
      </c>
      <c r="K82">
        <f t="shared" si="21"/>
        <v>1.0059842566299417</v>
      </c>
      <c r="L82">
        <f t="shared" si="22"/>
        <v>5.1823683737273751E-2</v>
      </c>
      <c r="M82">
        <f t="shared" si="23"/>
        <v>6.3605962413644912E-2</v>
      </c>
      <c r="N82">
        <f t="shared" si="24"/>
        <v>3.6443531981696005</v>
      </c>
      <c r="O82">
        <f t="shared" si="25"/>
        <v>0</v>
      </c>
      <c r="P82">
        <f t="shared" si="19"/>
        <v>3.6443531981696005</v>
      </c>
      <c r="Q82">
        <f t="shared" si="26"/>
        <v>-0.10751708648623712</v>
      </c>
      <c r="W82">
        <v>77</v>
      </c>
      <c r="X82">
        <f t="shared" si="20"/>
        <v>1.6041666666666667</v>
      </c>
      <c r="Y82">
        <v>0</v>
      </c>
      <c r="Z82">
        <f t="shared" si="27"/>
        <v>8.3632915004323617E-7</v>
      </c>
    </row>
    <row r="83" spans="5:26" x14ac:dyDescent="0.4">
      <c r="E83">
        <v>95.282399999999996</v>
      </c>
      <c r="F83">
        <f t="shared" si="14"/>
        <v>1.2472436994016836E-2</v>
      </c>
      <c r="G83">
        <f t="shared" si="15"/>
        <v>2.079658271268614E-2</v>
      </c>
      <c r="H83">
        <f t="shared" si="16"/>
        <v>-3.0856896279492264E-3</v>
      </c>
      <c r="I83">
        <f t="shared" si="17"/>
        <v>2.0680549380514002E-2</v>
      </c>
      <c r="J83">
        <f t="shared" si="18"/>
        <v>-4.4671109593620376E-3</v>
      </c>
      <c r="K83">
        <f t="shared" si="21"/>
        <v>1.0063380864481268</v>
      </c>
      <c r="L83">
        <f t="shared" si="22"/>
        <v>5.4878191176060971E-2</v>
      </c>
      <c r="M83">
        <f t="shared" si="23"/>
        <v>6.5436797353321641E-2</v>
      </c>
      <c r="N83">
        <f t="shared" si="24"/>
        <v>3.7492523131981654</v>
      </c>
      <c r="O83">
        <f t="shared" si="25"/>
        <v>0</v>
      </c>
      <c r="P83">
        <f t="shared" si="19"/>
        <v>3.7492523131981654</v>
      </c>
      <c r="Q83">
        <f t="shared" si="26"/>
        <v>-0.10735233048480393</v>
      </c>
      <c r="W83">
        <v>78</v>
      </c>
      <c r="X83">
        <f t="shared" si="20"/>
        <v>1.625</v>
      </c>
      <c r="Y83">
        <v>0</v>
      </c>
      <c r="Z83">
        <f t="shared" si="27"/>
        <v>7.3697558823295297E-7</v>
      </c>
    </row>
    <row r="84" spans="5:26" x14ac:dyDescent="0.4">
      <c r="E84">
        <v>98.076300000000003</v>
      </c>
      <c r="F84">
        <f t="shared" si="14"/>
        <v>1.283815764880286E-2</v>
      </c>
      <c r="G84">
        <f t="shared" si="15"/>
        <v>2.0790954367339687E-2</v>
      </c>
      <c r="H84">
        <f t="shared" si="16"/>
        <v>-3.1762512359918976E-3</v>
      </c>
      <c r="I84">
        <f t="shared" si="17"/>
        <v>2.0668017245515369E-2</v>
      </c>
      <c r="J84">
        <f t="shared" si="18"/>
        <v>-4.5982720554586104E-3</v>
      </c>
      <c r="K84">
        <f t="shared" si="21"/>
        <v>1.0067126971677149</v>
      </c>
      <c r="L84">
        <f t="shared" si="22"/>
        <v>5.8110923734644312E-2</v>
      </c>
      <c r="M84">
        <f t="shared" si="23"/>
        <v>6.7318264877805234E-2</v>
      </c>
      <c r="N84">
        <f t="shared" si="24"/>
        <v>3.8570524616420023</v>
      </c>
      <c r="O84">
        <f t="shared" si="25"/>
        <v>0</v>
      </c>
      <c r="P84">
        <f t="shared" si="19"/>
        <v>3.8570524616420023</v>
      </c>
      <c r="Q84">
        <f t="shared" si="26"/>
        <v>-0.10717808682788754</v>
      </c>
      <c r="W84">
        <v>79</v>
      </c>
      <c r="X84">
        <f t="shared" si="20"/>
        <v>1.6458333333333333</v>
      </c>
      <c r="Y84">
        <v>0</v>
      </c>
      <c r="Z84">
        <f t="shared" si="27"/>
        <v>6.4887081704562761E-7</v>
      </c>
    </row>
    <row r="85" spans="5:26" x14ac:dyDescent="0.4">
      <c r="E85">
        <v>100.9522</v>
      </c>
      <c r="F85">
        <f t="shared" si="14"/>
        <v>1.3214612078488647E-2</v>
      </c>
      <c r="G85">
        <f t="shared" si="15"/>
        <v>2.0784991027763433E-2</v>
      </c>
      <c r="H85">
        <f t="shared" si="16"/>
        <v>-3.2694782283288135E-3</v>
      </c>
      <c r="I85">
        <f t="shared" si="17"/>
        <v>2.0654739199710059E-2</v>
      </c>
      <c r="J85">
        <f t="shared" si="18"/>
        <v>-4.7332985420242002E-3</v>
      </c>
      <c r="K85">
        <f t="shared" si="21"/>
        <v>1.007109301303192</v>
      </c>
      <c r="L85">
        <f t="shared" si="22"/>
        <v>6.1532139510325205E-2</v>
      </c>
      <c r="M85">
        <f t="shared" si="23"/>
        <v>6.9251623257139849E-2</v>
      </c>
      <c r="N85">
        <f t="shared" si="24"/>
        <v>3.9678257370641288</v>
      </c>
      <c r="O85">
        <f t="shared" si="25"/>
        <v>0</v>
      </c>
      <c r="P85">
        <f t="shared" si="19"/>
        <v>3.9678257370641288</v>
      </c>
      <c r="Q85">
        <f t="shared" si="26"/>
        <v>-0.10699382552913521</v>
      </c>
      <c r="W85">
        <v>80</v>
      </c>
      <c r="X85">
        <f t="shared" si="20"/>
        <v>1.6666666666666667</v>
      </c>
      <c r="Y85">
        <v>0</v>
      </c>
      <c r="Z85">
        <f t="shared" si="27"/>
        <v>5.7083869839475461E-7</v>
      </c>
    </row>
    <row r="86" spans="5:26" x14ac:dyDescent="0.4">
      <c r="E86">
        <v>103.9123</v>
      </c>
      <c r="F86">
        <f t="shared" si="14"/>
        <v>1.3602088262400776E-2</v>
      </c>
      <c r="G86">
        <f t="shared" si="15"/>
        <v>2.077867320306892E-2</v>
      </c>
      <c r="H86">
        <f t="shared" si="16"/>
        <v>-3.3654428061394188E-3</v>
      </c>
      <c r="I86">
        <f t="shared" si="17"/>
        <v>2.0640671842835578E-2</v>
      </c>
      <c r="J86">
        <f t="shared" si="18"/>
        <v>-4.8722955986861063E-3</v>
      </c>
      <c r="K86">
        <f t="shared" si="21"/>
        <v>1.0075291413949037</v>
      </c>
      <c r="L86">
        <f t="shared" si="22"/>
        <v>6.5152327309530481E-2</v>
      </c>
      <c r="M86">
        <f t="shared" si="23"/>
        <v>7.1237962518561293E-2</v>
      </c>
      <c r="N86">
        <f t="shared" si="24"/>
        <v>4.0816345934247105</v>
      </c>
      <c r="O86">
        <f t="shared" si="25"/>
        <v>0</v>
      </c>
      <c r="P86">
        <f t="shared" si="19"/>
        <v>4.0816345934247105</v>
      </c>
      <c r="Q86">
        <f t="shared" si="26"/>
        <v>-0.10679899736925347</v>
      </c>
      <c r="W86">
        <v>81</v>
      </c>
      <c r="X86">
        <f t="shared" si="20"/>
        <v>1.6875</v>
      </c>
      <c r="Y86">
        <v>0</v>
      </c>
      <c r="Z86">
        <f t="shared" si="27"/>
        <v>5.0180808654146826E-7</v>
      </c>
    </row>
    <row r="87" spans="5:26" x14ac:dyDescent="0.4">
      <c r="E87">
        <v>106.9593</v>
      </c>
      <c r="F87">
        <f t="shared" si="14"/>
        <v>1.4000939629712782E-2</v>
      </c>
      <c r="G87">
        <f t="shared" si="15"/>
        <v>2.0771979311700939E-2</v>
      </c>
      <c r="H87">
        <f t="shared" si="16"/>
        <v>-3.4642334665419688E-3</v>
      </c>
      <c r="I87">
        <f t="shared" si="17"/>
        <v>2.0625767119291316E-2</v>
      </c>
      <c r="J87">
        <f t="shared" si="18"/>
        <v>-5.0153920675410427E-3</v>
      </c>
      <c r="K87">
        <f t="shared" si="21"/>
        <v>1.0079735913748824</v>
      </c>
      <c r="L87">
        <f t="shared" si="22"/>
        <v>6.8983077301126239E-2</v>
      </c>
      <c r="M87">
        <f t="shared" si="23"/>
        <v>7.3278671563059339E-2</v>
      </c>
      <c r="N87">
        <f t="shared" si="24"/>
        <v>4.1985586088886233</v>
      </c>
      <c r="O87">
        <f t="shared" si="25"/>
        <v>0</v>
      </c>
      <c r="P87">
        <f t="shared" si="19"/>
        <v>4.1985586088886233</v>
      </c>
      <c r="Q87">
        <f t="shared" si="26"/>
        <v>-0.10659301996856012</v>
      </c>
      <c r="W87">
        <v>82</v>
      </c>
      <c r="X87">
        <f t="shared" si="20"/>
        <v>1.7083333333333335</v>
      </c>
      <c r="Y87">
        <v>0</v>
      </c>
      <c r="Z87">
        <f t="shared" si="27"/>
        <v>4.4080704827813378E-7</v>
      </c>
    </row>
    <row r="88" spans="5:26" x14ac:dyDescent="0.4">
      <c r="E88">
        <v>110.0956</v>
      </c>
      <c r="F88">
        <f t="shared" si="14"/>
        <v>1.4411480339690018E-2</v>
      </c>
      <c r="G88">
        <f t="shared" si="15"/>
        <v>2.07648873144477E-2</v>
      </c>
      <c r="H88">
        <f t="shared" si="16"/>
        <v>-3.5659290755334083E-3</v>
      </c>
      <c r="I88">
        <f t="shared" si="17"/>
        <v>2.060997595419467E-2</v>
      </c>
      <c r="J88">
        <f t="shared" si="18"/>
        <v>-5.1627029056513993E-3</v>
      </c>
      <c r="K88">
        <f t="shared" si="21"/>
        <v>1.0084440470563791</v>
      </c>
      <c r="L88">
        <f t="shared" si="22"/>
        <v>7.303613270527004E-2</v>
      </c>
      <c r="M88">
        <f t="shared" si="23"/>
        <v>7.5374897944077368E-2</v>
      </c>
      <c r="N88">
        <f t="shared" si="24"/>
        <v>4.3186635334249388</v>
      </c>
      <c r="O88">
        <f t="shared" si="25"/>
        <v>0</v>
      </c>
      <c r="P88">
        <f t="shared" si="19"/>
        <v>4.3186635334249388</v>
      </c>
      <c r="Q88">
        <f t="shared" si="26"/>
        <v>-0.10637527990901811</v>
      </c>
      <c r="W88">
        <v>83</v>
      </c>
      <c r="X88">
        <f t="shared" si="20"/>
        <v>1.7291666666666665</v>
      </c>
      <c r="Y88">
        <v>0</v>
      </c>
      <c r="Z88">
        <f t="shared" si="27"/>
        <v>3.869565605019489E-7</v>
      </c>
    </row>
    <row r="89" spans="5:26" x14ac:dyDescent="0.4">
      <c r="E89">
        <v>113.32389999999999</v>
      </c>
      <c r="F89">
        <f t="shared" si="14"/>
        <v>1.4834063821506014E-2</v>
      </c>
      <c r="G89">
        <f t="shared" si="15"/>
        <v>2.075737334923744E-2</v>
      </c>
      <c r="H89">
        <f t="shared" si="16"/>
        <v>-3.6706183291074015E-3</v>
      </c>
      <c r="I89">
        <f t="shared" si="17"/>
        <v>2.0593245213561318E-2</v>
      </c>
      <c r="J89">
        <f t="shared" si="18"/>
        <v>-5.3143573794328519E-3</v>
      </c>
      <c r="K89">
        <f t="shared" si="21"/>
        <v>1.0089420157271152</v>
      </c>
      <c r="L89">
        <f t="shared" si="22"/>
        <v>7.7324157773813587E-2</v>
      </c>
      <c r="M89">
        <f t="shared" si="23"/>
        <v>7.7527946692782512E-2</v>
      </c>
      <c r="N89">
        <f t="shared" si="24"/>
        <v>4.4420241398116671</v>
      </c>
      <c r="O89">
        <f t="shared" si="25"/>
        <v>0</v>
      </c>
      <c r="P89">
        <f t="shared" si="19"/>
        <v>4.4420241398116671</v>
      </c>
      <c r="Q89">
        <f t="shared" si="26"/>
        <v>-0.10614513864084697</v>
      </c>
      <c r="W89">
        <v>84</v>
      </c>
      <c r="X89">
        <f t="shared" si="20"/>
        <v>1.75</v>
      </c>
      <c r="Y89">
        <v>0</v>
      </c>
      <c r="Z89">
        <f t="shared" si="27"/>
        <v>3.3946395699955801E-7</v>
      </c>
    </row>
    <row r="90" spans="5:26" x14ac:dyDescent="0.4">
      <c r="E90">
        <v>116.6468</v>
      </c>
      <c r="F90">
        <f t="shared" si="14"/>
        <v>1.526903041436491E-2</v>
      </c>
      <c r="G90">
        <f t="shared" si="15"/>
        <v>2.0749412554541657E-2</v>
      </c>
      <c r="H90">
        <f t="shared" si="16"/>
        <v>-3.7783867930107871E-3</v>
      </c>
      <c r="I90">
        <f t="shared" si="17"/>
        <v>2.0575519537674669E-2</v>
      </c>
      <c r="J90">
        <f t="shared" si="18"/>
        <v>-5.4704802979145747E-3</v>
      </c>
      <c r="K90">
        <f t="shared" si="21"/>
        <v>1.0094690602950562</v>
      </c>
      <c r="L90">
        <f t="shared" si="22"/>
        <v>8.1860251644783943E-2</v>
      </c>
      <c r="M90">
        <f t="shared" si="23"/>
        <v>7.9739009066395417E-2</v>
      </c>
      <c r="N90">
        <f t="shared" si="24"/>
        <v>4.5687086820598637</v>
      </c>
      <c r="O90">
        <f t="shared" si="25"/>
        <v>0</v>
      </c>
      <c r="P90">
        <f t="shared" si="19"/>
        <v>4.5687086820598637</v>
      </c>
      <c r="Q90">
        <f t="shared" si="26"/>
        <v>-0.1059019248984291</v>
      </c>
      <c r="W90">
        <v>85</v>
      </c>
      <c r="X90">
        <f t="shared" si="20"/>
        <v>1.7708333333333333</v>
      </c>
      <c r="Y90">
        <v>0</v>
      </c>
      <c r="Z90">
        <f t="shared" si="27"/>
        <v>2.9761632860479032E-7</v>
      </c>
    </row>
    <row r="91" spans="5:26" x14ac:dyDescent="0.4">
      <c r="E91">
        <v>120.0672</v>
      </c>
      <c r="F91">
        <f t="shared" si="14"/>
        <v>1.5716759727379015E-2</v>
      </c>
      <c r="G91">
        <f t="shared" si="15"/>
        <v>2.0740978052205206E-2</v>
      </c>
      <c r="H91">
        <f t="shared" si="16"/>
        <v>-3.8893298850552552E-3</v>
      </c>
      <c r="I91">
        <f t="shared" si="17"/>
        <v>2.0556739076187602E-2</v>
      </c>
      <c r="J91">
        <f t="shared" si="18"/>
        <v>-5.6312108265636693E-3</v>
      </c>
      <c r="K91">
        <f t="shared" si="21"/>
        <v>1.0100268653107278</v>
      </c>
      <c r="L91">
        <f t="shared" si="22"/>
        <v>8.6658511316876782E-2</v>
      </c>
      <c r="M91">
        <f t="shared" si="23"/>
        <v>8.200942507333675E-2</v>
      </c>
      <c r="N91">
        <f t="shared" si="24"/>
        <v>4.6987939369965472</v>
      </c>
      <c r="O91">
        <f t="shared" si="25"/>
        <v>0</v>
      </c>
      <c r="P91">
        <f t="shared" si="19"/>
        <v>4.6987939369965472</v>
      </c>
      <c r="Q91">
        <f t="shared" si="26"/>
        <v>-0.10564493345213322</v>
      </c>
      <c r="W91">
        <v>86</v>
      </c>
      <c r="X91">
        <f t="shared" si="20"/>
        <v>1.7916666666666667</v>
      </c>
      <c r="Y91">
        <v>0</v>
      </c>
      <c r="Z91">
        <f t="shared" si="27"/>
        <v>2.6077402711262094E-7</v>
      </c>
    </row>
    <row r="92" spans="5:26" x14ac:dyDescent="0.4">
      <c r="E92">
        <v>123.5878</v>
      </c>
      <c r="F92">
        <f t="shared" si="14"/>
        <v>1.6177605189721861E-2</v>
      </c>
      <c r="G92">
        <f t="shared" si="15"/>
        <v>2.0732042073362877E-2</v>
      </c>
      <c r="H92">
        <f t="shared" si="16"/>
        <v>-4.0035366698958318E-3</v>
      </c>
      <c r="I92">
        <f t="shared" si="17"/>
        <v>2.0536841995071997E-2</v>
      </c>
      <c r="J92">
        <f t="shared" si="18"/>
        <v>-5.7966790183693814E-3</v>
      </c>
      <c r="K92">
        <f t="shared" si="21"/>
        <v>1.0106171609289212</v>
      </c>
      <c r="L92">
        <f t="shared" si="22"/>
        <v>9.1733371285020404E-2</v>
      </c>
      <c r="M92">
        <f t="shared" si="23"/>
        <v>8.4340346651269549E-2</v>
      </c>
      <c r="N92">
        <f t="shared" si="24"/>
        <v>4.8323459057880713</v>
      </c>
      <c r="O92">
        <f t="shared" si="25"/>
        <v>0</v>
      </c>
      <c r="P92">
        <f t="shared" si="19"/>
        <v>4.8323459057880713</v>
      </c>
      <c r="Q92">
        <f t="shared" si="26"/>
        <v>-0.10537342813371775</v>
      </c>
      <c r="W92">
        <v>87</v>
      </c>
      <c r="X92">
        <f t="shared" si="20"/>
        <v>1.8125</v>
      </c>
      <c r="Y92">
        <v>0</v>
      </c>
      <c r="Z92">
        <f t="shared" si="27"/>
        <v>2.2836438083445456E-7</v>
      </c>
    </row>
    <row r="93" spans="5:26" x14ac:dyDescent="0.4">
      <c r="E93">
        <v>127.21169999999999</v>
      </c>
      <c r="F93">
        <f t="shared" si="14"/>
        <v>1.6651972590444528E-2</v>
      </c>
      <c r="G93">
        <f t="shared" si="15"/>
        <v>2.0722574384373416E-2</v>
      </c>
      <c r="H93">
        <f t="shared" si="16"/>
        <v>-4.1211093332685009E-3</v>
      </c>
      <c r="I93">
        <f t="shared" si="17"/>
        <v>2.0515760971705266E-2</v>
      </c>
      <c r="J93">
        <f t="shared" si="18"/>
        <v>-5.9670340362226598E-3</v>
      </c>
      <c r="K93">
        <f t="shared" si="21"/>
        <v>1.0112418252790485</v>
      </c>
      <c r="L93">
        <f t="shared" si="22"/>
        <v>9.7100477315349085E-2</v>
      </c>
      <c r="M93">
        <f t="shared" si="23"/>
        <v>8.6733131045664491E-2</v>
      </c>
      <c r="N93">
        <f t="shared" si="24"/>
        <v>4.9694423528716678</v>
      </c>
      <c r="O93">
        <f t="shared" si="25"/>
        <v>0</v>
      </c>
      <c r="P93">
        <f t="shared" si="19"/>
        <v>4.9694423528716678</v>
      </c>
      <c r="Q93">
        <f t="shared" si="26"/>
        <v>-0.10508663708190132</v>
      </c>
      <c r="W93">
        <v>88</v>
      </c>
      <c r="X93">
        <f t="shared" si="20"/>
        <v>1.8333333333333333</v>
      </c>
      <c r="Y93">
        <v>0</v>
      </c>
      <c r="Z93">
        <f t="shared" si="27"/>
        <v>1.9987569632528762E-7</v>
      </c>
    </row>
    <row r="94" spans="5:26" x14ac:dyDescent="0.4">
      <c r="E94">
        <v>130.9419</v>
      </c>
      <c r="F94">
        <f t="shared" si="14"/>
        <v>1.7140254628628723E-2</v>
      </c>
      <c r="G94">
        <f t="shared" si="15"/>
        <v>2.0712543438860642E-2</v>
      </c>
      <c r="H94">
        <f t="shared" si="16"/>
        <v>-4.2421469770708362E-3</v>
      </c>
      <c r="I94">
        <f t="shared" si="17"/>
        <v>2.0493425759975592E-2</v>
      </c>
      <c r="J94">
        <f t="shared" si="18"/>
        <v>-6.1424206846452598E-3</v>
      </c>
      <c r="K94">
        <f t="shared" si="21"/>
        <v>1.0119028063900382</v>
      </c>
      <c r="L94">
        <f t="shared" si="22"/>
        <v>0.102776007474986</v>
      </c>
      <c r="M94">
        <f t="shared" si="23"/>
        <v>8.9189004099374802E-2</v>
      </c>
      <c r="N94">
        <f t="shared" si="24"/>
        <v>5.1101535138691743</v>
      </c>
      <c r="O94">
        <f t="shared" si="25"/>
        <v>0</v>
      </c>
      <c r="P94">
        <f t="shared" si="19"/>
        <v>5.1101535138691743</v>
      </c>
      <c r="Q94">
        <f t="shared" si="26"/>
        <v>-0.10478374781625206</v>
      </c>
      <c r="W94">
        <v>89</v>
      </c>
      <c r="X94">
        <f t="shared" si="20"/>
        <v>1.8541666666666667</v>
      </c>
      <c r="Y94">
        <v>0</v>
      </c>
      <c r="Z94">
        <f t="shared" si="27"/>
        <v>1.7485159484690049E-7</v>
      </c>
    </row>
    <row r="95" spans="5:26" x14ac:dyDescent="0.4">
      <c r="E95">
        <v>134.78139999999999</v>
      </c>
      <c r="F95">
        <f t="shared" si="14"/>
        <v>1.764284400335614E-2</v>
      </c>
      <c r="G95">
        <f t="shared" si="15"/>
        <v>2.0701916069739257E-2</v>
      </c>
      <c r="H95">
        <f t="shared" si="16"/>
        <v>-4.3667488756170408E-3</v>
      </c>
      <c r="I95">
        <f t="shared" si="17"/>
        <v>2.0469762504474964E-2</v>
      </c>
      <c r="J95">
        <f t="shared" si="18"/>
        <v>-6.3229841360266034E-3</v>
      </c>
      <c r="K95">
        <f t="shared" si="21"/>
        <v>1.0126021405263306</v>
      </c>
      <c r="L95">
        <f t="shared" si="22"/>
        <v>0.10877682202357641</v>
      </c>
      <c r="M95">
        <f t="shared" si="23"/>
        <v>9.1709122067629156E-2</v>
      </c>
      <c r="N95">
        <f t="shared" si="24"/>
        <v>5.2545456373252328</v>
      </c>
      <c r="O95">
        <f t="shared" si="25"/>
        <v>0</v>
      </c>
      <c r="P95">
        <f t="shared" si="19"/>
        <v>5.2545456373252328</v>
      </c>
      <c r="Q95">
        <f t="shared" si="26"/>
        <v>-0.10446392286036887</v>
      </c>
      <c r="W95">
        <v>90</v>
      </c>
      <c r="X95">
        <f t="shared" si="20"/>
        <v>1.875</v>
      </c>
      <c r="Y95">
        <v>0</v>
      </c>
      <c r="Z95">
        <f t="shared" si="27"/>
        <v>1.5288571211404968E-7</v>
      </c>
    </row>
    <row r="96" spans="5:26" x14ac:dyDescent="0.4">
      <c r="E96">
        <v>138.73349999999999</v>
      </c>
      <c r="F96">
        <f t="shared" si="14"/>
        <v>1.8160172683616648E-2</v>
      </c>
      <c r="G96">
        <f t="shared" si="15"/>
        <v>2.069065655542579E-2</v>
      </c>
      <c r="H96">
        <f t="shared" si="16"/>
        <v>-4.4950242274475714E-3</v>
      </c>
      <c r="I96">
        <f t="shared" si="17"/>
        <v>2.0444691661215764E-2</v>
      </c>
      <c r="J96">
        <f t="shared" si="18"/>
        <v>-6.5088840731579792E-3</v>
      </c>
      <c r="K96">
        <f t="shared" si="21"/>
        <v>1.0133420112764149</v>
      </c>
      <c r="L96">
        <f t="shared" si="22"/>
        <v>0.11512096133427088</v>
      </c>
      <c r="M96">
        <f t="shared" si="23"/>
        <v>9.4294762671356391E-2</v>
      </c>
      <c r="N96">
        <f t="shared" si="24"/>
        <v>5.4026919312564612</v>
      </c>
      <c r="O96">
        <f t="shared" si="25"/>
        <v>0</v>
      </c>
      <c r="P96">
        <f t="shared" si="19"/>
        <v>5.4026919312564612</v>
      </c>
      <c r="Q96">
        <f t="shared" si="26"/>
        <v>-0.10412628302479716</v>
      </c>
      <c r="W96">
        <v>91</v>
      </c>
      <c r="X96">
        <f t="shared" si="20"/>
        <v>1.8958333333333333</v>
      </c>
      <c r="Y96">
        <v>0</v>
      </c>
      <c r="Z96">
        <f t="shared" si="27"/>
        <v>1.3361677462536633E-7</v>
      </c>
    </row>
    <row r="97" spans="5:26" x14ac:dyDescent="0.4">
      <c r="E97">
        <v>142.80160000000001</v>
      </c>
      <c r="F97">
        <f t="shared" si="14"/>
        <v>1.8692685728369508E-2</v>
      </c>
      <c r="G97">
        <f t="shared" si="15"/>
        <v>2.0678727019250109E-2</v>
      </c>
      <c r="H97">
        <f t="shared" si="16"/>
        <v>-4.6270856850169212E-3</v>
      </c>
      <c r="I97">
        <f t="shared" si="17"/>
        <v>2.0418128886886322E-2</v>
      </c>
      <c r="J97">
        <f t="shared" si="18"/>
        <v>-6.70028532679251E-3</v>
      </c>
      <c r="K97">
        <f t="shared" si="21"/>
        <v>1.0141247204682868</v>
      </c>
      <c r="L97">
        <f t="shared" si="22"/>
        <v>0.12182738555381106</v>
      </c>
      <c r="M97">
        <f t="shared" si="23"/>
        <v>9.6947186337993818E-2</v>
      </c>
      <c r="N97">
        <f t="shared" si="24"/>
        <v>5.5546646128354009</v>
      </c>
      <c r="O97">
        <f t="shared" si="25"/>
        <v>0</v>
      </c>
      <c r="P97">
        <f t="shared" si="19"/>
        <v>5.5546646128354009</v>
      </c>
      <c r="Q97">
        <f t="shared" si="26"/>
        <v>-0.10376990185080884</v>
      </c>
      <c r="W97">
        <v>92</v>
      </c>
      <c r="X97">
        <f t="shared" si="20"/>
        <v>1.9166666666666665</v>
      </c>
      <c r="Y97">
        <v>0</v>
      </c>
      <c r="Z97">
        <f t="shared" si="27"/>
        <v>1.1672405444605711E-7</v>
      </c>
    </row>
    <row r="98" spans="5:26" x14ac:dyDescent="0.4">
      <c r="E98">
        <v>146.9888</v>
      </c>
      <c r="F98">
        <f t="shared" si="14"/>
        <v>1.9240788926665808E-2</v>
      </c>
      <c r="G98">
        <f t="shared" si="15"/>
        <v>2.0666088532910298E-2</v>
      </c>
      <c r="H98">
        <f t="shared" si="16"/>
        <v>-4.7630363858803398E-3</v>
      </c>
      <c r="I98">
        <f t="shared" si="17"/>
        <v>2.0389987495752715E-2</v>
      </c>
      <c r="J98">
        <f t="shared" si="18"/>
        <v>-6.897339090621589E-3</v>
      </c>
      <c r="K98">
        <f t="shared" si="21"/>
        <v>1.0149526129756206</v>
      </c>
      <c r="L98">
        <f t="shared" si="22"/>
        <v>0.12891531979012508</v>
      </c>
      <c r="M98">
        <f t="shared" si="23"/>
        <v>9.9667369851081711E-2</v>
      </c>
      <c r="N98">
        <f t="shared" si="24"/>
        <v>5.7105196476364064</v>
      </c>
      <c r="O98">
        <f t="shared" si="25"/>
        <v>0</v>
      </c>
      <c r="P98">
        <f t="shared" si="19"/>
        <v>5.7105196476364064</v>
      </c>
      <c r="Q98">
        <f t="shared" si="26"/>
        <v>-0.1033938317312324</v>
      </c>
      <c r="W98">
        <v>93</v>
      </c>
      <c r="X98">
        <f t="shared" si="20"/>
        <v>1.9375</v>
      </c>
      <c r="Y98">
        <v>0</v>
      </c>
      <c r="Z98">
        <f t="shared" si="27"/>
        <v>1.0192319590247238E-7</v>
      </c>
    </row>
    <row r="99" spans="5:26" x14ac:dyDescent="0.4">
      <c r="E99">
        <v>151.2989</v>
      </c>
      <c r="F99">
        <f t="shared" si="14"/>
        <v>1.9804979697342365E-2</v>
      </c>
      <c r="G99">
        <f t="shared" si="15"/>
        <v>2.0652698016910387E-2</v>
      </c>
      <c r="H99">
        <f t="shared" si="16"/>
        <v>-4.9030024390174613E-3</v>
      </c>
      <c r="I99">
        <f t="shared" si="17"/>
        <v>2.0360171557943119E-2</v>
      </c>
      <c r="J99">
        <f t="shared" si="18"/>
        <v>-7.1002300210050787E-3</v>
      </c>
      <c r="K99">
        <f t="shared" si="21"/>
        <v>1.0158282766217648</v>
      </c>
      <c r="L99">
        <f t="shared" si="22"/>
        <v>0.13640595386180052</v>
      </c>
      <c r="M99">
        <f t="shared" si="23"/>
        <v>0.10245664986986958</v>
      </c>
      <c r="N99">
        <f t="shared" si="24"/>
        <v>5.8703336205931222</v>
      </c>
      <c r="O99">
        <f t="shared" si="25"/>
        <v>0</v>
      </c>
      <c r="P99">
        <f t="shared" si="19"/>
        <v>5.8703336205931222</v>
      </c>
      <c r="Q99">
        <f t="shared" si="26"/>
        <v>-0.1029970772505379</v>
      </c>
      <c r="W99">
        <v>94</v>
      </c>
      <c r="X99">
        <f t="shared" si="20"/>
        <v>1.9583333333333333</v>
      </c>
      <c r="Y99">
        <v>0</v>
      </c>
      <c r="Z99">
        <f t="shared" si="27"/>
        <v>8.8962401632838033E-8</v>
      </c>
    </row>
    <row r="100" spans="5:26" x14ac:dyDescent="0.4">
      <c r="E100">
        <v>155.7354</v>
      </c>
      <c r="F100">
        <f t="shared" si="14"/>
        <v>2.0385716189327829E-2</v>
      </c>
      <c r="G100">
        <f t="shared" si="15"/>
        <v>2.0638511084491662E-2</v>
      </c>
      <c r="H100">
        <f t="shared" si="16"/>
        <v>-5.047100482251328E-3</v>
      </c>
      <c r="I100">
        <f t="shared" si="17"/>
        <v>2.0328582231735615E-2</v>
      </c>
      <c r="J100">
        <f t="shared" si="18"/>
        <v>-7.3091292305710945E-3</v>
      </c>
      <c r="K100">
        <f t="shared" si="21"/>
        <v>1.0167543520397719</v>
      </c>
      <c r="L100">
        <f t="shared" si="22"/>
        <v>0.14432080004861697</v>
      </c>
      <c r="M100">
        <f t="shared" si="23"/>
        <v>0.10531606425517204</v>
      </c>
      <c r="N100">
        <f t="shared" si="24"/>
        <v>6.0341659967499472</v>
      </c>
      <c r="O100">
        <f t="shared" si="25"/>
        <v>0</v>
      </c>
      <c r="P100">
        <f t="shared" si="19"/>
        <v>6.0341659967499472</v>
      </c>
      <c r="Q100">
        <f t="shared" si="26"/>
        <v>-0.10257859433539025</v>
      </c>
      <c r="W100">
        <v>95</v>
      </c>
      <c r="X100">
        <f t="shared" si="20"/>
        <v>1.9791666666666667</v>
      </c>
      <c r="Y100">
        <v>0</v>
      </c>
      <c r="Z100">
        <f t="shared" si="27"/>
        <v>7.7618961298317029E-8</v>
      </c>
    </row>
    <row r="101" spans="5:26" x14ac:dyDescent="0.4">
      <c r="E101">
        <v>160.30189999999999</v>
      </c>
      <c r="F101">
        <f t="shared" si="14"/>
        <v>2.0983469641520234E-2</v>
      </c>
      <c r="G101">
        <f t="shared" si="15"/>
        <v>2.062348075093412E-2</v>
      </c>
      <c r="H101">
        <f t="shared" si="16"/>
        <v>-5.1954506906720758E-3</v>
      </c>
      <c r="I101">
        <f t="shared" si="17"/>
        <v>2.0295114889509636E-2</v>
      </c>
      <c r="J101">
        <f t="shared" si="18"/>
        <v>-7.524213157753229E-3</v>
      </c>
      <c r="K101">
        <f t="shared" si="21"/>
        <v>1.0177336133237382</v>
      </c>
      <c r="L101">
        <f t="shared" si="22"/>
        <v>0.15268236938796687</v>
      </c>
      <c r="M101">
        <f t="shared" si="23"/>
        <v>0.108246605127851</v>
      </c>
      <c r="N101">
        <f t="shared" si="24"/>
        <v>6.2020736204450371</v>
      </c>
      <c r="O101">
        <f t="shared" si="25"/>
        <v>0</v>
      </c>
      <c r="P101">
        <f t="shared" si="19"/>
        <v>6.2020736204450371</v>
      </c>
      <c r="Q101">
        <f t="shared" si="26"/>
        <v>-0.10213731869477607</v>
      </c>
      <c r="W101">
        <v>96</v>
      </c>
      <c r="X101">
        <f t="shared" si="20"/>
        <v>2</v>
      </c>
      <c r="Y101">
        <v>0</v>
      </c>
      <c r="Z101">
        <f t="shared" si="27"/>
        <v>6.7696103577551178E-8</v>
      </c>
    </row>
    <row r="102" spans="5:26" x14ac:dyDescent="0.4">
      <c r="E102">
        <v>165.00239999999999</v>
      </c>
      <c r="F102">
        <f t="shared" si="14"/>
        <v>2.159876365269519E-2</v>
      </c>
      <c r="G102">
        <f t="shared" si="15"/>
        <v>2.0607556261463711E-2</v>
      </c>
      <c r="H102">
        <f t="shared" si="16"/>
        <v>-5.3481865522595692E-3</v>
      </c>
      <c r="I102">
        <f t="shared" si="17"/>
        <v>2.0259656507741308E-2</v>
      </c>
      <c r="J102">
        <f t="shared" si="18"/>
        <v>-7.7456777601325466E-3</v>
      </c>
      <c r="K102">
        <f t="shared" si="21"/>
        <v>1.0187690396904185</v>
      </c>
      <c r="L102">
        <f t="shared" si="22"/>
        <v>0.16151476635143697</v>
      </c>
      <c r="M102">
        <f t="shared" si="23"/>
        <v>0.11124940134616756</v>
      </c>
      <c r="N102">
        <f t="shared" si="24"/>
        <v>6.3741211704924208</v>
      </c>
      <c r="O102">
        <f t="shared" si="25"/>
        <v>0</v>
      </c>
      <c r="P102">
        <f t="shared" si="19"/>
        <v>6.3741211704924208</v>
      </c>
      <c r="Q102">
        <f t="shared" si="26"/>
        <v>-0.10167213301621784</v>
      </c>
      <c r="W102">
        <v>97</v>
      </c>
      <c r="X102">
        <f t="shared" si="20"/>
        <v>2.020833333333333</v>
      </c>
      <c r="Y102">
        <v>0</v>
      </c>
      <c r="Z102">
        <f t="shared" si="27"/>
        <v>5.9020150510629898E-8</v>
      </c>
    </row>
    <row r="103" spans="5:26" x14ac:dyDescent="0.4">
      <c r="E103">
        <v>169.84059999999999</v>
      </c>
      <c r="F103">
        <f t="shared" si="14"/>
        <v>2.2232082551720107E-2</v>
      </c>
      <c r="G103">
        <f t="shared" si="15"/>
        <v>2.059068526869412E-2</v>
      </c>
      <c r="H103">
        <f t="shared" si="16"/>
        <v>-5.5054321546744792E-3</v>
      </c>
      <c r="I103">
        <f t="shared" si="17"/>
        <v>2.0222090515246816E-2</v>
      </c>
      <c r="J103">
        <f t="shared" si="18"/>
        <v>-7.9737056026989717E-3</v>
      </c>
      <c r="K103">
        <f t="shared" si="21"/>
        <v>1.0198636686583011</v>
      </c>
      <c r="L103">
        <f t="shared" si="22"/>
        <v>0.17084241746234696</v>
      </c>
      <c r="M103">
        <f t="shared" si="23"/>
        <v>0.11432526060263837</v>
      </c>
      <c r="N103">
        <f t="shared" si="24"/>
        <v>6.550354924264445</v>
      </c>
      <c r="O103">
        <f t="shared" si="25"/>
        <v>0</v>
      </c>
      <c r="P103">
        <f t="shared" si="19"/>
        <v>6.550354924264445</v>
      </c>
      <c r="Q103">
        <f t="shared" si="26"/>
        <v>-0.10118188684268725</v>
      </c>
      <c r="W103">
        <v>98</v>
      </c>
      <c r="X103">
        <f t="shared" si="20"/>
        <v>2.0416666666666665</v>
      </c>
      <c r="Y103">
        <v>0</v>
      </c>
      <c r="Z103">
        <f t="shared" si="27"/>
        <v>5.1437952556183887E-8</v>
      </c>
    </row>
    <row r="104" spans="5:26" x14ac:dyDescent="0.4">
      <c r="E104">
        <v>174.82079999999999</v>
      </c>
      <c r="F104">
        <f t="shared" si="14"/>
        <v>2.2883989207278767E-2</v>
      </c>
      <c r="G104">
        <f t="shared" si="15"/>
        <v>2.0572810599443603E-2</v>
      </c>
      <c r="H104">
        <f t="shared" si="16"/>
        <v>-5.6673314631723315E-3</v>
      </c>
      <c r="I104">
        <f t="shared" si="17"/>
        <v>2.0182289593795533E-2</v>
      </c>
      <c r="J104">
        <f t="shared" si="18"/>
        <v>-8.2085083334282882E-3</v>
      </c>
      <c r="K104">
        <f t="shared" si="21"/>
        <v>1.0210208004894026</v>
      </c>
      <c r="L104">
        <f t="shared" si="22"/>
        <v>0.18069179464224147</v>
      </c>
      <c r="M104">
        <f t="shared" si="23"/>
        <v>0.11747523352580491</v>
      </c>
      <c r="N104">
        <f t="shared" si="24"/>
        <v>6.7308350783423752</v>
      </c>
      <c r="O104">
        <f t="shared" si="25"/>
        <v>0</v>
      </c>
      <c r="P104">
        <f t="shared" si="19"/>
        <v>6.7308350783423752</v>
      </c>
      <c r="Q104">
        <f t="shared" si="26"/>
        <v>-0.10066538719882417</v>
      </c>
      <c r="W104">
        <v>99</v>
      </c>
      <c r="X104">
        <f t="shared" si="20"/>
        <v>2.0625</v>
      </c>
      <c r="Y104">
        <v>0</v>
      </c>
      <c r="Z104">
        <f t="shared" si="27"/>
        <v>4.4814582663393028E-8</v>
      </c>
    </row>
    <row r="105" spans="5:26" x14ac:dyDescent="0.4">
      <c r="E105">
        <v>179.9469</v>
      </c>
      <c r="F105">
        <f t="shared" si="14"/>
        <v>2.3554994128177378E-2</v>
      </c>
      <c r="G105">
        <f t="shared" si="15"/>
        <v>2.0553873576682591E-2</v>
      </c>
      <c r="H105">
        <f t="shared" si="16"/>
        <v>-5.8340158540796799E-3</v>
      </c>
      <c r="I105">
        <f t="shared" si="17"/>
        <v>2.0140123074750438E-2</v>
      </c>
      <c r="J105">
        <f t="shared" si="18"/>
        <v>-8.4502796257983209E-3</v>
      </c>
      <c r="K105">
        <f t="shared" si="21"/>
        <v>1.0222437764101913</v>
      </c>
      <c r="L105">
        <f t="shared" si="22"/>
        <v>0.19108950355042506</v>
      </c>
      <c r="M105">
        <f t="shared" si="23"/>
        <v>0.12069996739163424</v>
      </c>
      <c r="N105">
        <f t="shared" si="24"/>
        <v>6.9155987189073018</v>
      </c>
      <c r="O105">
        <f t="shared" si="25"/>
        <v>0</v>
      </c>
      <c r="P105">
        <f t="shared" si="19"/>
        <v>6.9155987189073018</v>
      </c>
      <c r="Q105">
        <f t="shared" si="26"/>
        <v>-0.10012140514281291</v>
      </c>
      <c r="W105">
        <v>100</v>
      </c>
      <c r="X105">
        <f t="shared" si="20"/>
        <v>2.0833333333333335</v>
      </c>
      <c r="Y105">
        <v>0</v>
      </c>
      <c r="Z105">
        <f t="shared" si="27"/>
        <v>3.9031268068693082E-8</v>
      </c>
    </row>
    <row r="106" spans="5:26" x14ac:dyDescent="0.4">
      <c r="E106">
        <v>185.2234</v>
      </c>
      <c r="F106">
        <f t="shared" si="14"/>
        <v>2.4245686363038487E-2</v>
      </c>
      <c r="G106">
        <f t="shared" si="15"/>
        <v>2.0533810254647511E-2</v>
      </c>
      <c r="H106">
        <f t="shared" si="16"/>
        <v>-6.0056366611217146E-3</v>
      </c>
      <c r="I106">
        <f t="shared" si="17"/>
        <v>2.0095448555679907E-2</v>
      </c>
      <c r="J106">
        <f t="shared" si="18"/>
        <v>-8.6992424065444468E-3</v>
      </c>
      <c r="K106">
        <f t="shared" si="21"/>
        <v>1.0235362153422116</v>
      </c>
      <c r="L106">
        <f t="shared" si="22"/>
        <v>0.20206427450939993</v>
      </c>
      <c r="M106">
        <f t="shared" si="23"/>
        <v>0.12400032730833788</v>
      </c>
      <c r="N106">
        <f t="shared" si="24"/>
        <v>7.1046954130085682</v>
      </c>
      <c r="O106">
        <f t="shared" si="25"/>
        <v>0</v>
      </c>
      <c r="P106">
        <f t="shared" si="19"/>
        <v>7.1046954130085682</v>
      </c>
      <c r="Q106">
        <f t="shared" si="26"/>
        <v>-9.9548677101438485E-2</v>
      </c>
      <c r="W106">
        <v>101</v>
      </c>
      <c r="X106">
        <f t="shared" si="20"/>
        <v>2.1041666666666665</v>
      </c>
      <c r="Y106">
        <v>0</v>
      </c>
      <c r="Z106">
        <f t="shared" si="27"/>
        <v>3.3983539270321199E-8</v>
      </c>
    </row>
    <row r="107" spans="5:26" x14ac:dyDescent="0.4">
      <c r="E107">
        <v>190.65459999999999</v>
      </c>
      <c r="F107">
        <f t="shared" si="14"/>
        <v>2.4956628780545855E-2</v>
      </c>
      <c r="G107">
        <f t="shared" si="15"/>
        <v>2.0512554138347849E-2</v>
      </c>
      <c r="H107">
        <f t="shared" si="16"/>
        <v>-6.1823392068854968E-3</v>
      </c>
      <c r="I107">
        <f t="shared" si="17"/>
        <v>2.0048117955529632E-2</v>
      </c>
      <c r="J107">
        <f t="shared" si="18"/>
        <v>-8.9556112196634979E-3</v>
      </c>
      <c r="K107">
        <f t="shared" si="21"/>
        <v>1.0249018302650814</v>
      </c>
      <c r="L107">
        <f t="shared" si="22"/>
        <v>0.21364537386539237</v>
      </c>
      <c r="M107">
        <f t="shared" si="23"/>
        <v>0.12737687936550257</v>
      </c>
      <c r="N107">
        <f t="shared" si="24"/>
        <v>7.2981575951903208</v>
      </c>
      <c r="O107">
        <f t="shared" si="25"/>
        <v>0</v>
      </c>
      <c r="P107">
        <f t="shared" si="19"/>
        <v>7.2981575951903208</v>
      </c>
      <c r="Q107">
        <f t="shared" si="26"/>
        <v>-9.8945896027557323E-2</v>
      </c>
      <c r="W107">
        <v>102</v>
      </c>
      <c r="X107">
        <f t="shared" si="20"/>
        <v>2.125</v>
      </c>
      <c r="Y107">
        <v>0</v>
      </c>
      <c r="Z107">
        <f t="shared" si="27"/>
        <v>2.9579576607087034E-8</v>
      </c>
    </row>
    <row r="108" spans="5:26" x14ac:dyDescent="0.4">
      <c r="E108">
        <v>196.24510000000001</v>
      </c>
      <c r="F108">
        <f t="shared" si="14"/>
        <v>2.5688423519291428E-2</v>
      </c>
      <c r="G108">
        <f t="shared" si="15"/>
        <v>2.0490034116080968E-2</v>
      </c>
      <c r="H108">
        <f t="shared" si="16"/>
        <v>-6.3642791079240452E-3</v>
      </c>
      <c r="I108">
        <f t="shared" si="17"/>
        <v>1.9997972910703377E-2</v>
      </c>
      <c r="J108">
        <f t="shared" si="18"/>
        <v>-9.2196159084402679E-3</v>
      </c>
      <c r="K108">
        <f t="shared" si="21"/>
        <v>1.0263445529491357</v>
      </c>
      <c r="L108">
        <f t="shared" si="22"/>
        <v>0.22586363509518506</v>
      </c>
      <c r="M108">
        <f t="shared" si="23"/>
        <v>0.13083019169056187</v>
      </c>
      <c r="N108">
        <f t="shared" si="24"/>
        <v>7.4960178167567282</v>
      </c>
      <c r="O108">
        <f t="shared" si="25"/>
        <v>0</v>
      </c>
      <c r="P108">
        <f t="shared" si="19"/>
        <v>7.4960178167567282</v>
      </c>
      <c r="Q108">
        <f t="shared" si="26"/>
        <v>-9.831173000149393E-2</v>
      </c>
      <c r="W108">
        <v>103</v>
      </c>
      <c r="X108">
        <f t="shared" si="20"/>
        <v>2.1458333333333335</v>
      </c>
      <c r="Y108">
        <v>0</v>
      </c>
      <c r="Z108">
        <f t="shared" si="27"/>
        <v>2.5738735988909607E-8</v>
      </c>
    </row>
    <row r="109" spans="5:26" x14ac:dyDescent="0.4">
      <c r="E109">
        <v>201.99950000000001</v>
      </c>
      <c r="F109">
        <f t="shared" si="14"/>
        <v>2.6441672717867144E-2</v>
      </c>
      <c r="G109">
        <f t="shared" si="15"/>
        <v>2.0466175404167397E-2</v>
      </c>
      <c r="H109">
        <f t="shared" si="16"/>
        <v>-6.5516125647999274E-3</v>
      </c>
      <c r="I109">
        <f t="shared" si="17"/>
        <v>1.9944846878343192E-2</v>
      </c>
      <c r="J109">
        <f t="shared" si="18"/>
        <v>-9.4914875622141015E-3</v>
      </c>
      <c r="K109">
        <f t="shared" si="21"/>
        <v>1.0278684635973876</v>
      </c>
      <c r="L109">
        <f t="shared" si="22"/>
        <v>0.23875083036709499</v>
      </c>
      <c r="M109">
        <f t="shared" si="23"/>
        <v>0.13436063384109698</v>
      </c>
      <c r="N109">
        <f t="shared" si="24"/>
        <v>7.6982972517974799</v>
      </c>
      <c r="O109">
        <f t="shared" si="25"/>
        <v>0</v>
      </c>
      <c r="P109">
        <f t="shared" si="19"/>
        <v>7.6982972517974799</v>
      </c>
      <c r="Q109">
        <f t="shared" si="26"/>
        <v>-9.7644814326018917E-2</v>
      </c>
      <c r="W109">
        <v>104</v>
      </c>
      <c r="X109">
        <f t="shared" si="20"/>
        <v>2.1666666666666665</v>
      </c>
      <c r="Y109">
        <v>0</v>
      </c>
      <c r="Z109">
        <f t="shared" si="27"/>
        <v>2.2390236532630986E-8</v>
      </c>
    </row>
    <row r="110" spans="5:26" x14ac:dyDescent="0.4">
      <c r="E110">
        <v>207.92259999999999</v>
      </c>
      <c r="F110">
        <f t="shared" si="14"/>
        <v>2.7217004694803711E-2</v>
      </c>
      <c r="G110">
        <f t="shared" si="15"/>
        <v>2.0440898529513363E-2</v>
      </c>
      <c r="H110">
        <f t="shared" si="16"/>
        <v>-6.7445029233754519E-3</v>
      </c>
      <c r="I110">
        <f t="shared" si="17"/>
        <v>1.9888562870437942E-2</v>
      </c>
      <c r="J110">
        <f t="shared" si="18"/>
        <v>-9.7714680729319575E-3</v>
      </c>
      <c r="K110">
        <f t="shared" si="21"/>
        <v>1.0294778454965114</v>
      </c>
      <c r="L110">
        <f t="shared" si="22"/>
        <v>0.25234009956390818</v>
      </c>
      <c r="M110">
        <f t="shared" si="23"/>
        <v>0.13796848652523441</v>
      </c>
      <c r="N110">
        <f t="shared" si="24"/>
        <v>7.9050119837035</v>
      </c>
      <c r="O110">
        <f t="shared" si="25"/>
        <v>0</v>
      </c>
      <c r="P110">
        <f t="shared" si="19"/>
        <v>7.9050119837035</v>
      </c>
      <c r="Q110">
        <f t="shared" si="26"/>
        <v>-9.6943760636800963E-2</v>
      </c>
      <c r="W110">
        <v>105</v>
      </c>
      <c r="X110">
        <f t="shared" si="20"/>
        <v>2.1875</v>
      </c>
      <c r="Y110">
        <v>0</v>
      </c>
      <c r="Z110">
        <f t="shared" si="27"/>
        <v>1.9471994099465738E-8</v>
      </c>
    </row>
    <row r="111" spans="5:26" x14ac:dyDescent="0.4">
      <c r="E111">
        <v>214.01939999999999</v>
      </c>
      <c r="F111">
        <f t="shared" si="14"/>
        <v>2.801507394857064E-2</v>
      </c>
      <c r="G111">
        <f t="shared" si="15"/>
        <v>2.0414119047276635E-2</v>
      </c>
      <c r="H111">
        <f t="shared" si="16"/>
        <v>-6.9431207371293199E-3</v>
      </c>
      <c r="I111">
        <f t="shared" si="17"/>
        <v>1.9828932824705658E-2</v>
      </c>
      <c r="J111">
        <f t="shared" si="18"/>
        <v>-1.0059810268110314E-2</v>
      </c>
      <c r="K111">
        <f t="shared" si="21"/>
        <v>1.0311771909799232</v>
      </c>
      <c r="L111">
        <f t="shared" si="22"/>
        <v>0.26666596237024326</v>
      </c>
      <c r="M111">
        <f t="shared" si="23"/>
        <v>0.14165392496931895</v>
      </c>
      <c r="N111">
        <f t="shared" si="24"/>
        <v>8.1161720522048046</v>
      </c>
      <c r="O111">
        <f t="shared" si="25"/>
        <v>0</v>
      </c>
      <c r="P111">
        <f t="shared" si="19"/>
        <v>8.1161720522048046</v>
      </c>
      <c r="Q111">
        <f t="shared" si="26"/>
        <v>-9.6207148969452358E-2</v>
      </c>
      <c r="W111">
        <v>106</v>
      </c>
      <c r="X111">
        <f t="shared" si="20"/>
        <v>2.2083333333333335</v>
      </c>
      <c r="Y111">
        <v>0</v>
      </c>
      <c r="Z111">
        <f t="shared" si="27"/>
        <v>1.6929585974315354E-8</v>
      </c>
    </row>
    <row r="112" spans="5:26" x14ac:dyDescent="0.4">
      <c r="E112">
        <v>220.29499999999999</v>
      </c>
      <c r="F112">
        <f t="shared" si="14"/>
        <v>2.8836548067606809E-2</v>
      </c>
      <c r="G112">
        <f t="shared" si="15"/>
        <v>2.0385747702082568E-2</v>
      </c>
      <c r="H112">
        <f t="shared" si="16"/>
        <v>-7.1476405755675418E-3</v>
      </c>
      <c r="I112">
        <f t="shared" si="17"/>
        <v>1.9765757963095654E-2</v>
      </c>
      <c r="J112">
        <f t="shared" si="18"/>
        <v>-1.0356773322573495E-2</v>
      </c>
      <c r="K112">
        <f t="shared" si="21"/>
        <v>1.0329711780104618</v>
      </c>
      <c r="L112">
        <f t="shared" si="22"/>
        <v>0.28176407984758384</v>
      </c>
      <c r="M112">
        <f t="shared" si="23"/>
        <v>0.14541694168120944</v>
      </c>
      <c r="N112">
        <f t="shared" si="24"/>
        <v>8.3317770280333274</v>
      </c>
      <c r="O112">
        <f t="shared" si="25"/>
        <v>0</v>
      </c>
      <c r="P112">
        <f t="shared" si="19"/>
        <v>8.3317770280333274</v>
      </c>
      <c r="Q112">
        <f t="shared" si="26"/>
        <v>-9.5433537930203621E-2</v>
      </c>
      <c r="W112">
        <v>107</v>
      </c>
      <c r="X112">
        <f t="shared" si="20"/>
        <v>2.2291666666666665</v>
      </c>
      <c r="Y112">
        <v>0</v>
      </c>
      <c r="Z112">
        <f t="shared" si="27"/>
        <v>1.4715333145809671E-8</v>
      </c>
    </row>
    <row r="113" spans="5:26" x14ac:dyDescent="0.4">
      <c r="E113">
        <v>226.75460000000001</v>
      </c>
      <c r="F113">
        <f t="shared" si="14"/>
        <v>2.9682107730320505E-2</v>
      </c>
      <c r="G113">
        <f t="shared" si="15"/>
        <v>2.0355690181998121E-2</v>
      </c>
      <c r="H113">
        <f t="shared" si="16"/>
        <v>-7.3582410917340524E-3</v>
      </c>
      <c r="I113">
        <f t="shared" si="17"/>
        <v>1.9698828243417177E-2</v>
      </c>
      <c r="J113">
        <f t="shared" si="18"/>
        <v>-1.0662622902498434E-2</v>
      </c>
      <c r="K113">
        <f t="shared" si="21"/>
        <v>1.0348646715113918</v>
      </c>
      <c r="L113">
        <f t="shared" si="22"/>
        <v>0.29767122274777391</v>
      </c>
      <c r="M113">
        <f t="shared" si="23"/>
        <v>0.14925733065413271</v>
      </c>
      <c r="N113">
        <f t="shared" si="24"/>
        <v>8.5518151078704108</v>
      </c>
      <c r="O113">
        <f t="shared" si="25"/>
        <v>0</v>
      </c>
      <c r="P113">
        <f t="shared" si="19"/>
        <v>8.5518151078704108</v>
      </c>
      <c r="Q113">
        <f t="shared" si="26"/>
        <v>-9.4621476319948661E-2</v>
      </c>
      <c r="W113">
        <v>108</v>
      </c>
      <c r="X113">
        <f t="shared" si="20"/>
        <v>2.25</v>
      </c>
      <c r="Y113">
        <v>0</v>
      </c>
      <c r="Z113">
        <f t="shared" si="27"/>
        <v>1.2787487820641826E-8</v>
      </c>
    </row>
    <row r="114" spans="5:26" x14ac:dyDescent="0.4">
      <c r="E114">
        <v>233.40360000000001</v>
      </c>
      <c r="F114">
        <f t="shared" si="14"/>
        <v>3.0552459795058776E-2</v>
      </c>
      <c r="G114">
        <f t="shared" si="15"/>
        <v>2.0323846376129273E-2</v>
      </c>
      <c r="H114">
        <f t="shared" si="16"/>
        <v>-7.5751083576337183E-3</v>
      </c>
      <c r="I114">
        <f t="shared" si="17"/>
        <v>1.9627920705617141E-2</v>
      </c>
      <c r="J114">
        <f t="shared" si="18"/>
        <v>-1.0977636060569382E-2</v>
      </c>
      <c r="K114">
        <f t="shared" si="21"/>
        <v>1.0368627542952968</v>
      </c>
      <c r="L114">
        <f t="shared" si="22"/>
        <v>0.31442548463917802</v>
      </c>
      <c r="M114">
        <f t="shared" si="23"/>
        <v>0.15317472972710267</v>
      </c>
      <c r="N114">
        <f t="shared" si="24"/>
        <v>8.7762655414200506</v>
      </c>
      <c r="O114">
        <f t="shared" si="25"/>
        <v>0</v>
      </c>
      <c r="P114">
        <f t="shared" si="19"/>
        <v>8.7762655414200506</v>
      </c>
      <c r="Q114">
        <f t="shared" si="26"/>
        <v>-9.3769503162396906E-2</v>
      </c>
      <c r="W114">
        <v>109</v>
      </c>
      <c r="X114">
        <f t="shared" si="20"/>
        <v>2.2708333333333335</v>
      </c>
      <c r="Y114">
        <v>0</v>
      </c>
      <c r="Z114">
        <f t="shared" si="27"/>
        <v>1.1109514923780011E-8</v>
      </c>
    </row>
    <row r="115" spans="5:26" x14ac:dyDescent="0.4">
      <c r="E115">
        <v>240.2475</v>
      </c>
      <c r="F115">
        <f t="shared" si="14"/>
        <v>3.144832421013808E-2</v>
      </c>
      <c r="G115">
        <f t="shared" si="15"/>
        <v>2.0290110536188899E-2</v>
      </c>
      <c r="H115">
        <f t="shared" si="16"/>
        <v>-7.7984326869112441E-3</v>
      </c>
      <c r="I115">
        <f t="shared" si="17"/>
        <v>1.9552799830860446E-2</v>
      </c>
      <c r="J115">
        <f t="shared" si="18"/>
        <v>-1.1302096678160414E-2</v>
      </c>
      <c r="K115">
        <f t="shared" si="21"/>
        <v>1.0389706992356793</v>
      </c>
      <c r="L115">
        <f t="shared" si="22"/>
        <v>0.33206599754019767</v>
      </c>
      <c r="M115">
        <f t="shared" si="23"/>
        <v>0.15716854293842242</v>
      </c>
      <c r="N115">
        <f t="shared" si="24"/>
        <v>9.0050941825922628</v>
      </c>
      <c r="O115">
        <f t="shared" si="25"/>
        <v>0</v>
      </c>
      <c r="P115">
        <f t="shared" si="19"/>
        <v>9.0050941825922628</v>
      </c>
      <c r="Q115">
        <f t="shared" si="26"/>
        <v>-9.28761545854348E-2</v>
      </c>
      <c r="W115">
        <v>110</v>
      </c>
      <c r="X115">
        <f t="shared" si="20"/>
        <v>2.2916666666666665</v>
      </c>
      <c r="Y115">
        <v>0</v>
      </c>
      <c r="Z115">
        <f t="shared" si="27"/>
        <v>9.6494573893137458E-9</v>
      </c>
    </row>
    <row r="116" spans="5:26" x14ac:dyDescent="0.4">
      <c r="E116">
        <v>247.29220000000001</v>
      </c>
      <c r="F116">
        <f t="shared" si="14"/>
        <v>3.2370473283752414E-2</v>
      </c>
      <c r="G116">
        <f t="shared" si="15"/>
        <v>2.0254369449796861E-2</v>
      </c>
      <c r="H116">
        <f t="shared" si="16"/>
        <v>-8.0284185175851439E-3</v>
      </c>
      <c r="I116">
        <f t="shared" si="17"/>
        <v>1.9473213473175877E-2</v>
      </c>
      <c r="J116">
        <f t="shared" si="18"/>
        <v>-1.163630988721652E-2</v>
      </c>
      <c r="K116">
        <f t="shared" si="21"/>
        <v>1.0411940637272941</v>
      </c>
      <c r="L116">
        <f t="shared" si="22"/>
        <v>0.35063366707994736</v>
      </c>
      <c r="M116">
        <f t="shared" si="23"/>
        <v>0.16123809559336033</v>
      </c>
      <c r="N116">
        <f t="shared" si="24"/>
        <v>9.2382623742264638</v>
      </c>
      <c r="O116">
        <f t="shared" si="25"/>
        <v>0</v>
      </c>
      <c r="P116">
        <f t="shared" si="19"/>
        <v>9.2382623742264638</v>
      </c>
      <c r="Q116">
        <f t="shared" si="26"/>
        <v>-9.1939957869904082E-2</v>
      </c>
      <c r="W116">
        <v>111</v>
      </c>
      <c r="X116">
        <f t="shared" si="20"/>
        <v>2.3125</v>
      </c>
      <c r="Y116">
        <v>0</v>
      </c>
      <c r="Z116">
        <f t="shared" si="27"/>
        <v>8.3793760304126857E-9</v>
      </c>
    </row>
    <row r="117" spans="5:26" x14ac:dyDescent="0.4">
      <c r="E117">
        <v>254.54339999999999</v>
      </c>
      <c r="F117">
        <f t="shared" si="14"/>
        <v>3.3319653144157003E-2</v>
      </c>
      <c r="G117">
        <f t="shared" si="15"/>
        <v>2.0216505098569315E-2</v>
      </c>
      <c r="H117">
        <f t="shared" si="16"/>
        <v>-8.2652649277973472E-3</v>
      </c>
      <c r="I117">
        <f t="shared" si="17"/>
        <v>1.9388898777477293E-2</v>
      </c>
      <c r="J117">
        <f t="shared" si="18"/>
        <v>-1.1980573826519458E-2</v>
      </c>
      <c r="K117">
        <f t="shared" si="21"/>
        <v>1.0435385024625048</v>
      </c>
      <c r="L117">
        <f t="shared" si="22"/>
        <v>0.37016954907449129</v>
      </c>
      <c r="M117">
        <f t="shared" si="23"/>
        <v>0.16538226619024221</v>
      </c>
      <c r="N117">
        <f t="shared" si="24"/>
        <v>9.4757058590100076</v>
      </c>
      <c r="O117">
        <f t="shared" si="25"/>
        <v>0</v>
      </c>
      <c r="P117">
        <f t="shared" si="19"/>
        <v>9.4757058590100076</v>
      </c>
      <c r="Q117">
        <f t="shared" si="26"/>
        <v>-9.0959459883859978E-2</v>
      </c>
      <c r="W117">
        <v>112</v>
      </c>
      <c r="X117">
        <f t="shared" si="20"/>
        <v>2.3333333333333335</v>
      </c>
      <c r="Y117">
        <v>0</v>
      </c>
      <c r="Z117">
        <f t="shared" si="27"/>
        <v>7.274855689217212E-9</v>
      </c>
    </row>
    <row r="118" spans="5:26" x14ac:dyDescent="0.4">
      <c r="E118">
        <v>262.00720000000001</v>
      </c>
      <c r="F118">
        <f t="shared" si="14"/>
        <v>3.4296662279484656E-2</v>
      </c>
      <c r="G118">
        <f t="shared" si="15"/>
        <v>2.0176391299671081E-2</v>
      </c>
      <c r="H118">
        <f t="shared" si="16"/>
        <v>-8.5091853265134784E-3</v>
      </c>
      <c r="I118">
        <f t="shared" si="17"/>
        <v>1.9299574700194499E-2</v>
      </c>
      <c r="J118">
        <f t="shared" si="18"/>
        <v>-1.233520832592111E-2</v>
      </c>
      <c r="K118">
        <f t="shared" si="21"/>
        <v>1.046009953095022</v>
      </c>
      <c r="L118">
        <f t="shared" si="22"/>
        <v>0.39071633983506188</v>
      </c>
      <c r="M118">
        <f t="shared" si="23"/>
        <v>0.16959981471356911</v>
      </c>
      <c r="N118">
        <f t="shared" si="24"/>
        <v>9.7173535892882708</v>
      </c>
      <c r="O118">
        <f t="shared" si="25"/>
        <v>0</v>
      </c>
      <c r="P118">
        <f t="shared" si="19"/>
        <v>9.7173535892882708</v>
      </c>
      <c r="Q118">
        <f t="shared" si="26"/>
        <v>-8.993323712015272E-2</v>
      </c>
      <c r="W118">
        <v>113</v>
      </c>
      <c r="X118">
        <f t="shared" si="20"/>
        <v>2.3541666666666665</v>
      </c>
      <c r="Y118">
        <v>0</v>
      </c>
      <c r="Z118">
        <f t="shared" si="27"/>
        <v>6.3145702085253205E-9</v>
      </c>
    </row>
    <row r="119" spans="5:26" x14ac:dyDescent="0.4">
      <c r="E119">
        <v>269.68990000000002</v>
      </c>
      <c r="F119">
        <f t="shared" si="14"/>
        <v>3.5302325357806918E-2</v>
      </c>
      <c r="G119">
        <f t="shared" si="15"/>
        <v>2.0133894269897201E-2</v>
      </c>
      <c r="H119">
        <f t="shared" si="16"/>
        <v>-8.760401049408055E-3</v>
      </c>
      <c r="I119">
        <f t="shared" si="17"/>
        <v>1.920494326422939E-2</v>
      </c>
      <c r="J119">
        <f t="shared" si="18"/>
        <v>-1.2700545685153428E-2</v>
      </c>
      <c r="K119">
        <f t="shared" si="21"/>
        <v>1.0486145742192494</v>
      </c>
      <c r="L119">
        <f t="shared" si="22"/>
        <v>0.41231778964091848</v>
      </c>
      <c r="M119">
        <f t="shared" si="23"/>
        <v>0.1738892434657231</v>
      </c>
      <c r="N119">
        <f t="shared" si="24"/>
        <v>9.9631197533087619</v>
      </c>
      <c r="O119">
        <f t="shared" si="25"/>
        <v>0</v>
      </c>
      <c r="P119">
        <f t="shared" si="19"/>
        <v>9.9631197533087619</v>
      </c>
      <c r="Q119">
        <f t="shared" si="26"/>
        <v>-8.8859878551265523E-2</v>
      </c>
      <c r="W119">
        <v>114</v>
      </c>
      <c r="X119">
        <f t="shared" si="20"/>
        <v>2.375</v>
      </c>
      <c r="Y119">
        <v>0</v>
      </c>
      <c r="Z119">
        <f t="shared" si="27"/>
        <v>5.4798995384395284E-9</v>
      </c>
    </row>
    <row r="120" spans="5:26" x14ac:dyDescent="0.4">
      <c r="E120">
        <v>277.59789999999998</v>
      </c>
      <c r="F120">
        <f t="shared" si="14"/>
        <v>3.633748013716475E-2</v>
      </c>
      <c r="G120">
        <f t="shared" si="15"/>
        <v>2.0088872775530953E-2</v>
      </c>
      <c r="H120">
        <f t="shared" si="16"/>
        <v>-9.0191382172529963E-3</v>
      </c>
      <c r="I120">
        <f t="shared" si="17"/>
        <v>1.910468989144043E-2</v>
      </c>
      <c r="J120">
        <f t="shared" si="18"/>
        <v>-1.3076926192208391E-2</v>
      </c>
      <c r="K120">
        <f t="shared" si="21"/>
        <v>1.0513587075854189</v>
      </c>
      <c r="L120">
        <f t="shared" si="22"/>
        <v>0.43501831954206793</v>
      </c>
      <c r="M120">
        <f t="shared" si="23"/>
        <v>0.17824872001475267</v>
      </c>
      <c r="N120">
        <f t="shared" si="24"/>
        <v>10.212899360454413</v>
      </c>
      <c r="O120">
        <f t="shared" si="25"/>
        <v>0</v>
      </c>
      <c r="P120">
        <f t="shared" si="19"/>
        <v>10.212899360454413</v>
      </c>
      <c r="Q120">
        <f t="shared" si="26"/>
        <v>-8.7738017459693618E-2</v>
      </c>
      <c r="W120">
        <v>115</v>
      </c>
      <c r="X120">
        <f t="shared" si="20"/>
        <v>2.395833333333333</v>
      </c>
      <c r="Y120">
        <v>0</v>
      </c>
      <c r="Z120">
        <f t="shared" si="27"/>
        <v>4.7545929952822088E-9</v>
      </c>
    </row>
    <row r="121" spans="5:26" x14ac:dyDescent="0.4">
      <c r="E121">
        <v>285.73770000000002</v>
      </c>
      <c r="F121">
        <f t="shared" si="14"/>
        <v>3.7402977465568511E-2</v>
      </c>
      <c r="G121">
        <f t="shared" si="15"/>
        <v>2.0041177768189367E-2</v>
      </c>
      <c r="H121">
        <f t="shared" si="16"/>
        <v>-9.2856278680253368E-3</v>
      </c>
      <c r="I121">
        <f t="shared" si="17"/>
        <v>1.8998482590405041E-2</v>
      </c>
      <c r="J121">
        <f t="shared" si="18"/>
        <v>-1.3464698405218148E-2</v>
      </c>
      <c r="K121">
        <f t="shared" si="21"/>
        <v>1.0542488696771597</v>
      </c>
      <c r="L121">
        <f t="shared" si="22"/>
        <v>0.45886288108475182</v>
      </c>
      <c r="M121">
        <f t="shared" si="23"/>
        <v>0.18267605840303158</v>
      </c>
      <c r="N121">
        <f t="shared" si="24"/>
        <v>10.466567164579047</v>
      </c>
      <c r="O121">
        <f t="shared" si="25"/>
        <v>0</v>
      </c>
      <c r="P121">
        <f t="shared" si="19"/>
        <v>10.466567164579047</v>
      </c>
      <c r="Q121">
        <f t="shared" si="26"/>
        <v>-8.6566351659142768E-2</v>
      </c>
      <c r="W121">
        <v>116</v>
      </c>
      <c r="X121">
        <f t="shared" si="20"/>
        <v>2.416666666666667</v>
      </c>
      <c r="Y121">
        <v>0</v>
      </c>
      <c r="Z121">
        <f t="shared" si="27"/>
        <v>4.1244733303772432E-9</v>
      </c>
    </row>
    <row r="122" spans="5:26" x14ac:dyDescent="0.4">
      <c r="E122">
        <v>294.11630000000002</v>
      </c>
      <c r="F122">
        <f t="shared" si="14"/>
        <v>3.8499733640875493E-2</v>
      </c>
      <c r="G122">
        <f t="shared" si="15"/>
        <v>1.9990649559400109E-2</v>
      </c>
      <c r="H122">
        <f t="shared" si="16"/>
        <v>-9.5601192085195894E-3</v>
      </c>
      <c r="I122">
        <f t="shared" si="17"/>
        <v>1.8885965663224313E-2</v>
      </c>
      <c r="J122">
        <f t="shared" si="18"/>
        <v>-1.3864238540877247E-2</v>
      </c>
      <c r="K122">
        <f t="shared" si="21"/>
        <v>1.0572918882132079</v>
      </c>
      <c r="L122">
        <f t="shared" si="22"/>
        <v>0.48389800424790719</v>
      </c>
      <c r="M122">
        <f t="shared" si="23"/>
        <v>0.18716891365697919</v>
      </c>
      <c r="N122">
        <f t="shared" si="24"/>
        <v>10.723988808593422</v>
      </c>
      <c r="O122">
        <f t="shared" si="25"/>
        <v>0</v>
      </c>
      <c r="P122">
        <f t="shared" si="19"/>
        <v>10.723988808593422</v>
      </c>
      <c r="Q122">
        <f t="shared" si="26"/>
        <v>-8.5343628083707601E-2</v>
      </c>
      <c r="W122">
        <v>117</v>
      </c>
      <c r="X122">
        <f t="shared" si="20"/>
        <v>2.4375</v>
      </c>
      <c r="Y122">
        <v>0</v>
      </c>
      <c r="Z122">
        <f t="shared" si="27"/>
        <v>3.5771768464788117E-9</v>
      </c>
    </row>
    <row r="123" spans="5:26" x14ac:dyDescent="0.4">
      <c r="E123">
        <v>302.7405</v>
      </c>
      <c r="F123">
        <f t="shared" si="14"/>
        <v>3.96286387810042E-2</v>
      </c>
      <c r="G123">
        <f t="shared" si="15"/>
        <v>1.9937121477524911E-2</v>
      </c>
      <c r="H123">
        <f t="shared" si="16"/>
        <v>-9.8428568587917917E-3</v>
      </c>
      <c r="I123">
        <f t="shared" si="17"/>
        <v>1.8766767847053556E-2</v>
      </c>
      <c r="J123">
        <f t="shared" si="18"/>
        <v>-1.4275917472371905E-2</v>
      </c>
      <c r="K123">
        <f t="shared" si="21"/>
        <v>1.0604946431961164</v>
      </c>
      <c r="L123">
        <f t="shared" si="22"/>
        <v>0.51016958272359902</v>
      </c>
      <c r="M123">
        <f t="shared" si="23"/>
        <v>0.19172438073115172</v>
      </c>
      <c r="N123">
        <f t="shared" si="24"/>
        <v>10.984997845654318</v>
      </c>
      <c r="O123">
        <f t="shared" si="25"/>
        <v>0</v>
      </c>
      <c r="P123">
        <f t="shared" si="19"/>
        <v>10.984997845654318</v>
      </c>
      <c r="Q123">
        <f t="shared" si="26"/>
        <v>-8.4068679175684252E-2</v>
      </c>
      <c r="W123">
        <v>118</v>
      </c>
      <c r="X123">
        <f t="shared" si="20"/>
        <v>2.458333333333333</v>
      </c>
      <c r="Y123">
        <v>0</v>
      </c>
      <c r="Z123">
        <f t="shared" si="27"/>
        <v>3.1019253237033733E-9</v>
      </c>
    </row>
    <row r="124" spans="5:26" x14ac:dyDescent="0.4">
      <c r="E124">
        <v>311.61759999999998</v>
      </c>
      <c r="F124">
        <f t="shared" si="14"/>
        <v>4.0790648453720109E-2</v>
      </c>
      <c r="G124">
        <f t="shared" si="15"/>
        <v>1.9880415178919586E-2</v>
      </c>
      <c r="H124">
        <f t="shared" si="16"/>
        <v>-1.0134103961126455E-2</v>
      </c>
      <c r="I124">
        <f t="shared" si="17"/>
        <v>1.8640491871011022E-2</v>
      </c>
      <c r="J124">
        <f t="shared" si="18"/>
        <v>-1.4700134485533867E-2</v>
      </c>
      <c r="K124">
        <f t="shared" si="21"/>
        <v>1.0638643084445554</v>
      </c>
      <c r="L124">
        <f t="shared" si="22"/>
        <v>0.53772478001221702</v>
      </c>
      <c r="M124">
        <f t="shared" si="23"/>
        <v>0.19633934986163171</v>
      </c>
      <c r="N124">
        <f t="shared" si="24"/>
        <v>11.249416099413981</v>
      </c>
      <c r="O124">
        <f t="shared" si="25"/>
        <v>0</v>
      </c>
      <c r="P124">
        <f t="shared" si="19"/>
        <v>11.249416099413981</v>
      </c>
      <c r="Q124">
        <f t="shared" si="26"/>
        <v>-8.2740438806862465E-2</v>
      </c>
      <c r="W124">
        <v>119</v>
      </c>
      <c r="X124">
        <f t="shared" si="20"/>
        <v>2.479166666666667</v>
      </c>
      <c r="Y124">
        <v>0</v>
      </c>
      <c r="Z124">
        <f t="shared" si="27"/>
        <v>2.6893259888871298E-9</v>
      </c>
    </row>
    <row r="125" spans="5:26" x14ac:dyDescent="0.4">
      <c r="E125">
        <v>320.755</v>
      </c>
      <c r="F125">
        <f t="shared" si="14"/>
        <v>4.1986731316758084E-2</v>
      </c>
      <c r="G125">
        <f t="shared" si="15"/>
        <v>1.9820342508254929E-2</v>
      </c>
      <c r="H125">
        <f t="shared" si="16"/>
        <v>-1.0434129275373405E-2</v>
      </c>
      <c r="I125">
        <f t="shared" si="17"/>
        <v>1.8506718596572824E-2</v>
      </c>
      <c r="J125">
        <f t="shared" si="18"/>
        <v>-1.513729863071489E-2</v>
      </c>
      <c r="K125">
        <f t="shared" si="21"/>
        <v>1.0674081940019706</v>
      </c>
      <c r="L125">
        <f t="shared" si="22"/>
        <v>0.56661064718876542</v>
      </c>
      <c r="M125">
        <f t="shared" si="23"/>
        <v>0.20101026987309289</v>
      </c>
      <c r="N125">
        <f t="shared" si="24"/>
        <v>11.517040102513905</v>
      </c>
      <c r="O125">
        <f t="shared" si="25"/>
        <v>0</v>
      </c>
      <c r="P125">
        <f t="shared" si="19"/>
        <v>11.517040102513905</v>
      </c>
      <c r="Q125">
        <f t="shared" si="26"/>
        <v>-8.1357936460141569E-2</v>
      </c>
      <c r="W125">
        <v>120</v>
      </c>
      <c r="X125">
        <f t="shared" si="20"/>
        <v>2.5</v>
      </c>
      <c r="Y125">
        <v>0</v>
      </c>
      <c r="Z125">
        <f t="shared" si="27"/>
        <v>2.3311961864345089E-9</v>
      </c>
    </row>
    <row r="126" spans="5:26" x14ac:dyDescent="0.4">
      <c r="E126">
        <v>330.16030000000001</v>
      </c>
      <c r="F126">
        <f t="shared" si="14"/>
        <v>4.3217882207791755E-2</v>
      </c>
      <c r="G126">
        <f t="shared" si="15"/>
        <v>1.9756704345521459E-2</v>
      </c>
      <c r="H126">
        <f t="shared" si="16"/>
        <v>-1.0743210668198749E-2</v>
      </c>
      <c r="I126">
        <f t="shared" si="17"/>
        <v>1.83650044476249E-2</v>
      </c>
      <c r="J126">
        <f t="shared" si="18"/>
        <v>-1.5587833946176827E-2</v>
      </c>
      <c r="K126">
        <f t="shared" si="21"/>
        <v>1.0711337662072058</v>
      </c>
      <c r="L126">
        <f t="shared" si="22"/>
        <v>0.59687420278159276</v>
      </c>
      <c r="M126">
        <f t="shared" si="23"/>
        <v>0.20573318161561049</v>
      </c>
      <c r="N126">
        <f t="shared" si="24"/>
        <v>11.787643012372941</v>
      </c>
      <c r="O126">
        <f t="shared" si="25"/>
        <v>0</v>
      </c>
      <c r="P126">
        <f t="shared" si="19"/>
        <v>11.787643012372941</v>
      </c>
      <c r="Q126">
        <f t="shared" si="26"/>
        <v>-7.9920337427666674E-2</v>
      </c>
      <c r="W126">
        <v>121</v>
      </c>
      <c r="X126">
        <f t="shared" si="20"/>
        <v>2.520833333333333</v>
      </c>
      <c r="Y126">
        <v>0</v>
      </c>
      <c r="Z126">
        <f t="shared" si="27"/>
        <v>2.020409788934747E-9</v>
      </c>
    </row>
    <row r="127" spans="5:26" x14ac:dyDescent="0.4">
      <c r="E127">
        <v>339.84140000000002</v>
      </c>
      <c r="F127">
        <f t="shared" si="14"/>
        <v>4.4485135234402937E-2</v>
      </c>
      <c r="G127">
        <f t="shared" si="15"/>
        <v>1.9689289315710679E-2</v>
      </c>
      <c r="H127">
        <f t="shared" si="16"/>
        <v>-1.1061638636296584E-2</v>
      </c>
      <c r="I127">
        <f t="shared" si="17"/>
        <v>1.8214878534347445E-2</v>
      </c>
      <c r="J127">
        <f t="shared" si="18"/>
        <v>-1.6052184753945875E-2</v>
      </c>
      <c r="K127">
        <f t="shared" si="21"/>
        <v>1.075048669794721</v>
      </c>
      <c r="L127">
        <f t="shared" si="22"/>
        <v>0.62856252307557003</v>
      </c>
      <c r="M127">
        <f t="shared" si="23"/>
        <v>0.21050374729051846</v>
      </c>
      <c r="N127">
        <f t="shared" si="24"/>
        <v>12.060976291435146</v>
      </c>
      <c r="O127">
        <f t="shared" si="25"/>
        <v>0</v>
      </c>
      <c r="P127">
        <f t="shared" si="19"/>
        <v>12.060976291435146</v>
      </c>
      <c r="Q127">
        <f t="shared" si="26"/>
        <v>-7.8426946163775282E-2</v>
      </c>
      <c r="W127">
        <v>122</v>
      </c>
      <c r="X127">
        <f t="shared" si="20"/>
        <v>2.5416666666666665</v>
      </c>
      <c r="Y127">
        <v>0</v>
      </c>
      <c r="Z127">
        <f t="shared" si="27"/>
        <v>1.7507627259422808E-9</v>
      </c>
    </row>
    <row r="128" spans="5:26" x14ac:dyDescent="0.4">
      <c r="E128">
        <v>349.8064</v>
      </c>
      <c r="F128">
        <f t="shared" si="14"/>
        <v>4.5789550684112196E-2</v>
      </c>
      <c r="G128">
        <f t="shared" si="15"/>
        <v>1.9617873802719732E-2</v>
      </c>
      <c r="H128">
        <f t="shared" si="16"/>
        <v>-1.1389713280703248E-2</v>
      </c>
      <c r="I128">
        <f t="shared" si="17"/>
        <v>1.8055842681083512E-2</v>
      </c>
      <c r="J128">
        <f t="shared" si="18"/>
        <v>-1.6530811425563008E-2</v>
      </c>
      <c r="K128">
        <f t="shared" si="21"/>
        <v>1.0791606684733914</v>
      </c>
      <c r="L128">
        <f t="shared" si="22"/>
        <v>0.66172216959559749</v>
      </c>
      <c r="M128">
        <f t="shared" si="23"/>
        <v>0.21531717963971042</v>
      </c>
      <c r="N128">
        <f t="shared" si="24"/>
        <v>12.336765650015586</v>
      </c>
      <c r="O128">
        <f t="shared" si="25"/>
        <v>0</v>
      </c>
      <c r="P128">
        <f t="shared" si="19"/>
        <v>12.336765650015586</v>
      </c>
      <c r="Q128">
        <f t="shared" si="26"/>
        <v>-7.6877225450309505E-2</v>
      </c>
      <c r="W128">
        <v>123</v>
      </c>
      <c r="X128">
        <f t="shared" si="20"/>
        <v>2.5625</v>
      </c>
      <c r="Y128">
        <v>0</v>
      </c>
      <c r="Z128">
        <f t="shared" si="27"/>
        <v>1.5168553129891616E-9</v>
      </c>
    </row>
    <row r="129" spans="5:26" x14ac:dyDescent="0.4">
      <c r="E129">
        <v>360.06360000000001</v>
      </c>
      <c r="F129">
        <f t="shared" si="14"/>
        <v>4.7132215024378914E-2</v>
      </c>
      <c r="G129">
        <f t="shared" si="15"/>
        <v>1.9542221306407592E-2</v>
      </c>
      <c r="H129">
        <f t="shared" si="16"/>
        <v>-1.1727744582222588E-2</v>
      </c>
      <c r="I129">
        <f t="shared" si="17"/>
        <v>1.7887369991138158E-2</v>
      </c>
      <c r="J129">
        <f t="shared" si="18"/>
        <v>-1.7024190969783193E-2</v>
      </c>
      <c r="K129">
        <f t="shared" si="21"/>
        <v>1.0834776196944371</v>
      </c>
      <c r="L129">
        <f t="shared" si="22"/>
        <v>0.69639889929868259</v>
      </c>
      <c r="M129">
        <f t="shared" si="23"/>
        <v>0.22016822531667346</v>
      </c>
      <c r="N129">
        <f t="shared" si="24"/>
        <v>12.614710093530752</v>
      </c>
      <c r="O129">
        <f t="shared" si="25"/>
        <v>0</v>
      </c>
      <c r="P129">
        <f t="shared" si="19"/>
        <v>12.614710093530752</v>
      </c>
      <c r="Q129">
        <f t="shared" si="26"/>
        <v>-7.5270824265222205E-2</v>
      </c>
      <c r="W129">
        <v>124</v>
      </c>
      <c r="X129">
        <f t="shared" si="20"/>
        <v>2.5833333333333335</v>
      </c>
      <c r="Y129">
        <v>0</v>
      </c>
      <c r="Z129">
        <f t="shared" si="27"/>
        <v>1.3139893335542926E-9</v>
      </c>
    </row>
    <row r="130" spans="5:26" x14ac:dyDescent="0.4">
      <c r="E130">
        <v>370.62150000000003</v>
      </c>
      <c r="F130">
        <f t="shared" si="14"/>
        <v>4.8514240902601237E-2</v>
      </c>
      <c r="G130">
        <f t="shared" si="15"/>
        <v>1.9462081771624229E-2</v>
      </c>
      <c r="H130">
        <f t="shared" si="16"/>
        <v>-1.2076052700042722E-2</v>
      </c>
      <c r="I130">
        <f t="shared" si="17"/>
        <v>1.7708903348738314E-2</v>
      </c>
      <c r="J130">
        <f t="shared" si="18"/>
        <v>-1.7532817669764389E-2</v>
      </c>
      <c r="K130">
        <f t="shared" si="21"/>
        <v>1.0880074458692746</v>
      </c>
      <c r="L130">
        <f t="shared" si="22"/>
        <v>0.73263735005340291</v>
      </c>
      <c r="M130">
        <f t="shared" si="23"/>
        <v>0.22505115040310741</v>
      </c>
      <c r="N130">
        <f t="shared" si="24"/>
        <v>12.89448109266197</v>
      </c>
      <c r="O130">
        <f t="shared" si="25"/>
        <v>0</v>
      </c>
      <c r="P130">
        <f t="shared" si="19"/>
        <v>12.89448109266197</v>
      </c>
      <c r="Q130">
        <f t="shared" si="26"/>
        <v>-7.3607598504757718E-2</v>
      </c>
      <c r="W130">
        <v>125</v>
      </c>
      <c r="X130">
        <f t="shared" si="20"/>
        <v>2.6041666666666665</v>
      </c>
      <c r="Y130">
        <v>0</v>
      </c>
      <c r="Z130">
        <f t="shared" si="27"/>
        <v>1.1380780675549862E-9</v>
      </c>
    </row>
    <row r="131" spans="5:26" x14ac:dyDescent="0.4">
      <c r="E131">
        <v>381.48899999999998</v>
      </c>
      <c r="F131">
        <f t="shared" si="14"/>
        <v>4.9936793326054857E-2</v>
      </c>
      <c r="G131">
        <f t="shared" si="15"/>
        <v>1.9377189303685483E-2</v>
      </c>
      <c r="H131">
        <f t="shared" si="16"/>
        <v>-1.2434974904600951E-2</v>
      </c>
      <c r="I131">
        <f t="shared" si="17"/>
        <v>1.7519850327163633E-2</v>
      </c>
      <c r="J131">
        <f t="shared" si="18"/>
        <v>-1.8057213432482178E-2</v>
      </c>
      <c r="K131">
        <f t="shared" si="21"/>
        <v>1.0927581900918906</v>
      </c>
      <c r="L131">
        <f t="shared" si="22"/>
        <v>0.77048140318136737</v>
      </c>
      <c r="M131">
        <f t="shared" si="23"/>
        <v>0.22995981770720153</v>
      </c>
      <c r="N131">
        <f t="shared" si="24"/>
        <v>13.175727012220422</v>
      </c>
      <c r="O131">
        <f t="shared" si="25"/>
        <v>0</v>
      </c>
      <c r="P131">
        <f t="shared" si="19"/>
        <v>13.175727012220422</v>
      </c>
      <c r="Q131">
        <f t="shared" si="26"/>
        <v>-7.1887615867508622E-2</v>
      </c>
      <c r="W131">
        <v>126</v>
      </c>
      <c r="X131">
        <f t="shared" si="20"/>
        <v>2.625</v>
      </c>
      <c r="Y131">
        <v>0</v>
      </c>
      <c r="Z131">
        <f t="shared" si="27"/>
        <v>9.855676739158541E-10</v>
      </c>
    </row>
    <row r="132" spans="5:26" x14ac:dyDescent="0.4">
      <c r="E132">
        <v>392.67520000000002</v>
      </c>
      <c r="F132">
        <f t="shared" si="14"/>
        <v>5.1401063481954279E-2</v>
      </c>
      <c r="G132">
        <f t="shared" si="15"/>
        <v>1.928726283921689E-2</v>
      </c>
      <c r="H132">
        <f t="shared" si="16"/>
        <v>-1.280485935107592E-2</v>
      </c>
      <c r="I132">
        <f t="shared" si="17"/>
        <v>1.7319584677756739E-2</v>
      </c>
      <c r="J132">
        <f t="shared" si="18"/>
        <v>-1.8597918946550912E-2</v>
      </c>
      <c r="K132">
        <f t="shared" si="21"/>
        <v>1.0977378978882815</v>
      </c>
      <c r="L132">
        <f t="shared" si="22"/>
        <v>0.80997315767270117</v>
      </c>
      <c r="M132">
        <f t="shared" si="23"/>
        <v>0.23488757947636341</v>
      </c>
      <c r="N132">
        <f t="shared" si="24"/>
        <v>13.458066964039318</v>
      </c>
      <c r="O132">
        <f t="shared" si="25"/>
        <v>0</v>
      </c>
      <c r="P132">
        <f t="shared" si="19"/>
        <v>13.458066964039318</v>
      </c>
      <c r="Q132">
        <f t="shared" si="26"/>
        <v>-7.0111176623104801E-2</v>
      </c>
      <c r="W132">
        <v>127</v>
      </c>
      <c r="X132">
        <f t="shared" si="20"/>
        <v>2.6458333333333335</v>
      </c>
      <c r="Y132">
        <v>0</v>
      </c>
      <c r="Z132">
        <f t="shared" si="27"/>
        <v>8.5336852463895072E-10</v>
      </c>
    </row>
    <row r="133" spans="5:26" x14ac:dyDescent="0.4">
      <c r="E133">
        <v>404.18939999999998</v>
      </c>
      <c r="F133">
        <f t="shared" ref="F133:F196" si="28">2*PI()*E133/$B$8</f>
        <v>5.290826873745276E-2</v>
      </c>
      <c r="G133">
        <f t="shared" ref="G133:G196" si="29">1+SUM(a1_*COS(F133),a2_*COS(2*F133))</f>
        <v>1.9192005373275589E-2</v>
      </c>
      <c r="H133">
        <f t="shared" ref="H133:H196" si="30">SUM(a1_*SIN(F133),a2_*SIN(2*F133))</f>
        <v>-1.3186065463817717E-2</v>
      </c>
      <c r="I133">
        <f t="shared" ref="I133:I196" si="31">SUM(b0_,b1_*COS(F133),b2_*COS(2*F133))</f>
        <v>1.7107444603304156E-2</v>
      </c>
      <c r="J133">
        <f t="shared" ref="J133:J196" si="32">SUM(b1_*SIN(F133),b2_*SIN(2*F133))</f>
        <v>-1.9155494502538423E-2</v>
      </c>
      <c r="K133">
        <f t="shared" si="21"/>
        <v>1.1029545765748654</v>
      </c>
      <c r="L133">
        <f t="shared" si="22"/>
        <v>0.85115254165793741</v>
      </c>
      <c r="M133">
        <f t="shared" si="23"/>
        <v>0.23982727110778912</v>
      </c>
      <c r="N133">
        <f t="shared" si="24"/>
        <v>13.741090446616104</v>
      </c>
      <c r="O133">
        <f t="shared" si="25"/>
        <v>0</v>
      </c>
      <c r="P133">
        <f t="shared" ref="P133:P196" si="33">N133+O133</f>
        <v>13.741090446616104</v>
      </c>
      <c r="Q133">
        <f t="shared" si="26"/>
        <v>-6.8278850505556099E-2</v>
      </c>
      <c r="W133">
        <v>128</v>
      </c>
      <c r="X133">
        <f t="shared" ref="X133:X196" si="34">W133/Fs*1000</f>
        <v>2.6666666666666665</v>
      </c>
      <c r="Y133">
        <v>0</v>
      </c>
      <c r="Z133">
        <f t="shared" si="27"/>
        <v>7.3879525604958283E-10</v>
      </c>
    </row>
    <row r="134" spans="5:26" x14ac:dyDescent="0.4">
      <c r="E134">
        <v>416.0412</v>
      </c>
      <c r="F134">
        <f t="shared" si="28"/>
        <v>5.4459665729611743E-2</v>
      </c>
      <c r="G134">
        <f t="shared" si="29"/>
        <v>1.9091102291173723E-2</v>
      </c>
      <c r="H134">
        <f t="shared" si="30"/>
        <v>-1.357896767002878E-2</v>
      </c>
      <c r="I134">
        <f t="shared" si="31"/>
        <v>1.6882729036881594E-2</v>
      </c>
      <c r="J134">
        <f t="shared" si="32"/>
        <v>-1.9730525737949534E-2</v>
      </c>
      <c r="K134">
        <f t="shared" ref="K134:K197" si="35">SQRT((I134^2+J134^2)/(G134^2+H134^2))</f>
        <v>1.1084161968962918</v>
      </c>
      <c r="L134">
        <f t="shared" ref="L134:L197" si="36">20*LOG10(K134)</f>
        <v>0.89405726698354548</v>
      </c>
      <c r="M134">
        <f t="shared" ref="M134:M197" si="37">ATAN2(J134,I134)-ATAN2(H134,G134)</f>
        <v>0.24477124981976006</v>
      </c>
      <c r="N134">
        <f t="shared" ref="N134:N197" si="38">DEGREES(M134)</f>
        <v>14.024359560814563</v>
      </c>
      <c r="O134">
        <f t="shared" si="25"/>
        <v>0</v>
      </c>
      <c r="P134">
        <f t="shared" si="33"/>
        <v>14.024359560814563</v>
      </c>
      <c r="Q134">
        <f t="shared" si="26"/>
        <v>-6.6391489103028598E-2</v>
      </c>
      <c r="W134">
        <v>129</v>
      </c>
      <c r="X134">
        <f t="shared" si="34"/>
        <v>2.6875</v>
      </c>
      <c r="Y134">
        <v>0</v>
      </c>
      <c r="Z134">
        <f t="shared" si="27"/>
        <v>6.3951445180704033E-10</v>
      </c>
    </row>
    <row r="135" spans="5:26" x14ac:dyDescent="0.4">
      <c r="E135">
        <v>428.24059999999997</v>
      </c>
      <c r="F135">
        <f t="shared" si="28"/>
        <v>5.6056563455370217E-2</v>
      </c>
      <c r="G135">
        <f t="shared" si="29"/>
        <v>1.8984219517260148E-2</v>
      </c>
      <c r="H135">
        <f t="shared" si="30"/>
        <v>-1.3983959196391241E-2</v>
      </c>
      <c r="I135">
        <f t="shared" si="31"/>
        <v>1.6644693512161357E-2</v>
      </c>
      <c r="J135">
        <f t="shared" si="32"/>
        <v>-2.0323629516531383E-2</v>
      </c>
      <c r="K135">
        <f t="shared" si="35"/>
        <v>1.1141306949359213</v>
      </c>
      <c r="L135">
        <f t="shared" si="36"/>
        <v>0.93872278910941298</v>
      </c>
      <c r="M135">
        <f t="shared" si="37"/>
        <v>0.24971143019857411</v>
      </c>
      <c r="N135">
        <f t="shared" si="38"/>
        <v>14.307411046553948</v>
      </c>
      <c r="O135">
        <f t="shared" ref="O135:O198" si="39">IF((N135-N134)&gt;180,O134-360,IF((N135-N134)&lt;(-180),O134+360,O134))</f>
        <v>0</v>
      </c>
      <c r="P135">
        <f t="shared" si="33"/>
        <v>14.307411046553948</v>
      </c>
      <c r="Q135">
        <f t="shared" ref="Q135:Q198" si="40">-(P135-P134)/((E135-E134)*360)*1000</f>
        <v>-6.4450229277984938E-2</v>
      </c>
      <c r="W135">
        <v>130</v>
      </c>
      <c r="X135">
        <f t="shared" si="34"/>
        <v>2.7083333333333335</v>
      </c>
      <c r="Y135">
        <v>0</v>
      </c>
      <c r="Z135">
        <f t="shared" ref="Z135:Z198" si="41" xml:space="preserve"> b0_*Y135 + b1_*Y134 + b2_*Y133 - a1_*Z134 - a2_*Z133</f>
        <v>5.5349900392320886E-10</v>
      </c>
    </row>
    <row r="136" spans="5:26" x14ac:dyDescent="0.4">
      <c r="E136">
        <v>440.79770000000002</v>
      </c>
      <c r="F136">
        <f t="shared" si="28"/>
        <v>5.770028400163657E-2</v>
      </c>
      <c r="G136">
        <f t="shared" si="29"/>
        <v>1.8871005122989559E-2</v>
      </c>
      <c r="H136">
        <f t="shared" si="30"/>
        <v>-1.4401442628318217E-2</v>
      </c>
      <c r="I136">
        <f t="shared" si="31"/>
        <v>1.6392553736928051E-2</v>
      </c>
      <c r="J136">
        <f t="shared" si="32"/>
        <v>-2.0935440449561804E-2</v>
      </c>
      <c r="K136">
        <f t="shared" si="35"/>
        <v>1.1201057820987623</v>
      </c>
      <c r="L136">
        <f t="shared" si="36"/>
        <v>0.98518078219663641</v>
      </c>
      <c r="M136">
        <f t="shared" si="37"/>
        <v>0.25463916194278369</v>
      </c>
      <c r="N136">
        <f t="shared" si="38"/>
        <v>14.589749278069798</v>
      </c>
      <c r="O136">
        <f t="shared" si="39"/>
        <v>0</v>
      </c>
      <c r="P136">
        <f t="shared" si="33"/>
        <v>14.589749278069798</v>
      </c>
      <c r="Q136">
        <f t="shared" si="40"/>
        <v>-6.2456527806722957E-2</v>
      </c>
      <c r="W136">
        <v>131</v>
      </c>
      <c r="X136">
        <f t="shared" si="34"/>
        <v>2.7291666666666665</v>
      </c>
      <c r="Y136">
        <v>0</v>
      </c>
      <c r="Z136">
        <f t="shared" si="41"/>
        <v>4.7898831430337233E-10</v>
      </c>
    </row>
    <row r="137" spans="5:26" x14ac:dyDescent="0.4">
      <c r="E137">
        <v>453.72289999999998</v>
      </c>
      <c r="F137">
        <f t="shared" si="28"/>
        <v>5.9392188725227349E-2</v>
      </c>
      <c r="G137">
        <f t="shared" si="29"/>
        <v>1.8751086651645155E-2</v>
      </c>
      <c r="H137">
        <f t="shared" si="30"/>
        <v>-1.4831837084712668E-2</v>
      </c>
      <c r="I137">
        <f t="shared" si="31"/>
        <v>1.6125479626457162E-2</v>
      </c>
      <c r="J137">
        <f t="shared" si="32"/>
        <v>-2.1566621761471561E-2</v>
      </c>
      <c r="K137">
        <f t="shared" si="35"/>
        <v>1.1263489807166587</v>
      </c>
      <c r="L137">
        <f t="shared" si="36"/>
        <v>1.0334594074266377</v>
      </c>
      <c r="M137">
        <f t="shared" si="37"/>
        <v>0.25954532178622314</v>
      </c>
      <c r="N137">
        <f t="shared" si="38"/>
        <v>14.870851530715443</v>
      </c>
      <c r="O137">
        <f t="shared" si="39"/>
        <v>0</v>
      </c>
      <c r="P137">
        <f t="shared" si="33"/>
        <v>14.870851530715443</v>
      </c>
      <c r="Q137">
        <f t="shared" si="40"/>
        <v>-6.041218632457146E-2</v>
      </c>
      <c r="W137">
        <v>132</v>
      </c>
      <c r="X137">
        <f t="shared" si="34"/>
        <v>2.75</v>
      </c>
      <c r="Y137">
        <v>0</v>
      </c>
      <c r="Z137">
        <f t="shared" si="41"/>
        <v>4.1445360190874724E-10</v>
      </c>
    </row>
    <row r="138" spans="5:26" x14ac:dyDescent="0.4">
      <c r="E138">
        <v>467.02719999999999</v>
      </c>
      <c r="F138">
        <f t="shared" si="28"/>
        <v>6.1133717522775459E-2</v>
      </c>
      <c r="G138">
        <f t="shared" si="29"/>
        <v>1.8624067122910981E-2</v>
      </c>
      <c r="H138">
        <f t="shared" si="30"/>
        <v>-1.5275588838061474E-2</v>
      </c>
      <c r="I138">
        <f t="shared" si="31"/>
        <v>1.5842586395311997E-2</v>
      </c>
      <c r="J138">
        <f t="shared" si="32"/>
        <v>-2.2217881285158531E-2</v>
      </c>
      <c r="K138">
        <f t="shared" si="35"/>
        <v>1.1328677133626266</v>
      </c>
      <c r="L138">
        <f t="shared" si="36"/>
        <v>1.0835839923103072</v>
      </c>
      <c r="M138">
        <f t="shared" si="37"/>
        <v>0.26442043151585981</v>
      </c>
      <c r="N138">
        <f t="shared" si="38"/>
        <v>15.150174742886788</v>
      </c>
      <c r="O138">
        <f t="shared" si="39"/>
        <v>0</v>
      </c>
      <c r="P138">
        <f t="shared" si="33"/>
        <v>15.150174742886788</v>
      </c>
      <c r="Q138">
        <f t="shared" si="40"/>
        <v>-5.8319326201834686E-2</v>
      </c>
      <c r="W138">
        <v>133</v>
      </c>
      <c r="X138">
        <f t="shared" si="34"/>
        <v>2.7708333333333335</v>
      </c>
      <c r="Y138">
        <v>0</v>
      </c>
      <c r="Z138">
        <f t="shared" si="41"/>
        <v>3.5856767106670704E-10</v>
      </c>
    </row>
    <row r="139" spans="5:26" x14ac:dyDescent="0.4">
      <c r="E139">
        <v>480.72160000000002</v>
      </c>
      <c r="F139">
        <f t="shared" si="28"/>
        <v>6.2926310290913806E-2</v>
      </c>
      <c r="G139">
        <f t="shared" si="29"/>
        <v>1.8489529453020848E-2</v>
      </c>
      <c r="H139">
        <f t="shared" si="30"/>
        <v>-1.5733151996065356E-2</v>
      </c>
      <c r="I139">
        <f t="shared" si="31"/>
        <v>1.5542944390627422E-2</v>
      </c>
      <c r="J139">
        <f t="shared" si="32"/>
        <v>-2.2889943572383248E-2</v>
      </c>
      <c r="K139">
        <f t="shared" si="35"/>
        <v>1.1396689496762873</v>
      </c>
      <c r="L139">
        <f t="shared" si="36"/>
        <v>1.1355743213190583</v>
      </c>
      <c r="M139">
        <f t="shared" si="37"/>
        <v>0.26925444549687949</v>
      </c>
      <c r="N139">
        <f t="shared" si="38"/>
        <v>15.427143342106449</v>
      </c>
      <c r="O139">
        <f t="shared" si="39"/>
        <v>0</v>
      </c>
      <c r="P139">
        <f t="shared" si="33"/>
        <v>15.427143342106449</v>
      </c>
      <c r="Q139">
        <f t="shared" si="40"/>
        <v>-5.6180425579405537E-2</v>
      </c>
      <c r="W139">
        <v>134</v>
      </c>
      <c r="X139">
        <f t="shared" si="34"/>
        <v>2.7916666666666665</v>
      </c>
      <c r="Y139">
        <v>0</v>
      </c>
      <c r="Z139">
        <f t="shared" si="41"/>
        <v>3.1017857609392973E-10</v>
      </c>
    </row>
    <row r="140" spans="5:26" x14ac:dyDescent="0.4">
      <c r="E140">
        <v>494.8175</v>
      </c>
      <c r="F140">
        <f t="shared" si="28"/>
        <v>6.4771459286152813E-2</v>
      </c>
      <c r="G140">
        <f t="shared" si="29"/>
        <v>1.8347031577300665E-2</v>
      </c>
      <c r="H140">
        <f t="shared" si="30"/>
        <v>-1.6205002532233434E-2</v>
      </c>
      <c r="I140">
        <f t="shared" si="31"/>
        <v>1.5225568217073437E-2</v>
      </c>
      <c r="J140">
        <f t="shared" si="32"/>
        <v>-2.3583570944486987E-2</v>
      </c>
      <c r="K140">
        <f t="shared" si="35"/>
        <v>1.1467593313220812</v>
      </c>
      <c r="L140">
        <f t="shared" si="36"/>
        <v>1.1894456545229699</v>
      </c>
      <c r="M140">
        <f t="shared" si="37"/>
        <v>0.2740369251251229</v>
      </c>
      <c r="N140">
        <f t="shared" si="38"/>
        <v>15.701159240412091</v>
      </c>
      <c r="O140">
        <f t="shared" si="39"/>
        <v>0</v>
      </c>
      <c r="P140">
        <f t="shared" si="33"/>
        <v>15.701159240412091</v>
      </c>
      <c r="Q140">
        <f t="shared" si="40"/>
        <v>-5.3998345126684257E-2</v>
      </c>
      <c r="W140">
        <v>135</v>
      </c>
      <c r="X140">
        <f t="shared" si="34"/>
        <v>2.8125</v>
      </c>
      <c r="Y140">
        <v>0</v>
      </c>
      <c r="Z140">
        <f t="shared" si="41"/>
        <v>2.6828668747902925E-10</v>
      </c>
    </row>
    <row r="141" spans="5:26" x14ac:dyDescent="0.4">
      <c r="E141">
        <v>509.32679999999999</v>
      </c>
      <c r="F141">
        <f t="shared" si="28"/>
        <v>6.6670722214849903E-2</v>
      </c>
      <c r="G141">
        <f t="shared" si="29"/>
        <v>1.8196104011386049E-2</v>
      </c>
      <c r="H141">
        <f t="shared" si="30"/>
        <v>-1.6691642450800945E-2</v>
      </c>
      <c r="I141">
        <f t="shared" si="31"/>
        <v>1.4889411291161947E-2</v>
      </c>
      <c r="J141">
        <f t="shared" si="32"/>
        <v>-2.4299570157668593E-2</v>
      </c>
      <c r="K141">
        <f t="shared" si="35"/>
        <v>1.1541451549457065</v>
      </c>
      <c r="L141">
        <f t="shared" si="36"/>
        <v>1.2452086552080621</v>
      </c>
      <c r="M141">
        <f t="shared" si="37"/>
        <v>0.27875709143830818</v>
      </c>
      <c r="N141">
        <f t="shared" si="38"/>
        <v>15.971604848757433</v>
      </c>
      <c r="O141">
        <f t="shared" si="39"/>
        <v>0</v>
      </c>
      <c r="P141">
        <f t="shared" si="33"/>
        <v>15.971604848757433</v>
      </c>
      <c r="Q141">
        <f t="shared" si="40"/>
        <v>-5.1776295269881055E-2</v>
      </c>
      <c r="W141">
        <v>136</v>
      </c>
      <c r="X141">
        <f t="shared" si="34"/>
        <v>2.8333333333333335</v>
      </c>
      <c r="Y141">
        <v>0</v>
      </c>
      <c r="Z141">
        <f t="shared" si="41"/>
        <v>2.3202472649381759E-10</v>
      </c>
    </row>
    <row r="142" spans="5:26" x14ac:dyDescent="0.4">
      <c r="E142">
        <v>524.26149999999996</v>
      </c>
      <c r="F142">
        <f t="shared" si="28"/>
        <v>6.8625669873331879E-2</v>
      </c>
      <c r="G142">
        <f t="shared" si="29"/>
        <v>1.8036252594564317E-2</v>
      </c>
      <c r="H142">
        <f t="shared" si="30"/>
        <v>-1.7193587243031064E-2</v>
      </c>
      <c r="I142">
        <f t="shared" si="31"/>
        <v>1.4533371935848471E-2</v>
      </c>
      <c r="J142">
        <f t="shared" si="32"/>
        <v>-2.503877452532921E-2</v>
      </c>
      <c r="K142">
        <f t="shared" si="35"/>
        <v>1.1618320956651262</v>
      </c>
      <c r="L142">
        <f t="shared" si="36"/>
        <v>1.302867394219644</v>
      </c>
      <c r="M142">
        <f t="shared" si="37"/>
        <v>0.28340372331531771</v>
      </c>
      <c r="N142">
        <f t="shared" si="38"/>
        <v>16.23783724426103</v>
      </c>
      <c r="O142">
        <f t="shared" si="39"/>
        <v>0</v>
      </c>
      <c r="P142">
        <f t="shared" si="33"/>
        <v>16.23783724426103</v>
      </c>
      <c r="Q142">
        <f t="shared" si="40"/>
        <v>-4.9517863228215941E-2</v>
      </c>
      <c r="W142">
        <v>137</v>
      </c>
      <c r="X142">
        <f t="shared" si="34"/>
        <v>2.854166666666667</v>
      </c>
      <c r="Y142">
        <v>0</v>
      </c>
      <c r="Z142">
        <f t="shared" si="41"/>
        <v>2.0064038924732923E-10</v>
      </c>
    </row>
    <row r="143" spans="5:26" x14ac:dyDescent="0.4">
      <c r="E143">
        <v>539.63409999999999</v>
      </c>
      <c r="F143">
        <f t="shared" si="28"/>
        <v>7.0637938507772488E-2</v>
      </c>
      <c r="G143">
        <f t="shared" si="29"/>
        <v>1.7866952973607741E-2</v>
      </c>
      <c r="H143">
        <f t="shared" si="30"/>
        <v>-1.7711380221980239E-2</v>
      </c>
      <c r="I143">
        <f t="shared" si="31"/>
        <v>1.4156281077192023E-2</v>
      </c>
      <c r="J143">
        <f t="shared" si="32"/>
        <v>-2.5802065617925529E-2</v>
      </c>
      <c r="K143">
        <f t="shared" si="35"/>
        <v>1.1698253321073124</v>
      </c>
      <c r="L143">
        <f t="shared" si="36"/>
        <v>1.3624204321053495</v>
      </c>
      <c r="M143">
        <f t="shared" si="37"/>
        <v>0.28796532819325771</v>
      </c>
      <c r="N143">
        <f t="shared" si="38"/>
        <v>16.499197951573283</v>
      </c>
      <c r="O143">
        <f t="shared" si="39"/>
        <v>0</v>
      </c>
      <c r="P143">
        <f t="shared" si="33"/>
        <v>16.499197951573283</v>
      </c>
      <c r="Q143">
        <f t="shared" si="40"/>
        <v>-4.7227012005533017E-2</v>
      </c>
      <c r="W143">
        <v>138</v>
      </c>
      <c r="X143">
        <f t="shared" si="34"/>
        <v>2.875</v>
      </c>
      <c r="Y143">
        <v>0</v>
      </c>
      <c r="Z143">
        <f t="shared" si="41"/>
        <v>1.7348122873833936E-10</v>
      </c>
    </row>
    <row r="144" spans="5:26" x14ac:dyDescent="0.4">
      <c r="E144">
        <v>555.45749999999998</v>
      </c>
      <c r="F144">
        <f t="shared" si="28"/>
        <v>7.2709216724223022E-2</v>
      </c>
      <c r="G144">
        <f t="shared" si="29"/>
        <v>1.7687650031823043E-2</v>
      </c>
      <c r="H144">
        <f t="shared" si="30"/>
        <v>-1.824559021289418E-2</v>
      </c>
      <c r="I144">
        <f t="shared" si="31"/>
        <v>1.3756900952885731E-2</v>
      </c>
      <c r="J144">
        <f t="shared" si="32"/>
        <v>-2.6590370556989457E-2</v>
      </c>
      <c r="K144">
        <f t="shared" si="35"/>
        <v>1.1781294177741959</v>
      </c>
      <c r="L144">
        <f t="shared" si="36"/>
        <v>1.4238600083084361</v>
      </c>
      <c r="M144">
        <f t="shared" si="37"/>
        <v>0.2924301475902924</v>
      </c>
      <c r="N144">
        <f t="shared" si="38"/>
        <v>16.755013259311514</v>
      </c>
      <c r="O144">
        <f t="shared" si="39"/>
        <v>0</v>
      </c>
      <c r="P144">
        <f t="shared" si="33"/>
        <v>16.755013259311514</v>
      </c>
      <c r="Q144">
        <f t="shared" si="40"/>
        <v>-4.4908052444521618E-2</v>
      </c>
      <c r="W144">
        <v>139</v>
      </c>
      <c r="X144">
        <f t="shared" si="34"/>
        <v>2.895833333333333</v>
      </c>
      <c r="Y144">
        <v>0</v>
      </c>
      <c r="Z144">
        <f t="shared" si="41"/>
        <v>1.4998150517805421E-10</v>
      </c>
    </row>
    <row r="145" spans="5:26" x14ac:dyDescent="0.4">
      <c r="E145">
        <v>571.74490000000003</v>
      </c>
      <c r="F145">
        <f t="shared" si="28"/>
        <v>7.484123239864296E-2</v>
      </c>
      <c r="G145">
        <f t="shared" si="29"/>
        <v>1.7497757437548889E-2</v>
      </c>
      <c r="H145">
        <f t="shared" si="30"/>
        <v>-1.8796809289048463E-2</v>
      </c>
      <c r="I145">
        <f t="shared" si="31"/>
        <v>1.3333924084661497E-2</v>
      </c>
      <c r="J145">
        <f t="shared" si="32"/>
        <v>-2.7404659406179505E-2</v>
      </c>
      <c r="K145">
        <f t="shared" si="35"/>
        <v>1.186748146823926</v>
      </c>
      <c r="L145">
        <f t="shared" si="36"/>
        <v>1.487171244298009</v>
      </c>
      <c r="M145">
        <f t="shared" si="37"/>
        <v>0.296786177875632</v>
      </c>
      <c r="N145">
        <f t="shared" si="38"/>
        <v>17.004595410092641</v>
      </c>
      <c r="O145">
        <f t="shared" si="39"/>
        <v>0</v>
      </c>
      <c r="P145">
        <f t="shared" si="33"/>
        <v>17.004595410092641</v>
      </c>
      <c r="Q145">
        <f t="shared" si="40"/>
        <v>-4.2565649039735844E-2</v>
      </c>
      <c r="W145">
        <v>140</v>
      </c>
      <c r="X145">
        <f t="shared" si="34"/>
        <v>2.916666666666667</v>
      </c>
      <c r="Y145">
        <v>0</v>
      </c>
      <c r="Z145">
        <f t="shared" si="41"/>
        <v>1.296507514357956E-10</v>
      </c>
    </row>
    <row r="146" spans="5:26" x14ac:dyDescent="0.4">
      <c r="E146">
        <v>588.50980000000004</v>
      </c>
      <c r="F146">
        <f t="shared" si="28"/>
        <v>7.7035752676899938E-2</v>
      </c>
      <c r="G146">
        <f t="shared" si="29"/>
        <v>1.7296656113027886E-2</v>
      </c>
      <c r="H146">
        <f t="shared" si="30"/>
        <v>-1.9365653948324568E-2</v>
      </c>
      <c r="I146">
        <f t="shared" si="31"/>
        <v>1.2885969843411837E-2</v>
      </c>
      <c r="J146">
        <f t="shared" si="32"/>
        <v>-2.8245947682267708E-2</v>
      </c>
      <c r="K146">
        <f t="shared" si="35"/>
        <v>1.195684469467782</v>
      </c>
      <c r="L146">
        <f t="shared" si="36"/>
        <v>1.5523317661524674</v>
      </c>
      <c r="M146">
        <f t="shared" si="37"/>
        <v>0.3010212310952145</v>
      </c>
      <c r="N146">
        <f t="shared" si="38"/>
        <v>17.24724608558801</v>
      </c>
      <c r="O146">
        <f t="shared" si="39"/>
        <v>0</v>
      </c>
      <c r="P146">
        <f t="shared" si="33"/>
        <v>17.24724608558801</v>
      </c>
      <c r="Q146">
        <f t="shared" si="40"/>
        <v>-4.0204812086788645E-2</v>
      </c>
      <c r="W146">
        <v>141</v>
      </c>
      <c r="X146">
        <f t="shared" si="34"/>
        <v>2.9375</v>
      </c>
      <c r="Y146">
        <v>0</v>
      </c>
      <c r="Z146">
        <f t="shared" si="41"/>
        <v>1.1206383251969567E-10</v>
      </c>
    </row>
    <row r="147" spans="5:26" x14ac:dyDescent="0.4">
      <c r="E147">
        <v>605.76639999999998</v>
      </c>
      <c r="F147">
        <f t="shared" si="28"/>
        <v>7.9294636334647325E-2</v>
      </c>
      <c r="G147">
        <f t="shared" si="29"/>
        <v>1.7083687642191481E-2</v>
      </c>
      <c r="H147">
        <f t="shared" si="30"/>
        <v>-1.995278001523898E-2</v>
      </c>
      <c r="I147">
        <f t="shared" si="31"/>
        <v>1.2411569737319939E-2</v>
      </c>
      <c r="J147">
        <f t="shared" si="32"/>
        <v>-2.9115319265661826E-2</v>
      </c>
      <c r="K147">
        <f t="shared" si="35"/>
        <v>1.2049406225203567</v>
      </c>
      <c r="L147">
        <f t="shared" si="36"/>
        <v>1.6193129224978104</v>
      </c>
      <c r="M147">
        <f t="shared" si="37"/>
        <v>0.30512309445887054</v>
      </c>
      <c r="N147">
        <f t="shared" si="38"/>
        <v>17.482265544464838</v>
      </c>
      <c r="O147">
        <f t="shared" si="39"/>
        <v>0</v>
      </c>
      <c r="P147">
        <f t="shared" si="33"/>
        <v>17.482265544464838</v>
      </c>
      <c r="Q147">
        <f t="shared" si="40"/>
        <v>-3.7830849078811138E-2</v>
      </c>
      <c r="W147">
        <v>142</v>
      </c>
      <c r="X147">
        <f t="shared" si="34"/>
        <v>2.958333333333333</v>
      </c>
      <c r="Y147">
        <v>0</v>
      </c>
      <c r="Z147">
        <f t="shared" si="41"/>
        <v>9.6852306084622083E-11</v>
      </c>
    </row>
    <row r="148" spans="5:26" x14ac:dyDescent="0.4">
      <c r="E148">
        <v>623.52890000000002</v>
      </c>
      <c r="F148">
        <f t="shared" si="28"/>
        <v>8.1619742147538532E-2</v>
      </c>
      <c r="G148">
        <f t="shared" si="29"/>
        <v>1.6858160923748255E-2</v>
      </c>
      <c r="H148">
        <f t="shared" si="30"/>
        <v>-2.0558860300246201E-2</v>
      </c>
      <c r="I148">
        <f t="shared" si="31"/>
        <v>1.1909182200747104E-2</v>
      </c>
      <c r="J148">
        <f t="shared" si="32"/>
        <v>-3.001389428425788E-2</v>
      </c>
      <c r="K148">
        <f t="shared" si="35"/>
        <v>1.2145176726771447</v>
      </c>
      <c r="L148">
        <f t="shared" si="36"/>
        <v>1.6880767737710791</v>
      </c>
      <c r="M148">
        <f t="shared" si="37"/>
        <v>0.30907942323318327</v>
      </c>
      <c r="N148">
        <f t="shared" si="38"/>
        <v>17.708946485599121</v>
      </c>
      <c r="O148">
        <f t="shared" si="39"/>
        <v>0</v>
      </c>
      <c r="P148">
        <f t="shared" si="33"/>
        <v>17.708946485599121</v>
      </c>
      <c r="Q148">
        <f t="shared" si="40"/>
        <v>-3.5449361347139385E-2</v>
      </c>
      <c r="W148">
        <v>143</v>
      </c>
      <c r="X148">
        <f t="shared" si="34"/>
        <v>2.979166666666667</v>
      </c>
      <c r="Y148">
        <v>0</v>
      </c>
      <c r="Z148">
        <f t="shared" si="41"/>
        <v>8.3696915541245796E-11</v>
      </c>
    </row>
    <row r="149" spans="5:26" x14ac:dyDescent="0.4">
      <c r="E149">
        <v>641.81230000000005</v>
      </c>
      <c r="F149">
        <f t="shared" si="28"/>
        <v>8.401303361098203E-2</v>
      </c>
      <c r="G149">
        <f t="shared" si="29"/>
        <v>1.6619340394882554E-2</v>
      </c>
      <c r="H149">
        <f t="shared" si="30"/>
        <v>-2.1184613376557096E-2</v>
      </c>
      <c r="I149">
        <f t="shared" si="31"/>
        <v>1.1377166326951738E-2</v>
      </c>
      <c r="J149">
        <f t="shared" si="32"/>
        <v>-3.0942872742277194E-2</v>
      </c>
      <c r="K149">
        <f t="shared" si="35"/>
        <v>1.224415863972699</v>
      </c>
      <c r="L149">
        <f t="shared" si="36"/>
        <v>1.7585789567478831</v>
      </c>
      <c r="M149">
        <f t="shared" si="37"/>
        <v>0.31287800262283305</v>
      </c>
      <c r="N149">
        <f t="shared" si="38"/>
        <v>17.926589052771437</v>
      </c>
      <c r="O149">
        <f t="shared" si="39"/>
        <v>0</v>
      </c>
      <c r="P149">
        <f t="shared" si="33"/>
        <v>17.926589052771437</v>
      </c>
      <c r="Q149">
        <f t="shared" si="40"/>
        <v>-3.3066206864684103E-2</v>
      </c>
      <c r="W149">
        <v>144</v>
      </c>
      <c r="X149">
        <f t="shared" si="34"/>
        <v>3</v>
      </c>
      <c r="Y149">
        <v>0</v>
      </c>
      <c r="Z149">
        <f t="shared" si="41"/>
        <v>7.2321068848046668E-11</v>
      </c>
    </row>
    <row r="150" spans="5:26" x14ac:dyDescent="0.4">
      <c r="E150">
        <v>660.6318</v>
      </c>
      <c r="F150">
        <f t="shared" si="28"/>
        <v>8.6476500400325076E-2</v>
      </c>
      <c r="G150">
        <f t="shared" si="29"/>
        <v>1.6366451497795809E-2</v>
      </c>
      <c r="H150">
        <f t="shared" si="30"/>
        <v>-2.1830784846244122E-2</v>
      </c>
      <c r="I150">
        <f t="shared" si="31"/>
        <v>1.0813794006024446E-2</v>
      </c>
      <c r="J150">
        <f t="shared" si="32"/>
        <v>-3.1903507878579485E-2</v>
      </c>
      <c r="K150">
        <f t="shared" si="35"/>
        <v>1.234634216702174</v>
      </c>
      <c r="L150">
        <f t="shared" si="36"/>
        <v>1.8307661770511707</v>
      </c>
      <c r="M150">
        <f t="shared" si="37"/>
        <v>0.31650668348568889</v>
      </c>
      <c r="N150">
        <f t="shared" si="38"/>
        <v>18.134497151412965</v>
      </c>
      <c r="O150">
        <f t="shared" si="39"/>
        <v>0</v>
      </c>
      <c r="P150">
        <f t="shared" si="33"/>
        <v>18.134497151412965</v>
      </c>
      <c r="Q150">
        <f t="shared" si="40"/>
        <v>-3.0687451644648877E-2</v>
      </c>
      <c r="W150">
        <v>145</v>
      </c>
      <c r="X150">
        <f t="shared" si="34"/>
        <v>3.0208333333333335</v>
      </c>
      <c r="Y150">
        <v>0</v>
      </c>
      <c r="Z150">
        <f t="shared" si="41"/>
        <v>6.2485174877150349E-11</v>
      </c>
    </row>
    <row r="151" spans="5:26" x14ac:dyDescent="0.4">
      <c r="E151">
        <v>680.00319999999999</v>
      </c>
      <c r="F151">
        <f t="shared" si="28"/>
        <v>8.9012210730731289E-2</v>
      </c>
      <c r="G151">
        <f t="shared" si="29"/>
        <v>1.6098673403629915E-2</v>
      </c>
      <c r="H151">
        <f t="shared" si="30"/>
        <v>-2.2498162867210653E-2</v>
      </c>
      <c r="I151">
        <f t="shared" si="31"/>
        <v>1.021723367226679E-2</v>
      </c>
      <c r="J151">
        <f t="shared" si="32"/>
        <v>-3.2897130411167985E-2</v>
      </c>
      <c r="K151">
        <f t="shared" si="35"/>
        <v>1.245170668463295</v>
      </c>
      <c r="L151">
        <f t="shared" si="36"/>
        <v>1.9045776357352298</v>
      </c>
      <c r="M151">
        <f t="shared" si="37"/>
        <v>0.31995354680013355</v>
      </c>
      <c r="N151">
        <f t="shared" si="38"/>
        <v>18.331987871889119</v>
      </c>
      <c r="O151">
        <f t="shared" si="39"/>
        <v>0</v>
      </c>
      <c r="P151">
        <f t="shared" si="33"/>
        <v>18.331987871889119</v>
      </c>
      <c r="Q151">
        <f t="shared" si="40"/>
        <v>-2.8319343705461776E-2</v>
      </c>
      <c r="W151">
        <v>146</v>
      </c>
      <c r="X151">
        <f t="shared" si="34"/>
        <v>3.0416666666666665</v>
      </c>
      <c r="Y151">
        <v>0</v>
      </c>
      <c r="Z151">
        <f t="shared" si="41"/>
        <v>5.3981725686031105E-11</v>
      </c>
    </row>
    <row r="152" spans="5:26" x14ac:dyDescent="0.4">
      <c r="E152">
        <v>699.9425</v>
      </c>
      <c r="F152">
        <f t="shared" si="28"/>
        <v>9.1622258997303072E-2</v>
      </c>
      <c r="G152">
        <f t="shared" si="29"/>
        <v>1.58151422706716E-2</v>
      </c>
      <c r="H152">
        <f t="shared" si="30"/>
        <v>-2.3187566406835114E-2</v>
      </c>
      <c r="I152">
        <f t="shared" si="31"/>
        <v>9.5855575135634918E-3</v>
      </c>
      <c r="J152">
        <f t="shared" si="32"/>
        <v>-3.3925132361889709E-2</v>
      </c>
      <c r="K152">
        <f t="shared" si="35"/>
        <v>1.25602178714048</v>
      </c>
      <c r="L152">
        <f t="shared" si="36"/>
        <v>1.9799434560621052</v>
      </c>
      <c r="M152">
        <f t="shared" si="37"/>
        <v>0.32320691151460945</v>
      </c>
      <c r="N152">
        <f t="shared" si="38"/>
        <v>18.518391939245372</v>
      </c>
      <c r="O152">
        <f t="shared" si="39"/>
        <v>0</v>
      </c>
      <c r="P152">
        <f t="shared" si="33"/>
        <v>18.518391939245372</v>
      </c>
      <c r="Q152">
        <f t="shared" si="40"/>
        <v>-2.596826749131579E-2</v>
      </c>
      <c r="W152">
        <v>147</v>
      </c>
      <c r="X152">
        <f t="shared" si="34"/>
        <v>3.0625</v>
      </c>
      <c r="Y152">
        <v>0</v>
      </c>
      <c r="Z152">
        <f t="shared" si="41"/>
        <v>4.6631027391873005E-11</v>
      </c>
    </row>
    <row r="153" spans="5:26" x14ac:dyDescent="0.4">
      <c r="E153">
        <v>720.46659999999997</v>
      </c>
      <c r="F153">
        <f t="shared" si="28"/>
        <v>9.430885740486733E-2</v>
      </c>
      <c r="G153">
        <f t="shared" si="29"/>
        <v>1.5514939075353396E-2</v>
      </c>
      <c r="H153">
        <f t="shared" si="30"/>
        <v>-2.3899871610737089E-2</v>
      </c>
      <c r="I153">
        <f t="shared" si="31"/>
        <v>8.9167143052282238E-3</v>
      </c>
      <c r="J153">
        <f t="shared" si="32"/>
        <v>-3.4989007769609781E-2</v>
      </c>
      <c r="K153">
        <f t="shared" si="35"/>
        <v>1.2671830882315172</v>
      </c>
      <c r="L153">
        <f t="shared" si="36"/>
        <v>2.0567873641895833</v>
      </c>
      <c r="M153">
        <f t="shared" si="37"/>
        <v>0.32625553585000011</v>
      </c>
      <c r="N153">
        <f t="shared" si="38"/>
        <v>18.693065246984133</v>
      </c>
      <c r="O153">
        <f t="shared" si="39"/>
        <v>0</v>
      </c>
      <c r="P153">
        <f t="shared" si="33"/>
        <v>18.693065246984133</v>
      </c>
      <c r="Q153">
        <f t="shared" si="40"/>
        <v>-2.3640677671989029E-2</v>
      </c>
      <c r="W153">
        <v>148</v>
      </c>
      <c r="X153">
        <f t="shared" si="34"/>
        <v>3.0833333333333335</v>
      </c>
      <c r="Y153">
        <v>0</v>
      </c>
      <c r="Z153">
        <f t="shared" si="41"/>
        <v>4.0277494890514681E-11</v>
      </c>
    </row>
    <row r="154" spans="5:26" x14ac:dyDescent="0.4">
      <c r="E154">
        <v>741.5924</v>
      </c>
      <c r="F154">
        <f t="shared" si="28"/>
        <v>9.7074218158250972E-2</v>
      </c>
      <c r="G154">
        <f t="shared" si="29"/>
        <v>1.519710004005892E-2</v>
      </c>
      <c r="H154">
        <f t="shared" si="30"/>
        <v>-2.4635983059570904E-2</v>
      </c>
      <c r="I154">
        <f t="shared" si="31"/>
        <v>8.2085525800057457E-3</v>
      </c>
      <c r="J154">
        <f t="shared" si="32"/>
        <v>-3.6090311357385885E-2</v>
      </c>
      <c r="K154">
        <f t="shared" si="35"/>
        <v>1.2786484894795975</v>
      </c>
      <c r="L154">
        <f t="shared" si="36"/>
        <v>2.135023398392319</v>
      </c>
      <c r="M154">
        <f t="shared" si="37"/>
        <v>0.32908855627700762</v>
      </c>
      <c r="N154">
        <f t="shared" si="38"/>
        <v>18.855385360726011</v>
      </c>
      <c r="O154">
        <f t="shared" si="39"/>
        <v>0</v>
      </c>
      <c r="P154">
        <f t="shared" si="33"/>
        <v>18.855385360726011</v>
      </c>
      <c r="Q154">
        <f t="shared" si="40"/>
        <v>-2.1343059426793209E-2</v>
      </c>
      <c r="W154">
        <v>149</v>
      </c>
      <c r="X154">
        <f t="shared" si="34"/>
        <v>3.1041666666666665</v>
      </c>
      <c r="Y154">
        <v>0</v>
      </c>
      <c r="Z154">
        <f t="shared" si="41"/>
        <v>3.4786436613321525E-11</v>
      </c>
    </row>
    <row r="155" spans="5:26" x14ac:dyDescent="0.4">
      <c r="E155">
        <v>763.33770000000004</v>
      </c>
      <c r="F155">
        <f t="shared" si="28"/>
        <v>9.9920671272005393E-2</v>
      </c>
      <c r="G155">
        <f t="shared" si="29"/>
        <v>1.4860601014738628E-2</v>
      </c>
      <c r="H155">
        <f t="shared" si="30"/>
        <v>-2.5396867585011113E-2</v>
      </c>
      <c r="I155">
        <f t="shared" si="31"/>
        <v>7.4587857611958519E-3</v>
      </c>
      <c r="J155">
        <f t="shared" si="32"/>
        <v>-3.7230710693087532E-2</v>
      </c>
      <c r="K155">
        <f t="shared" si="35"/>
        <v>1.2904107533421458</v>
      </c>
      <c r="L155">
        <f t="shared" si="36"/>
        <v>2.2145594697894788</v>
      </c>
      <c r="M155">
        <f t="shared" si="37"/>
        <v>0.33169570793505931</v>
      </c>
      <c r="N155">
        <f t="shared" si="38"/>
        <v>19.004764147282909</v>
      </c>
      <c r="O155">
        <f t="shared" si="39"/>
        <v>0</v>
      </c>
      <c r="P155">
        <f t="shared" si="33"/>
        <v>19.004764147282909</v>
      </c>
      <c r="Q155">
        <f t="shared" si="40"/>
        <v>-1.9081873957552259E-2</v>
      </c>
      <c r="W155">
        <v>150</v>
      </c>
      <c r="X155">
        <f t="shared" si="34"/>
        <v>3.125</v>
      </c>
      <c r="Y155">
        <v>0</v>
      </c>
      <c r="Z155">
        <f t="shared" si="41"/>
        <v>3.0041265071656169E-11</v>
      </c>
    </row>
    <row r="156" spans="5:26" x14ac:dyDescent="0.4">
      <c r="E156">
        <v>785.72069999999997</v>
      </c>
      <c r="F156">
        <f t="shared" si="28"/>
        <v>0.10285059912055958</v>
      </c>
      <c r="G156">
        <f t="shared" si="29"/>
        <v>1.4504362045218211E-2</v>
      </c>
      <c r="H156">
        <f t="shared" si="30"/>
        <v>-2.6183539787902638E-2</v>
      </c>
      <c r="I156">
        <f t="shared" si="31"/>
        <v>6.6650022617813498E-3</v>
      </c>
      <c r="J156">
        <f t="shared" si="32"/>
        <v>-3.8411966400148878E-2</v>
      </c>
      <c r="K156">
        <f t="shared" si="35"/>
        <v>1.3024611778810253</v>
      </c>
      <c r="L156">
        <f t="shared" si="36"/>
        <v>2.2952957452536102</v>
      </c>
      <c r="M156">
        <f t="shared" si="37"/>
        <v>0.33406732948457796</v>
      </c>
      <c r="N156">
        <f t="shared" si="38"/>
        <v>19.140648052672603</v>
      </c>
      <c r="O156">
        <f t="shared" si="39"/>
        <v>0</v>
      </c>
      <c r="P156">
        <f t="shared" si="33"/>
        <v>19.140648052672603</v>
      </c>
      <c r="Q156">
        <f t="shared" si="40"/>
        <v>-1.6863480889476399E-2</v>
      </c>
      <c r="W156">
        <v>151</v>
      </c>
      <c r="X156">
        <f t="shared" si="34"/>
        <v>3.1458333333333335</v>
      </c>
      <c r="Y156">
        <v>0</v>
      </c>
      <c r="Z156">
        <f t="shared" si="41"/>
        <v>2.5941077274352058E-11</v>
      </c>
    </row>
    <row r="157" spans="5:26" x14ac:dyDescent="0.4">
      <c r="E157">
        <v>808.75990000000002</v>
      </c>
      <c r="F157">
        <f t="shared" si="28"/>
        <v>0.10586642334825065</v>
      </c>
      <c r="G157">
        <f t="shared" si="29"/>
        <v>1.4127246529963444E-2</v>
      </c>
      <c r="H157">
        <f t="shared" si="30"/>
        <v>-2.6997061499296343E-2</v>
      </c>
      <c r="I157">
        <f t="shared" si="31"/>
        <v>5.8246635188006213E-3</v>
      </c>
      <c r="J157">
        <f t="shared" si="32"/>
        <v>-3.9635933232108844E-2</v>
      </c>
      <c r="K157">
        <f t="shared" si="35"/>
        <v>1.3147895191416117</v>
      </c>
      <c r="L157">
        <f t="shared" si="36"/>
        <v>2.377124668807709</v>
      </c>
      <c r="M157">
        <f t="shared" si="37"/>
        <v>0.33619444279952049</v>
      </c>
      <c r="N157">
        <f t="shared" si="38"/>
        <v>19.262522668164891</v>
      </c>
      <c r="O157">
        <f t="shared" si="39"/>
        <v>0</v>
      </c>
      <c r="P157">
        <f t="shared" si="33"/>
        <v>19.262522668164891</v>
      </c>
      <c r="Q157">
        <f t="shared" si="40"/>
        <v>-1.4694112581586552E-2</v>
      </c>
      <c r="W157">
        <v>152</v>
      </c>
      <c r="X157">
        <f t="shared" si="34"/>
        <v>3.1666666666666665</v>
      </c>
      <c r="Y157">
        <v>0</v>
      </c>
      <c r="Z157">
        <f t="shared" si="41"/>
        <v>2.2398556371936232E-11</v>
      </c>
    </row>
    <row r="158" spans="5:26" x14ac:dyDescent="0.4">
      <c r="E158">
        <v>832.47469999999998</v>
      </c>
      <c r="F158">
        <f t="shared" si="28"/>
        <v>0.10897068340914029</v>
      </c>
      <c r="G158">
        <f t="shared" si="29"/>
        <v>1.37280486535869E-2</v>
      </c>
      <c r="H158">
        <f t="shared" si="30"/>
        <v>-2.7838566279295651E-2</v>
      </c>
      <c r="I158">
        <f t="shared" si="31"/>
        <v>4.9350758930473138E-3</v>
      </c>
      <c r="J158">
        <f t="shared" si="32"/>
        <v>-4.0904599019439269E-2</v>
      </c>
      <c r="K158">
        <f t="shared" si="35"/>
        <v>1.3273843004196586</v>
      </c>
      <c r="L158">
        <f t="shared" si="36"/>
        <v>2.4599335347443834</v>
      </c>
      <c r="M158">
        <f t="shared" si="37"/>
        <v>0.33806888802210144</v>
      </c>
      <c r="N158">
        <f t="shared" si="38"/>
        <v>19.369920468347242</v>
      </c>
      <c r="O158">
        <f t="shared" si="39"/>
        <v>0</v>
      </c>
      <c r="P158">
        <f t="shared" si="33"/>
        <v>19.369920468347242</v>
      </c>
      <c r="Q158">
        <f t="shared" si="40"/>
        <v>-1.2579790794303719E-2</v>
      </c>
      <c r="W158">
        <v>153</v>
      </c>
      <c r="X158">
        <f t="shared" si="34"/>
        <v>3.1875</v>
      </c>
      <c r="Y158">
        <v>0</v>
      </c>
      <c r="Z158">
        <f t="shared" si="41"/>
        <v>1.9338152216710539E-11</v>
      </c>
    </row>
    <row r="159" spans="5:26" x14ac:dyDescent="0.4">
      <c r="E159">
        <v>856.88490000000002</v>
      </c>
      <c r="F159">
        <f t="shared" si="28"/>
        <v>0.1121659711171677</v>
      </c>
      <c r="G159">
        <f t="shared" si="29"/>
        <v>1.330549835344863E-2</v>
      </c>
      <c r="H159">
        <f t="shared" si="30"/>
        <v>-2.870924550333373E-2</v>
      </c>
      <c r="I159">
        <f t="shared" si="31"/>
        <v>3.9934016246121473E-3</v>
      </c>
      <c r="J159">
        <f t="shared" si="32"/>
        <v>-4.2220066093918707E-2</v>
      </c>
      <c r="K159">
        <f t="shared" si="35"/>
        <v>1.3402325433494071</v>
      </c>
      <c r="L159">
        <f t="shared" si="36"/>
        <v>2.5436031841823112</v>
      </c>
      <c r="M159">
        <f t="shared" si="37"/>
        <v>0.33968334175098658</v>
      </c>
      <c r="N159">
        <f t="shared" si="38"/>
        <v>19.462421853231518</v>
      </c>
      <c r="O159">
        <f t="shared" si="39"/>
        <v>0</v>
      </c>
      <c r="P159">
        <f t="shared" si="33"/>
        <v>19.462421853231518</v>
      </c>
      <c r="Q159">
        <f t="shared" si="40"/>
        <v>-1.0526267353205243E-2</v>
      </c>
      <c r="W159">
        <v>154</v>
      </c>
      <c r="X159">
        <f t="shared" si="34"/>
        <v>3.2083333333333335</v>
      </c>
      <c r="Y159">
        <v>0</v>
      </c>
      <c r="Z159">
        <f t="shared" si="41"/>
        <v>1.6694504048042008E-11</v>
      </c>
    </row>
    <row r="160" spans="5:26" x14ac:dyDescent="0.4">
      <c r="E160">
        <v>882.01089999999999</v>
      </c>
      <c r="F160">
        <f t="shared" si="28"/>
        <v>0.11545495682608842</v>
      </c>
      <c r="G160">
        <f t="shared" si="29"/>
        <v>1.2858254999702057E-2</v>
      </c>
      <c r="H160">
        <f t="shared" si="30"/>
        <v>-2.9610359383810486E-2</v>
      </c>
      <c r="I160">
        <f t="shared" si="31"/>
        <v>2.9966446253233414E-3</v>
      </c>
      <c r="J160">
        <f t="shared" si="32"/>
        <v>-4.3584570366836328E-2</v>
      </c>
      <c r="K160">
        <f t="shared" si="35"/>
        <v>1.3533198897700647</v>
      </c>
      <c r="L160">
        <f t="shared" si="36"/>
        <v>2.6280092939829949</v>
      </c>
      <c r="M160">
        <f t="shared" si="37"/>
        <v>0.3410314024212262</v>
      </c>
      <c r="N160">
        <f t="shared" si="38"/>
        <v>19.539660040163824</v>
      </c>
      <c r="O160">
        <f t="shared" si="39"/>
        <v>0</v>
      </c>
      <c r="P160">
        <f t="shared" si="33"/>
        <v>19.539660040163824</v>
      </c>
      <c r="Q160">
        <f t="shared" si="40"/>
        <v>-8.5389842894374162E-3</v>
      </c>
      <c r="W160">
        <v>155</v>
      </c>
      <c r="X160">
        <f t="shared" si="34"/>
        <v>3.2291666666666665</v>
      </c>
      <c r="Y160">
        <v>0</v>
      </c>
      <c r="Z160">
        <f t="shared" si="41"/>
        <v>1.4411073320611881E-11</v>
      </c>
    </row>
    <row r="161" spans="5:26" x14ac:dyDescent="0.4">
      <c r="E161">
        <v>907.87360000000001</v>
      </c>
      <c r="F161">
        <f t="shared" si="28"/>
        <v>0.11884037633950492</v>
      </c>
      <c r="G161">
        <f t="shared" si="29"/>
        <v>1.2384905990527662E-2</v>
      </c>
      <c r="H161">
        <f t="shared" si="30"/>
        <v>-3.0543237698649972E-2</v>
      </c>
      <c r="I161">
        <f t="shared" si="31"/>
        <v>1.9416472088322756E-3</v>
      </c>
      <c r="J161">
        <f t="shared" si="32"/>
        <v>-4.5000485110456234E-2</v>
      </c>
      <c r="K161">
        <f t="shared" si="35"/>
        <v>1.3666305793223377</v>
      </c>
      <c r="L161">
        <f t="shared" si="36"/>
        <v>2.7130226828097759</v>
      </c>
      <c r="M161">
        <f t="shared" si="37"/>
        <v>0.34210764359721058</v>
      </c>
      <c r="N161">
        <f t="shared" si="38"/>
        <v>19.601324117285927</v>
      </c>
      <c r="O161">
        <f t="shared" si="39"/>
        <v>0</v>
      </c>
      <c r="P161">
        <f t="shared" si="33"/>
        <v>19.601324117285927</v>
      </c>
      <c r="Q161">
        <f t="shared" si="40"/>
        <v>-6.6230170522394135E-3</v>
      </c>
      <c r="W161">
        <v>156</v>
      </c>
      <c r="X161">
        <f t="shared" si="34"/>
        <v>3.25</v>
      </c>
      <c r="Y161">
        <v>0</v>
      </c>
      <c r="Z161">
        <f t="shared" si="41"/>
        <v>1.2438958880380615E-11</v>
      </c>
    </row>
    <row r="162" spans="5:26" x14ac:dyDescent="0.4">
      <c r="E162">
        <v>934.49469999999997</v>
      </c>
      <c r="F162">
        <f t="shared" si="28"/>
        <v>0.1223250701807749</v>
      </c>
      <c r="G162">
        <f t="shared" si="29"/>
        <v>1.1883957957153468E-2</v>
      </c>
      <c r="H162">
        <f t="shared" si="30"/>
        <v>-3.1509295309852442E-2</v>
      </c>
      <c r="I162">
        <f t="shared" si="31"/>
        <v>8.2507033215328818E-4</v>
      </c>
      <c r="J162">
        <f t="shared" si="32"/>
        <v>-4.6470347411318058E-2</v>
      </c>
      <c r="K162">
        <f t="shared" si="35"/>
        <v>1.3801476484203057</v>
      </c>
      <c r="L162">
        <f t="shared" si="36"/>
        <v>2.7985109956209526</v>
      </c>
      <c r="M162">
        <f t="shared" si="37"/>
        <v>0.3429076768485162</v>
      </c>
      <c r="N162">
        <f t="shared" si="38"/>
        <v>19.647162646055868</v>
      </c>
      <c r="O162">
        <f t="shared" si="39"/>
        <v>0</v>
      </c>
      <c r="P162">
        <f t="shared" si="33"/>
        <v>19.647162646055868</v>
      </c>
      <c r="Q162">
        <f t="shared" si="40"/>
        <v>-4.7830197318356818E-3</v>
      </c>
      <c r="W162">
        <v>157</v>
      </c>
      <c r="X162">
        <f t="shared" si="34"/>
        <v>3.2708333333333335</v>
      </c>
      <c r="Y162">
        <v>0</v>
      </c>
      <c r="Z162">
        <f t="shared" si="41"/>
        <v>1.0735870337819152E-11</v>
      </c>
    </row>
    <row r="163" spans="5:26" x14ac:dyDescent="0.4">
      <c r="E163">
        <v>961.89639999999997</v>
      </c>
      <c r="F163">
        <f t="shared" si="28"/>
        <v>0.12591194432310288</v>
      </c>
      <c r="G163">
        <f t="shared" si="29"/>
        <v>1.1353838730278176E-2</v>
      </c>
      <c r="H163">
        <f t="shared" si="30"/>
        <v>-3.2510026498826006E-2</v>
      </c>
      <c r="I163">
        <f t="shared" si="31"/>
        <v>-3.5660219802502446E-4</v>
      </c>
      <c r="J163">
        <f t="shared" si="32"/>
        <v>-4.7996852755557207E-2</v>
      </c>
      <c r="K163">
        <f t="shared" si="35"/>
        <v>1.3938528339568874</v>
      </c>
      <c r="L163">
        <f t="shared" si="36"/>
        <v>2.8843384483476004</v>
      </c>
      <c r="M163">
        <f t="shared" si="37"/>
        <v>-5.9397571289356819</v>
      </c>
      <c r="N163">
        <f t="shared" si="38"/>
        <v>-340.32301482075769</v>
      </c>
      <c r="O163">
        <f t="shared" si="39"/>
        <v>360</v>
      </c>
      <c r="P163">
        <f t="shared" si="33"/>
        <v>19.676985179242308</v>
      </c>
      <c r="Q163">
        <f t="shared" si="40"/>
        <v>-3.0231835967233301E-3</v>
      </c>
      <c r="W163">
        <v>158</v>
      </c>
      <c r="X163">
        <f t="shared" si="34"/>
        <v>3.2916666666666665</v>
      </c>
      <c r="Y163">
        <v>0</v>
      </c>
      <c r="Z163">
        <f t="shared" si="41"/>
        <v>9.2652386598042215E-12</v>
      </c>
    </row>
    <row r="164" spans="5:26" x14ac:dyDescent="0.4">
      <c r="E164">
        <v>990.10149999999999</v>
      </c>
      <c r="F164">
        <f t="shared" si="28"/>
        <v>0.12960398327950975</v>
      </c>
      <c r="G164">
        <f t="shared" si="29"/>
        <v>1.0792892135802479E-2</v>
      </c>
      <c r="H164">
        <f t="shared" si="30"/>
        <v>-3.3547014066952846E-2</v>
      </c>
      <c r="I164">
        <f t="shared" si="31"/>
        <v>-1.6070755217607591E-3</v>
      </c>
      <c r="J164">
        <f t="shared" si="32"/>
        <v>-4.9582872233497999E-2</v>
      </c>
      <c r="K164">
        <f t="shared" si="35"/>
        <v>1.4077267011915138</v>
      </c>
      <c r="L164">
        <f t="shared" si="36"/>
        <v>2.9703669642290418</v>
      </c>
      <c r="M164">
        <f t="shared" si="37"/>
        <v>-5.9395183797717115</v>
      </c>
      <c r="N164">
        <f t="shared" si="38"/>
        <v>-340.30933550129993</v>
      </c>
      <c r="O164">
        <f t="shared" si="39"/>
        <v>360</v>
      </c>
      <c r="P164">
        <f t="shared" si="33"/>
        <v>19.690664498700073</v>
      </c>
      <c r="Q164">
        <f t="shared" si="40"/>
        <v>-1.347207051380867E-3</v>
      </c>
      <c r="W164">
        <v>159</v>
      </c>
      <c r="X164">
        <f t="shared" si="34"/>
        <v>3.3125</v>
      </c>
      <c r="Y164">
        <v>0</v>
      </c>
      <c r="Z164">
        <f t="shared" si="41"/>
        <v>7.995445761050533E-12</v>
      </c>
    </row>
    <row r="165" spans="5:26" x14ac:dyDescent="0.4">
      <c r="E165">
        <v>1019.1337</v>
      </c>
      <c r="F165">
        <f t="shared" si="28"/>
        <v>0.13340428937274101</v>
      </c>
      <c r="G165">
        <f t="shared" si="29"/>
        <v>1.0199368287221233E-2</v>
      </c>
      <c r="H165">
        <f t="shared" si="30"/>
        <v>-3.4621946461004499E-2</v>
      </c>
      <c r="I165">
        <f t="shared" si="31"/>
        <v>-2.930265588000136E-3</v>
      </c>
      <c r="J165">
        <f t="shared" si="32"/>
        <v>-5.1231482425085295E-2</v>
      </c>
      <c r="K165">
        <f t="shared" si="35"/>
        <v>1.4217488781824552</v>
      </c>
      <c r="L165">
        <f t="shared" si="36"/>
        <v>3.0564578849674988</v>
      </c>
      <c r="M165">
        <f t="shared" si="37"/>
        <v>-5.9395624780474314</v>
      </c>
      <c r="N165">
        <f t="shared" si="38"/>
        <v>-340.31186214638251</v>
      </c>
      <c r="O165">
        <f>IF((N165-N164)&gt;180,O164-360,IF((N165-N164)&lt;(-180),O164+360,O164))</f>
        <v>360</v>
      </c>
      <c r="P165">
        <f t="shared" si="33"/>
        <v>19.688137853617491</v>
      </c>
      <c r="Q165">
        <f t="shared" si="40"/>
        <v>2.4174738954433844E-4</v>
      </c>
      <c r="W165">
        <v>160</v>
      </c>
      <c r="X165">
        <f t="shared" si="34"/>
        <v>3.3333333333333335</v>
      </c>
      <c r="Y165">
        <v>0</v>
      </c>
      <c r="Z165">
        <f t="shared" si="41"/>
        <v>6.8991572759985765E-12</v>
      </c>
    </row>
    <row r="166" spans="5:26" x14ac:dyDescent="0.4">
      <c r="E166">
        <v>1049.0172</v>
      </c>
      <c r="F166">
        <f t="shared" si="28"/>
        <v>0.13731603037538895</v>
      </c>
      <c r="G166">
        <f t="shared" si="29"/>
        <v>9.5714277244901558E-3</v>
      </c>
      <c r="H166">
        <f t="shared" si="30"/>
        <v>-3.5736609684571791E-2</v>
      </c>
      <c r="I166">
        <f t="shared" si="31"/>
        <v>-4.3302901776451908E-3</v>
      </c>
      <c r="J166">
        <f t="shared" si="32"/>
        <v>-5.2945957038895375E-2</v>
      </c>
      <c r="K166">
        <f t="shared" si="35"/>
        <v>1.4358979593847299</v>
      </c>
      <c r="L166">
        <f t="shared" si="36"/>
        <v>3.1424715662213334</v>
      </c>
      <c r="M166">
        <f t="shared" si="37"/>
        <v>-5.9398893879725687</v>
      </c>
      <c r="N166">
        <f t="shared" si="38"/>
        <v>-340.33059270537382</v>
      </c>
      <c r="O166">
        <f t="shared" si="39"/>
        <v>360</v>
      </c>
      <c r="P166">
        <f t="shared" si="33"/>
        <v>19.669407294626183</v>
      </c>
      <c r="Q166">
        <f t="shared" si="40"/>
        <v>1.741072181351287E-3</v>
      </c>
      <c r="W166">
        <v>161</v>
      </c>
      <c r="X166">
        <f t="shared" si="34"/>
        <v>3.354166666666667</v>
      </c>
      <c r="Y166">
        <v>0</v>
      </c>
      <c r="Z166">
        <f t="shared" si="41"/>
        <v>5.952744778946872E-12</v>
      </c>
    </row>
    <row r="167" spans="5:26" x14ac:dyDescent="0.4">
      <c r="E167">
        <v>1079.777</v>
      </c>
      <c r="F167">
        <f t="shared" si="28"/>
        <v>0.14134247877980108</v>
      </c>
      <c r="G167">
        <f t="shared" si="29"/>
        <v>8.9071315722891731E-3</v>
      </c>
      <c r="H167">
        <f t="shared" si="30"/>
        <v>-3.6892905507333151E-2</v>
      </c>
      <c r="I167">
        <f t="shared" si="31"/>
        <v>-5.8114911235285227E-3</v>
      </c>
      <c r="J167">
        <f t="shared" si="32"/>
        <v>-5.4729799113523825E-2</v>
      </c>
      <c r="K167">
        <f t="shared" si="35"/>
        <v>1.4501517662011179</v>
      </c>
      <c r="L167">
        <f t="shared" si="36"/>
        <v>3.2282691174523546</v>
      </c>
      <c r="M167">
        <f t="shared" si="37"/>
        <v>-5.9404979411133496</v>
      </c>
      <c r="N167">
        <f t="shared" si="38"/>
        <v>-340.36546023194995</v>
      </c>
      <c r="O167">
        <f t="shared" si="39"/>
        <v>360</v>
      </c>
      <c r="P167">
        <f t="shared" si="33"/>
        <v>19.634539768050047</v>
      </c>
      <c r="Q167">
        <f t="shared" si="40"/>
        <v>3.1487279010028006E-3</v>
      </c>
      <c r="W167">
        <v>162</v>
      </c>
      <c r="X167">
        <f t="shared" si="34"/>
        <v>3.375</v>
      </c>
      <c r="Y167">
        <v>0</v>
      </c>
      <c r="Z167">
        <f t="shared" si="41"/>
        <v>5.1357855343036579E-12</v>
      </c>
    </row>
    <row r="168" spans="5:26" x14ac:dyDescent="0.4">
      <c r="E168">
        <v>1111.4386999999999</v>
      </c>
      <c r="F168">
        <f t="shared" si="28"/>
        <v>0.14548698561814125</v>
      </c>
      <c r="G168">
        <f t="shared" si="29"/>
        <v>8.2044418874565039E-3</v>
      </c>
      <c r="H168">
        <f t="shared" si="30"/>
        <v>-3.8092851754728263E-2</v>
      </c>
      <c r="I168">
        <f t="shared" si="31"/>
        <v>-7.3784338493021462E-3</v>
      </c>
      <c r="J168">
        <f t="shared" si="32"/>
        <v>-5.6586746093884421E-2</v>
      </c>
      <c r="K168">
        <f t="shared" si="35"/>
        <v>1.4644873779088758</v>
      </c>
      <c r="L168">
        <f t="shared" si="36"/>
        <v>3.3137126589232198</v>
      </c>
      <c r="M168">
        <f t="shared" si="37"/>
        <v>-5.9413858446914416</v>
      </c>
      <c r="N168">
        <f t="shared" si="38"/>
        <v>-340.4163333595892</v>
      </c>
      <c r="O168">
        <f t="shared" si="39"/>
        <v>360</v>
      </c>
      <c r="P168">
        <f t="shared" si="33"/>
        <v>19.583666640410797</v>
      </c>
      <c r="Q168">
        <f t="shared" si="40"/>
        <v>4.4632550823979888E-3</v>
      </c>
      <c r="W168">
        <v>163</v>
      </c>
      <c r="X168">
        <f t="shared" si="34"/>
        <v>3.395833333333333</v>
      </c>
      <c r="Y168">
        <v>0</v>
      </c>
      <c r="Z168">
        <f t="shared" si="41"/>
        <v>4.4306294353931101E-12</v>
      </c>
    </row>
    <row r="169" spans="5:26" x14ac:dyDescent="0.4">
      <c r="E169">
        <v>1144.0288</v>
      </c>
      <c r="F169">
        <f t="shared" si="28"/>
        <v>0.14975301973229779</v>
      </c>
      <c r="G169">
        <f t="shared" si="29"/>
        <v>7.4612111796248382E-3</v>
      </c>
      <c r="H169">
        <f t="shared" si="30"/>
        <v>-3.9338602051472354E-2</v>
      </c>
      <c r="I169">
        <f t="shared" si="31"/>
        <v>-9.0359310882170973E-3</v>
      </c>
      <c r="J169">
        <f t="shared" si="32"/>
        <v>-5.8520805310780133E-2</v>
      </c>
      <c r="K169">
        <f t="shared" si="35"/>
        <v>1.4788814039914857</v>
      </c>
      <c r="L169">
        <f t="shared" si="36"/>
        <v>3.3986669598943937</v>
      </c>
      <c r="M169">
        <f t="shared" si="37"/>
        <v>-5.9425497096806348</v>
      </c>
      <c r="N169">
        <f t="shared" si="38"/>
        <v>-340.48301791139301</v>
      </c>
      <c r="O169">
        <f t="shared" si="39"/>
        <v>360</v>
      </c>
      <c r="P169">
        <f t="shared" si="33"/>
        <v>19.516982088606994</v>
      </c>
      <c r="Q169">
        <f t="shared" si="40"/>
        <v>5.6837771630548692E-3</v>
      </c>
      <c r="W169">
        <v>164</v>
      </c>
      <c r="X169">
        <f t="shared" si="34"/>
        <v>3.416666666666667</v>
      </c>
      <c r="Y169">
        <v>0</v>
      </c>
      <c r="Z169">
        <f t="shared" si="41"/>
        <v>3.8220241600498857E-12</v>
      </c>
    </row>
    <row r="170" spans="5:26" x14ac:dyDescent="0.4">
      <c r="E170">
        <v>1177.5744999999999</v>
      </c>
      <c r="F170">
        <f t="shared" si="28"/>
        <v>0.15414414159394474</v>
      </c>
      <c r="G170">
        <f t="shared" si="29"/>
        <v>6.6751827219432291E-3</v>
      </c>
      <c r="H170">
        <f t="shared" si="30"/>
        <v>-4.0632447479948902E-2</v>
      </c>
      <c r="I170">
        <f t="shared" si="31"/>
        <v>-1.0789042586681896E-2</v>
      </c>
      <c r="J170">
        <f t="shared" si="32"/>
        <v>-6.0536261982800488E-2</v>
      </c>
      <c r="K170">
        <f t="shared" si="35"/>
        <v>1.4933100327650168</v>
      </c>
      <c r="L170">
        <f t="shared" si="36"/>
        <v>3.4829996580625959</v>
      </c>
      <c r="M170">
        <f t="shared" si="37"/>
        <v>-5.9439850786457598</v>
      </c>
      <c r="N170">
        <f t="shared" si="38"/>
        <v>-340.56525849513872</v>
      </c>
      <c r="O170">
        <f t="shared" si="39"/>
        <v>360</v>
      </c>
      <c r="P170">
        <f t="shared" si="33"/>
        <v>19.434741504861279</v>
      </c>
      <c r="Q170">
        <f t="shared" si="40"/>
        <v>6.8099954974950973E-3</v>
      </c>
      <c r="W170">
        <v>165</v>
      </c>
      <c r="X170">
        <f t="shared" si="34"/>
        <v>3.4375</v>
      </c>
      <c r="Y170">
        <v>0</v>
      </c>
      <c r="Z170">
        <f t="shared" si="41"/>
        <v>3.2967907611065942E-12</v>
      </c>
    </row>
    <row r="171" spans="5:26" x14ac:dyDescent="0.4">
      <c r="E171">
        <v>1212.1039000000001</v>
      </c>
      <c r="F171">
        <f t="shared" si="28"/>
        <v>0.15866402948448072</v>
      </c>
      <c r="G171">
        <f t="shared" si="29"/>
        <v>5.8439819011610883E-3</v>
      </c>
      <c r="H171">
        <f t="shared" si="30"/>
        <v>-4.1976834225632809E-2</v>
      </c>
      <c r="I171">
        <f t="shared" si="31"/>
        <v>-1.2643094839413838E-2</v>
      </c>
      <c r="J171">
        <f t="shared" si="32"/>
        <v>-6.2637712446809546E-2</v>
      </c>
      <c r="K171">
        <f t="shared" si="35"/>
        <v>1.5077492652499009</v>
      </c>
      <c r="L171">
        <f t="shared" si="36"/>
        <v>3.5665825100892383</v>
      </c>
      <c r="M171">
        <f t="shared" si="37"/>
        <v>-5.9456864746778564</v>
      </c>
      <c r="N171">
        <f t="shared" si="38"/>
        <v>-340.66274130705818</v>
      </c>
      <c r="O171">
        <f t="shared" si="39"/>
        <v>360</v>
      </c>
      <c r="P171">
        <f t="shared" si="33"/>
        <v>19.337258692941816</v>
      </c>
      <c r="Q171">
        <f t="shared" si="40"/>
        <v>7.8421747457289425E-3</v>
      </c>
      <c r="W171">
        <v>166</v>
      </c>
      <c r="X171">
        <f t="shared" si="34"/>
        <v>3.458333333333333</v>
      </c>
      <c r="Y171">
        <v>0</v>
      </c>
      <c r="Z171">
        <f t="shared" si="41"/>
        <v>2.8435429432176827E-12</v>
      </c>
    </row>
    <row r="172" spans="5:26" x14ac:dyDescent="0.4">
      <c r="E172">
        <v>1247.6457</v>
      </c>
      <c r="F172">
        <f t="shared" si="28"/>
        <v>0.16331644022512062</v>
      </c>
      <c r="G172">
        <f t="shared" si="29"/>
        <v>4.965119398937734E-3</v>
      </c>
      <c r="H172">
        <f t="shared" si="30"/>
        <v>-4.3374362720996124E-2</v>
      </c>
      <c r="I172">
        <f t="shared" si="31"/>
        <v>-1.4603674491084906E-2</v>
      </c>
      <c r="J172">
        <f t="shared" si="32"/>
        <v>-6.4830069022966619E-2</v>
      </c>
      <c r="K172">
        <f t="shared" si="35"/>
        <v>1.5221749393685182</v>
      </c>
      <c r="L172">
        <f t="shared" si="36"/>
        <v>3.6492913514037948</v>
      </c>
      <c r="M172">
        <f t="shared" si="37"/>
        <v>-5.9476474369988441</v>
      </c>
      <c r="N172">
        <f t="shared" si="38"/>
        <v>-340.77509617183495</v>
      </c>
      <c r="O172">
        <f t="shared" si="39"/>
        <v>360</v>
      </c>
      <c r="P172">
        <f t="shared" si="33"/>
        <v>19.224903828165054</v>
      </c>
      <c r="Q172">
        <f t="shared" si="40"/>
        <v>8.7811210068740771E-3</v>
      </c>
      <c r="W172">
        <v>167</v>
      </c>
      <c r="X172">
        <f t="shared" si="34"/>
        <v>3.479166666666667</v>
      </c>
      <c r="Y172">
        <v>0</v>
      </c>
      <c r="Z172">
        <f t="shared" si="41"/>
        <v>2.4524441746620365E-12</v>
      </c>
    </row>
    <row r="173" spans="5:26" x14ac:dyDescent="0.4">
      <c r="E173">
        <v>1284.2298000000001</v>
      </c>
      <c r="F173">
        <f t="shared" si="28"/>
        <v>0.16810528771671207</v>
      </c>
      <c r="G173">
        <f t="shared" si="29"/>
        <v>4.0359725215065589E-3</v>
      </c>
      <c r="H173">
        <f t="shared" si="30"/>
        <v>-4.4827822884845298E-2</v>
      </c>
      <c r="I173">
        <f t="shared" si="31"/>
        <v>-1.6676670543856797E-2</v>
      </c>
      <c r="J173">
        <f t="shared" si="32"/>
        <v>-6.7118621907523379E-2</v>
      </c>
      <c r="K173">
        <f t="shared" si="35"/>
        <v>1.5365631273671569</v>
      </c>
      <c r="L173">
        <f t="shared" si="36"/>
        <v>3.7310081457891826</v>
      </c>
      <c r="M173">
        <f t="shared" si="37"/>
        <v>-5.9498606106997771</v>
      </c>
      <c r="N173">
        <f t="shared" si="38"/>
        <v>-340.90190168422777</v>
      </c>
      <c r="O173">
        <f t="shared" si="39"/>
        <v>360</v>
      </c>
      <c r="P173">
        <f t="shared" si="33"/>
        <v>19.098098315772233</v>
      </c>
      <c r="Q173">
        <f t="shared" si="40"/>
        <v>9.6281590752403789E-3</v>
      </c>
      <c r="W173">
        <v>168</v>
      </c>
      <c r="X173">
        <f t="shared" si="34"/>
        <v>3.5</v>
      </c>
      <c r="Y173">
        <v>0</v>
      </c>
      <c r="Z173">
        <f t="shared" si="41"/>
        <v>2.1149975615923906E-12</v>
      </c>
    </row>
    <row r="174" spans="5:26" x14ac:dyDescent="0.4">
      <c r="E174">
        <v>1321.8865000000001</v>
      </c>
      <c r="F174">
        <f t="shared" si="28"/>
        <v>0.17303453821998016</v>
      </c>
      <c r="G174">
        <f t="shared" si="29"/>
        <v>3.0538012383144464E-3</v>
      </c>
      <c r="H174">
        <f t="shared" si="30"/>
        <v>-4.6340175284952406E-2</v>
      </c>
      <c r="I174">
        <f t="shared" si="31"/>
        <v>-1.886823920459868E-2</v>
      </c>
      <c r="J174">
        <f t="shared" si="32"/>
        <v>-6.9509016787645761E-2</v>
      </c>
      <c r="K174">
        <f t="shared" si="35"/>
        <v>1.5508899641972702</v>
      </c>
      <c r="L174">
        <f t="shared" si="36"/>
        <v>3.8116197133684633</v>
      </c>
      <c r="M174">
        <f t="shared" si="37"/>
        <v>-5.9523177665689655</v>
      </c>
      <c r="N174">
        <f t="shared" si="38"/>
        <v>-341.04268634513807</v>
      </c>
      <c r="O174">
        <f t="shared" si="39"/>
        <v>360</v>
      </c>
      <c r="P174">
        <f t="shared" si="33"/>
        <v>18.957313654861935</v>
      </c>
      <c r="Q174">
        <f t="shared" si="40"/>
        <v>1.038509753984306E-2</v>
      </c>
      <c r="W174">
        <v>169</v>
      </c>
      <c r="X174">
        <f t="shared" si="34"/>
        <v>3.5208333333333335</v>
      </c>
      <c r="Y174">
        <v>0</v>
      </c>
      <c r="Z174">
        <f t="shared" si="41"/>
        <v>1.8238640881276441E-12</v>
      </c>
    </row>
    <row r="175" spans="5:26" x14ac:dyDescent="0.4">
      <c r="E175">
        <v>1360.6475</v>
      </c>
      <c r="F175">
        <f t="shared" si="28"/>
        <v>0.1781083412552216</v>
      </c>
      <c r="G175">
        <f t="shared" si="29"/>
        <v>2.0157188895510991E-3</v>
      </c>
      <c r="H175">
        <f t="shared" si="30"/>
        <v>-4.7914604731234378E-2</v>
      </c>
      <c r="I175">
        <f t="shared" si="31"/>
        <v>-2.1184869945108931E-2</v>
      </c>
      <c r="J175">
        <f t="shared" si="32"/>
        <v>-7.2007347020965118E-2</v>
      </c>
      <c r="K175">
        <f t="shared" si="35"/>
        <v>1.5651321855550464</v>
      </c>
      <c r="L175">
        <f t="shared" si="36"/>
        <v>3.891020448292922</v>
      </c>
      <c r="M175">
        <f t="shared" si="37"/>
        <v>-5.9550099330416284</v>
      </c>
      <c r="N175">
        <f t="shared" si="38"/>
        <v>-341.19693612176826</v>
      </c>
      <c r="O175">
        <f t="shared" si="39"/>
        <v>360</v>
      </c>
      <c r="P175">
        <f t="shared" si="33"/>
        <v>18.80306387823174</v>
      </c>
      <c r="Q175">
        <f t="shared" si="40"/>
        <v>1.105419369341714E-2</v>
      </c>
      <c r="W175">
        <v>170</v>
      </c>
      <c r="X175">
        <f t="shared" si="34"/>
        <v>3.5416666666666665</v>
      </c>
      <c r="Y175">
        <v>0</v>
      </c>
      <c r="Z175">
        <f t="shared" si="41"/>
        <v>1.5727054121890528E-12</v>
      </c>
    </row>
    <row r="176" spans="5:26" x14ac:dyDescent="0.4">
      <c r="E176">
        <v>1400.5450000000001</v>
      </c>
      <c r="F176">
        <f t="shared" si="28"/>
        <v>0.1833309117925799</v>
      </c>
      <c r="G176">
        <f t="shared" si="29"/>
        <v>9.1871184351788315E-4</v>
      </c>
      <c r="H176">
        <f t="shared" si="30"/>
        <v>-4.9554499193758705E-2</v>
      </c>
      <c r="I176">
        <f t="shared" si="31"/>
        <v>-2.3633342433013071E-2</v>
      </c>
      <c r="J176">
        <f t="shared" si="32"/>
        <v>-7.4620128694510179E-2</v>
      </c>
      <c r="K176">
        <f t="shared" si="35"/>
        <v>1.5792669231324259</v>
      </c>
      <c r="L176">
        <f t="shared" si="36"/>
        <v>3.9691107882146124</v>
      </c>
      <c r="M176">
        <f t="shared" si="37"/>
        <v>-5.957927414705674</v>
      </c>
      <c r="N176">
        <f t="shared" si="38"/>
        <v>-341.3640955079249</v>
      </c>
      <c r="O176">
        <f t="shared" si="39"/>
        <v>360</v>
      </c>
      <c r="P176">
        <f t="shared" si="33"/>
        <v>18.635904492075099</v>
      </c>
      <c r="Q176">
        <f t="shared" si="40"/>
        <v>1.1638113370835026E-2</v>
      </c>
      <c r="W176">
        <v>171</v>
      </c>
      <c r="X176">
        <f t="shared" si="34"/>
        <v>3.5625</v>
      </c>
      <c r="Y176">
        <v>0</v>
      </c>
      <c r="Z176">
        <f t="shared" si="41"/>
        <v>1.3560479157921121E-12</v>
      </c>
    </row>
    <row r="177" spans="5:26" x14ac:dyDescent="0.4">
      <c r="E177">
        <v>1441.6124</v>
      </c>
      <c r="F177">
        <f t="shared" si="28"/>
        <v>0.18870662188183124</v>
      </c>
      <c r="G177">
        <f t="shared" si="29"/>
        <v>-2.4038242212642835E-4</v>
      </c>
      <c r="H177">
        <f t="shared" si="30"/>
        <v>-5.1263494276177601E-2</v>
      </c>
      <c r="I177">
        <f t="shared" si="31"/>
        <v>-2.6220776332760432E-2</v>
      </c>
      <c r="J177">
        <f t="shared" si="32"/>
        <v>-7.7354380024318159E-2</v>
      </c>
      <c r="K177">
        <f t="shared" si="35"/>
        <v>1.5932721000297689</v>
      </c>
      <c r="L177">
        <f t="shared" si="36"/>
        <v>4.0457990244993924</v>
      </c>
      <c r="M177">
        <f t="shared" si="37"/>
        <v>0.32212538840704807</v>
      </c>
      <c r="N177">
        <f t="shared" si="38"/>
        <v>18.456425229736229</v>
      </c>
      <c r="O177">
        <f t="shared" si="39"/>
        <v>0</v>
      </c>
      <c r="P177">
        <f t="shared" si="33"/>
        <v>18.456425229736229</v>
      </c>
      <c r="Q177">
        <f t="shared" si="40"/>
        <v>1.213988483558396E-2</v>
      </c>
      <c r="W177">
        <v>172</v>
      </c>
      <c r="X177">
        <f t="shared" si="34"/>
        <v>3.5833333333333335</v>
      </c>
      <c r="Y177">
        <v>0</v>
      </c>
      <c r="Z177">
        <f t="shared" si="41"/>
        <v>1.1691651498294439E-12</v>
      </c>
    </row>
    <row r="178" spans="5:26" x14ac:dyDescent="0.4">
      <c r="E178">
        <v>1483.884</v>
      </c>
      <c r="F178">
        <f t="shared" si="28"/>
        <v>0.19423996138247651</v>
      </c>
      <c r="G178">
        <f t="shared" si="29"/>
        <v>-1.4648705816864283E-3</v>
      </c>
      <c r="H178">
        <f t="shared" si="30"/>
        <v>-5.3045478679560276E-2</v>
      </c>
      <c r="I178">
        <f t="shared" si="31"/>
        <v>-2.8954621731120511E-2</v>
      </c>
      <c r="J178">
        <f t="shared" si="32"/>
        <v>-8.0217639743100699E-2</v>
      </c>
      <c r="K178">
        <f t="shared" si="35"/>
        <v>1.6071264419210198</v>
      </c>
      <c r="L178">
        <f t="shared" si="36"/>
        <v>4.1210009312639153</v>
      </c>
      <c r="M178">
        <f t="shared" si="37"/>
        <v>0.31878869025627132</v>
      </c>
      <c r="N178">
        <f t="shared" si="38"/>
        <v>18.265246508187616</v>
      </c>
      <c r="O178">
        <f t="shared" si="39"/>
        <v>0</v>
      </c>
      <c r="P178">
        <f t="shared" si="33"/>
        <v>18.265246508187616</v>
      </c>
      <c r="Q178">
        <f t="shared" si="40"/>
        <v>1.2562855541349369E-2</v>
      </c>
      <c r="W178">
        <v>173</v>
      </c>
      <c r="X178">
        <f t="shared" si="34"/>
        <v>3.6041666666666665</v>
      </c>
      <c r="Y178">
        <v>0</v>
      </c>
      <c r="Z178">
        <f t="shared" si="41"/>
        <v>1.0079761960954344E-12</v>
      </c>
    </row>
    <row r="179" spans="5:26" x14ac:dyDescent="0.4">
      <c r="E179">
        <v>1527.3951</v>
      </c>
      <c r="F179">
        <f t="shared" si="28"/>
        <v>0.19993555105371033</v>
      </c>
      <c r="G179">
        <f t="shared" si="29"/>
        <v>-2.7582089912585595E-3</v>
      </c>
      <c r="H179">
        <f t="shared" si="30"/>
        <v>-5.4904617300802427E-2</v>
      </c>
      <c r="I179">
        <f t="shared" si="31"/>
        <v>-3.1842672600453259E-2</v>
      </c>
      <c r="J179">
        <f t="shared" si="32"/>
        <v>-8.3218014239434757E-2</v>
      </c>
      <c r="K179">
        <f t="shared" si="35"/>
        <v>1.6208096259927747</v>
      </c>
      <c r="L179">
        <f t="shared" si="36"/>
        <v>4.1946401459994593</v>
      </c>
      <c r="M179">
        <f t="shared" si="37"/>
        <v>0.31525907150844024</v>
      </c>
      <c r="N179">
        <f t="shared" si="38"/>
        <v>18.063014250646646</v>
      </c>
      <c r="O179">
        <f t="shared" si="39"/>
        <v>0</v>
      </c>
      <c r="P179">
        <f t="shared" si="33"/>
        <v>18.063014250646646</v>
      </c>
      <c r="Q179">
        <f t="shared" si="40"/>
        <v>1.2910642823259821E-2</v>
      </c>
      <c r="W179">
        <v>174</v>
      </c>
      <c r="X179">
        <f t="shared" si="34"/>
        <v>3.625</v>
      </c>
      <c r="Y179">
        <v>0</v>
      </c>
      <c r="Z179">
        <f t="shared" si="41"/>
        <v>8.6895780113313688E-13</v>
      </c>
    </row>
    <row r="180" spans="5:26" x14ac:dyDescent="0.4">
      <c r="E180">
        <v>1572.1821</v>
      </c>
      <c r="F180">
        <f t="shared" si="28"/>
        <v>0.20579815564439055</v>
      </c>
      <c r="G180">
        <f t="shared" si="29"/>
        <v>-4.1240091289203029E-3</v>
      </c>
      <c r="H180">
        <f t="shared" si="30"/>
        <v>-5.6845376140867321E-2</v>
      </c>
      <c r="I180">
        <f t="shared" si="31"/>
        <v>-3.4893080204864146E-2</v>
      </c>
      <c r="J180">
        <f t="shared" si="32"/>
        <v>-8.6364228570590784E-2</v>
      </c>
      <c r="K180">
        <f t="shared" si="35"/>
        <v>1.6343024114522615</v>
      </c>
      <c r="L180">
        <f t="shared" si="36"/>
        <v>4.2666484303790302</v>
      </c>
      <c r="M180">
        <f t="shared" si="37"/>
        <v>0.3115481590503677</v>
      </c>
      <c r="N180">
        <f t="shared" si="38"/>
        <v>17.85039462865657</v>
      </c>
      <c r="O180">
        <f t="shared" si="39"/>
        <v>0</v>
      </c>
      <c r="P180">
        <f t="shared" si="33"/>
        <v>17.85039462865657</v>
      </c>
      <c r="Q180">
        <f t="shared" si="40"/>
        <v>1.3187086902081917E-2</v>
      </c>
      <c r="W180">
        <v>175</v>
      </c>
      <c r="X180">
        <f t="shared" si="34"/>
        <v>3.6458333333333335</v>
      </c>
      <c r="Y180">
        <v>0</v>
      </c>
      <c r="Z180">
        <f t="shared" si="41"/>
        <v>7.490684241424766E-13</v>
      </c>
    </row>
    <row r="181" spans="5:26" x14ac:dyDescent="0.4">
      <c r="E181">
        <v>1618.2823000000001</v>
      </c>
      <c r="F181">
        <f t="shared" si="28"/>
        <v>0.21183265771309975</v>
      </c>
      <c r="G181">
        <f t="shared" si="29"/>
        <v>-5.5660333657028271E-3</v>
      </c>
      <c r="H181">
        <f t="shared" si="30"/>
        <v>-5.8872535895942046E-2</v>
      </c>
      <c r="I181">
        <f t="shared" si="31"/>
        <v>-3.8114345066403432E-2</v>
      </c>
      <c r="J181">
        <f t="shared" si="32"/>
        <v>-8.9665660005126324E-2</v>
      </c>
      <c r="K181">
        <f t="shared" si="35"/>
        <v>1.6475866661426579</v>
      </c>
      <c r="L181">
        <f t="shared" si="36"/>
        <v>4.3369653713916714</v>
      </c>
      <c r="M181">
        <f t="shared" si="37"/>
        <v>0.30766786717187422</v>
      </c>
      <c r="N181">
        <f t="shared" si="38"/>
        <v>17.628070280740005</v>
      </c>
      <c r="O181">
        <f t="shared" si="39"/>
        <v>0</v>
      </c>
      <c r="P181">
        <f t="shared" si="33"/>
        <v>17.628070280740005</v>
      </c>
      <c r="Q181">
        <f t="shared" si="40"/>
        <v>1.3396202903709076E-2</v>
      </c>
      <c r="W181">
        <v>176</v>
      </c>
      <c r="X181">
        <f t="shared" si="34"/>
        <v>3.6666666666666665</v>
      </c>
      <c r="Y181">
        <v>0</v>
      </c>
      <c r="Z181">
        <f t="shared" si="41"/>
        <v>6.4568259051260351E-13</v>
      </c>
    </row>
    <row r="182" spans="5:26" x14ac:dyDescent="0.4">
      <c r="E182">
        <v>1665.7343000000001</v>
      </c>
      <c r="F182">
        <f t="shared" si="28"/>
        <v>0.21804410998802237</v>
      </c>
      <c r="G182">
        <f t="shared" si="29"/>
        <v>-7.0882085173242793E-3</v>
      </c>
      <c r="H182">
        <f t="shared" si="30"/>
        <v>-6.0991233447601656E-2</v>
      </c>
      <c r="I182">
        <f t="shared" si="31"/>
        <v>-4.1515348819202602E-2</v>
      </c>
      <c r="J182">
        <f t="shared" si="32"/>
        <v>-9.3132417782544441E-2</v>
      </c>
      <c r="K182">
        <f t="shared" si="35"/>
        <v>1.6606455577364811</v>
      </c>
      <c r="L182">
        <f t="shared" si="36"/>
        <v>4.4055389615454885</v>
      </c>
      <c r="M182">
        <f t="shared" si="37"/>
        <v>0.30363028357357447</v>
      </c>
      <c r="N182">
        <f t="shared" si="38"/>
        <v>17.396733781126184</v>
      </c>
      <c r="O182">
        <f t="shared" si="39"/>
        <v>0</v>
      </c>
      <c r="P182">
        <f t="shared" si="33"/>
        <v>17.396733781126184</v>
      </c>
      <c r="Q182">
        <f t="shared" si="40"/>
        <v>1.3542134953556646E-2</v>
      </c>
      <c r="W182">
        <v>177</v>
      </c>
      <c r="X182">
        <f t="shared" si="34"/>
        <v>3.6875</v>
      </c>
      <c r="Y182">
        <v>0</v>
      </c>
      <c r="Z182">
        <f t="shared" si="41"/>
        <v>5.5653415860241808E-13</v>
      </c>
    </row>
    <row r="183" spans="5:26" x14ac:dyDescent="0.4">
      <c r="E183">
        <v>1714.5777</v>
      </c>
      <c r="F183">
        <f t="shared" si="28"/>
        <v>0.22443769609703687</v>
      </c>
      <c r="G183">
        <f t="shared" si="29"/>
        <v>-8.6946171337229927E-3</v>
      </c>
      <c r="H183">
        <f t="shared" si="30"/>
        <v>-6.3206974827235862E-2</v>
      </c>
      <c r="I183">
        <f t="shared" si="31"/>
        <v>-4.5105336534854157E-2</v>
      </c>
      <c r="J183">
        <f t="shared" si="32"/>
        <v>-9.6775377573563026E-2</v>
      </c>
      <c r="K183">
        <f t="shared" si="35"/>
        <v>1.6734635219765313</v>
      </c>
      <c r="L183">
        <f t="shared" si="36"/>
        <v>4.4723250016146041</v>
      </c>
      <c r="M183">
        <f t="shared" si="37"/>
        <v>0.29944761647305684</v>
      </c>
      <c r="N183">
        <f t="shared" si="38"/>
        <v>17.157084609158304</v>
      </c>
      <c r="O183">
        <f t="shared" si="39"/>
        <v>0</v>
      </c>
      <c r="P183">
        <f t="shared" si="33"/>
        <v>17.157084609158304</v>
      </c>
      <c r="Q183">
        <f t="shared" si="40"/>
        <v>1.3629111494188006E-2</v>
      </c>
      <c r="W183">
        <v>178</v>
      </c>
      <c r="X183">
        <f t="shared" si="34"/>
        <v>3.7083333333333335</v>
      </c>
      <c r="Y183">
        <v>0</v>
      </c>
      <c r="Z183">
        <f t="shared" si="41"/>
        <v>4.7966729459861205E-13</v>
      </c>
    </row>
    <row r="184" spans="5:26" x14ac:dyDescent="0.4">
      <c r="E184">
        <v>1764.8534</v>
      </c>
      <c r="F184">
        <f t="shared" si="28"/>
        <v>0.23101876983762368</v>
      </c>
      <c r="G184">
        <f t="shared" si="29"/>
        <v>-1.0389506779263424E-2</v>
      </c>
      <c r="H184">
        <f t="shared" si="30"/>
        <v>-6.5525676759310647E-2</v>
      </c>
      <c r="I184">
        <f t="shared" si="31"/>
        <v>-4.8893939457755664E-2</v>
      </c>
      <c r="J184">
        <f t="shared" si="32"/>
        <v>-0.10060626361368807</v>
      </c>
      <c r="K184">
        <f t="shared" si="35"/>
        <v>1.686026387197058</v>
      </c>
      <c r="L184">
        <f t="shared" si="36"/>
        <v>4.5372873455656766</v>
      </c>
      <c r="M184">
        <f t="shared" si="37"/>
        <v>0.29513209494714943</v>
      </c>
      <c r="N184">
        <f t="shared" si="38"/>
        <v>16.909823439325951</v>
      </c>
      <c r="O184">
        <f t="shared" si="39"/>
        <v>0</v>
      </c>
      <c r="P184">
        <f t="shared" si="33"/>
        <v>16.909823439325951</v>
      </c>
      <c r="Q184">
        <f t="shared" si="40"/>
        <v>1.3661402682959106E-2</v>
      </c>
      <c r="W184">
        <v>179</v>
      </c>
      <c r="X184">
        <f t="shared" si="34"/>
        <v>3.7291666666666665</v>
      </c>
      <c r="Y184">
        <v>0</v>
      </c>
      <c r="Z184">
        <f t="shared" si="41"/>
        <v>4.1339411245775923E-13</v>
      </c>
    </row>
    <row r="185" spans="5:26" x14ac:dyDescent="0.4">
      <c r="E185">
        <v>1816.6032</v>
      </c>
      <c r="F185">
        <f t="shared" si="28"/>
        <v>0.23779280281698789</v>
      </c>
      <c r="G185">
        <f t="shared" si="29"/>
        <v>-1.2177275130635934E-2</v>
      </c>
      <c r="H185">
        <f t="shared" si="30"/>
        <v>-6.7953678551878893E-2</v>
      </c>
      <c r="I185">
        <f t="shared" si="31"/>
        <v>-5.2891143939722829E-2</v>
      </c>
      <c r="J185">
        <f t="shared" si="32"/>
        <v>-0.10463768313699895</v>
      </c>
      <c r="K185">
        <f t="shared" si="35"/>
        <v>1.6983213015208416</v>
      </c>
      <c r="L185">
        <f t="shared" si="36"/>
        <v>4.6003971372060146</v>
      </c>
      <c r="M185">
        <f t="shared" si="37"/>
        <v>0.29069593323541243</v>
      </c>
      <c r="N185">
        <f t="shared" si="38"/>
        <v>16.655650096005889</v>
      </c>
      <c r="O185">
        <f t="shared" si="39"/>
        <v>0</v>
      </c>
      <c r="P185">
        <f t="shared" si="33"/>
        <v>16.655650096005889</v>
      </c>
      <c r="Q185">
        <f t="shared" si="40"/>
        <v>1.364328103254407E-2</v>
      </c>
      <c r="W185">
        <v>180</v>
      </c>
      <c r="X185">
        <f t="shared" si="34"/>
        <v>3.75</v>
      </c>
      <c r="Y185">
        <v>0</v>
      </c>
      <c r="Z185">
        <f t="shared" si="41"/>
        <v>3.5625807641215118E-13</v>
      </c>
    </row>
    <row r="186" spans="5:26" x14ac:dyDescent="0.4">
      <c r="E186">
        <v>1869.8704</v>
      </c>
      <c r="F186">
        <f t="shared" si="28"/>
        <v>0.24476546299187532</v>
      </c>
      <c r="G186">
        <f t="shared" si="29"/>
        <v>-1.4062487488773368E-2</v>
      </c>
      <c r="H186">
        <f t="shared" si="30"/>
        <v>-7.0497802420491584E-2</v>
      </c>
      <c r="I186">
        <f t="shared" si="31"/>
        <v>-5.7107333103231905E-2</v>
      </c>
      <c r="J186">
        <f t="shared" si="32"/>
        <v>-0.10888324197190613</v>
      </c>
      <c r="K186">
        <f t="shared" si="35"/>
        <v>1.710336896265416</v>
      </c>
      <c r="L186">
        <f t="shared" si="36"/>
        <v>4.6616332929666138</v>
      </c>
      <c r="M186">
        <f t="shared" si="37"/>
        <v>0.28615121405516053</v>
      </c>
      <c r="N186">
        <f t="shared" si="38"/>
        <v>16.395256867905299</v>
      </c>
      <c r="O186">
        <f t="shared" si="39"/>
        <v>0</v>
      </c>
      <c r="P186">
        <f t="shared" si="33"/>
        <v>16.395256867905299</v>
      </c>
      <c r="Q186">
        <f t="shared" si="40"/>
        <v>1.3578985238601574E-2</v>
      </c>
      <c r="W186">
        <v>181</v>
      </c>
      <c r="X186">
        <f t="shared" si="34"/>
        <v>3.7708333333333335</v>
      </c>
      <c r="Y186">
        <v>0</v>
      </c>
      <c r="Z186">
        <f t="shared" si="41"/>
        <v>3.0700238517422562E-13</v>
      </c>
    </row>
    <row r="187" spans="5:26" x14ac:dyDescent="0.4">
      <c r="E187">
        <v>1924.6995999999999</v>
      </c>
      <c r="F187">
        <f t="shared" si="28"/>
        <v>0.25194258848863388</v>
      </c>
      <c r="G187">
        <f t="shared" si="29"/>
        <v>-1.6049866408303082E-2</v>
      </c>
      <c r="H187">
        <f t="shared" si="30"/>
        <v>-7.3165379974446443E-2</v>
      </c>
      <c r="I187">
        <f t="shared" si="31"/>
        <v>-6.1553266499096093E-2</v>
      </c>
      <c r="J187">
        <f t="shared" si="32"/>
        <v>-0.11335760573683629</v>
      </c>
      <c r="K187">
        <f t="shared" si="35"/>
        <v>1.722063227921367</v>
      </c>
      <c r="L187">
        <f t="shared" si="36"/>
        <v>4.7209818625993902</v>
      </c>
      <c r="M187">
        <f t="shared" si="37"/>
        <v>0.28150984612709973</v>
      </c>
      <c r="N187">
        <f t="shared" si="38"/>
        <v>16.129326074460039</v>
      </c>
      <c r="O187">
        <f t="shared" si="39"/>
        <v>0</v>
      </c>
      <c r="P187">
        <f t="shared" si="33"/>
        <v>16.129326074460039</v>
      </c>
      <c r="Q187">
        <f t="shared" si="40"/>
        <v>1.3472686970794002E-2</v>
      </c>
      <c r="W187">
        <v>182</v>
      </c>
      <c r="X187">
        <f t="shared" si="34"/>
        <v>3.7916666666666665</v>
      </c>
      <c r="Y187">
        <v>0</v>
      </c>
      <c r="Z187">
        <f t="shared" si="41"/>
        <v>2.645426623167677E-13</v>
      </c>
    </row>
    <row r="188" spans="5:26" x14ac:dyDescent="0.4">
      <c r="E188">
        <v>1981.1365000000001</v>
      </c>
      <c r="F188">
        <f t="shared" si="28"/>
        <v>0.25933016142327481</v>
      </c>
      <c r="G188">
        <f t="shared" si="29"/>
        <v>-1.814427849202449E-2</v>
      </c>
      <c r="H188">
        <f t="shared" si="30"/>
        <v>-7.5964280258355943E-2</v>
      </c>
      <c r="I188">
        <f t="shared" si="31"/>
        <v>-6.6240053741842164E-2</v>
      </c>
      <c r="J188">
        <f t="shared" si="32"/>
        <v>-0.11807656438984049</v>
      </c>
      <c r="K188">
        <f t="shared" si="35"/>
        <v>1.733491723649853</v>
      </c>
      <c r="L188">
        <f t="shared" si="36"/>
        <v>4.7784354501998578</v>
      </c>
      <c r="M188">
        <f t="shared" si="37"/>
        <v>0.27678352691581765</v>
      </c>
      <c r="N188">
        <f t="shared" si="38"/>
        <v>15.858527931021975</v>
      </c>
      <c r="O188">
        <f t="shared" si="39"/>
        <v>0</v>
      </c>
      <c r="P188">
        <f t="shared" si="33"/>
        <v>15.858527931021975</v>
      </c>
      <c r="Q188">
        <f t="shared" si="40"/>
        <v>1.3328461788399644E-2</v>
      </c>
      <c r="W188">
        <v>183</v>
      </c>
      <c r="X188">
        <f t="shared" si="34"/>
        <v>3.8125</v>
      </c>
      <c r="Y188">
        <v>0</v>
      </c>
      <c r="Z188">
        <f t="shared" si="41"/>
        <v>2.2794336850968446E-13</v>
      </c>
    </row>
    <row r="189" spans="5:26" x14ac:dyDescent="0.4">
      <c r="E189">
        <v>2039.2283</v>
      </c>
      <c r="F189">
        <f t="shared" si="28"/>
        <v>0.26693436026135009</v>
      </c>
      <c r="G189">
        <f t="shared" si="29"/>
        <v>-2.0350741090415347E-2</v>
      </c>
      <c r="H189">
        <f t="shared" si="30"/>
        <v>-7.8902969931601674E-2</v>
      </c>
      <c r="I189">
        <f t="shared" si="31"/>
        <v>-7.1179173062350998E-2</v>
      </c>
      <c r="J189">
        <f t="shared" si="32"/>
        <v>-0.12305715207093648</v>
      </c>
      <c r="K189">
        <f t="shared" si="35"/>
        <v>1.7446152413882061</v>
      </c>
      <c r="L189">
        <f t="shared" si="36"/>
        <v>4.8339932451976759</v>
      </c>
      <c r="M189">
        <f t="shared" si="37"/>
        <v>0.27198366036598642</v>
      </c>
      <c r="N189">
        <f t="shared" si="38"/>
        <v>15.583515835490626</v>
      </c>
      <c r="O189">
        <f t="shared" si="39"/>
        <v>0</v>
      </c>
      <c r="P189">
        <f t="shared" si="33"/>
        <v>15.583515835490626</v>
      </c>
      <c r="Q189">
        <f t="shared" si="40"/>
        <v>1.3150263678988772E-2</v>
      </c>
      <c r="W189">
        <v>184</v>
      </c>
      <c r="X189">
        <f t="shared" si="34"/>
        <v>3.833333333333333</v>
      </c>
      <c r="Y189">
        <v>0</v>
      </c>
      <c r="Z189">
        <f t="shared" si="41"/>
        <v>1.9639743024550217E-13</v>
      </c>
    </row>
    <row r="190" spans="5:26" x14ac:dyDescent="0.4">
      <c r="E190">
        <v>2099.0234999999998</v>
      </c>
      <c r="F190">
        <f t="shared" si="28"/>
        <v>0.27476153363801392</v>
      </c>
      <c r="G190">
        <f t="shared" si="29"/>
        <v>-2.267440511787E-2</v>
      </c>
      <c r="H190">
        <f t="shared" si="30"/>
        <v>-8.1990547389293289E-2</v>
      </c>
      <c r="I190">
        <f t="shared" si="31"/>
        <v>-7.6382436865287673E-2</v>
      </c>
      <c r="J190">
        <f t="shared" si="32"/>
        <v>-0.12831772471532088</v>
      </c>
      <c r="K190">
        <f t="shared" si="35"/>
        <v>1.755427989125619</v>
      </c>
      <c r="L190">
        <f t="shared" si="36"/>
        <v>4.8876603722184706</v>
      </c>
      <c r="M190">
        <f t="shared" si="37"/>
        <v>0.26712133142401573</v>
      </c>
      <c r="N190">
        <f t="shared" si="38"/>
        <v>15.304924908511394</v>
      </c>
      <c r="O190">
        <f t="shared" si="39"/>
        <v>0</v>
      </c>
      <c r="P190">
        <f t="shared" si="33"/>
        <v>15.304924908511394</v>
      </c>
      <c r="Q190">
        <f t="shared" si="40"/>
        <v>1.2941903130241659E-2</v>
      </c>
      <c r="W190">
        <v>185</v>
      </c>
      <c r="X190">
        <f t="shared" si="34"/>
        <v>3.854166666666667</v>
      </c>
      <c r="Y190">
        <v>0</v>
      </c>
      <c r="Z190">
        <f t="shared" si="41"/>
        <v>1.6920864802128938E-13</v>
      </c>
    </row>
    <row r="191" spans="5:26" x14ac:dyDescent="0.4">
      <c r="E191">
        <v>2160.5720000000001</v>
      </c>
      <c r="F191">
        <f t="shared" si="28"/>
        <v>0.28281821344799196</v>
      </c>
      <c r="G191">
        <f t="shared" si="29"/>
        <v>-2.5120546141648159E-2</v>
      </c>
      <c r="H191">
        <f t="shared" si="30"/>
        <v>-8.5236794637145064E-2</v>
      </c>
      <c r="I191">
        <f t="shared" si="31"/>
        <v>-8.186197627265912E-2</v>
      </c>
      <c r="J191">
        <f t="shared" si="32"/>
        <v>-0.13387806894328613</v>
      </c>
      <c r="K191">
        <f t="shared" si="35"/>
        <v>1.7659254987908042</v>
      </c>
      <c r="L191">
        <f t="shared" si="36"/>
        <v>4.9394475505552471</v>
      </c>
      <c r="M191">
        <f t="shared" si="37"/>
        <v>0.26220726103390479</v>
      </c>
      <c r="N191">
        <f t="shared" si="38"/>
        <v>15.023369414927831</v>
      </c>
      <c r="O191">
        <f t="shared" si="39"/>
        <v>0</v>
      </c>
      <c r="P191">
        <f t="shared" si="33"/>
        <v>15.023369414927831</v>
      </c>
      <c r="Q191">
        <f t="shared" si="40"/>
        <v>1.2707029306768961E-2</v>
      </c>
      <c r="W191">
        <v>186</v>
      </c>
      <c r="X191">
        <f t="shared" si="34"/>
        <v>3.875</v>
      </c>
      <c r="Y191">
        <v>0</v>
      </c>
      <c r="Z191">
        <f t="shared" si="41"/>
        <v>1.4577650608385071E-13</v>
      </c>
    </row>
    <row r="192" spans="5:26" x14ac:dyDescent="0.4">
      <c r="E192">
        <v>2223.9252999999999</v>
      </c>
      <c r="F192">
        <f t="shared" si="28"/>
        <v>0.29111114102551988</v>
      </c>
      <c r="G192">
        <f t="shared" si="29"/>
        <v>-2.7694556996038511E-2</v>
      </c>
      <c r="H192">
        <f t="shared" si="30"/>
        <v>-8.8652238411832229E-2</v>
      </c>
      <c r="I192">
        <f t="shared" si="31"/>
        <v>-8.7630229645288216E-2</v>
      </c>
      <c r="J192">
        <f t="shared" si="32"/>
        <v>-0.13975952852386475</v>
      </c>
      <c r="K192">
        <f t="shared" si="35"/>
        <v>1.7761046026373764</v>
      </c>
      <c r="L192">
        <f t="shared" si="36"/>
        <v>4.9893707942845369</v>
      </c>
      <c r="M192">
        <f t="shared" si="37"/>
        <v>0.25725175974557901</v>
      </c>
      <c r="N192">
        <f t="shared" si="38"/>
        <v>14.739440105735122</v>
      </c>
      <c r="O192">
        <f t="shared" si="39"/>
        <v>0</v>
      </c>
      <c r="P192">
        <f t="shared" si="33"/>
        <v>14.739440105735122</v>
      </c>
      <c r="Q192">
        <f t="shared" si="40"/>
        <v>1.2449115129524534E-2</v>
      </c>
      <c r="W192">
        <v>187</v>
      </c>
      <c r="X192">
        <f t="shared" si="34"/>
        <v>3.895833333333333</v>
      </c>
      <c r="Y192">
        <v>0</v>
      </c>
      <c r="Z192">
        <f t="shared" si="41"/>
        <v>1.2558305701861371E-13</v>
      </c>
    </row>
    <row r="193" spans="5:26" x14ac:dyDescent="0.4">
      <c r="E193">
        <v>2289.1361999999999</v>
      </c>
      <c r="F193">
        <f t="shared" si="28"/>
        <v>0.2996472278744356</v>
      </c>
      <c r="G193">
        <f t="shared" si="29"/>
        <v>-3.040191695315908E-2</v>
      </c>
      <c r="H193">
        <f t="shared" si="30"/>
        <v>-9.2248188211559168E-2</v>
      </c>
      <c r="I193">
        <f t="shared" si="31"/>
        <v>-9.3699879188833268E-2</v>
      </c>
      <c r="J193">
        <f t="shared" si="32"/>
        <v>-0.14598509274461136</v>
      </c>
      <c r="K193">
        <f t="shared" si="35"/>
        <v>1.7859633195060149</v>
      </c>
      <c r="L193">
        <f t="shared" si="36"/>
        <v>5.0374507002362376</v>
      </c>
      <c r="M193">
        <f t="shared" si="37"/>
        <v>0.25226472658234877</v>
      </c>
      <c r="N193">
        <f t="shared" si="38"/>
        <v>14.453704153190253</v>
      </c>
      <c r="O193">
        <f t="shared" si="39"/>
        <v>0</v>
      </c>
      <c r="P193">
        <f t="shared" si="33"/>
        <v>14.453704153190253</v>
      </c>
      <c r="Q193">
        <f t="shared" si="40"/>
        <v>1.2171446480439638E-2</v>
      </c>
      <c r="W193">
        <v>188</v>
      </c>
      <c r="X193">
        <f t="shared" si="34"/>
        <v>3.9166666666666665</v>
      </c>
      <c r="Y193">
        <v>0</v>
      </c>
      <c r="Z193">
        <f t="shared" si="41"/>
        <v>1.0818159873780823E-13</v>
      </c>
    </row>
    <row r="194" spans="5:26" x14ac:dyDescent="0.4">
      <c r="E194">
        <v>2356.2593000000002</v>
      </c>
      <c r="F194">
        <f t="shared" si="28"/>
        <v>0.30843362111802619</v>
      </c>
      <c r="G194">
        <f t="shared" si="29"/>
        <v>-3.324818957381992E-2</v>
      </c>
      <c r="H194">
        <f t="shared" si="30"/>
        <v>-9.603682120964846E-2</v>
      </c>
      <c r="I194">
        <f t="shared" si="31"/>
        <v>-0.1000838525126333</v>
      </c>
      <c r="J194">
        <f t="shared" si="32"/>
        <v>-0.15257956714688659</v>
      </c>
      <c r="K194">
        <f t="shared" si="35"/>
        <v>1.7955008637939063</v>
      </c>
      <c r="L194">
        <f t="shared" si="36"/>
        <v>5.0837123679200538</v>
      </c>
      <c r="M194">
        <f t="shared" si="37"/>
        <v>0.24725559086040061</v>
      </c>
      <c r="N194">
        <f t="shared" si="38"/>
        <v>14.166701817314406</v>
      </c>
      <c r="O194">
        <f t="shared" si="39"/>
        <v>0</v>
      </c>
      <c r="P194">
        <f t="shared" si="33"/>
        <v>14.166701817314406</v>
      </c>
      <c r="Q194">
        <f t="shared" si="40"/>
        <v>1.1877114000489245E-2</v>
      </c>
      <c r="W194">
        <v>189</v>
      </c>
      <c r="X194">
        <f t="shared" si="34"/>
        <v>3.9375</v>
      </c>
      <c r="Y194">
        <v>0</v>
      </c>
      <c r="Z194">
        <f t="shared" si="41"/>
        <v>9.3186899725397892E-14</v>
      </c>
    </row>
    <row r="195" spans="5:26" x14ac:dyDescent="0.4">
      <c r="E195">
        <v>2425.3506000000002</v>
      </c>
      <c r="F195">
        <f t="shared" si="28"/>
        <v>0.31747765113914989</v>
      </c>
      <c r="G195">
        <f t="shared" si="29"/>
        <v>-3.6238979335736943E-2</v>
      </c>
      <c r="H195">
        <f t="shared" si="30"/>
        <v>-0.10003122210282644</v>
      </c>
      <c r="I195">
        <f t="shared" si="31"/>
        <v>-0.10679523255332857</v>
      </c>
      <c r="J195">
        <f t="shared" si="32"/>
        <v>-0.15956966817843476</v>
      </c>
      <c r="K195">
        <f t="shared" si="35"/>
        <v>1.8047175083957314</v>
      </c>
      <c r="L195">
        <f t="shared" si="36"/>
        <v>5.128184632907832</v>
      </c>
      <c r="M195">
        <f t="shared" si="37"/>
        <v>0.24223332897607008</v>
      </c>
      <c r="N195">
        <f t="shared" si="38"/>
        <v>13.878947407732847</v>
      </c>
      <c r="O195">
        <f t="shared" si="39"/>
        <v>0</v>
      </c>
      <c r="P195">
        <f t="shared" si="33"/>
        <v>13.878947407732847</v>
      </c>
      <c r="Q195">
        <f t="shared" si="40"/>
        <v>1.1569008028409076E-2</v>
      </c>
      <c r="W195">
        <v>190</v>
      </c>
      <c r="X195">
        <f t="shared" si="34"/>
        <v>3.9583333333333335</v>
      </c>
      <c r="Y195">
        <v>0</v>
      </c>
      <c r="Z195">
        <f t="shared" si="41"/>
        <v>8.0266761526545675E-14</v>
      </c>
    </row>
    <row r="196" spans="5:26" x14ac:dyDescent="0.4">
      <c r="E196">
        <v>2496.4677999999999</v>
      </c>
      <c r="F196">
        <f t="shared" si="28"/>
        <v>0.32678687085014468</v>
      </c>
      <c r="G196">
        <f t="shared" si="29"/>
        <v>-3.9379912257585303E-2</v>
      </c>
      <c r="H196">
        <f t="shared" si="30"/>
        <v>-0.10424546541164692</v>
      </c>
      <c r="I196">
        <f t="shared" si="31"/>
        <v>-0.1138472221357647</v>
      </c>
      <c r="J196">
        <f t="shared" si="32"/>
        <v>-0.16698419300611111</v>
      </c>
      <c r="K196">
        <f t="shared" si="35"/>
        <v>1.8136145515121014</v>
      </c>
      <c r="L196">
        <f t="shared" si="36"/>
        <v>5.1708998337681624</v>
      </c>
      <c r="M196">
        <f t="shared" si="37"/>
        <v>0.23720643225764482</v>
      </c>
      <c r="N196">
        <f t="shared" si="38"/>
        <v>13.590927441718916</v>
      </c>
      <c r="O196">
        <f t="shared" si="39"/>
        <v>0</v>
      </c>
      <c r="P196">
        <f t="shared" si="33"/>
        <v>13.590927441718916</v>
      </c>
      <c r="Q196">
        <f t="shared" si="40"/>
        <v>1.1249816656867962E-2</v>
      </c>
      <c r="W196">
        <v>191</v>
      </c>
      <c r="X196">
        <f t="shared" si="34"/>
        <v>3.9791666666666665</v>
      </c>
      <c r="Y196">
        <v>0</v>
      </c>
      <c r="Z196">
        <f t="shared" si="41"/>
        <v>6.9134736122974678E-14</v>
      </c>
    </row>
    <row r="197" spans="5:26" x14ac:dyDescent="0.4">
      <c r="E197">
        <v>2569.6703000000002</v>
      </c>
      <c r="F197">
        <f t="shared" ref="F197:F260" si="42">2*PI()*E197/$B$8</f>
        <v>0.33636905569282838</v>
      </c>
      <c r="G197">
        <f t="shared" ref="G197:G260" si="43">1+SUM(a1_*COS(F197),a2_*COS(2*F197))</f>
        <v>-4.2676598707946489E-2</v>
      </c>
      <c r="H197">
        <f t="shared" ref="H197:H260" si="44">SUM(a1_*SIN(F197),a2_*SIN(2*F197))</f>
        <v>-0.10869468574844032</v>
      </c>
      <c r="I197">
        <f t="shared" ref="I197:I260" si="45">SUM(b0_,b1_*COS(F197),b2_*COS(2*F197))</f>
        <v>-0.12125306954670112</v>
      </c>
      <c r="J197">
        <f t="shared" ref="J197:J260" si="46">SUM(b1_*SIN(F197),b2_*SIN(2*F197))</f>
        <v>-0.17485417044469576</v>
      </c>
      <c r="K197">
        <f t="shared" si="35"/>
        <v>1.8221942337094101</v>
      </c>
      <c r="L197">
        <f t="shared" si="36"/>
        <v>5.2118933597891743</v>
      </c>
      <c r="M197">
        <f t="shared" si="37"/>
        <v>0.23218290273359266</v>
      </c>
      <c r="N197">
        <f t="shared" si="38"/>
        <v>13.303100401731363</v>
      </c>
      <c r="O197">
        <f t="shared" si="39"/>
        <v>0</v>
      </c>
      <c r="P197">
        <f t="shared" ref="P197:P260" si="47">N197+O197</f>
        <v>13.303100401731363</v>
      </c>
      <c r="Q197">
        <f t="shared" si="40"/>
        <v>1.0922025279477842E-2</v>
      </c>
      <c r="W197">
        <v>192</v>
      </c>
      <c r="X197">
        <f t="shared" ref="X197:X260" si="48">W197/Fs*1000</f>
        <v>4</v>
      </c>
      <c r="Y197">
        <v>0</v>
      </c>
      <c r="Z197">
        <f t="shared" si="41"/>
        <v>5.9543840614407882E-14</v>
      </c>
    </row>
    <row r="198" spans="5:26" x14ac:dyDescent="0.4">
      <c r="E198">
        <v>2645.0194000000001</v>
      </c>
      <c r="F198">
        <f t="shared" si="42"/>
        <v>0.34623222981843682</v>
      </c>
      <c r="G198">
        <f t="shared" si="43"/>
        <v>-4.6134598997289444E-2</v>
      </c>
      <c r="H198">
        <f t="shared" si="44"/>
        <v>-0.11339516473787947</v>
      </c>
      <c r="I198">
        <f t="shared" si="45"/>
        <v>-0.12902600144411847</v>
      </c>
      <c r="J198">
        <f t="shared" si="46"/>
        <v>-0.18321304313426368</v>
      </c>
      <c r="K198">
        <f t="shared" ref="K198:K261" si="49">SQRT((I198^2+J198^2)/(G198^2+H198^2))</f>
        <v>1.8304596768902206</v>
      </c>
      <c r="L198">
        <f t="shared" ref="L198:L261" si="50">20*LOG10(K198)</f>
        <v>5.2512033254058386</v>
      </c>
      <c r="M198">
        <f t="shared" ref="M198:M261" si="51">ATAN2(J198,I198)-ATAN2(H198,G198)</f>
        <v>0.22717023953066651</v>
      </c>
      <c r="N198">
        <f t="shared" ref="N198:N261" si="52">DEGREES(M198)</f>
        <v>13.015895956083167</v>
      </c>
      <c r="O198">
        <f t="shared" si="39"/>
        <v>0</v>
      </c>
      <c r="P198">
        <f t="shared" si="47"/>
        <v>13.015895956083167</v>
      </c>
      <c r="Q198">
        <f t="shared" si="40"/>
        <v>1.0587918459550904E-2</v>
      </c>
      <c r="W198">
        <v>193</v>
      </c>
      <c r="X198">
        <f t="shared" si="48"/>
        <v>4.0208333333333339</v>
      </c>
      <c r="Y198">
        <v>0</v>
      </c>
      <c r="Z198">
        <f t="shared" si="41"/>
        <v>5.1281133051825689E-14</v>
      </c>
    </row>
    <row r="199" spans="5:26" x14ac:dyDescent="0.4">
      <c r="E199">
        <v>2722.5778</v>
      </c>
      <c r="F199">
        <f t="shared" si="42"/>
        <v>0.35638460063777755</v>
      </c>
      <c r="G199">
        <f t="shared" si="43"/>
        <v>-4.97593496951243E-2</v>
      </c>
      <c r="H199">
        <f t="shared" si="44"/>
        <v>-0.11836437858005733</v>
      </c>
      <c r="I199">
        <f t="shared" si="45"/>
        <v>-0.13717906868360585</v>
      </c>
      <c r="J199">
        <f t="shared" si="46"/>
        <v>-0.19209678143356346</v>
      </c>
      <c r="K199">
        <f t="shared" si="49"/>
        <v>1.8384147469013739</v>
      </c>
      <c r="L199">
        <f t="shared" si="50"/>
        <v>5.2888699012989608</v>
      </c>
      <c r="M199">
        <f t="shared" si="51"/>
        <v>0.22217547544452154</v>
      </c>
      <c r="N199">
        <f t="shared" si="52"/>
        <v>12.729717054283542</v>
      </c>
      <c r="O199">
        <f t="shared" ref="O199:O262" si="53">IF((N199-N198)&gt;180,O198-360,IF((N199-N198)&lt;(-180),O198+360,O198))</f>
        <v>0</v>
      </c>
      <c r="P199">
        <f t="shared" si="47"/>
        <v>12.729717054283542</v>
      </c>
      <c r="Q199">
        <f t="shared" ref="Q199:Q262" si="54">-(P199-P198)/((E199-E198)*360)*1000</f>
        <v>1.0249584750173388E-2</v>
      </c>
      <c r="W199">
        <v>194</v>
      </c>
      <c r="X199">
        <f t="shared" si="48"/>
        <v>4.0416666666666661</v>
      </c>
      <c r="Y199">
        <v>0</v>
      </c>
      <c r="Z199">
        <f t="shared" ref="Z199:Z262" si="55" xml:space="preserve"> b0_*Y199 + b1_*Y198 + b2_*Y197 - a1_*Z198 - a2_*Z197</f>
        <v>4.4163031792258505E-14</v>
      </c>
    </row>
    <row r="200" spans="5:26" x14ac:dyDescent="0.4">
      <c r="E200">
        <v>2802.4105</v>
      </c>
      <c r="F200">
        <f t="shared" si="42"/>
        <v>0.36683467663095409</v>
      </c>
      <c r="G200">
        <f t="shared" si="43"/>
        <v>-5.3556146454066811E-2</v>
      </c>
      <c r="H200">
        <f t="shared" si="44"/>
        <v>-0.12362113787306489</v>
      </c>
      <c r="I200">
        <f t="shared" si="45"/>
        <v>-0.14572512051389164</v>
      </c>
      <c r="J200">
        <f t="shared" si="46"/>
        <v>-0.20154416332989444</v>
      </c>
      <c r="K200">
        <f t="shared" si="49"/>
        <v>1.8460640685163945</v>
      </c>
      <c r="L200">
        <f t="shared" si="50"/>
        <v>5.3249353868888214</v>
      </c>
      <c r="M200">
        <f t="shared" si="51"/>
        <v>0.21720512429004613</v>
      </c>
      <c r="N200">
        <f t="shared" si="52"/>
        <v>12.444936910434125</v>
      </c>
      <c r="O200">
        <f t="shared" si="53"/>
        <v>0</v>
      </c>
      <c r="P200">
        <f t="shared" si="47"/>
        <v>12.444936910434125</v>
      </c>
      <c r="Q200">
        <f t="shared" si="54"/>
        <v>9.9089214712426224E-3</v>
      </c>
      <c r="W200">
        <v>195</v>
      </c>
      <c r="X200">
        <f t="shared" si="48"/>
        <v>4.0625</v>
      </c>
      <c r="Y200">
        <v>0</v>
      </c>
      <c r="Z200">
        <f t="shared" si="55"/>
        <v>3.8031276758401774E-14</v>
      </c>
    </row>
    <row r="201" spans="5:26" x14ac:dyDescent="0.4">
      <c r="E201">
        <v>2884.5839999999998</v>
      </c>
      <c r="F201">
        <f t="shared" si="42"/>
        <v>0.37759116262761078</v>
      </c>
      <c r="G201">
        <f t="shared" si="43"/>
        <v>-5.7530039223084639E-2</v>
      </c>
      <c r="H201">
        <f t="shared" si="44"/>
        <v>-0.12918562451883064</v>
      </c>
      <c r="I201">
        <f t="shared" si="45"/>
        <v>-0.15467658326065115</v>
      </c>
      <c r="J201">
        <f t="shared" si="46"/>
        <v>-0.21159687267026661</v>
      </c>
      <c r="K201">
        <f t="shared" si="49"/>
        <v>1.8534128608418314</v>
      </c>
      <c r="L201">
        <f t="shared" si="50"/>
        <v>5.3594434453460149</v>
      </c>
      <c r="M201">
        <f t="shared" si="51"/>
        <v>0.21226524263445334</v>
      </c>
      <c r="N201">
        <f t="shared" si="52"/>
        <v>12.161902540274561</v>
      </c>
      <c r="O201">
        <f t="shared" si="53"/>
        <v>0</v>
      </c>
      <c r="P201">
        <f t="shared" si="47"/>
        <v>12.161902540274561</v>
      </c>
      <c r="Q201">
        <f t="shared" si="54"/>
        <v>9.5676414388649409E-3</v>
      </c>
      <c r="W201">
        <v>196</v>
      </c>
      <c r="X201">
        <f t="shared" si="48"/>
        <v>4.083333333333333</v>
      </c>
      <c r="Y201">
        <v>0</v>
      </c>
      <c r="Z201">
        <f t="shared" si="55"/>
        <v>3.2749444828214076E-14</v>
      </c>
    </row>
    <row r="202" spans="5:26" x14ac:dyDescent="0.4">
      <c r="E202">
        <v>2969.1671000000001</v>
      </c>
      <c r="F202">
        <f t="shared" si="42"/>
        <v>0.38866306452668792</v>
      </c>
      <c r="G202">
        <f t="shared" si="43"/>
        <v>-6.1685792654119886E-2</v>
      </c>
      <c r="H202">
        <f t="shared" si="44"/>
        <v>-0.13507953668205708</v>
      </c>
      <c r="I202">
        <f t="shared" si="45"/>
        <v>-0.1640453873491341</v>
      </c>
      <c r="J202">
        <f t="shared" si="46"/>
        <v>-0.22229979274939549</v>
      </c>
      <c r="K202">
        <f t="shared" si="49"/>
        <v>1.8604669356748809</v>
      </c>
      <c r="L202">
        <f t="shared" si="50"/>
        <v>5.3924391223937711</v>
      </c>
      <c r="M202">
        <f t="shared" si="51"/>
        <v>0.20736139225679029</v>
      </c>
      <c r="N202">
        <f t="shared" si="52"/>
        <v>11.880932610270833</v>
      </c>
      <c r="O202">
        <f t="shared" si="53"/>
        <v>0</v>
      </c>
      <c r="P202">
        <f t="shared" si="47"/>
        <v>11.880932610270833</v>
      </c>
      <c r="Q202">
        <f t="shared" si="54"/>
        <v>9.2272809555115718E-3</v>
      </c>
      <c r="W202">
        <v>197</v>
      </c>
      <c r="X202">
        <f t="shared" si="48"/>
        <v>4.104166666666667</v>
      </c>
      <c r="Y202">
        <v>0</v>
      </c>
      <c r="Z202">
        <f t="shared" si="55"/>
        <v>2.8199943543076592E-14</v>
      </c>
    </row>
    <row r="203" spans="5:26" x14ac:dyDescent="0.4">
      <c r="E203">
        <v>3056.2303000000002</v>
      </c>
      <c r="F203">
        <f t="shared" si="42"/>
        <v>0.4000596107566054</v>
      </c>
      <c r="G203">
        <f t="shared" si="43"/>
        <v>-6.6027768465215075E-2</v>
      </c>
      <c r="H203">
        <f t="shared" si="44"/>
        <v>-0.1413261452096326</v>
      </c>
      <c r="I203">
        <f t="shared" si="45"/>
        <v>-0.17384272046899762</v>
      </c>
      <c r="J203">
        <f t="shared" si="46"/>
        <v>-0.23370114230176942</v>
      </c>
      <c r="K203">
        <f t="shared" si="49"/>
        <v>1.8672325664175944</v>
      </c>
      <c r="L203">
        <f t="shared" si="50"/>
        <v>5.4239682660151676</v>
      </c>
      <c r="M203">
        <f t="shared" si="51"/>
        <v>0.20249869122414133</v>
      </c>
      <c r="N203">
        <f t="shared" si="52"/>
        <v>11.60232036406614</v>
      </c>
      <c r="O203">
        <f t="shared" si="53"/>
        <v>0</v>
      </c>
      <c r="P203">
        <f t="shared" si="47"/>
        <v>11.60232036406614</v>
      </c>
      <c r="Q203">
        <f t="shared" si="54"/>
        <v>8.8892081398816783E-3</v>
      </c>
      <c r="W203">
        <v>198</v>
      </c>
      <c r="X203">
        <f t="shared" si="48"/>
        <v>4.125</v>
      </c>
      <c r="Y203">
        <v>0</v>
      </c>
      <c r="Z203">
        <f t="shared" si="55"/>
        <v>2.4281417661897601E-14</v>
      </c>
    </row>
    <row r="204" spans="5:26" x14ac:dyDescent="0.4">
      <c r="E204">
        <v>3145.8465000000001</v>
      </c>
      <c r="F204">
        <f t="shared" si="42"/>
        <v>0.41179034390504843</v>
      </c>
      <c r="G204">
        <f t="shared" si="43"/>
        <v>-7.0559858667561537E-2</v>
      </c>
      <c r="H204">
        <f t="shared" si="44"/>
        <v>-0.14795044373585975</v>
      </c>
      <c r="I204">
        <f t="shared" si="45"/>
        <v>-0.18407889744348238</v>
      </c>
      <c r="J204">
        <f t="shared" si="46"/>
        <v>-0.24585278294801771</v>
      </c>
      <c r="K204">
        <f t="shared" si="49"/>
        <v>1.8737164727113007</v>
      </c>
      <c r="L204">
        <f t="shared" si="50"/>
        <v>5.4540774978152262</v>
      </c>
      <c r="M204">
        <f t="shared" si="51"/>
        <v>0.19768179012286824</v>
      </c>
      <c r="N204">
        <f t="shared" si="52"/>
        <v>11.326332260631274</v>
      </c>
      <c r="O204">
        <f t="shared" si="53"/>
        <v>0</v>
      </c>
      <c r="P204">
        <f t="shared" si="47"/>
        <v>11.326332260631274</v>
      </c>
      <c r="Q204">
        <f t="shared" si="54"/>
        <v>8.5546320938893403E-3</v>
      </c>
      <c r="W204">
        <v>199</v>
      </c>
      <c r="X204">
        <f t="shared" si="48"/>
        <v>4.145833333333333</v>
      </c>
      <c r="Y204">
        <v>0</v>
      </c>
      <c r="Z204">
        <f t="shared" si="55"/>
        <v>2.090651202244426E-14</v>
      </c>
    </row>
    <row r="205" spans="5:26" x14ac:dyDescent="0.4">
      <c r="E205">
        <v>3238.0904</v>
      </c>
      <c r="F205">
        <f t="shared" si="42"/>
        <v>0.42386504217915139</v>
      </c>
      <c r="G205">
        <f t="shared" si="43"/>
        <v>-7.5285340558070457E-2</v>
      </c>
      <c r="H205">
        <f t="shared" si="44"/>
        <v>-0.15497921080440569</v>
      </c>
      <c r="I205">
        <f t="shared" si="45"/>
        <v>-0.19476305595210186</v>
      </c>
      <c r="J205">
        <f t="shared" si="46"/>
        <v>-0.25881036808845992</v>
      </c>
      <c r="K205">
        <f t="shared" si="49"/>
        <v>1.8799257035671406</v>
      </c>
      <c r="L205">
        <f t="shared" si="50"/>
        <v>5.4828137175245617</v>
      </c>
      <c r="M205">
        <f t="shared" si="51"/>
        <v>0.19291492387410392</v>
      </c>
      <c r="N205">
        <f t="shared" si="52"/>
        <v>11.053210943073719</v>
      </c>
      <c r="O205">
        <f t="shared" si="53"/>
        <v>0</v>
      </c>
      <c r="P205">
        <f t="shared" si="47"/>
        <v>11.053210943073719</v>
      </c>
      <c r="Q205">
        <f t="shared" si="54"/>
        <v>8.224612430185246E-3</v>
      </c>
      <c r="W205">
        <v>200</v>
      </c>
      <c r="X205">
        <f t="shared" si="48"/>
        <v>4.166666666666667</v>
      </c>
      <c r="Y205">
        <v>0</v>
      </c>
      <c r="Z205">
        <f t="shared" si="55"/>
        <v>1.7999941890310472E-14</v>
      </c>
    </row>
    <row r="206" spans="5:26" x14ac:dyDescent="0.4">
      <c r="E206">
        <v>3333.0392000000002</v>
      </c>
      <c r="F206">
        <f t="shared" si="42"/>
        <v>0.43629381103528342</v>
      </c>
      <c r="G206">
        <f t="shared" si="43"/>
        <v>-8.0206781494067902E-2</v>
      </c>
      <c r="H206">
        <f t="shared" si="44"/>
        <v>-0.16244117035356131</v>
      </c>
      <c r="I206">
        <f t="shared" si="45"/>
        <v>-0.20590296722469126</v>
      </c>
      <c r="J206">
        <f t="shared" si="46"/>
        <v>-0.27263367336381306</v>
      </c>
      <c r="K206">
        <f t="shared" si="49"/>
        <v>1.8858676220823416</v>
      </c>
      <c r="L206">
        <f t="shared" si="50"/>
        <v>5.5102240859805978</v>
      </c>
      <c r="M206">
        <f t="shared" si="51"/>
        <v>0.18820189352903105</v>
      </c>
      <c r="N206">
        <f t="shared" si="52"/>
        <v>10.783174195583959</v>
      </c>
      <c r="O206">
        <f t="shared" si="53"/>
        <v>0</v>
      </c>
      <c r="P206">
        <f t="shared" si="47"/>
        <v>10.783174195583959</v>
      </c>
      <c r="Q206">
        <f t="shared" si="54"/>
        <v>7.9000690515356013E-3</v>
      </c>
      <c r="W206">
        <v>201</v>
      </c>
      <c r="X206">
        <f t="shared" si="48"/>
        <v>4.1875</v>
      </c>
      <c r="Y206">
        <v>0</v>
      </c>
      <c r="Z206">
        <f t="shared" si="55"/>
        <v>1.5496828644805305E-14</v>
      </c>
    </row>
    <row r="207" spans="5:26" x14ac:dyDescent="0.4">
      <c r="E207">
        <v>3430.7719999999999</v>
      </c>
      <c r="F207">
        <f t="shared" si="42"/>
        <v>0.44908700463923173</v>
      </c>
      <c r="G207">
        <f t="shared" si="43"/>
        <v>-8.5325860367533091E-2</v>
      </c>
      <c r="H207">
        <f t="shared" si="44"/>
        <v>-0.17036705760137338</v>
      </c>
      <c r="I207">
        <f t="shared" si="45"/>
        <v>-0.21750466135549673</v>
      </c>
      <c r="J207">
        <f t="shared" si="46"/>
        <v>-0.28738675454123008</v>
      </c>
      <c r="K207">
        <f t="shared" si="49"/>
        <v>1.8915498031078983</v>
      </c>
      <c r="L207">
        <f t="shared" si="50"/>
        <v>5.5363556086386856</v>
      </c>
      <c r="M207">
        <f t="shared" si="51"/>
        <v>0.18354611756949479</v>
      </c>
      <c r="N207">
        <f t="shared" si="52"/>
        <v>10.51641788274406</v>
      </c>
      <c r="O207">
        <f t="shared" si="53"/>
        <v>0</v>
      </c>
      <c r="P207">
        <f t="shared" si="47"/>
        <v>10.51641788274406</v>
      </c>
      <c r="Q207">
        <f t="shared" si="54"/>
        <v>7.5817919663471187E-3</v>
      </c>
      <c r="W207">
        <v>202</v>
      </c>
      <c r="X207">
        <f t="shared" si="48"/>
        <v>4.208333333333333</v>
      </c>
      <c r="Y207">
        <v>0</v>
      </c>
      <c r="Z207">
        <f t="shared" si="55"/>
        <v>1.3341264412011486E-14</v>
      </c>
    </row>
    <row r="208" spans="5:26" x14ac:dyDescent="0.4">
      <c r="E208">
        <v>3531.3706999999999</v>
      </c>
      <c r="F208">
        <f t="shared" si="42"/>
        <v>0.46225534367592686</v>
      </c>
      <c r="G208">
        <f t="shared" si="43"/>
        <v>-9.064324763337428E-2</v>
      </c>
      <c r="H208">
        <f t="shared" si="44"/>
        <v>-0.17878980496628671</v>
      </c>
      <c r="I208">
        <f t="shared" si="45"/>
        <v>-0.22957218838170468</v>
      </c>
      <c r="J208">
        <f t="shared" si="46"/>
        <v>-0.30313832896847903</v>
      </c>
      <c r="K208">
        <f t="shared" si="49"/>
        <v>1.8969800300984758</v>
      </c>
      <c r="L208">
        <f t="shared" si="50"/>
        <v>5.5612551800960111</v>
      </c>
      <c r="M208">
        <f t="shared" si="51"/>
        <v>0.17895060905135685</v>
      </c>
      <c r="N208">
        <f t="shared" si="52"/>
        <v>10.253114639938335</v>
      </c>
      <c r="O208">
        <f t="shared" si="53"/>
        <v>0</v>
      </c>
      <c r="P208">
        <f t="shared" si="47"/>
        <v>10.253114639938335</v>
      </c>
      <c r="Q208">
        <f t="shared" si="54"/>
        <v>7.2704507780176871E-3</v>
      </c>
      <c r="W208">
        <v>203</v>
      </c>
      <c r="X208">
        <f t="shared" si="48"/>
        <v>4.229166666666667</v>
      </c>
      <c r="Y208">
        <v>0</v>
      </c>
      <c r="Z208">
        <f t="shared" si="55"/>
        <v>1.1485074231452222E-14</v>
      </c>
    </row>
    <row r="209" spans="5:26" x14ac:dyDescent="0.4">
      <c r="E209">
        <v>3634.9191000000001</v>
      </c>
      <c r="F209">
        <f t="shared" si="42"/>
        <v>0.47580979753971764</v>
      </c>
      <c r="G209">
        <f t="shared" si="43"/>
        <v>-9.6158370380698965E-2</v>
      </c>
      <c r="H209">
        <f t="shared" si="44"/>
        <v>-0.18774458495256141</v>
      </c>
      <c r="I209">
        <f t="shared" si="45"/>
        <v>-0.24210712250221367</v>
      </c>
      <c r="J209">
        <f t="shared" si="46"/>
        <v>-0.31996189227667626</v>
      </c>
      <c r="K209">
        <f t="shared" si="49"/>
        <v>1.9021661887917318</v>
      </c>
      <c r="L209">
        <f t="shared" si="50"/>
        <v>5.5849691555212555</v>
      </c>
      <c r="M209">
        <f t="shared" si="51"/>
        <v>0.17441804012852558</v>
      </c>
      <c r="N209">
        <f t="shared" si="52"/>
        <v>9.9934175703079458</v>
      </c>
      <c r="O209">
        <f t="shared" si="53"/>
        <v>0</v>
      </c>
      <c r="P209">
        <f t="shared" si="47"/>
        <v>9.9934175703079458</v>
      </c>
      <c r="Q209">
        <f t="shared" si="54"/>
        <v>6.9666044958039278E-3</v>
      </c>
      <c r="W209">
        <v>204</v>
      </c>
      <c r="X209">
        <f t="shared" si="48"/>
        <v>4.25</v>
      </c>
      <c r="Y209">
        <v>0</v>
      </c>
      <c r="Z209">
        <f t="shared" si="55"/>
        <v>9.8867486407232098E-15</v>
      </c>
    </row>
    <row r="210" spans="5:26" x14ac:dyDescent="0.4">
      <c r="E210">
        <v>3741.5038</v>
      </c>
      <c r="F210">
        <f t="shared" si="42"/>
        <v>0.48976170214409559</v>
      </c>
      <c r="G210">
        <f t="shared" si="43"/>
        <v>-0.10186924872878467</v>
      </c>
      <c r="H210">
        <f t="shared" si="44"/>
        <v>-0.1972690010194339</v>
      </c>
      <c r="I210">
        <f t="shared" si="45"/>
        <v>-0.25510823198297683</v>
      </c>
      <c r="J210">
        <f t="shared" si="46"/>
        <v>-0.33793611187464401</v>
      </c>
      <c r="K210">
        <f t="shared" si="49"/>
        <v>1.9071162675732727</v>
      </c>
      <c r="L210">
        <f t="shared" si="50"/>
        <v>5.6075434133717934</v>
      </c>
      <c r="M210">
        <f t="shared" si="51"/>
        <v>0.16995072214020546</v>
      </c>
      <c r="N210">
        <f t="shared" si="52"/>
        <v>9.7374591038343308</v>
      </c>
      <c r="O210">
        <f t="shared" si="53"/>
        <v>0</v>
      </c>
      <c r="P210">
        <f t="shared" si="47"/>
        <v>9.7374591038343308</v>
      </c>
      <c r="Q210">
        <f t="shared" si="54"/>
        <v>6.6707110889694943E-3</v>
      </c>
      <c r="W210">
        <v>205</v>
      </c>
      <c r="X210">
        <f t="shared" si="48"/>
        <v>4.270833333333333</v>
      </c>
      <c r="Y210">
        <v>0</v>
      </c>
      <c r="Z210">
        <f t="shared" si="55"/>
        <v>8.5105232742081062E-15</v>
      </c>
    </row>
    <row r="211" spans="5:26" x14ac:dyDescent="0.4">
      <c r="E211">
        <v>3851.2139000000002</v>
      </c>
      <c r="F211">
        <f t="shared" si="42"/>
        <v>0.50412272065178731</v>
      </c>
      <c r="G211">
        <f t="shared" si="43"/>
        <v>-0.10777224362203897</v>
      </c>
      <c r="H211">
        <f t="shared" si="44"/>
        <v>-0.20740317946924591</v>
      </c>
      <c r="I211">
        <f t="shared" si="45"/>
        <v>-0.26857095252133389</v>
      </c>
      <c r="J211">
        <f t="shared" si="46"/>
        <v>-0.35714503663699859</v>
      </c>
      <c r="K211">
        <f t="shared" si="49"/>
        <v>1.9118382938866676</v>
      </c>
      <c r="L211">
        <f t="shared" si="50"/>
        <v>5.629023124464557</v>
      </c>
      <c r="M211">
        <f t="shared" si="51"/>
        <v>0.16555064220082416</v>
      </c>
      <c r="N211">
        <f t="shared" si="52"/>
        <v>9.4853530937876034</v>
      </c>
      <c r="O211">
        <f t="shared" si="53"/>
        <v>0</v>
      </c>
      <c r="P211">
        <f t="shared" si="47"/>
        <v>9.4853530937876034</v>
      </c>
      <c r="Q211">
        <f t="shared" si="54"/>
        <v>6.3831358494069283E-3</v>
      </c>
      <c r="W211">
        <v>206</v>
      </c>
      <c r="X211">
        <f t="shared" si="48"/>
        <v>4.291666666666667</v>
      </c>
      <c r="Y211">
        <v>0</v>
      </c>
      <c r="Z211">
        <f t="shared" si="55"/>
        <v>7.3255852772552595E-15</v>
      </c>
    </row>
    <row r="212" spans="5:26" x14ac:dyDescent="0.4">
      <c r="E212">
        <v>3964.1408999999999</v>
      </c>
      <c r="F212">
        <f t="shared" si="42"/>
        <v>0.51890483038478452</v>
      </c>
      <c r="G212">
        <f t="shared" si="43"/>
        <v>-0.1138617867751377</v>
      </c>
      <c r="H212">
        <f t="shared" si="44"/>
        <v>-0.21818987198347783</v>
      </c>
      <c r="I212">
        <f t="shared" si="45"/>
        <v>-0.28248682462456998</v>
      </c>
      <c r="J212">
        <f t="shared" si="46"/>
        <v>-0.37767832589078143</v>
      </c>
      <c r="K212">
        <f t="shared" si="49"/>
        <v>1.9163402901763205</v>
      </c>
      <c r="L212">
        <f t="shared" si="50"/>
        <v>5.6494526107548451</v>
      </c>
      <c r="M212">
        <f t="shared" si="51"/>
        <v>0.16121948818771514</v>
      </c>
      <c r="N212">
        <f t="shared" si="52"/>
        <v>9.237196248415307</v>
      </c>
      <c r="O212">
        <f t="shared" si="53"/>
        <v>0</v>
      </c>
      <c r="P212">
        <f t="shared" si="47"/>
        <v>9.237196248415307</v>
      </c>
      <c r="Q212">
        <f t="shared" si="54"/>
        <v>6.1041608338006249E-3</v>
      </c>
      <c r="W212">
        <v>207</v>
      </c>
      <c r="X212">
        <f t="shared" si="48"/>
        <v>4.3125</v>
      </c>
      <c r="Y212">
        <v>0</v>
      </c>
      <c r="Z212">
        <f t="shared" si="55"/>
        <v>6.3053891048252459E-15</v>
      </c>
    </row>
    <row r="213" spans="5:26" x14ac:dyDescent="0.4">
      <c r="E213">
        <v>4080.3791999999999</v>
      </c>
      <c r="F213">
        <f t="shared" si="42"/>
        <v>0.5341203882741915</v>
      </c>
      <c r="G213">
        <f t="shared" si="43"/>
        <v>-0.12013011241189231</v>
      </c>
      <c r="H213">
        <f t="shared" si="44"/>
        <v>-0.22967461062968109</v>
      </c>
      <c r="I213">
        <f t="shared" si="45"/>
        <v>-0.29684294071365069</v>
      </c>
      <c r="J213">
        <f t="shared" si="46"/>
        <v>-0.39963157832706653</v>
      </c>
      <c r="K213">
        <f t="shared" si="49"/>
        <v>1.9206302577115792</v>
      </c>
      <c r="L213">
        <f t="shared" si="50"/>
        <v>5.6688753296023098</v>
      </c>
      <c r="M213">
        <f t="shared" si="51"/>
        <v>0.15695865038599965</v>
      </c>
      <c r="N213">
        <f t="shared" si="52"/>
        <v>8.9930682251872103</v>
      </c>
      <c r="O213">
        <f t="shared" si="53"/>
        <v>0</v>
      </c>
      <c r="P213">
        <f t="shared" si="47"/>
        <v>8.9930682251872103</v>
      </c>
      <c r="Q213">
        <f t="shared" si="54"/>
        <v>5.8339927360932173E-3</v>
      </c>
      <c r="W213">
        <v>208</v>
      </c>
      <c r="X213">
        <f t="shared" si="48"/>
        <v>4.333333333333333</v>
      </c>
      <c r="Y213">
        <v>0</v>
      </c>
      <c r="Z213">
        <f t="shared" si="55"/>
        <v>5.4270666631686435E-15</v>
      </c>
    </row>
    <row r="214" spans="5:26" x14ac:dyDescent="0.4">
      <c r="E214">
        <v>4200.0259999999998</v>
      </c>
      <c r="F214">
        <f t="shared" si="42"/>
        <v>0.5497821177702551</v>
      </c>
      <c r="G214">
        <f t="shared" si="43"/>
        <v>-0.12656692325064056</v>
      </c>
      <c r="H214">
        <f t="shared" si="44"/>
        <v>-0.24190580230300784</v>
      </c>
      <c r="I214">
        <f t="shared" si="45"/>
        <v>-0.31162124840384398</v>
      </c>
      <c r="J214">
        <f t="shared" si="46"/>
        <v>-0.42310654622639854</v>
      </c>
      <c r="K214">
        <f t="shared" si="49"/>
        <v>1.9247161368998718</v>
      </c>
      <c r="L214">
        <f t="shared" si="50"/>
        <v>5.6873337494262222</v>
      </c>
      <c r="M214">
        <f t="shared" si="51"/>
        <v>0.15276924768997846</v>
      </c>
      <c r="N214">
        <f t="shared" si="52"/>
        <v>8.7530331320244663</v>
      </c>
      <c r="O214">
        <f t="shared" si="53"/>
        <v>0</v>
      </c>
      <c r="P214">
        <f t="shared" si="47"/>
        <v>8.7530331320244663</v>
      </c>
      <c r="Q214">
        <f t="shared" si="54"/>
        <v>5.5727704182166916E-3</v>
      </c>
      <c r="W214">
        <v>209</v>
      </c>
      <c r="X214">
        <f t="shared" si="48"/>
        <v>4.354166666666667</v>
      </c>
      <c r="Y214">
        <v>0</v>
      </c>
      <c r="Z214">
        <f t="shared" si="55"/>
        <v>4.6709188160367604E-15</v>
      </c>
    </row>
    <row r="215" spans="5:26" x14ac:dyDescent="0.4">
      <c r="E215">
        <v>4323.1809999999996</v>
      </c>
      <c r="F215">
        <f t="shared" si="42"/>
        <v>0.56590306957245717</v>
      </c>
      <c r="G215">
        <f t="shared" si="43"/>
        <v>-0.1331590093483912</v>
      </c>
      <c r="H215">
        <f t="shared" si="44"/>
        <v>-0.25493478874546838</v>
      </c>
      <c r="I215">
        <f t="shared" si="45"/>
        <v>-0.32679775222572893</v>
      </c>
      <c r="J215">
        <f t="shared" si="46"/>
        <v>-0.44821128208974836</v>
      </c>
      <c r="K215">
        <f t="shared" si="49"/>
        <v>1.9286057682339677</v>
      </c>
      <c r="L215">
        <f t="shared" si="50"/>
        <v>5.7048692270257364</v>
      </c>
      <c r="M215">
        <f t="shared" si="51"/>
        <v>0.14865215813219601</v>
      </c>
      <c r="N215">
        <f t="shared" si="52"/>
        <v>8.51714127648615</v>
      </c>
      <c r="O215">
        <f t="shared" si="53"/>
        <v>0</v>
      </c>
      <c r="P215">
        <f t="shared" si="47"/>
        <v>8.51714127648615</v>
      </c>
      <c r="Q215">
        <f t="shared" si="54"/>
        <v>5.3205728900418345E-3</v>
      </c>
      <c r="W215">
        <v>210</v>
      </c>
      <c r="X215">
        <f t="shared" si="48"/>
        <v>4.375</v>
      </c>
      <c r="Y215">
        <v>0</v>
      </c>
      <c r="Z215">
        <f t="shared" si="55"/>
        <v>4.019977057758066E-15</v>
      </c>
    </row>
    <row r="216" spans="5:26" x14ac:dyDescent="0.4">
      <c r="E216">
        <v>4449.9472999999998</v>
      </c>
      <c r="F216">
        <f t="shared" si="42"/>
        <v>0.58249673943923896</v>
      </c>
      <c r="G216">
        <f t="shared" si="43"/>
        <v>-0.13988989192744117</v>
      </c>
      <c r="H216">
        <f t="shared" si="44"/>
        <v>-0.26881601886360573</v>
      </c>
      <c r="I216">
        <f t="shared" si="45"/>
        <v>-0.34234178051709985</v>
      </c>
      <c r="J216">
        <f t="shared" si="46"/>
        <v>-0.47506050031378533</v>
      </c>
      <c r="K216">
        <f t="shared" si="49"/>
        <v>1.9323068954999907</v>
      </c>
      <c r="L216">
        <f t="shared" si="50"/>
        <v>5.7215220734463941</v>
      </c>
      <c r="M216">
        <f t="shared" si="51"/>
        <v>0.14460800811907726</v>
      </c>
      <c r="N216">
        <f t="shared" si="52"/>
        <v>8.2854285490166681</v>
      </c>
      <c r="O216">
        <f t="shared" si="53"/>
        <v>0</v>
      </c>
      <c r="P216">
        <f t="shared" si="47"/>
        <v>8.2854285490166681</v>
      </c>
      <c r="Q216">
        <f t="shared" si="54"/>
        <v>5.0774256659143957E-3</v>
      </c>
      <c r="W216">
        <v>211</v>
      </c>
      <c r="X216">
        <f t="shared" si="48"/>
        <v>4.395833333333333</v>
      </c>
      <c r="Y216">
        <v>0</v>
      </c>
      <c r="Z216">
        <f t="shared" si="55"/>
        <v>3.4596256926846859E-15</v>
      </c>
    </row>
    <row r="217" spans="5:26" x14ac:dyDescent="0.4">
      <c r="E217">
        <v>4580.4305999999997</v>
      </c>
      <c r="F217">
        <f t="shared" si="42"/>
        <v>0.59957696346824529</v>
      </c>
      <c r="G217">
        <f t="shared" si="43"/>
        <v>-0.14673933343274714</v>
      </c>
      <c r="H217">
        <f t="shared" si="44"/>
        <v>-0.28360702671346649</v>
      </c>
      <c r="I217">
        <f t="shared" si="45"/>
        <v>-0.35821495297555139</v>
      </c>
      <c r="J217">
        <f t="shared" si="46"/>
        <v>-0.50377556339229379</v>
      </c>
      <c r="K217">
        <f t="shared" si="49"/>
        <v>1.9358271166181029</v>
      </c>
      <c r="L217">
        <f t="shared" si="50"/>
        <v>5.7373313812308915</v>
      </c>
      <c r="M217">
        <f t="shared" si="51"/>
        <v>0.14063721903803472</v>
      </c>
      <c r="N217">
        <f t="shared" si="52"/>
        <v>8.0579190933363005</v>
      </c>
      <c r="O217">
        <f t="shared" si="53"/>
        <v>0</v>
      </c>
      <c r="P217">
        <f t="shared" si="47"/>
        <v>8.0579190933363005</v>
      </c>
      <c r="Q217">
        <f t="shared" si="54"/>
        <v>4.843307229532392E-3</v>
      </c>
      <c r="W217">
        <v>212</v>
      </c>
      <c r="X217">
        <f t="shared" si="48"/>
        <v>4.416666666666667</v>
      </c>
      <c r="Y217">
        <v>0</v>
      </c>
      <c r="Z217">
        <f t="shared" si="55"/>
        <v>2.9772761872585747E-15</v>
      </c>
    </row>
    <row r="218" spans="5:26" x14ac:dyDescent="0.4">
      <c r="E218">
        <v>4714.7401</v>
      </c>
      <c r="F218">
        <f t="shared" si="42"/>
        <v>0.61715803590605034</v>
      </c>
      <c r="G218">
        <f t="shared" si="43"/>
        <v>-0.15368289224109377</v>
      </c>
      <c r="H218">
        <f t="shared" si="44"/>
        <v>-0.29936857042641574</v>
      </c>
      <c r="I218">
        <f t="shared" si="45"/>
        <v>-0.37437026028659415</v>
      </c>
      <c r="J218">
        <f t="shared" si="46"/>
        <v>-0.53448477655326032</v>
      </c>
      <c r="K218">
        <f t="shared" si="49"/>
        <v>1.9391738897202657</v>
      </c>
      <c r="L218">
        <f t="shared" si="50"/>
        <v>5.7523350981278174</v>
      </c>
      <c r="M218">
        <f t="shared" si="51"/>
        <v>0.13673999736275189</v>
      </c>
      <c r="N218">
        <f t="shared" si="52"/>
        <v>7.8346247395156903</v>
      </c>
      <c r="O218">
        <f t="shared" si="53"/>
        <v>0</v>
      </c>
      <c r="P218">
        <f t="shared" si="47"/>
        <v>7.8346247395156903</v>
      </c>
      <c r="Q218">
        <f t="shared" si="54"/>
        <v>4.6181550370311721E-3</v>
      </c>
      <c r="W218">
        <v>213</v>
      </c>
      <c r="X218">
        <f t="shared" si="48"/>
        <v>4.4375</v>
      </c>
      <c r="Y218">
        <v>0</v>
      </c>
      <c r="Z218">
        <f t="shared" si="55"/>
        <v>2.5620865059816416E-15</v>
      </c>
    </row>
    <row r="219" spans="5:26" x14ac:dyDescent="0.4">
      <c r="E219">
        <v>4852.9877999999999</v>
      </c>
      <c r="F219">
        <f t="shared" si="42"/>
        <v>0.63525461751837053</v>
      </c>
      <c r="G219">
        <f t="shared" si="43"/>
        <v>-0.16069134390110951</v>
      </c>
      <c r="H219">
        <f t="shared" si="44"/>
        <v>-0.31616456616908284</v>
      </c>
      <c r="I219">
        <f t="shared" si="45"/>
        <v>-0.39075084507887015</v>
      </c>
      <c r="J219">
        <f t="shared" si="46"/>
        <v>-0.56732328247811137</v>
      </c>
      <c r="K219">
        <f t="shared" si="49"/>
        <v>1.9423544966106883</v>
      </c>
      <c r="L219">
        <f t="shared" si="50"/>
        <v>5.7665699066186331</v>
      </c>
      <c r="M219">
        <f t="shared" si="51"/>
        <v>0.1329163741765611</v>
      </c>
      <c r="N219">
        <f t="shared" si="52"/>
        <v>7.6155472684985943</v>
      </c>
      <c r="O219">
        <f t="shared" si="53"/>
        <v>0</v>
      </c>
      <c r="P219">
        <f t="shared" si="47"/>
        <v>7.6155472684985943</v>
      </c>
      <c r="Q219">
        <f t="shared" si="54"/>
        <v>4.4018709215635759E-3</v>
      </c>
      <c r="W219">
        <v>214</v>
      </c>
      <c r="X219">
        <f t="shared" si="48"/>
        <v>4.458333333333333</v>
      </c>
      <c r="Y219">
        <v>0</v>
      </c>
      <c r="Z219">
        <f t="shared" si="55"/>
        <v>2.2047192307090587E-15</v>
      </c>
    </row>
    <row r="220" spans="5:26" x14ac:dyDescent="0.4">
      <c r="E220">
        <v>4995.2893000000004</v>
      </c>
      <c r="F220">
        <f t="shared" si="42"/>
        <v>0.65388184030982088</v>
      </c>
      <c r="G220">
        <f t="shared" si="43"/>
        <v>-0.16773012827497058</v>
      </c>
      <c r="H220">
        <f t="shared" si="44"/>
        <v>-0.33406216112427678</v>
      </c>
      <c r="I220">
        <f t="shared" si="45"/>
        <v>-0.40728885406282933</v>
      </c>
      <c r="J220">
        <f t="shared" si="46"/>
        <v>-0.60243322281151102</v>
      </c>
      <c r="K220">
        <f t="shared" si="49"/>
        <v>1.9453760481997302</v>
      </c>
      <c r="L220">
        <f t="shared" si="50"/>
        <v>5.7800712892993396</v>
      </c>
      <c r="M220">
        <f t="shared" si="51"/>
        <v>0.12916619907911686</v>
      </c>
      <c r="N220">
        <f t="shared" si="52"/>
        <v>7.4006780629799769</v>
      </c>
      <c r="O220">
        <f t="shared" si="53"/>
        <v>0</v>
      </c>
      <c r="P220">
        <f t="shared" si="47"/>
        <v>7.4006780629799769</v>
      </c>
      <c r="Q220">
        <f t="shared" si="54"/>
        <v>4.1943261611323817E-3</v>
      </c>
      <c r="W220">
        <v>215</v>
      </c>
      <c r="X220">
        <f t="shared" si="48"/>
        <v>4.479166666666667</v>
      </c>
      <c r="Y220">
        <v>0</v>
      </c>
      <c r="Z220">
        <f t="shared" si="55"/>
        <v>1.8971331153549282E-15</v>
      </c>
    </row>
    <row r="221" spans="5:26" x14ac:dyDescent="0.4">
      <c r="E221">
        <v>5141.7633999999998</v>
      </c>
      <c r="F221">
        <f t="shared" si="42"/>
        <v>0.67305525516403653</v>
      </c>
      <c r="G221">
        <f t="shared" si="43"/>
        <v>-0.17475867931404832</v>
      </c>
      <c r="H221">
        <f t="shared" si="44"/>
        <v>-0.35313162540307652</v>
      </c>
      <c r="I221">
        <f t="shared" si="45"/>
        <v>-0.42390402903730812</v>
      </c>
      <c r="J221">
        <f t="shared" si="46"/>
        <v>-0.63996354262419319</v>
      </c>
      <c r="K221">
        <f t="shared" si="49"/>
        <v>1.9482454621242458</v>
      </c>
      <c r="L221">
        <f t="shared" si="50"/>
        <v>5.79287346697385</v>
      </c>
      <c r="M221">
        <f t="shared" si="51"/>
        <v>0.12548916833123291</v>
      </c>
      <c r="N221">
        <f t="shared" si="52"/>
        <v>7.1899997199863934</v>
      </c>
      <c r="O221">
        <f t="shared" si="53"/>
        <v>0</v>
      </c>
      <c r="P221">
        <f t="shared" si="47"/>
        <v>7.1899997199863934</v>
      </c>
      <c r="Q221">
        <f t="shared" si="54"/>
        <v>3.9953658662290658E-3</v>
      </c>
      <c r="W221">
        <v>216</v>
      </c>
      <c r="X221">
        <f t="shared" si="48"/>
        <v>4.5</v>
      </c>
      <c r="Y221">
        <v>0</v>
      </c>
      <c r="Z221">
        <f t="shared" si="55"/>
        <v>1.6324034638207944E-15</v>
      </c>
    </row>
    <row r="222" spans="5:26" x14ac:dyDescent="0.4">
      <c r="E222">
        <v>5292.5325000000003</v>
      </c>
      <c r="F222">
        <f t="shared" si="42"/>
        <v>0.69279088420355095</v>
      </c>
      <c r="G222">
        <f t="shared" si="43"/>
        <v>-0.18172973720952834</v>
      </c>
      <c r="H222">
        <f t="shared" si="44"/>
        <v>-0.37344629181201705</v>
      </c>
      <c r="I222">
        <f t="shared" si="45"/>
        <v>-0.44050226969832817</v>
      </c>
      <c r="J222">
        <f t="shared" si="46"/>
        <v>-0.68006988323302409</v>
      </c>
      <c r="K222">
        <f t="shared" si="49"/>
        <v>1.9509694612361947</v>
      </c>
      <c r="L222">
        <f t="shared" si="50"/>
        <v>5.8050094276606687</v>
      </c>
      <c r="M222">
        <f t="shared" si="51"/>
        <v>0.12188482992026106</v>
      </c>
      <c r="N222">
        <f t="shared" si="52"/>
        <v>6.983486341100817</v>
      </c>
      <c r="O222">
        <f t="shared" si="53"/>
        <v>0</v>
      </c>
      <c r="P222">
        <f t="shared" si="47"/>
        <v>6.983486341100817</v>
      </c>
      <c r="Q222">
        <f t="shared" si="54"/>
        <v>3.8048132852298981E-3</v>
      </c>
      <c r="W222">
        <v>217</v>
      </c>
      <c r="X222">
        <f t="shared" si="48"/>
        <v>4.520833333333333</v>
      </c>
      <c r="Y222">
        <v>0</v>
      </c>
      <c r="Z222">
        <f t="shared" si="55"/>
        <v>1.4045673537238634E-15</v>
      </c>
    </row>
    <row r="223" spans="5:26" x14ac:dyDescent="0.4">
      <c r="E223">
        <v>5447.7224999999999</v>
      </c>
      <c r="F223">
        <f t="shared" si="42"/>
        <v>0.71310520769982588</v>
      </c>
      <c r="G223">
        <f t="shared" si="43"/>
        <v>-0.18858857509512528</v>
      </c>
      <c r="H223">
        <f t="shared" si="44"/>
        <v>-0.39508237473856755</v>
      </c>
      <c r="I223">
        <f t="shared" si="45"/>
        <v>-0.45697400993112303</v>
      </c>
      <c r="J223">
        <f t="shared" si="46"/>
        <v>-0.72291423197765692</v>
      </c>
      <c r="K223">
        <f t="shared" si="49"/>
        <v>1.9535545631833711</v>
      </c>
      <c r="L223">
        <f t="shared" si="50"/>
        <v>5.8165109132997728</v>
      </c>
      <c r="M223">
        <f t="shared" si="51"/>
        <v>0.11835260120983859</v>
      </c>
      <c r="N223">
        <f t="shared" si="52"/>
        <v>6.7811045437186719</v>
      </c>
      <c r="O223">
        <f t="shared" si="53"/>
        <v>0</v>
      </c>
      <c r="P223">
        <f t="shared" si="47"/>
        <v>6.7811045437186719</v>
      </c>
      <c r="Q223">
        <f t="shared" si="54"/>
        <v>3.6224734802168248E-3</v>
      </c>
      <c r="W223">
        <v>218</v>
      </c>
      <c r="X223">
        <f t="shared" si="48"/>
        <v>4.541666666666667</v>
      </c>
      <c r="Y223">
        <v>0</v>
      </c>
      <c r="Z223">
        <f t="shared" si="55"/>
        <v>1.2084902761267464E-15</v>
      </c>
    </row>
    <row r="224" spans="5:26" x14ac:dyDescent="0.4">
      <c r="E224">
        <v>5607.4630999999999</v>
      </c>
      <c r="F224">
        <f t="shared" si="42"/>
        <v>0.73401520334316028</v>
      </c>
      <c r="G224">
        <f t="shared" si="43"/>
        <v>-0.19527218175733618</v>
      </c>
      <c r="H224">
        <f t="shared" si="44"/>
        <v>-0.41811877299810152</v>
      </c>
      <c r="I224">
        <f t="shared" si="45"/>
        <v>-0.47319250573913807</v>
      </c>
      <c r="J224">
        <f t="shared" si="46"/>
        <v>-0.76866453373872767</v>
      </c>
      <c r="K224">
        <f t="shared" si="49"/>
        <v>1.956007079267047</v>
      </c>
      <c r="L224">
        <f t="shared" si="50"/>
        <v>5.8274084454432149</v>
      </c>
      <c r="M224">
        <f t="shared" si="51"/>
        <v>0.11489177606375733</v>
      </c>
      <c r="N224">
        <f t="shared" si="52"/>
        <v>6.5828138692154692</v>
      </c>
      <c r="O224">
        <f t="shared" si="53"/>
        <v>0</v>
      </c>
      <c r="P224">
        <f t="shared" si="47"/>
        <v>6.5828138692154692</v>
      </c>
      <c r="Q224">
        <f t="shared" si="54"/>
        <v>3.4481367240110704E-3</v>
      </c>
      <c r="W224">
        <v>219</v>
      </c>
      <c r="X224">
        <f t="shared" si="48"/>
        <v>4.5625</v>
      </c>
      <c r="Y224">
        <v>0</v>
      </c>
      <c r="Z224">
        <f t="shared" si="55"/>
        <v>1.0397512338835486E-15</v>
      </c>
    </row>
    <row r="225" spans="5:26" x14ac:dyDescent="0.4">
      <c r="E225">
        <v>5771.8876</v>
      </c>
      <c r="F225">
        <f t="shared" si="42"/>
        <v>0.75553832006275101</v>
      </c>
      <c r="G225">
        <f t="shared" si="43"/>
        <v>-0.20170835852637814</v>
      </c>
      <c r="H225">
        <f t="shared" si="44"/>
        <v>-0.44263672124553288</v>
      </c>
      <c r="I225">
        <f t="shared" si="45"/>
        <v>-0.48901193493476375</v>
      </c>
      <c r="J225">
        <f t="shared" si="46"/>
        <v>-0.81749399514926258</v>
      </c>
      <c r="K225">
        <f t="shared" si="49"/>
        <v>1.9583331065251735</v>
      </c>
      <c r="L225">
        <f t="shared" si="50"/>
        <v>5.8377313185090749</v>
      </c>
      <c r="M225">
        <f t="shared" si="51"/>
        <v>0.11150154260785561</v>
      </c>
      <c r="N225">
        <f t="shared" si="52"/>
        <v>6.3885678006282491</v>
      </c>
      <c r="O225">
        <f t="shared" si="53"/>
        <v>0</v>
      </c>
      <c r="P225">
        <f t="shared" si="47"/>
        <v>6.3885678006282491</v>
      </c>
      <c r="Q225">
        <f t="shared" si="54"/>
        <v>3.2815815936328078E-3</v>
      </c>
      <c r="W225">
        <v>220</v>
      </c>
      <c r="X225">
        <f t="shared" si="48"/>
        <v>4.583333333333333</v>
      </c>
      <c r="Y225">
        <v>0</v>
      </c>
      <c r="Z225">
        <f t="shared" si="55"/>
        <v>8.9454374871956185E-16</v>
      </c>
    </row>
    <row r="226" spans="5:26" x14ac:dyDescent="0.4">
      <c r="E226">
        <v>5941.1334999999999</v>
      </c>
      <c r="F226">
        <f t="shared" si="42"/>
        <v>0.77769255656650893</v>
      </c>
      <c r="G226">
        <f t="shared" si="43"/>
        <v>-0.20781478466575409</v>
      </c>
      <c r="H226">
        <f t="shared" si="44"/>
        <v>-0.46871946239793238</v>
      </c>
      <c r="I226">
        <f t="shared" si="45"/>
        <v>-0.50426544009073004</v>
      </c>
      <c r="J226">
        <f t="shared" si="46"/>
        <v>-0.86958042235141675</v>
      </c>
      <c r="K226">
        <f t="shared" si="49"/>
        <v>1.9605385332855636</v>
      </c>
      <c r="L226">
        <f t="shared" si="50"/>
        <v>5.8475076506927062</v>
      </c>
      <c r="M226">
        <f t="shared" si="51"/>
        <v>0.10818098313193847</v>
      </c>
      <c r="N226">
        <f t="shared" si="52"/>
        <v>6.1983137570360247</v>
      </c>
      <c r="O226">
        <f t="shared" si="53"/>
        <v>0</v>
      </c>
      <c r="P226">
        <f t="shared" si="47"/>
        <v>6.1983137570360247</v>
      </c>
      <c r="Q226">
        <f t="shared" si="54"/>
        <v>3.1225775893114456E-3</v>
      </c>
      <c r="W226">
        <v>221</v>
      </c>
      <c r="X226">
        <f t="shared" si="48"/>
        <v>4.604166666666667</v>
      </c>
      <c r="Y226">
        <v>0</v>
      </c>
      <c r="Z226">
        <f t="shared" si="55"/>
        <v>7.69590578648505E-16</v>
      </c>
    </row>
    <row r="227" spans="5:26" x14ac:dyDescent="0.4">
      <c r="E227">
        <v>6115.3420999999998</v>
      </c>
      <c r="F227">
        <f t="shared" si="42"/>
        <v>0.80049640898118246</v>
      </c>
      <c r="G227">
        <f t="shared" si="43"/>
        <v>-0.21349797872744425</v>
      </c>
      <c r="H227">
        <f t="shared" si="44"/>
        <v>-0.49645166243822092</v>
      </c>
      <c r="I227">
        <f t="shared" si="45"/>
        <v>-0.51876293730677836</v>
      </c>
      <c r="J227">
        <f t="shared" si="46"/>
        <v>-0.92510503671211963</v>
      </c>
      <c r="K227">
        <f t="shared" si="49"/>
        <v>1.9626290312281842</v>
      </c>
      <c r="L227">
        <f t="shared" si="50"/>
        <v>5.8567643728888328</v>
      </c>
      <c r="M227">
        <f t="shared" si="51"/>
        <v>0.104929094411498</v>
      </c>
      <c r="N227">
        <f t="shared" si="52"/>
        <v>6.0119942579085883</v>
      </c>
      <c r="O227">
        <f t="shared" si="53"/>
        <v>0</v>
      </c>
      <c r="P227">
        <f t="shared" si="47"/>
        <v>6.0119942579085883</v>
      </c>
      <c r="Q227">
        <f t="shared" si="54"/>
        <v>2.9708875695165396E-3</v>
      </c>
      <c r="W227">
        <v>222</v>
      </c>
      <c r="X227">
        <f t="shared" si="48"/>
        <v>4.625</v>
      </c>
      <c r="Y227">
        <v>0</v>
      </c>
      <c r="Z227">
        <f t="shared" si="55"/>
        <v>6.6207025048176227E-16</v>
      </c>
    </row>
    <row r="228" spans="5:26" x14ac:dyDescent="0.4">
      <c r="E228">
        <v>6294.6589000000004</v>
      </c>
      <c r="F228">
        <f t="shared" si="42"/>
        <v>0.82396892321223369</v>
      </c>
      <c r="G228">
        <f t="shared" si="43"/>
        <v>-0.21865223058863603</v>
      </c>
      <c r="H228">
        <f t="shared" si="44"/>
        <v>-0.52591881514766381</v>
      </c>
      <c r="I228">
        <f t="shared" si="45"/>
        <v>-0.53228887234266542</v>
      </c>
      <c r="J228">
        <f t="shared" si="46"/>
        <v>-0.98425125918849532</v>
      </c>
      <c r="K228">
        <f t="shared" si="49"/>
        <v>1.964610060131841</v>
      </c>
      <c r="L228">
        <f t="shared" si="50"/>
        <v>5.8655272719566751</v>
      </c>
      <c r="M228">
        <f t="shared" si="51"/>
        <v>0.10174479060429542</v>
      </c>
      <c r="N228">
        <f t="shared" si="52"/>
        <v>5.8295470890684404</v>
      </c>
      <c r="O228">
        <f t="shared" si="53"/>
        <v>0</v>
      </c>
      <c r="P228">
        <f t="shared" si="47"/>
        <v>5.8295470890684404</v>
      </c>
      <c r="Q228">
        <f t="shared" si="54"/>
        <v>2.8262699937910535E-3</v>
      </c>
      <c r="W228">
        <v>223</v>
      </c>
      <c r="X228">
        <f t="shared" si="48"/>
        <v>4.645833333333333</v>
      </c>
      <c r="Y228">
        <v>0</v>
      </c>
      <c r="Z228">
        <f t="shared" si="55"/>
        <v>5.6955377362824323E-16</v>
      </c>
    </row>
    <row r="229" spans="5:26" x14ac:dyDescent="0.4">
      <c r="E229">
        <v>6479.2336999999998</v>
      </c>
      <c r="F229">
        <f t="shared" si="42"/>
        <v>0.84812970803380894</v>
      </c>
      <c r="G229">
        <f t="shared" si="43"/>
        <v>-0.22315846319077082</v>
      </c>
      <c r="H229">
        <f t="shared" si="44"/>
        <v>-0.55720645674527203</v>
      </c>
      <c r="I229">
        <f t="shared" si="45"/>
        <v>-0.54459982251019912</v>
      </c>
      <c r="J229">
        <f t="shared" si="46"/>
        <v>-1.0472031034024238</v>
      </c>
      <c r="K229">
        <f t="shared" si="49"/>
        <v>1.9664868689118553</v>
      </c>
      <c r="L229">
        <f t="shared" si="50"/>
        <v>5.8738210156459232</v>
      </c>
      <c r="M229">
        <f t="shared" si="51"/>
        <v>9.8626912048892734E-2</v>
      </c>
      <c r="N229">
        <f t="shared" si="52"/>
        <v>5.6509058068095204</v>
      </c>
      <c r="O229">
        <f t="shared" si="53"/>
        <v>0</v>
      </c>
      <c r="P229">
        <f t="shared" si="47"/>
        <v>5.6509058068095204</v>
      </c>
      <c r="Q229">
        <f t="shared" si="54"/>
        <v>2.6884806812877888E-3</v>
      </c>
      <c r="W229">
        <v>224</v>
      </c>
      <c r="X229">
        <f t="shared" si="48"/>
        <v>4.666666666666667</v>
      </c>
      <c r="Y229">
        <v>0</v>
      </c>
      <c r="Z229">
        <f t="shared" si="55"/>
        <v>4.8995012684443665E-16</v>
      </c>
    </row>
    <row r="230" spans="5:26" x14ac:dyDescent="0.4">
      <c r="E230">
        <v>6669.2206999999999</v>
      </c>
      <c r="F230">
        <f t="shared" si="42"/>
        <v>0.87299894817870749</v>
      </c>
      <c r="G230">
        <f t="shared" si="43"/>
        <v>-0.22688304345102273</v>
      </c>
      <c r="H230">
        <f t="shared" si="44"/>
        <v>-0.59039921170999088</v>
      </c>
      <c r="I230">
        <f t="shared" si="45"/>
        <v>-0.55542198884101412</v>
      </c>
      <c r="J230">
        <f t="shared" si="46"/>
        <v>-1.1141432172482895</v>
      </c>
      <c r="K230">
        <f t="shared" si="49"/>
        <v>1.9682644975987651</v>
      </c>
      <c r="L230">
        <f t="shared" si="50"/>
        <v>5.8816691799664635</v>
      </c>
      <c r="M230">
        <f t="shared" si="51"/>
        <v>9.5574233325821822E-2</v>
      </c>
      <c r="N230">
        <f t="shared" si="52"/>
        <v>5.4760001997681718</v>
      </c>
      <c r="O230">
        <f t="shared" si="53"/>
        <v>0</v>
      </c>
      <c r="P230">
        <f t="shared" si="47"/>
        <v>5.4760001997681718</v>
      </c>
      <c r="Q230">
        <f t="shared" si="54"/>
        <v>2.5572744895608138E-3</v>
      </c>
      <c r="W230">
        <v>225</v>
      </c>
      <c r="X230">
        <f t="shared" si="48"/>
        <v>4.6875</v>
      </c>
      <c r="Y230">
        <v>0</v>
      </c>
      <c r="Z230">
        <f t="shared" si="55"/>
        <v>4.2145930401195041E-16</v>
      </c>
    </row>
    <row r="231" spans="5:26" x14ac:dyDescent="0.4">
      <c r="E231">
        <v>6864.7785999999996</v>
      </c>
      <c r="F231">
        <f t="shared" si="42"/>
        <v>0.89859741742835109</v>
      </c>
      <c r="G231">
        <f t="shared" si="43"/>
        <v>-0.2296765517317072</v>
      </c>
      <c r="H231">
        <f t="shared" si="44"/>
        <v>-0.62557964657544052</v>
      </c>
      <c r="I231">
        <f t="shared" si="45"/>
        <v>-0.56444859776816225</v>
      </c>
      <c r="J231">
        <f t="shared" si="46"/>
        <v>-1.1852505243932554</v>
      </c>
      <c r="K231">
        <f t="shared" si="49"/>
        <v>1.9699477801220813</v>
      </c>
      <c r="L231">
        <f t="shared" si="50"/>
        <v>5.8890942785068745</v>
      </c>
      <c r="M231">
        <f t="shared" si="51"/>
        <v>9.2585470606810993E-2</v>
      </c>
      <c r="N231">
        <f t="shared" si="52"/>
        <v>5.304756710002807</v>
      </c>
      <c r="O231">
        <f t="shared" si="53"/>
        <v>0</v>
      </c>
      <c r="P231">
        <f t="shared" si="47"/>
        <v>5.304756710002807</v>
      </c>
      <c r="Q231">
        <f t="shared" si="54"/>
        <v>2.4324067729268261E-3</v>
      </c>
      <c r="W231">
        <v>226</v>
      </c>
      <c r="X231">
        <f t="shared" si="48"/>
        <v>4.708333333333333</v>
      </c>
      <c r="Y231">
        <v>0</v>
      </c>
      <c r="Z231">
        <f t="shared" si="55"/>
        <v>3.6253187265802151E-16</v>
      </c>
    </row>
    <row r="232" spans="5:26" x14ac:dyDescent="0.4">
      <c r="E232">
        <v>7066.0707000000002</v>
      </c>
      <c r="F232">
        <f t="shared" si="42"/>
        <v>0.92494649170275367</v>
      </c>
      <c r="G232">
        <f t="shared" si="43"/>
        <v>-0.23137252267257491</v>
      </c>
      <c r="H232">
        <f t="shared" si="44"/>
        <v>-0.66282690657510701</v>
      </c>
      <c r="I232">
        <f t="shared" si="45"/>
        <v>-0.57133723868268393</v>
      </c>
      <c r="J232">
        <f t="shared" si="46"/>
        <v>-1.260697412993169</v>
      </c>
      <c r="K232">
        <f t="shared" si="49"/>
        <v>1.9715413477744594</v>
      </c>
      <c r="L232">
        <f t="shared" si="50"/>
        <v>5.8961177932569608</v>
      </c>
      <c r="M232">
        <f t="shared" si="51"/>
        <v>8.9659288319100305E-2</v>
      </c>
      <c r="N232">
        <f t="shared" si="52"/>
        <v>5.1370988148310488</v>
      </c>
      <c r="O232">
        <f t="shared" si="53"/>
        <v>0</v>
      </c>
      <c r="P232">
        <f t="shared" si="47"/>
        <v>5.1370988148310488</v>
      </c>
      <c r="Q232">
        <f t="shared" si="54"/>
        <v>2.3136346407887087E-3</v>
      </c>
      <c r="W232">
        <v>227</v>
      </c>
      <c r="X232">
        <f t="shared" si="48"/>
        <v>4.7291666666666661</v>
      </c>
      <c r="Y232">
        <v>0</v>
      </c>
      <c r="Z232">
        <f t="shared" si="55"/>
        <v>3.1183414347283167E-16</v>
      </c>
    </row>
    <row r="233" spans="5:26" x14ac:dyDescent="0.4">
      <c r="E233">
        <v>7273.2651999999998</v>
      </c>
      <c r="F233">
        <f t="shared" si="42"/>
        <v>0.95206818833042905</v>
      </c>
      <c r="G233">
        <f t="shared" si="43"/>
        <v>-0.23178617399007795</v>
      </c>
      <c r="H233">
        <f t="shared" si="44"/>
        <v>-0.70221514673157126</v>
      </c>
      <c r="I233">
        <f t="shared" si="45"/>
        <v>-0.57570717505788072</v>
      </c>
      <c r="J233">
        <f t="shared" si="46"/>
        <v>-1.3406464933952484</v>
      </c>
      <c r="K233">
        <f t="shared" si="49"/>
        <v>1.973049634638627</v>
      </c>
      <c r="L233">
        <f t="shared" si="50"/>
        <v>5.9027602126822369</v>
      </c>
      <c r="M233">
        <f t="shared" si="51"/>
        <v>8.6794302455454275E-2</v>
      </c>
      <c r="N233">
        <f t="shared" si="52"/>
        <v>4.9729472164794881</v>
      </c>
      <c r="O233">
        <f t="shared" si="53"/>
        <v>0</v>
      </c>
      <c r="P233">
        <f t="shared" si="47"/>
        <v>4.9729472164794881</v>
      </c>
      <c r="Q233">
        <f t="shared" si="54"/>
        <v>2.2007179828020017E-3</v>
      </c>
      <c r="W233">
        <v>228</v>
      </c>
      <c r="X233">
        <f t="shared" si="48"/>
        <v>4.75</v>
      </c>
      <c r="Y233">
        <v>0</v>
      </c>
      <c r="Z233">
        <f t="shared" si="55"/>
        <v>2.6821817369141828E-16</v>
      </c>
    </row>
    <row r="234" spans="5:26" x14ac:dyDescent="0.4">
      <c r="E234">
        <v>7486.5352000000003</v>
      </c>
      <c r="F234">
        <f t="shared" si="42"/>
        <v>0.97998516604839137</v>
      </c>
      <c r="G234">
        <f t="shared" si="43"/>
        <v>-0.23071313904524993</v>
      </c>
      <c r="H234">
        <f t="shared" si="44"/>
        <v>-0.74381163695186647</v>
      </c>
      <c r="I234">
        <f t="shared" si="45"/>
        <v>-0.57713665345527765</v>
      </c>
      <c r="J234">
        <f t="shared" si="46"/>
        <v>-1.4252466789003888</v>
      </c>
      <c r="K234">
        <f t="shared" si="49"/>
        <v>1.9744768808770208</v>
      </c>
      <c r="L234">
        <f t="shared" si="50"/>
        <v>5.909041059082881</v>
      </c>
      <c r="M234">
        <f t="shared" si="51"/>
        <v>8.3989087892480718E-2</v>
      </c>
      <c r="N234">
        <f t="shared" si="52"/>
        <v>4.8122202613924676</v>
      </c>
      <c r="O234">
        <f t="shared" si="53"/>
        <v>0</v>
      </c>
      <c r="P234">
        <f t="shared" si="47"/>
        <v>4.8122202613924676</v>
      </c>
      <c r="Q234">
        <f t="shared" si="54"/>
        <v>2.0934203785371204E-3</v>
      </c>
      <c r="W234">
        <v>229</v>
      </c>
      <c r="X234">
        <f t="shared" si="48"/>
        <v>4.7708333333333339</v>
      </c>
      <c r="Y234">
        <v>0</v>
      </c>
      <c r="Z234">
        <f t="shared" si="55"/>
        <v>2.3069593463761039E-16</v>
      </c>
    </row>
    <row r="235" spans="5:26" x14ac:dyDescent="0.4">
      <c r="E235">
        <v>7706.0586999999996</v>
      </c>
      <c r="F235">
        <f t="shared" si="42"/>
        <v>1.0087207250021546</v>
      </c>
      <c r="G235">
        <f t="shared" si="43"/>
        <v>-0.22792823957589636</v>
      </c>
      <c r="H235">
        <f t="shared" si="44"/>
        <v>-0.78767456134029334</v>
      </c>
      <c r="I235">
        <f t="shared" si="45"/>
        <v>-0.57516029067520225</v>
      </c>
      <c r="J235">
        <f t="shared" si="46"/>
        <v>-1.5146286274309952</v>
      </c>
      <c r="K235">
        <f t="shared" si="49"/>
        <v>1.9758271368371796</v>
      </c>
      <c r="L235">
        <f t="shared" si="50"/>
        <v>5.9149789183753496</v>
      </c>
      <c r="M235">
        <f t="shared" si="51"/>
        <v>8.1242184633816272E-2</v>
      </c>
      <c r="N235">
        <f t="shared" si="52"/>
        <v>4.6548342979402619</v>
      </c>
      <c r="O235">
        <f t="shared" si="53"/>
        <v>0</v>
      </c>
      <c r="P235">
        <f t="shared" si="47"/>
        <v>4.6548342979402619</v>
      </c>
      <c r="Q235">
        <f t="shared" si="54"/>
        <v>1.9915099377136561E-3</v>
      </c>
      <c r="W235">
        <v>230</v>
      </c>
      <c r="X235">
        <f t="shared" si="48"/>
        <v>4.7916666666666661</v>
      </c>
      <c r="Y235">
        <v>0</v>
      </c>
      <c r="Z235">
        <f t="shared" si="55"/>
        <v>1.9841706633697632E-16</v>
      </c>
    </row>
    <row r="236" spans="5:26" x14ac:dyDescent="0.4">
      <c r="E236">
        <v>7932.0192999999999</v>
      </c>
      <c r="F236">
        <f t="shared" si="42"/>
        <v>1.0382988983755188</v>
      </c>
      <c r="G236">
        <f t="shared" si="43"/>
        <v>-0.22318431596925192</v>
      </c>
      <c r="H236">
        <f t="shared" si="44"/>
        <v>-0.83385062582084579</v>
      </c>
      <c r="I236">
        <f t="shared" si="45"/>
        <v>-0.56926658745535819</v>
      </c>
      <c r="J236">
        <f t="shared" si="46"/>
        <v>-1.6088997753797178</v>
      </c>
      <c r="K236">
        <f t="shared" si="49"/>
        <v>1.9771042715722928</v>
      </c>
      <c r="L236">
        <f t="shared" si="50"/>
        <v>5.9205914881884834</v>
      </c>
      <c r="M236">
        <f t="shared" si="51"/>
        <v>7.855209495223292E-2</v>
      </c>
      <c r="N236">
        <f t="shared" si="52"/>
        <v>4.5007035126738444</v>
      </c>
      <c r="O236">
        <f t="shared" si="53"/>
        <v>0</v>
      </c>
      <c r="P236">
        <f t="shared" si="47"/>
        <v>4.5007035126738444</v>
      </c>
      <c r="Q236">
        <f t="shared" si="54"/>
        <v>1.8947598394786194E-3</v>
      </c>
      <c r="W236">
        <v>231</v>
      </c>
      <c r="X236">
        <f t="shared" si="48"/>
        <v>4.8125</v>
      </c>
      <c r="Y236">
        <v>0</v>
      </c>
      <c r="Z236">
        <f t="shared" si="55"/>
        <v>1.7064972193503742E-16</v>
      </c>
    </row>
    <row r="237" spans="5:26" x14ac:dyDescent="0.4">
      <c r="E237">
        <v>8164.6054999999997</v>
      </c>
      <c r="F237">
        <f t="shared" si="42"/>
        <v>1.0687443607607841</v>
      </c>
      <c r="G237">
        <f t="shared" si="43"/>
        <v>-0.21621118500792846</v>
      </c>
      <c r="H237">
        <f t="shared" si="44"/>
        <v>-0.88237202145673599</v>
      </c>
      <c r="I237">
        <f t="shared" si="45"/>
        <v>-0.55889567750105673</v>
      </c>
      <c r="J237">
        <f t="shared" si="46"/>
        <v>-1.7081380389783816</v>
      </c>
      <c r="K237">
        <f t="shared" si="49"/>
        <v>1.9783119730034566</v>
      </c>
      <c r="L237">
        <f t="shared" si="50"/>
        <v>5.9258955881992907</v>
      </c>
      <c r="M237">
        <f t="shared" si="51"/>
        <v>7.5917297484782598E-2</v>
      </c>
      <c r="N237">
        <f t="shared" si="52"/>
        <v>4.3497407379171831</v>
      </c>
      <c r="O237">
        <f t="shared" si="53"/>
        <v>0</v>
      </c>
      <c r="P237">
        <f t="shared" si="47"/>
        <v>4.3497407379171831</v>
      </c>
      <c r="Q237">
        <f t="shared" si="54"/>
        <v>1.8029489324419348E-3</v>
      </c>
      <c r="W237">
        <v>232</v>
      </c>
      <c r="X237">
        <f t="shared" si="48"/>
        <v>4.8333333333333339</v>
      </c>
      <c r="Y237">
        <v>0</v>
      </c>
      <c r="Z237">
        <f t="shared" si="55"/>
        <v>1.4676407346572889E-16</v>
      </c>
    </row>
    <row r="238" spans="5:26" x14ac:dyDescent="0.4">
      <c r="E238">
        <v>8404.0116999999991</v>
      </c>
      <c r="F238">
        <f t="shared" si="42"/>
        <v>1.1000825590584444</v>
      </c>
      <c r="G238">
        <f t="shared" si="43"/>
        <v>-0.2067147259693376</v>
      </c>
      <c r="H238">
        <f t="shared" si="44"/>
        <v>-0.9332533365196235</v>
      </c>
      <c r="I238">
        <f t="shared" si="45"/>
        <v>-0.54343736775140328</v>
      </c>
      <c r="J238">
        <f t="shared" si="46"/>
        <v>-1.8123853903562848</v>
      </c>
      <c r="K238">
        <f t="shared" si="49"/>
        <v>1.9794537582460459</v>
      </c>
      <c r="L238">
        <f t="shared" si="50"/>
        <v>5.9309072142307819</v>
      </c>
      <c r="M238">
        <f t="shared" si="51"/>
        <v>7.3336240109623585E-2</v>
      </c>
      <c r="N238">
        <f t="shared" si="52"/>
        <v>4.2018570436394569</v>
      </c>
      <c r="O238">
        <f t="shared" si="53"/>
        <v>0</v>
      </c>
      <c r="P238">
        <f t="shared" si="47"/>
        <v>4.2018570436394569</v>
      </c>
      <c r="Q238">
        <f t="shared" si="54"/>
        <v>1.715862160881178E-3</v>
      </c>
      <c r="W238">
        <v>233</v>
      </c>
      <c r="X238">
        <f t="shared" si="48"/>
        <v>4.8541666666666661</v>
      </c>
      <c r="Y238">
        <v>0</v>
      </c>
      <c r="Z238">
        <f t="shared" si="55"/>
        <v>1.2621810982131497E-16</v>
      </c>
    </row>
    <row r="239" spans="5:26" x14ac:dyDescent="0.4">
      <c r="E239">
        <v>8650.4379000000008</v>
      </c>
      <c r="F239">
        <f t="shared" si="42"/>
        <v>1.1323396732072799</v>
      </c>
      <c r="G239">
        <f t="shared" si="43"/>
        <v>-0.19437620503806174</v>
      </c>
      <c r="H239">
        <f t="shared" si="44"/>
        <v>-0.98648778103799051</v>
      </c>
      <c r="I239">
        <f t="shared" si="45"/>
        <v>-0.52222964619231627</v>
      </c>
      <c r="J239">
        <f t="shared" si="46"/>
        <v>-1.9216400083332517</v>
      </c>
      <c r="K239">
        <f t="shared" si="49"/>
        <v>1.9805329764087016</v>
      </c>
      <c r="L239">
        <f t="shared" si="50"/>
        <v>5.9356415584174762</v>
      </c>
      <c r="M239">
        <f t="shared" si="51"/>
        <v>7.080734816872436E-2</v>
      </c>
      <c r="N239">
        <f t="shared" si="52"/>
        <v>4.0569622085812842</v>
      </c>
      <c r="O239">
        <f t="shared" si="53"/>
        <v>0</v>
      </c>
      <c r="P239">
        <f t="shared" si="47"/>
        <v>4.0569622085812842</v>
      </c>
      <c r="Q239">
        <f t="shared" si="54"/>
        <v>1.6332908308425232E-3</v>
      </c>
      <c r="W239">
        <v>234</v>
      </c>
      <c r="X239">
        <f t="shared" si="48"/>
        <v>4.875</v>
      </c>
      <c r="Y239">
        <v>0</v>
      </c>
      <c r="Z239">
        <f t="shared" si="55"/>
        <v>1.085454088881388E-16</v>
      </c>
    </row>
    <row r="240" spans="5:26" x14ac:dyDescent="0.4">
      <c r="E240">
        <v>8904.09</v>
      </c>
      <c r="F240">
        <f t="shared" si="42"/>
        <v>1.1655426554542643</v>
      </c>
      <c r="G240">
        <f t="shared" si="43"/>
        <v>-0.17885187225355725</v>
      </c>
      <c r="H240">
        <f t="shared" si="44"/>
        <v>-1.0420430827925315</v>
      </c>
      <c r="I240">
        <f t="shared" si="45"/>
        <v>-0.49455776188092604</v>
      </c>
      <c r="J240">
        <f t="shared" si="46"/>
        <v>-2.0358477343797707</v>
      </c>
      <c r="K240">
        <f t="shared" si="49"/>
        <v>1.9815528148488231</v>
      </c>
      <c r="L240">
        <f t="shared" si="50"/>
        <v>5.9401130437925422</v>
      </c>
      <c r="M240">
        <f t="shared" si="51"/>
        <v>6.8329025073201599E-2</v>
      </c>
      <c r="N240">
        <f t="shared" si="52"/>
        <v>3.9149647549380324</v>
      </c>
      <c r="O240">
        <f t="shared" si="53"/>
        <v>0</v>
      </c>
      <c r="P240">
        <f t="shared" si="47"/>
        <v>3.9149647549380324</v>
      </c>
      <c r="Q240">
        <f t="shared" si="54"/>
        <v>1.555032941699501E-3</v>
      </c>
      <c r="W240">
        <v>235</v>
      </c>
      <c r="X240">
        <f t="shared" si="48"/>
        <v>4.8958333333333339</v>
      </c>
      <c r="Y240">
        <v>0</v>
      </c>
      <c r="Z240">
        <f t="shared" si="55"/>
        <v>9.3344609862141269E-17</v>
      </c>
    </row>
    <row r="241" spans="5:26" x14ac:dyDescent="0.4">
      <c r="E241">
        <v>9165.1797000000006</v>
      </c>
      <c r="F241">
        <f t="shared" si="42"/>
        <v>1.1997192172645961</v>
      </c>
      <c r="G241">
        <f t="shared" si="43"/>
        <v>-0.15977294748559467</v>
      </c>
      <c r="H241">
        <f t="shared" si="44"/>
        <v>-1.0998568240248567</v>
      </c>
      <c r="I241">
        <f t="shared" si="45"/>
        <v>-0.45965410204026291</v>
      </c>
      <c r="J241">
        <f t="shared" si="46"/>
        <v>-2.1548923597923673</v>
      </c>
      <c r="K241">
        <f t="shared" si="49"/>
        <v>1.9825163036907618</v>
      </c>
      <c r="L241">
        <f t="shared" si="50"/>
        <v>5.9443353505501335</v>
      </c>
      <c r="M241">
        <f t="shared" si="51"/>
        <v>6.5899656533058071E-2</v>
      </c>
      <c r="N241">
        <f t="shared" si="52"/>
        <v>3.77577219070595</v>
      </c>
      <c r="O241">
        <f t="shared" si="53"/>
        <v>0</v>
      </c>
      <c r="P241">
        <f t="shared" si="47"/>
        <v>3.77577219070595</v>
      </c>
      <c r="Q241">
        <f t="shared" si="54"/>
        <v>1.4808933931740075E-3</v>
      </c>
      <c r="W241">
        <v>236</v>
      </c>
      <c r="X241">
        <f t="shared" si="48"/>
        <v>4.9166666666666661</v>
      </c>
      <c r="Y241">
        <v>0</v>
      </c>
      <c r="Z241">
        <f t="shared" si="55"/>
        <v>8.027034971812376E-17</v>
      </c>
    </row>
    <row r="242" spans="5:26" x14ac:dyDescent="0.4">
      <c r="E242">
        <v>9433.9251999999997</v>
      </c>
      <c r="F242">
        <f t="shared" si="42"/>
        <v>1.2348979209514841</v>
      </c>
      <c r="G242">
        <f t="shared" si="43"/>
        <v>-0.13674601376527784</v>
      </c>
      <c r="H242">
        <f t="shared" si="44"/>
        <v>-1.1598314663777709</v>
      </c>
      <c r="I242">
        <f t="shared" si="45"/>
        <v>-0.41669892667446007</v>
      </c>
      <c r="J242">
        <f t="shared" si="46"/>
        <v>-2.2785852516220988</v>
      </c>
      <c r="K242">
        <f t="shared" si="49"/>
        <v>1.9834263233663827</v>
      </c>
      <c r="L242">
        <f t="shared" si="50"/>
        <v>5.9483214549156935</v>
      </c>
      <c r="M242">
        <f t="shared" si="51"/>
        <v>6.3517606748247246E-2</v>
      </c>
      <c r="N242">
        <f t="shared" si="52"/>
        <v>3.639290791446244</v>
      </c>
      <c r="O242">
        <f t="shared" si="53"/>
        <v>0</v>
      </c>
      <c r="P242">
        <f t="shared" si="47"/>
        <v>3.639290791446244</v>
      </c>
      <c r="Q242">
        <f t="shared" si="54"/>
        <v>1.4106840782213252E-3</v>
      </c>
      <c r="W242">
        <v>237</v>
      </c>
      <c r="X242">
        <f t="shared" si="48"/>
        <v>4.9375</v>
      </c>
      <c r="Y242">
        <v>0</v>
      </c>
      <c r="Z242">
        <f t="shared" si="55"/>
        <v>6.9025460517340135E-17</v>
      </c>
    </row>
    <row r="243" spans="5:26" x14ac:dyDescent="0.4">
      <c r="E243">
        <v>9710.5509999999995</v>
      </c>
      <c r="F243">
        <f t="shared" si="42"/>
        <v>1.271108153496209</v>
      </c>
      <c r="G243">
        <f t="shared" si="43"/>
        <v>-0.10935403420519241</v>
      </c>
      <c r="H243">
        <f t="shared" si="44"/>
        <v>-1.2218286841063979</v>
      </c>
      <c r="I243">
        <f t="shared" si="45"/>
        <v>-0.3648223801078907</v>
      </c>
      <c r="J243">
        <f t="shared" si="46"/>
        <v>-2.4066535347437705</v>
      </c>
      <c r="K243">
        <f t="shared" si="49"/>
        <v>1.9842856084588913</v>
      </c>
      <c r="L243">
        <f t="shared" si="50"/>
        <v>5.9520836512273689</v>
      </c>
      <c r="M243">
        <f t="shared" si="51"/>
        <v>6.1181222976067762E-2</v>
      </c>
      <c r="N243">
        <f t="shared" si="52"/>
        <v>3.5054258619775047</v>
      </c>
      <c r="O243">
        <f t="shared" si="53"/>
        <v>0</v>
      </c>
      <c r="P243">
        <f t="shared" si="47"/>
        <v>3.5054258619775047</v>
      </c>
      <c r="Q243">
        <f t="shared" si="54"/>
        <v>1.3442239527262239E-3</v>
      </c>
      <c r="W243">
        <v>238</v>
      </c>
      <c r="X243">
        <f t="shared" si="48"/>
        <v>4.9583333333333339</v>
      </c>
      <c r="Y243">
        <v>0</v>
      </c>
      <c r="Z243">
        <f t="shared" si="55"/>
        <v>5.9354252423635618E-17</v>
      </c>
    </row>
    <row r="244" spans="5:26" x14ac:dyDescent="0.4">
      <c r="E244">
        <v>9995.2882000000009</v>
      </c>
      <c r="F244">
        <f t="shared" si="42"/>
        <v>1.3083801658180312</v>
      </c>
      <c r="G244">
        <f t="shared" si="43"/>
        <v>-7.7158030596422122E-2</v>
      </c>
      <c r="H244">
        <f t="shared" si="44"/>
        <v>-1.2856633183209321</v>
      </c>
      <c r="I244">
        <f t="shared" si="45"/>
        <v>-0.30310788501354402</v>
      </c>
      <c r="J244">
        <f t="shared" si="46"/>
        <v>-2.5387274720603572</v>
      </c>
      <c r="K244">
        <f t="shared" si="49"/>
        <v>1.9850967534545783</v>
      </c>
      <c r="L244">
        <f t="shared" si="50"/>
        <v>5.9556335818557109</v>
      </c>
      <c r="M244">
        <f t="shared" si="51"/>
        <v>5.8888834784156074E-2</v>
      </c>
      <c r="N244">
        <f t="shared" si="52"/>
        <v>3.3740816935753393</v>
      </c>
      <c r="O244">
        <f t="shared" si="53"/>
        <v>0</v>
      </c>
      <c r="P244">
        <f t="shared" si="47"/>
        <v>3.3740816935753393</v>
      </c>
      <c r="Q244">
        <f t="shared" si="54"/>
        <v>1.2813391163087773E-3</v>
      </c>
      <c r="W244">
        <v>239</v>
      </c>
      <c r="X244">
        <f t="shared" si="48"/>
        <v>4.9791666666666661</v>
      </c>
      <c r="Y244">
        <v>0</v>
      </c>
      <c r="Z244">
        <f t="shared" si="55"/>
        <v>5.1036731583701681E-17</v>
      </c>
    </row>
    <row r="245" spans="5:26" x14ac:dyDescent="0.4">
      <c r="E245">
        <v>10288.3745</v>
      </c>
      <c r="F245">
        <f t="shared" si="42"/>
        <v>1.3467450727741901</v>
      </c>
      <c r="G245">
        <f t="shared" si="43"/>
        <v>-3.9699623909948745E-2</v>
      </c>
      <c r="H245">
        <f t="shared" si="44"/>
        <v>-1.3510967988000533</v>
      </c>
      <c r="I245">
        <f t="shared" si="45"/>
        <v>-0.23059732187625137</v>
      </c>
      <c r="J245">
        <f t="shared" si="46"/>
        <v>-2.6743267261626311</v>
      </c>
      <c r="K245">
        <f t="shared" si="49"/>
        <v>1.9858622174119902</v>
      </c>
      <c r="L245">
        <f t="shared" si="50"/>
        <v>5.958982261903591</v>
      </c>
      <c r="M245">
        <f t="shared" si="51"/>
        <v>5.6638755420117981E-2</v>
      </c>
      <c r="N245">
        <f t="shared" si="52"/>
        <v>3.245161642446476</v>
      </c>
      <c r="O245">
        <f t="shared" si="53"/>
        <v>0</v>
      </c>
      <c r="P245">
        <f t="shared" si="47"/>
        <v>3.245161642446476</v>
      </c>
      <c r="Q245">
        <f t="shared" si="54"/>
        <v>1.2218628203902147E-3</v>
      </c>
      <c r="W245">
        <v>240</v>
      </c>
      <c r="X245">
        <f t="shared" si="48"/>
        <v>5</v>
      </c>
      <c r="Y245">
        <v>0</v>
      </c>
      <c r="Z245">
        <f t="shared" si="55"/>
        <v>4.3883622950732533E-17</v>
      </c>
    </row>
    <row r="246" spans="5:26" x14ac:dyDescent="0.4">
      <c r="E246">
        <v>10590.0548</v>
      </c>
      <c r="F246">
        <f t="shared" si="42"/>
        <v>1.3862349316997218</v>
      </c>
      <c r="G246">
        <f t="shared" si="43"/>
        <v>3.4955133901934943E-3</v>
      </c>
      <c r="H246">
        <f t="shared" si="44"/>
        <v>-1.4178302770832176</v>
      </c>
      <c r="I246">
        <f t="shared" si="45"/>
        <v>-0.146298115586315</v>
      </c>
      <c r="J246">
        <f t="shared" si="46"/>
        <v>-2.8128460062535798</v>
      </c>
      <c r="K246">
        <f t="shared" si="49"/>
        <v>1.9865843300816821</v>
      </c>
      <c r="L246">
        <f t="shared" si="50"/>
        <v>5.9621401098188702</v>
      </c>
      <c r="M246">
        <f t="shared" si="51"/>
        <v>-6.2287560291147432</v>
      </c>
      <c r="N246">
        <f t="shared" si="52"/>
        <v>-356.88143208494051</v>
      </c>
      <c r="O246">
        <f t="shared" si="53"/>
        <v>360</v>
      </c>
      <c r="P246">
        <f t="shared" si="47"/>
        <v>3.1185679150594865</v>
      </c>
      <c r="Q246">
        <f t="shared" si="54"/>
        <v>1.1656354184931448E-3</v>
      </c>
      <c r="W246">
        <v>241</v>
      </c>
      <c r="X246">
        <f t="shared" si="48"/>
        <v>5.0208333333333339</v>
      </c>
      <c r="Y246">
        <v>0</v>
      </c>
      <c r="Z246">
        <f t="shared" si="55"/>
        <v>3.7732086157266485E-17</v>
      </c>
    </row>
    <row r="247" spans="5:26" x14ac:dyDescent="0.4">
      <c r="E247">
        <v>10900.581200000001</v>
      </c>
      <c r="F247">
        <f t="shared" si="42"/>
        <v>1.4268827424074588</v>
      </c>
      <c r="G247">
        <f t="shared" si="43"/>
        <v>5.2912989042338543E-2</v>
      </c>
      <c r="H247">
        <f t="shared" si="44"/>
        <v>-1.4854972687442398</v>
      </c>
      <c r="I247">
        <f t="shared" si="45"/>
        <v>-4.9192841239924734E-2</v>
      </c>
      <c r="J247">
        <f t="shared" si="46"/>
        <v>-2.9535396820576114</v>
      </c>
      <c r="K247">
        <f t="shared" si="49"/>
        <v>1.9872652960660993</v>
      </c>
      <c r="L247">
        <f t="shared" si="50"/>
        <v>5.9651169690371457</v>
      </c>
      <c r="M247">
        <f t="shared" si="51"/>
        <v>-6.2309266306006696</v>
      </c>
      <c r="N247">
        <f t="shared" si="52"/>
        <v>-357.00579838908891</v>
      </c>
      <c r="O247">
        <f t="shared" si="53"/>
        <v>360</v>
      </c>
      <c r="P247">
        <f t="shared" si="47"/>
        <v>2.9942016109110909</v>
      </c>
      <c r="Q247">
        <f t="shared" si="54"/>
        <v>1.1125043022679061E-3</v>
      </c>
      <c r="W247">
        <v>242</v>
      </c>
      <c r="X247">
        <f t="shared" si="48"/>
        <v>5.0416666666666661</v>
      </c>
      <c r="Y247">
        <v>0</v>
      </c>
      <c r="Z247">
        <f t="shared" si="55"/>
        <v>3.2442028072669274E-17</v>
      </c>
    </row>
    <row r="248" spans="5:26" x14ac:dyDescent="0.4">
      <c r="E248">
        <v>11220.2129</v>
      </c>
      <c r="F248">
        <f t="shared" si="42"/>
        <v>1.4687224340980596</v>
      </c>
      <c r="G248">
        <f t="shared" si="43"/>
        <v>0.10904365018615958</v>
      </c>
      <c r="H248">
        <f t="shared" si="44"/>
        <v>-1.5536560210161401</v>
      </c>
      <c r="I248">
        <f t="shared" si="45"/>
        <v>6.1748314165528173E-2</v>
      </c>
      <c r="J248">
        <f t="shared" si="46"/>
        <v>-3.0955058108945464</v>
      </c>
      <c r="K248">
        <f t="shared" si="49"/>
        <v>1.9879071988475925</v>
      </c>
      <c r="L248">
        <f t="shared" si="50"/>
        <v>5.9679221286995308</v>
      </c>
      <c r="M248">
        <f t="shared" si="51"/>
        <v>5.0125206002666456E-2</v>
      </c>
      <c r="N248">
        <f t="shared" si="52"/>
        <v>2.8719627511766079</v>
      </c>
      <c r="O248">
        <f t="shared" si="53"/>
        <v>0</v>
      </c>
      <c r="P248">
        <f t="shared" si="47"/>
        <v>2.8719627511766079</v>
      </c>
      <c r="Q248">
        <f t="shared" si="54"/>
        <v>1.0623238813651519E-3</v>
      </c>
      <c r="W248">
        <v>243</v>
      </c>
      <c r="X248">
        <f t="shared" si="48"/>
        <v>5.0625</v>
      </c>
      <c r="Y248">
        <v>0</v>
      </c>
      <c r="Z248">
        <f t="shared" si="55"/>
        <v>2.7892929058742031E-17</v>
      </c>
    </row>
    <row r="249" spans="5:26" x14ac:dyDescent="0.4">
      <c r="E249">
        <v>11549.2171</v>
      </c>
      <c r="F249">
        <f t="shared" si="42"/>
        <v>1.511788983169734</v>
      </c>
      <c r="G249">
        <f t="shared" si="43"/>
        <v>0.17237618321945036</v>
      </c>
      <c r="H249">
        <f t="shared" si="44"/>
        <v>-1.6217819775925817</v>
      </c>
      <c r="I249">
        <f t="shared" si="45"/>
        <v>0.18755223941640264</v>
      </c>
      <c r="J249">
        <f t="shared" si="46"/>
        <v>-3.2376703522125685</v>
      </c>
      <c r="K249">
        <f t="shared" si="49"/>
        <v>1.9885120066477546</v>
      </c>
      <c r="L249">
        <f t="shared" si="50"/>
        <v>5.970564352053497</v>
      </c>
      <c r="M249">
        <f t="shared" si="51"/>
        <v>4.8027095790928342E-2</v>
      </c>
      <c r="N249">
        <f t="shared" si="52"/>
        <v>2.7517498910907143</v>
      </c>
      <c r="O249">
        <f t="shared" si="53"/>
        <v>0</v>
      </c>
      <c r="P249">
        <f t="shared" si="47"/>
        <v>2.7517498910907143</v>
      </c>
      <c r="Q249">
        <f t="shared" si="54"/>
        <v>1.0149554666770365E-3</v>
      </c>
      <c r="W249">
        <v>244</v>
      </c>
      <c r="X249">
        <f t="shared" si="48"/>
        <v>5.083333333333333</v>
      </c>
      <c r="Y249">
        <v>0</v>
      </c>
      <c r="Z249">
        <f t="shared" si="55"/>
        <v>2.3981111460870273E-17</v>
      </c>
    </row>
    <row r="250" spans="5:26" x14ac:dyDescent="0.4">
      <c r="E250">
        <v>11887.868399999999</v>
      </c>
      <c r="F250">
        <f t="shared" si="42"/>
        <v>1.5561183346784271</v>
      </c>
      <c r="G250">
        <f t="shared" si="43"/>
        <v>0.24338772712993018</v>
      </c>
      <c r="H250">
        <f t="shared" si="44"/>
        <v>-1.6892599862929252</v>
      </c>
      <c r="I250">
        <f t="shared" si="45"/>
        <v>0.32922347482418846</v>
      </c>
      <c r="J250">
        <f t="shared" si="46"/>
        <v>-3.3787708315034597</v>
      </c>
      <c r="K250">
        <f t="shared" si="49"/>
        <v>1.9890815749474096</v>
      </c>
      <c r="L250">
        <f t="shared" si="50"/>
        <v>5.973051889970316</v>
      </c>
      <c r="M250">
        <f t="shared" si="51"/>
        <v>4.5962552656854783E-2</v>
      </c>
      <c r="N250">
        <f t="shared" si="52"/>
        <v>2.6334602828855878</v>
      </c>
      <c r="O250">
        <f t="shared" si="53"/>
        <v>0</v>
      </c>
      <c r="P250">
        <f t="shared" si="47"/>
        <v>2.6334602828855878</v>
      </c>
      <c r="Q250">
        <f t="shared" si="54"/>
        <v>9.7026718933085712E-4</v>
      </c>
      <c r="W250">
        <v>245</v>
      </c>
      <c r="X250">
        <f t="shared" si="48"/>
        <v>5.104166666666667</v>
      </c>
      <c r="Y250">
        <v>0</v>
      </c>
      <c r="Z250">
        <f t="shared" si="55"/>
        <v>2.0617388798461502E-17</v>
      </c>
    </row>
    <row r="251" spans="5:26" x14ac:dyDescent="0.4">
      <c r="E251">
        <v>12236.4498</v>
      </c>
      <c r="F251">
        <f t="shared" si="42"/>
        <v>1.6017475332375122</v>
      </c>
      <c r="G251">
        <f t="shared" si="43"/>
        <v>0.32253284891076472</v>
      </c>
      <c r="H251">
        <f t="shared" si="44"/>
        <v>-1.7553771411419439</v>
      </c>
      <c r="I251">
        <f t="shared" si="45"/>
        <v>0.48772134235160158</v>
      </c>
      <c r="J251">
        <f t="shared" si="46"/>
        <v>-3.517341310434078</v>
      </c>
      <c r="K251">
        <f t="shared" si="49"/>
        <v>1.9896176518416011</v>
      </c>
      <c r="L251">
        <f t="shared" si="50"/>
        <v>5.9753925065905866</v>
      </c>
      <c r="M251">
        <f t="shared" si="51"/>
        <v>4.3929752351821616E-2</v>
      </c>
      <c r="N251">
        <f t="shared" si="52"/>
        <v>2.5169894048142809</v>
      </c>
      <c r="O251">
        <f t="shared" si="53"/>
        <v>0</v>
      </c>
      <c r="P251">
        <f t="shared" si="47"/>
        <v>2.5169894048142809</v>
      </c>
      <c r="Q251">
        <f t="shared" si="54"/>
        <v>9.2813390750263894E-4</v>
      </c>
      <c r="W251">
        <v>246</v>
      </c>
      <c r="X251">
        <f t="shared" si="48"/>
        <v>5.125</v>
      </c>
      <c r="Y251">
        <v>0</v>
      </c>
      <c r="Z251">
        <f t="shared" si="55"/>
        <v>1.772504266822778E-17</v>
      </c>
    </row>
    <row r="252" spans="5:26" x14ac:dyDescent="0.4">
      <c r="E252">
        <v>12595.252500000001</v>
      </c>
      <c r="F252">
        <f t="shared" si="42"/>
        <v>1.6487146968378532</v>
      </c>
      <c r="G252">
        <f t="shared" si="43"/>
        <v>0.41023016982829341</v>
      </c>
      <c r="H252">
        <f t="shared" si="44"/>
        <v>-1.8193159657888491</v>
      </c>
      <c r="I252">
        <f t="shared" si="45"/>
        <v>0.66393219874125942</v>
      </c>
      <c r="J252">
        <f t="shared" si="46"/>
        <v>-3.6516980514847259</v>
      </c>
      <c r="K252">
        <f t="shared" si="49"/>
        <v>1.9901218808245307</v>
      </c>
      <c r="L252">
        <f t="shared" si="50"/>
        <v>5.9775934935072064</v>
      </c>
      <c r="M252">
        <f t="shared" si="51"/>
        <v>4.1926838590707671E-2</v>
      </c>
      <c r="N252">
        <f t="shared" si="52"/>
        <v>2.402230899573778</v>
      </c>
      <c r="O252">
        <f t="shared" si="53"/>
        <v>0</v>
      </c>
      <c r="P252">
        <f t="shared" si="47"/>
        <v>2.402230899573778</v>
      </c>
      <c r="Q252">
        <f t="shared" si="54"/>
        <v>8.8843708720158314E-4</v>
      </c>
      <c r="W252">
        <v>247</v>
      </c>
      <c r="X252">
        <f t="shared" si="48"/>
        <v>5.145833333333333</v>
      </c>
      <c r="Y252">
        <v>0</v>
      </c>
      <c r="Z252">
        <f t="shared" si="55"/>
        <v>1.5238081737701834E-17</v>
      </c>
    </row>
    <row r="253" spans="5:26" x14ac:dyDescent="0.4">
      <c r="E253">
        <v>12964.5761</v>
      </c>
      <c r="F253">
        <f t="shared" si="42"/>
        <v>1.6970590430277421</v>
      </c>
      <c r="G253">
        <f t="shared" si="43"/>
        <v>0.50684675064591811</v>
      </c>
      <c r="H253">
        <f t="shared" si="44"/>
        <v>-1.8801486443794619</v>
      </c>
      <c r="I253">
        <f t="shared" si="45"/>
        <v>0.85863700462418957</v>
      </c>
      <c r="J253">
        <f t="shared" si="46"/>
        <v>-3.7799273483912503</v>
      </c>
      <c r="K253">
        <f t="shared" si="49"/>
        <v>1.990595804106509</v>
      </c>
      <c r="L253">
        <f t="shared" si="50"/>
        <v>5.9796616860641443</v>
      </c>
      <c r="M253">
        <f t="shared" si="51"/>
        <v>3.9951918512354911E-2</v>
      </c>
      <c r="N253">
        <f t="shared" si="52"/>
        <v>2.2890763142085189</v>
      </c>
      <c r="O253">
        <f t="shared" si="53"/>
        <v>0</v>
      </c>
      <c r="P253">
        <f t="shared" si="47"/>
        <v>2.2890763142085189</v>
      </c>
      <c r="Q253">
        <f t="shared" si="54"/>
        <v>8.5106473748570522E-4</v>
      </c>
      <c r="W253">
        <v>248</v>
      </c>
      <c r="X253">
        <f t="shared" si="48"/>
        <v>5.166666666666667</v>
      </c>
      <c r="Y253">
        <v>0</v>
      </c>
      <c r="Z253">
        <f t="shared" si="55"/>
        <v>1.3099743548452355E-17</v>
      </c>
    </row>
    <row r="254" spans="5:26" x14ac:dyDescent="0.4">
      <c r="E254">
        <v>13344.729300000001</v>
      </c>
      <c r="F254">
        <f t="shared" si="42"/>
        <v>1.746820980542686</v>
      </c>
      <c r="G254">
        <f t="shared" si="43"/>
        <v>0.61268016367790512</v>
      </c>
      <c r="H254">
        <f t="shared" si="44"/>
        <v>-1.9368327260569647</v>
      </c>
      <c r="I254">
        <f t="shared" si="45"/>
        <v>1.0724740559226065</v>
      </c>
      <c r="J254">
        <f t="shared" si="46"/>
        <v>-3.899876413606592</v>
      </c>
      <c r="K254">
        <f t="shared" si="49"/>
        <v>1.9910408661542245</v>
      </c>
      <c r="L254">
        <f t="shared" si="50"/>
        <v>5.9816034804390661</v>
      </c>
      <c r="M254">
        <f t="shared" si="51"/>
        <v>3.8003054811545756E-2</v>
      </c>
      <c r="N254">
        <f t="shared" si="52"/>
        <v>2.1774146493059079</v>
      </c>
      <c r="O254">
        <f t="shared" si="53"/>
        <v>0</v>
      </c>
      <c r="P254">
        <f t="shared" si="47"/>
        <v>2.1774146493059079</v>
      </c>
      <c r="Q254">
        <f t="shared" si="54"/>
        <v>8.1591129943438874E-4</v>
      </c>
      <c r="W254">
        <v>249</v>
      </c>
      <c r="X254">
        <f t="shared" si="48"/>
        <v>5.1875</v>
      </c>
      <c r="Y254">
        <v>0</v>
      </c>
      <c r="Z254">
        <f t="shared" si="55"/>
        <v>1.1261205310311522E-17</v>
      </c>
    </row>
    <row r="255" spans="5:26" x14ac:dyDescent="0.4">
      <c r="E255">
        <v>13736.029399999999</v>
      </c>
      <c r="F255">
        <f t="shared" si="42"/>
        <v>1.7980420438555587</v>
      </c>
      <c r="G255">
        <f t="shared" si="43"/>
        <v>0.72793769186882284</v>
      </c>
      <c r="H255">
        <f t="shared" si="44"/>
        <v>-1.9882085553467319</v>
      </c>
      <c r="I255">
        <f t="shared" si="45"/>
        <v>1.3058957391642385</v>
      </c>
      <c r="J255">
        <f t="shared" si="46"/>
        <v>-4.0091478417804582</v>
      </c>
      <c r="K255">
        <f t="shared" si="49"/>
        <v>1.991458415342034</v>
      </c>
      <c r="L255">
        <f t="shared" si="50"/>
        <v>5.983424842312961</v>
      </c>
      <c r="M255">
        <f t="shared" si="51"/>
        <v>3.6078263338192862E-2</v>
      </c>
      <c r="N255">
        <f t="shared" si="52"/>
        <v>2.0671322214400196</v>
      </c>
      <c r="O255">
        <f t="shared" si="53"/>
        <v>0</v>
      </c>
      <c r="P255">
        <f t="shared" si="47"/>
        <v>2.0671322214400196</v>
      </c>
      <c r="Q255">
        <f t="shared" si="54"/>
        <v>7.8287758527341618E-4</v>
      </c>
      <c r="W255">
        <v>250</v>
      </c>
      <c r="X255">
        <f t="shared" si="48"/>
        <v>5.208333333333333</v>
      </c>
      <c r="Y255">
        <v>0</v>
      </c>
      <c r="Z255">
        <f t="shared" si="55"/>
        <v>9.6804745715048958E-18</v>
      </c>
    </row>
    <row r="256" spans="5:26" x14ac:dyDescent="0.4">
      <c r="E256">
        <v>14138.8035</v>
      </c>
      <c r="F256">
        <f t="shared" si="42"/>
        <v>1.8507650502562356</v>
      </c>
      <c r="G256">
        <f t="shared" si="43"/>
        <v>0.85271340718099209</v>
      </c>
      <c r="H256">
        <f t="shared" si="44"/>
        <v>-2.0329994871716326</v>
      </c>
      <c r="I256">
        <f t="shared" si="45"/>
        <v>1.5591208248347321</v>
      </c>
      <c r="J256">
        <f t="shared" si="46"/>
        <v>-4.1050998696624097</v>
      </c>
      <c r="K256">
        <f t="shared" si="49"/>
        <v>1.991849707214159</v>
      </c>
      <c r="L256">
        <f t="shared" si="50"/>
        <v>5.9851313224163878</v>
      </c>
      <c r="M256">
        <f t="shared" si="51"/>
        <v>3.4175500894620736E-2</v>
      </c>
      <c r="N256">
        <f t="shared" si="52"/>
        <v>1.9581119640073374</v>
      </c>
      <c r="O256">
        <f t="shared" si="53"/>
        <v>0</v>
      </c>
      <c r="P256">
        <f t="shared" si="47"/>
        <v>1.9581119640073374</v>
      </c>
      <c r="Q256">
        <f t="shared" si="54"/>
        <v>7.5187070972070123E-4</v>
      </c>
      <c r="W256">
        <v>251</v>
      </c>
      <c r="X256">
        <f t="shared" si="48"/>
        <v>5.229166666666667</v>
      </c>
      <c r="Y256">
        <v>0</v>
      </c>
      <c r="Z256">
        <f t="shared" si="55"/>
        <v>8.3214346999737331E-18</v>
      </c>
    </row>
    <row r="257" spans="5:26" x14ac:dyDescent="0.4">
      <c r="E257">
        <v>14553.3878</v>
      </c>
      <c r="F257">
        <f t="shared" si="42"/>
        <v>1.9050340082218051</v>
      </c>
      <c r="G257">
        <f t="shared" si="43"/>
        <v>0.9869621734691808</v>
      </c>
      <c r="H257">
        <f t="shared" si="44"/>
        <v>-2.0698150657709182</v>
      </c>
      <c r="I257">
        <f t="shared" si="45"/>
        <v>1.8320803704012822</v>
      </c>
      <c r="J257">
        <f t="shared" si="46"/>
        <v>-4.1848527897967749</v>
      </c>
      <c r="K257">
        <f t="shared" si="49"/>
        <v>1.9922159051571875</v>
      </c>
      <c r="L257">
        <f t="shared" si="50"/>
        <v>5.9867280606417399</v>
      </c>
      <c r="M257">
        <f t="shared" si="51"/>
        <v>3.2292661407062884E-2</v>
      </c>
      <c r="N257">
        <f t="shared" si="52"/>
        <v>1.8502332078696977</v>
      </c>
      <c r="O257">
        <f t="shared" si="53"/>
        <v>0</v>
      </c>
      <c r="P257">
        <f t="shared" si="47"/>
        <v>1.8502332078696977</v>
      </c>
      <c r="Q257">
        <f t="shared" si="54"/>
        <v>7.2280405093353372E-4</v>
      </c>
      <c r="W257">
        <v>252</v>
      </c>
      <c r="X257">
        <f t="shared" si="48"/>
        <v>5.25</v>
      </c>
      <c r="Y257">
        <v>0</v>
      </c>
      <c r="Z257">
        <f t="shared" si="55"/>
        <v>7.1530235989566923E-18</v>
      </c>
    </row>
    <row r="258" spans="5:26" x14ac:dyDescent="0.4">
      <c r="E258">
        <v>14980.1288</v>
      </c>
      <c r="F258">
        <f t="shared" si="42"/>
        <v>1.9608942744962035</v>
      </c>
      <c r="G258">
        <f t="shared" si="43"/>
        <v>1.1304718693263132</v>
      </c>
      <c r="H258">
        <f t="shared" si="44"/>
        <v>-2.0971584469684501</v>
      </c>
      <c r="I258">
        <f t="shared" si="45"/>
        <v>2.1243598657244656</v>
      </c>
      <c r="J258">
        <f t="shared" si="46"/>
        <v>-4.2453042078160212</v>
      </c>
      <c r="K258">
        <f t="shared" si="49"/>
        <v>1.9925580825090647</v>
      </c>
      <c r="L258">
        <f t="shared" si="50"/>
        <v>5.9882197962992976</v>
      </c>
      <c r="M258">
        <f t="shared" si="51"/>
        <v>3.0427561550670834E-2</v>
      </c>
      <c r="N258">
        <f t="shared" si="52"/>
        <v>1.7433708577279774</v>
      </c>
      <c r="O258">
        <f t="shared" si="53"/>
        <v>0</v>
      </c>
      <c r="P258">
        <f t="shared" si="47"/>
        <v>1.7433708577279774</v>
      </c>
      <c r="Q258">
        <f t="shared" si="54"/>
        <v>6.9559723932028695E-4</v>
      </c>
      <c r="W258">
        <v>253</v>
      </c>
      <c r="X258">
        <f t="shared" si="48"/>
        <v>5.270833333333333</v>
      </c>
      <c r="Y258">
        <v>0</v>
      </c>
      <c r="Z258">
        <f t="shared" si="55"/>
        <v>6.1485270830749635E-18</v>
      </c>
    </row>
    <row r="259" spans="5:26" x14ac:dyDescent="0.4">
      <c r="E259">
        <v>15419.382900000001</v>
      </c>
      <c r="F259">
        <f t="shared" si="42"/>
        <v>2.0183925017303368</v>
      </c>
      <c r="G259">
        <f t="shared" si="43"/>
        <v>1.2828330984462593</v>
      </c>
      <c r="H259">
        <f t="shared" si="44"/>
        <v>-2.1134385219524985</v>
      </c>
      <c r="I259">
        <f t="shared" si="45"/>
        <v>2.435136153130308</v>
      </c>
      <c r="J259">
        <f t="shared" si="46"/>
        <v>-4.2831540788829976</v>
      </c>
      <c r="K259">
        <f t="shared" si="49"/>
        <v>1.9928772225272673</v>
      </c>
      <c r="L259">
        <f t="shared" si="50"/>
        <v>5.9896108689279863</v>
      </c>
      <c r="M259">
        <f t="shared" si="51"/>
        <v>2.8577932355947855E-2</v>
      </c>
      <c r="N259">
        <f t="shared" si="52"/>
        <v>1.6373949112061696</v>
      </c>
      <c r="O259">
        <f t="shared" si="53"/>
        <v>0</v>
      </c>
      <c r="P259">
        <f t="shared" si="47"/>
        <v>1.6373949112061696</v>
      </c>
      <c r="Q259">
        <f t="shared" si="54"/>
        <v>6.7017616734196383E-4</v>
      </c>
      <c r="W259">
        <v>254</v>
      </c>
      <c r="X259">
        <f t="shared" si="48"/>
        <v>5.291666666666667</v>
      </c>
      <c r="Y259">
        <v>0</v>
      </c>
      <c r="Z259">
        <f t="shared" si="55"/>
        <v>5.2849709269641461E-18</v>
      </c>
    </row>
    <row r="260" spans="5:26" x14ac:dyDescent="0.4">
      <c r="E260">
        <v>15871.516900000001</v>
      </c>
      <c r="F260">
        <f t="shared" si="42"/>
        <v>2.0775767039319271</v>
      </c>
      <c r="G260">
        <f t="shared" si="43"/>
        <v>1.4434076913191483</v>
      </c>
      <c r="H260">
        <f t="shared" si="44"/>
        <v>-2.1169879489636845</v>
      </c>
      <c r="I260">
        <f t="shared" si="45"/>
        <v>2.7631117970380821</v>
      </c>
      <c r="J260">
        <f t="shared" si="46"/>
        <v>-4.2949420564865388</v>
      </c>
      <c r="K260">
        <f t="shared" si="49"/>
        <v>1.9931742185575985</v>
      </c>
      <c r="L260">
        <f t="shared" si="50"/>
        <v>5.9909052198842163</v>
      </c>
      <c r="M260">
        <f t="shared" si="51"/>
        <v>2.674140472069686E-2</v>
      </c>
      <c r="N260">
        <f t="shared" si="52"/>
        <v>1.532169628747146</v>
      </c>
      <c r="O260">
        <f t="shared" si="53"/>
        <v>0</v>
      </c>
      <c r="P260">
        <f t="shared" si="47"/>
        <v>1.532169628747146</v>
      </c>
      <c r="Q260">
        <f t="shared" si="54"/>
        <v>6.4647306169203294E-4</v>
      </c>
      <c r="W260">
        <v>255</v>
      </c>
      <c r="X260">
        <f t="shared" si="48"/>
        <v>5.3125</v>
      </c>
      <c r="Y260">
        <v>0</v>
      </c>
      <c r="Z260">
        <f t="shared" si="55"/>
        <v>4.5425978248316489E-18</v>
      </c>
    </row>
    <row r="261" spans="5:26" x14ac:dyDescent="0.4">
      <c r="E261">
        <v>16336.9087</v>
      </c>
      <c r="F261">
        <f t="shared" ref="F261:F268" si="56">2*PI()*E261/$B$8</f>
        <v>2.1384963480952988</v>
      </c>
      <c r="G261">
        <f t="shared" ref="G261:G268" si="57">1+SUM(a1_*COS(F261),a2_*COS(2*F261))</f>
        <v>1.6112965685891749</v>
      </c>
      <c r="H261">
        <f t="shared" ref="H261:H268" si="58">SUM(a1_*SIN(F261),a2_*SIN(2*F261))</f>
        <v>-2.1060879139624826</v>
      </c>
      <c r="I261">
        <f t="shared" ref="I261:I268" si="59">SUM(b0_,b1_*COS(F261),b2_*COS(2*F261))</f>
        <v>3.1064481059980462</v>
      </c>
      <c r="J261">
        <f t="shared" ref="J261:J268" si="60">SUM(b1_*SIN(F261),b2_*SIN(2*F261))</f>
        <v>-4.277098865136562</v>
      </c>
      <c r="K261">
        <f t="shared" si="49"/>
        <v>1.9934498734372674</v>
      </c>
      <c r="L261">
        <f t="shared" si="50"/>
        <v>5.9921063905045528</v>
      </c>
      <c r="M261">
        <f t="shared" si="51"/>
        <v>2.4915492187289168E-2</v>
      </c>
      <c r="N261">
        <f t="shared" si="52"/>
        <v>1.4275525468228454</v>
      </c>
      <c r="O261">
        <f t="shared" si="53"/>
        <v>0</v>
      </c>
      <c r="P261">
        <f t="shared" ref="P261:P268" si="61">N261+O261</f>
        <v>1.4275525468228454</v>
      </c>
      <c r="Q261">
        <f t="shared" si="54"/>
        <v>6.244265699251253E-4</v>
      </c>
      <c r="W261">
        <v>256</v>
      </c>
      <c r="X261">
        <f t="shared" ref="X261:X268" si="62">W261/Fs*1000</f>
        <v>5.333333333333333</v>
      </c>
      <c r="Y261">
        <v>0</v>
      </c>
      <c r="Z261">
        <f t="shared" si="55"/>
        <v>3.9044174160817771E-18</v>
      </c>
    </row>
    <row r="262" spans="5:26" x14ac:dyDescent="0.4">
      <c r="E262">
        <v>16815.946899999999</v>
      </c>
      <c r="F262">
        <f t="shared" si="56"/>
        <v>2.2012023018415019</v>
      </c>
      <c r="G262">
        <f t="shared" si="57"/>
        <v>1.7853075242639358</v>
      </c>
      <c r="H262">
        <f t="shared" si="58"/>
        <v>-2.0790006240380352</v>
      </c>
      <c r="I262">
        <f t="shared" si="59"/>
        <v>3.4626979908589752</v>
      </c>
      <c r="J262">
        <f t="shared" si="60"/>
        <v>-4.2260137775874123</v>
      </c>
      <c r="K262">
        <f t="shared" ref="K262:K268" si="63">SQRT((I262^2+J262^2)/(G262^2+H262^2))</f>
        <v>1.9937048972890767</v>
      </c>
      <c r="L262">
        <f t="shared" ref="L262:L268" si="64">20*LOG10(K262)</f>
        <v>5.9932175131783811</v>
      </c>
      <c r="M262">
        <f t="shared" ref="M262:M268" si="65">ATAN2(J262,I262)-ATAN2(H262,G262)</f>
        <v>2.309757555901415E-2</v>
      </c>
      <c r="N262">
        <f t="shared" ref="N262:N268" si="66">DEGREES(M262)</f>
        <v>1.3233935965160339</v>
      </c>
      <c r="O262">
        <f t="shared" si="53"/>
        <v>0</v>
      </c>
      <c r="P262">
        <f t="shared" si="61"/>
        <v>1.3233935965160339</v>
      </c>
      <c r="Q262">
        <f t="shared" si="54"/>
        <v>6.0398193196058527E-4</v>
      </c>
      <c r="W262">
        <v>257</v>
      </c>
      <c r="X262">
        <f t="shared" si="62"/>
        <v>5.354166666666667</v>
      </c>
      <c r="Y262">
        <v>0</v>
      </c>
      <c r="Z262">
        <f t="shared" si="55"/>
        <v>3.3558191823209711E-18</v>
      </c>
    </row>
    <row r="263" spans="5:26" x14ac:dyDescent="0.4">
      <c r="E263">
        <v>17309.031599999998</v>
      </c>
      <c r="F263">
        <f t="shared" si="56"/>
        <v>2.2657469381380659</v>
      </c>
      <c r="G263">
        <f t="shared" si="57"/>
        <v>1.9639251100481507</v>
      </c>
      <c r="H263">
        <f t="shared" si="58"/>
        <v>-2.0340104531974932</v>
      </c>
      <c r="I263">
        <f t="shared" si="59"/>
        <v>3.8287431749680447</v>
      </c>
      <c r="J263">
        <f t="shared" si="60"/>
        <v>-4.138120138151268</v>
      </c>
      <c r="K263">
        <f t="shared" si="63"/>
        <v>1.9939399050251063</v>
      </c>
      <c r="L263">
        <f t="shared" si="64"/>
        <v>5.9942413010846787</v>
      </c>
      <c r="M263">
        <f t="shared" si="65"/>
        <v>2.1284879571487281E-2</v>
      </c>
      <c r="N263">
        <f t="shared" si="66"/>
        <v>1.2195337668904453</v>
      </c>
      <c r="O263">
        <f t="shared" ref="O263:O268" si="67">IF((N263-N262)&gt;180,O262-360,IF((N263-N262)&lt;(-180),O262+360,O262))</f>
        <v>0</v>
      </c>
      <c r="P263">
        <f t="shared" si="61"/>
        <v>1.2195337668904453</v>
      </c>
      <c r="Q263">
        <f t="shared" ref="Q263:Q268" si="68">-(P263-P262)/((E263-E262)*360)*1000</f>
        <v>5.8509121604816865E-4</v>
      </c>
      <c r="W263">
        <v>258</v>
      </c>
      <c r="X263">
        <f t="shared" si="62"/>
        <v>5.375</v>
      </c>
      <c r="Y263">
        <v>0</v>
      </c>
      <c r="Z263">
        <f t="shared" ref="Z263:Z268" si="69" xml:space="preserve"> b0_*Y263 + b1_*Y262 + b2_*Y261 - a1_*Z262 - a2_*Z261</f>
        <v>2.8842394416550351E-18</v>
      </c>
    </row>
    <row r="264" spans="5:26" x14ac:dyDescent="0.4">
      <c r="E264">
        <v>17816.574799999999</v>
      </c>
      <c r="F264">
        <f t="shared" si="56"/>
        <v>2.3321841876588763</v>
      </c>
      <c r="G264">
        <f t="shared" si="57"/>
        <v>2.1452837720708189</v>
      </c>
      <c r="H264">
        <f t="shared" si="58"/>
        <v>-1.9694744717749244</v>
      </c>
      <c r="I264">
        <f t="shared" si="59"/>
        <v>4.2007381856379702</v>
      </c>
      <c r="J264">
        <f t="shared" si="60"/>
        <v>-4.0100004427308171</v>
      </c>
      <c r="K264">
        <f t="shared" si="63"/>
        <v>1.9941554122296676</v>
      </c>
      <c r="L264">
        <f t="shared" si="64"/>
        <v>5.9951800308029721</v>
      </c>
      <c r="M264">
        <f t="shared" si="65"/>
        <v>1.9474447651317561E-2</v>
      </c>
      <c r="N264">
        <f t="shared" si="66"/>
        <v>1.1158036587689548</v>
      </c>
      <c r="O264">
        <f t="shared" si="67"/>
        <v>0</v>
      </c>
      <c r="P264">
        <f t="shared" si="61"/>
        <v>1.1158036587689548</v>
      </c>
      <c r="Q264">
        <f t="shared" si="68"/>
        <v>5.6771362364102713E-4</v>
      </c>
      <c r="W264">
        <v>259</v>
      </c>
      <c r="X264">
        <f t="shared" si="62"/>
        <v>5.395833333333333</v>
      </c>
      <c r="Y264">
        <v>0</v>
      </c>
      <c r="Z264">
        <f t="shared" si="69"/>
        <v>2.4788748891079196E-18</v>
      </c>
    </row>
    <row r="265" spans="5:26" x14ac:dyDescent="0.4">
      <c r="E265">
        <v>18339.000400000001</v>
      </c>
      <c r="F265">
        <f t="shared" si="56"/>
        <v>2.4005695387841781</v>
      </c>
      <c r="G265">
        <f t="shared" si="57"/>
        <v>2.3271463403602963</v>
      </c>
      <c r="H265">
        <f t="shared" si="58"/>
        <v>-1.883883019680656</v>
      </c>
      <c r="I265">
        <f t="shared" si="59"/>
        <v>4.5740655092536162</v>
      </c>
      <c r="J265">
        <f t="shared" si="60"/>
        <v>-3.8385123491644468</v>
      </c>
      <c r="K265">
        <f t="shared" si="63"/>
        <v>1.9943518293220761</v>
      </c>
      <c r="L265">
        <f t="shared" si="64"/>
        <v>5.9960355173726319</v>
      </c>
      <c r="M265">
        <f t="shared" si="65"/>
        <v>1.7663113639034389E-2</v>
      </c>
      <c r="N265">
        <f t="shared" si="66"/>
        <v>1.0120218645766315</v>
      </c>
      <c r="O265">
        <f t="shared" si="67"/>
        <v>0</v>
      </c>
      <c r="P265">
        <f t="shared" si="61"/>
        <v>1.0120218645766315</v>
      </c>
      <c r="Q265">
        <f t="shared" si="68"/>
        <v>5.5181591722408205E-4</v>
      </c>
      <c r="W265">
        <v>260</v>
      </c>
      <c r="X265">
        <f t="shared" si="62"/>
        <v>5.416666666666667</v>
      </c>
      <c r="Y265">
        <v>0</v>
      </c>
      <c r="Z265">
        <f t="shared" si="69"/>
        <v>2.1304361846947145E-18</v>
      </c>
    </row>
    <row r="266" spans="5:26" x14ac:dyDescent="0.4">
      <c r="E266">
        <v>18876.744900000002</v>
      </c>
      <c r="F266">
        <f t="shared" si="56"/>
        <v>2.4709601292303582</v>
      </c>
      <c r="G266">
        <f t="shared" si="57"/>
        <v>2.5068907801292295</v>
      </c>
      <c r="H266">
        <f t="shared" si="58"/>
        <v>-1.7759304248735051</v>
      </c>
      <c r="I266">
        <f t="shared" si="59"/>
        <v>4.943307968417459</v>
      </c>
      <c r="J266">
        <f t="shared" si="60"/>
        <v>-3.620935840222534</v>
      </c>
      <c r="K266">
        <f t="shared" si="63"/>
        <v>1.9945294541203471</v>
      </c>
      <c r="L266">
        <f t="shared" si="64"/>
        <v>5.9968090823329074</v>
      </c>
      <c r="M266">
        <f t="shared" si="65"/>
        <v>1.5847465607517819E-2</v>
      </c>
      <c r="N266">
        <f t="shared" si="66"/>
        <v>0.90799289528949612</v>
      </c>
      <c r="O266">
        <f t="shared" si="67"/>
        <v>0</v>
      </c>
      <c r="P266">
        <f t="shared" si="61"/>
        <v>0.90799289528949612</v>
      </c>
      <c r="Q266">
        <f t="shared" si="68"/>
        <v>5.3737297012044041E-4</v>
      </c>
      <c r="W266">
        <v>261</v>
      </c>
      <c r="X266">
        <f t="shared" si="62"/>
        <v>5.4375</v>
      </c>
      <c r="Y266">
        <v>0</v>
      </c>
      <c r="Z266">
        <f t="shared" si="69"/>
        <v>1.8309359968266573E-18</v>
      </c>
    </row>
    <row r="267" spans="5:26" x14ac:dyDescent="0.4">
      <c r="E267">
        <v>19430.257300000001</v>
      </c>
      <c r="F267">
        <f t="shared" si="56"/>
        <v>2.5434147329599774</v>
      </c>
      <c r="G267">
        <f t="shared" si="57"/>
        <v>2.681507590900297</v>
      </c>
      <c r="H267">
        <f t="shared" si="58"/>
        <v>-1.6445958423189253</v>
      </c>
      <c r="I267">
        <f t="shared" si="59"/>
        <v>5.3022433211197146</v>
      </c>
      <c r="J267">
        <f t="shared" si="60"/>
        <v>-3.3551414625158591</v>
      </c>
      <c r="K267">
        <f t="shared" si="63"/>
        <v>1.9946884617353076</v>
      </c>
      <c r="L267">
        <f t="shared" si="64"/>
        <v>5.9975015100844233</v>
      </c>
      <c r="M267">
        <f t="shared" si="65"/>
        <v>1.4023805918122356E-2</v>
      </c>
      <c r="N267">
        <f t="shared" si="66"/>
        <v>0.80350489181899754</v>
      </c>
      <c r="O267">
        <f t="shared" si="67"/>
        <v>0</v>
      </c>
      <c r="P267">
        <f t="shared" si="61"/>
        <v>0.80350489181899754</v>
      </c>
      <c r="Q267">
        <f t="shared" si="68"/>
        <v>5.2436847681229634E-4</v>
      </c>
      <c r="W267">
        <v>262</v>
      </c>
      <c r="X267">
        <f t="shared" si="62"/>
        <v>5.458333333333333</v>
      </c>
      <c r="Y267">
        <v>0</v>
      </c>
      <c r="Z267">
        <f t="shared" si="69"/>
        <v>1.5735066886872571E-18</v>
      </c>
    </row>
    <row r="268" spans="5:26" x14ac:dyDescent="0.4">
      <c r="E268">
        <v>20000</v>
      </c>
      <c r="F268">
        <f t="shared" si="56"/>
        <v>2.6179938779914944</v>
      </c>
      <c r="G268">
        <f t="shared" si="57"/>
        <v>2.8476117393546829</v>
      </c>
      <c r="H268">
        <f t="shared" si="58"/>
        <v>-1.4892330383160948</v>
      </c>
      <c r="I268">
        <f t="shared" si="59"/>
        <v>5.6438691722635861</v>
      </c>
      <c r="J268">
        <f t="shared" si="60"/>
        <v>-3.0397772057030972</v>
      </c>
      <c r="K268">
        <f t="shared" si="63"/>
        <v>1.9948288918635178</v>
      </c>
      <c r="L268">
        <f t="shared" si="64"/>
        <v>5.9981129928718815</v>
      </c>
      <c r="M268">
        <f t="shared" si="65"/>
        <v>1.2188099829421262E-2</v>
      </c>
      <c r="N268">
        <f t="shared" si="66"/>
        <v>0.69832668050995683</v>
      </c>
      <c r="O268">
        <f t="shared" si="67"/>
        <v>0</v>
      </c>
      <c r="P268">
        <f t="shared" si="61"/>
        <v>0.69832668050995683</v>
      </c>
      <c r="Q268">
        <f t="shared" si="68"/>
        <v>5.1279586044835539E-4</v>
      </c>
      <c r="W268">
        <v>263</v>
      </c>
      <c r="X268">
        <f t="shared" si="62"/>
        <v>5.479166666666667</v>
      </c>
      <c r="Y268">
        <v>0</v>
      </c>
      <c r="Z268">
        <f t="shared" si="69"/>
        <v>1.3522435065423615E-18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5B60-1274-47EF-98CA-F002E86EB95E}">
  <dimension ref="A2:Z268"/>
  <sheetViews>
    <sheetView workbookViewId="0"/>
  </sheetViews>
  <sheetFormatPr defaultRowHeight="14.6" x14ac:dyDescent="0.4"/>
  <cols>
    <col min="1" max="1" width="15.15234375" customWidth="1"/>
    <col min="5" max="5" width="9.23046875" customWidth="1"/>
    <col min="6" max="9" width="0" hidden="1" customWidth="1"/>
    <col min="10" max="10" width="9.53515625" hidden="1" customWidth="1"/>
    <col min="11" max="11" width="0" hidden="1" customWidth="1"/>
    <col min="12" max="12" width="14" customWidth="1"/>
    <col min="13" max="13" width="10.4609375" hidden="1" customWidth="1"/>
    <col min="14" max="15" width="11.07421875" hidden="1" customWidth="1"/>
    <col min="16" max="16" width="11.07421875" customWidth="1"/>
    <col min="23" max="23" width="9.23046875" hidden="1" customWidth="1"/>
    <col min="25" max="25" width="0" hidden="1" customWidth="1"/>
  </cols>
  <sheetData>
    <row r="2" spans="1:26" ht="15" thickBot="1" x14ac:dyDescent="0.45"/>
    <row r="3" spans="1:26" ht="15" thickBot="1" x14ac:dyDescent="0.45">
      <c r="A3" s="2" t="s">
        <v>0</v>
      </c>
      <c r="B3" s="3"/>
      <c r="E3" s="1" t="s">
        <v>10</v>
      </c>
      <c r="G3" t="s">
        <v>26</v>
      </c>
      <c r="X3" s="1" t="s">
        <v>41</v>
      </c>
    </row>
    <row r="4" spans="1:26" x14ac:dyDescent="0.4">
      <c r="A4" s="6" t="s">
        <v>1</v>
      </c>
      <c r="B4" s="3">
        <v>1000</v>
      </c>
      <c r="E4" t="s">
        <v>11</v>
      </c>
      <c r="F4" t="s">
        <v>12</v>
      </c>
      <c r="G4" t="s">
        <v>20</v>
      </c>
      <c r="H4" t="s">
        <v>21</v>
      </c>
      <c r="I4" t="s">
        <v>22</v>
      </c>
      <c r="J4" t="s">
        <v>23</v>
      </c>
      <c r="K4" t="s">
        <v>19</v>
      </c>
      <c r="L4" t="s">
        <v>13</v>
      </c>
      <c r="M4" t="s">
        <v>17</v>
      </c>
      <c r="N4" t="s">
        <v>18</v>
      </c>
      <c r="O4" t="s">
        <v>32</v>
      </c>
      <c r="P4" t="s">
        <v>24</v>
      </c>
      <c r="Q4" t="s">
        <v>25</v>
      </c>
      <c r="W4" t="s">
        <v>42</v>
      </c>
      <c r="X4" t="s">
        <v>43</v>
      </c>
      <c r="Y4" t="s">
        <v>44</v>
      </c>
      <c r="Z4" t="s">
        <v>45</v>
      </c>
    </row>
    <row r="5" spans="1:26" x14ac:dyDescent="0.4">
      <c r="A5" s="7" t="s">
        <v>2</v>
      </c>
      <c r="B5" s="8">
        <v>0.70699999999999996</v>
      </c>
      <c r="E5">
        <v>10</v>
      </c>
      <c r="F5">
        <f t="shared" ref="F5:F68" si="0">2*PI()*E5/$B$8</f>
        <v>1.308996938995747E-3</v>
      </c>
      <c r="G5">
        <f t="shared" ref="G5:G68" si="1">1+SUM(a1_*COS(F5),a2_*COS(2*F5))</f>
        <v>1.605929190275035E-2</v>
      </c>
      <c r="H5">
        <f t="shared" ref="H5:H68" si="2">SUM(a1_*SIN(F5),a2_*SIN(2*F5))</f>
        <v>-1.3957070261221135E-4</v>
      </c>
      <c r="I5">
        <f t="shared" ref="I5:I68" si="3">SUM(b0_,b1_*COS(F5),b2_*COS(2*F5))</f>
        <v>1.6059501121380881E-2</v>
      </c>
      <c r="J5">
        <f t="shared" ref="J5:J68" si="4">SUM(b1_*SIN(F5),b2_*SIN(2*F5))</f>
        <v>-2.9940187167323785E-4</v>
      </c>
      <c r="K5">
        <f>SQRT((I5^2+J5^2)/(G5^2+H5^2))</f>
        <v>1.0001490297785736</v>
      </c>
      <c r="L5">
        <f>20*LOG10(K5)</f>
        <v>1.2943597627962564E-3</v>
      </c>
      <c r="M5">
        <f>ATAN2(J5,I5)-ATAN2(H5,G5)</f>
        <v>9.9503828172329278E-3</v>
      </c>
      <c r="N5">
        <f>DEGREES(M5)</f>
        <v>0.57011493996694074</v>
      </c>
      <c r="O5">
        <v>0</v>
      </c>
      <c r="P5">
        <f t="shared" ref="P5:P68" si="5">N5+O5</f>
        <v>0.57011493996694074</v>
      </c>
      <c r="W5">
        <v>0</v>
      </c>
      <c r="X5">
        <f t="shared" ref="X5:X68" si="6">W5/Fs*1000</f>
        <v>0</v>
      </c>
      <c r="Y5">
        <v>1</v>
      </c>
      <c r="Z5">
        <f xml:space="preserve"> b0_*Y5</f>
        <v>1.0610510792184844</v>
      </c>
    </row>
    <row r="6" spans="1:26" ht="15" thickBot="1" x14ac:dyDescent="0.45">
      <c r="A6" s="4" t="s">
        <v>28</v>
      </c>
      <c r="B6" s="5">
        <v>6</v>
      </c>
      <c r="E6">
        <v>10.293200000000001</v>
      </c>
      <c r="F6">
        <f t="shared" si="0"/>
        <v>1.3473767292471023E-3</v>
      </c>
      <c r="G6">
        <f t="shared" si="1"/>
        <v>1.6059207894719596E-2</v>
      </c>
      <c r="H6">
        <f t="shared" si="2"/>
        <v>-1.436630336855353E-4</v>
      </c>
      <c r="I6">
        <f t="shared" si="3"/>
        <v>1.6059429561780525E-2</v>
      </c>
      <c r="J6">
        <f t="shared" si="4"/>
        <v>-3.0818044144160844E-4</v>
      </c>
      <c r="K6">
        <f t="shared" ref="K6:K69" si="7">SQRT((I6^2+J6^2)/(G6^2+H6^2))</f>
        <v>1.0001578972369491</v>
      </c>
      <c r="L6">
        <f t="shared" ref="L6:L69" si="8">20*LOG10(K6)</f>
        <v>1.3713697094006742E-3</v>
      </c>
      <c r="M6">
        <f t="shared" ref="M6:M69" si="9">ATAN2(J6,I6)-ATAN2(H6,G6)</f>
        <v>1.024204719927968E-2</v>
      </c>
      <c r="N6">
        <f t="shared" ref="N6:N69" si="10">DEGREES(M6)</f>
        <v>0.58682607809251086</v>
      </c>
      <c r="O6">
        <f>IF((N6-N5)&gt;180,O5-360,IF((N6-N5)&lt;(-180),O5+360,O5))</f>
        <v>0</v>
      </c>
      <c r="P6">
        <f t="shared" si="5"/>
        <v>0.58682607809251086</v>
      </c>
      <c r="Q6">
        <f>-(P6-P5)/((E6-E5)*360)*1000</f>
        <v>-0.15832137833077622</v>
      </c>
      <c r="W6">
        <v>1</v>
      </c>
      <c r="X6">
        <f t="shared" si="6"/>
        <v>2.0833333333333332E-2</v>
      </c>
      <c r="Y6">
        <v>0</v>
      </c>
      <c r="Z6">
        <f xml:space="preserve"> b0_*Y6 + b1_*Y5 - a1_*Z5</f>
        <v>0.1136316815477536</v>
      </c>
    </row>
    <row r="7" spans="1:26" ht="15" thickBot="1" x14ac:dyDescent="0.45">
      <c r="E7">
        <v>10.595000000000001</v>
      </c>
      <c r="F7">
        <f t="shared" si="0"/>
        <v>1.3868822568659943E-3</v>
      </c>
      <c r="G7">
        <f t="shared" si="1"/>
        <v>1.6059118887240764E-2</v>
      </c>
      <c r="H7">
        <f t="shared" si="2"/>
        <v>-1.4787540971969481E-4</v>
      </c>
      <c r="I7">
        <f t="shared" si="3"/>
        <v>1.6059353743558158E-2</v>
      </c>
      <c r="J7">
        <f t="shared" si="4"/>
        <v>-3.1721650963553857E-4</v>
      </c>
      <c r="K7">
        <f t="shared" si="7"/>
        <v>1.0001672924417344</v>
      </c>
      <c r="L7">
        <f t="shared" si="8"/>
        <v>1.4529621547825792E-3</v>
      </c>
      <c r="M7">
        <f t="shared" si="9"/>
        <v>1.0542259217948491E-2</v>
      </c>
      <c r="N7">
        <f t="shared" si="10"/>
        <v>0.60402695972133646</v>
      </c>
      <c r="O7">
        <f t="shared" ref="O7:O70" si="11">IF((N7-N6)&gt;180,O6-360,IF((N7-N6)&lt;(-180),O6+360,O6))</f>
        <v>0</v>
      </c>
      <c r="P7">
        <f t="shared" si="5"/>
        <v>0.60402695972133646</v>
      </c>
      <c r="Q7">
        <f t="shared" ref="Q7:Q70" si="12">-(P7-P6)/((E7-E6)*360)*1000</f>
        <v>-0.15831751738481703</v>
      </c>
      <c r="W7">
        <v>2</v>
      </c>
      <c r="X7">
        <f t="shared" si="6"/>
        <v>4.1666666666666664E-2</v>
      </c>
      <c r="Y7">
        <v>0</v>
      </c>
      <c r="Z7">
        <f t="shared" ref="Z7:Z70" si="13" xml:space="preserve"> b0_*Y7 + b1_*Y6 + b2_*Y5 - a1_*Z6 - a2_*Z5</f>
        <v>9.6885433140208144E-2</v>
      </c>
    </row>
    <row r="8" spans="1:26" ht="15" thickBot="1" x14ac:dyDescent="0.45">
      <c r="A8" s="9" t="s">
        <v>3</v>
      </c>
      <c r="B8" s="10">
        <v>48000</v>
      </c>
      <c r="E8">
        <v>10.9057</v>
      </c>
      <c r="F8">
        <f t="shared" si="0"/>
        <v>1.4275527917605919E-3</v>
      </c>
      <c r="G8">
        <f t="shared" si="1"/>
        <v>1.6059024568055746E-2</v>
      </c>
      <c r="H8">
        <f t="shared" si="2"/>
        <v>-1.5221201924333835E-4</v>
      </c>
      <c r="I8">
        <f t="shared" si="3"/>
        <v>1.605927340072677E-2</v>
      </c>
      <c r="J8">
        <f t="shared" si="4"/>
        <v>-3.2651905958544676E-4</v>
      </c>
      <c r="K8">
        <f t="shared" si="7"/>
        <v>1.0001772483588478</v>
      </c>
      <c r="L8">
        <f t="shared" si="8"/>
        <v>1.5394232573871767E-3</v>
      </c>
      <c r="M8">
        <f t="shared" si="9"/>
        <v>1.085131642102688E-2</v>
      </c>
      <c r="N8">
        <f t="shared" si="10"/>
        <v>0.62173463308584564</v>
      </c>
      <c r="O8">
        <f t="shared" si="11"/>
        <v>0</v>
      </c>
      <c r="P8">
        <f t="shared" si="5"/>
        <v>0.62173463308584564</v>
      </c>
      <c r="Q8">
        <f t="shared" si="12"/>
        <v>-0.158313426353657</v>
      </c>
      <c r="W8">
        <v>3</v>
      </c>
      <c r="X8">
        <f t="shared" si="6"/>
        <v>6.25E-2</v>
      </c>
      <c r="Y8">
        <v>0</v>
      </c>
      <c r="Z8">
        <f t="shared" si="13"/>
        <v>8.0637623073929937E-2</v>
      </c>
    </row>
    <row r="9" spans="1:26" ht="15" thickBot="1" x14ac:dyDescent="0.45">
      <c r="E9">
        <v>11.2255</v>
      </c>
      <c r="F9">
        <f t="shared" si="0"/>
        <v>1.4694145138696758E-3</v>
      </c>
      <c r="G9">
        <f t="shared" si="1"/>
        <v>1.6058924639514416E-2</v>
      </c>
      <c r="H9">
        <f t="shared" si="2"/>
        <v>-1.566756551566891E-4</v>
      </c>
      <c r="I9">
        <f t="shared" si="3"/>
        <v>1.605918827974262E-2</v>
      </c>
      <c r="J9">
        <f t="shared" si="4"/>
        <v>-3.3609408067419291E-4</v>
      </c>
      <c r="K9">
        <f t="shared" si="7"/>
        <v>1.0001877964129355</v>
      </c>
      <c r="L9">
        <f t="shared" si="8"/>
        <v>1.6310257715809748E-3</v>
      </c>
      <c r="M9">
        <f t="shared" si="9"/>
        <v>1.1169416798666232E-2</v>
      </c>
      <c r="N9">
        <f t="shared" si="10"/>
        <v>0.63996044218609827</v>
      </c>
      <c r="O9">
        <f t="shared" si="11"/>
        <v>0</v>
      </c>
      <c r="P9">
        <f t="shared" si="5"/>
        <v>0.63996044218609827</v>
      </c>
      <c r="Q9">
        <f t="shared" si="12"/>
        <v>-0.15830909162195625</v>
      </c>
      <c r="W9">
        <v>4</v>
      </c>
      <c r="X9">
        <f t="shared" si="6"/>
        <v>8.3333333333333329E-2</v>
      </c>
      <c r="Y9">
        <v>0</v>
      </c>
      <c r="Z9">
        <f t="shared" si="13"/>
        <v>6.508805250672306E-2</v>
      </c>
    </row>
    <row r="10" spans="1:26" ht="15" thickBot="1" x14ac:dyDescent="0.45">
      <c r="A10" s="9" t="s">
        <v>29</v>
      </c>
      <c r="B10" s="10">
        <v>0</v>
      </c>
      <c r="E10">
        <v>11.5547</v>
      </c>
      <c r="F10">
        <f t="shared" si="0"/>
        <v>1.5125066931014162E-3</v>
      </c>
      <c r="G10">
        <f t="shared" si="1"/>
        <v>1.6058818757202276E-2</v>
      </c>
      <c r="H10">
        <f t="shared" si="2"/>
        <v>-1.6127050625093856E-4</v>
      </c>
      <c r="I10">
        <f t="shared" si="3"/>
        <v>1.6059098087227275E-2</v>
      </c>
      <c r="J10">
        <f t="shared" si="4"/>
        <v>-3.4595055646987607E-4</v>
      </c>
      <c r="K10">
        <f t="shared" si="7"/>
        <v>1.0001989729658998</v>
      </c>
      <c r="L10">
        <f t="shared" si="8"/>
        <v>1.7280853073351121E-3</v>
      </c>
      <c r="M10">
        <f t="shared" si="9"/>
        <v>1.1496857718914733E-2</v>
      </c>
      <c r="N10">
        <f t="shared" si="10"/>
        <v>0.65872142495621711</v>
      </c>
      <c r="O10">
        <f t="shared" si="11"/>
        <v>0</v>
      </c>
      <c r="P10">
        <f t="shared" si="5"/>
        <v>0.65872142495621711</v>
      </c>
      <c r="Q10">
        <f t="shared" si="12"/>
        <v>-0.1583044988703155</v>
      </c>
      <c r="W10">
        <v>5</v>
      </c>
      <c r="X10">
        <f t="shared" si="6"/>
        <v>0.10416666666666667</v>
      </c>
      <c r="Y10">
        <v>0</v>
      </c>
      <c r="Z10">
        <f t="shared" si="13"/>
        <v>5.0400796094499586E-2</v>
      </c>
    </row>
    <row r="11" spans="1:26" ht="15" thickBot="1" x14ac:dyDescent="0.45">
      <c r="E11">
        <v>11.8935</v>
      </c>
      <c r="F11">
        <f t="shared" si="0"/>
        <v>1.5568555093945916E-3</v>
      </c>
      <c r="G11">
        <f t="shared" si="1"/>
        <v>1.6058706591805305E-2</v>
      </c>
      <c r="H11">
        <f t="shared" si="2"/>
        <v>-1.6599936570151725E-4</v>
      </c>
      <c r="I11">
        <f t="shared" si="3"/>
        <v>1.6059002542665124E-2</v>
      </c>
      <c r="J11">
        <f t="shared" si="4"/>
        <v>-3.5609447660449973E-4</v>
      </c>
      <c r="K11">
        <f t="shared" si="7"/>
        <v>1.0002108127865343</v>
      </c>
      <c r="L11">
        <f t="shared" si="8"/>
        <v>1.8309036159637234E-3</v>
      </c>
      <c r="M11">
        <f t="shared" si="9"/>
        <v>1.183383698351359E-2</v>
      </c>
      <c r="N11">
        <f t="shared" si="10"/>
        <v>0.67802891460115389</v>
      </c>
      <c r="O11">
        <f t="shared" si="11"/>
        <v>0</v>
      </c>
      <c r="P11">
        <f t="shared" si="5"/>
        <v>0.67802891460115389</v>
      </c>
      <c r="Q11">
        <f t="shared" si="12"/>
        <v>-0.15829963305897313</v>
      </c>
      <c r="W11">
        <v>6</v>
      </c>
      <c r="X11">
        <f t="shared" si="6"/>
        <v>0.125</v>
      </c>
      <c r="Y11">
        <v>0</v>
      </c>
      <c r="Z11">
        <f t="shared" si="13"/>
        <v>3.6705949885325585E-2</v>
      </c>
    </row>
    <row r="12" spans="1:26" x14ac:dyDescent="0.4">
      <c r="A12" s="6" t="s">
        <v>14</v>
      </c>
      <c r="B12" s="3"/>
      <c r="E12">
        <v>12.2422</v>
      </c>
      <c r="F12">
        <f t="shared" si="0"/>
        <v>1.6025002326573736E-3</v>
      </c>
      <c r="G12">
        <f t="shared" si="1"/>
        <v>1.6058587764086751E-2</v>
      </c>
      <c r="H12">
        <f t="shared" si="2"/>
        <v>-1.7086642260536996E-4</v>
      </c>
      <c r="I12">
        <f t="shared" si="3"/>
        <v>1.6058901323015351E-2</v>
      </c>
      <c r="J12">
        <f t="shared" si="4"/>
        <v>-3.6653482492296106E-4</v>
      </c>
      <c r="K12">
        <f t="shared" si="7"/>
        <v>1.0002233559143765</v>
      </c>
      <c r="L12">
        <f t="shared" si="8"/>
        <v>1.9398281942969342E-3</v>
      </c>
      <c r="M12">
        <f t="shared" si="9"/>
        <v>1.2180651751192206E-2</v>
      </c>
      <c r="N12">
        <f t="shared" si="10"/>
        <v>0.69789993706194875</v>
      </c>
      <c r="O12">
        <f t="shared" si="11"/>
        <v>0</v>
      </c>
      <c r="P12">
        <f t="shared" si="5"/>
        <v>0.69789993706194875</v>
      </c>
      <c r="Q12">
        <f t="shared" si="12"/>
        <v>-0.15829447838634619</v>
      </c>
      <c r="W12">
        <v>7</v>
      </c>
      <c r="X12">
        <f t="shared" si="6"/>
        <v>0.14583333333333334</v>
      </c>
      <c r="Y12">
        <v>0</v>
      </c>
      <c r="Z12">
        <f t="shared" si="13"/>
        <v>2.4101710496250282E-2</v>
      </c>
    </row>
    <row r="13" spans="1:26" x14ac:dyDescent="0.4">
      <c r="A13" s="7" t="s">
        <v>4</v>
      </c>
      <c r="B13" s="8">
        <v>1</v>
      </c>
      <c r="E13">
        <v>12.6012</v>
      </c>
      <c r="F13">
        <f t="shared" si="0"/>
        <v>1.649493222767321E-3</v>
      </c>
      <c r="G13">
        <f t="shared" si="1"/>
        <v>1.6058461839274285E-2</v>
      </c>
      <c r="H13">
        <f t="shared" si="2"/>
        <v>-1.7587726201755225E-4</v>
      </c>
      <c r="I13">
        <f t="shared" si="3"/>
        <v>1.6058794057931314E-2</v>
      </c>
      <c r="J13">
        <f t="shared" si="4"/>
        <v>-3.7728357951617936E-4</v>
      </c>
      <c r="K13">
        <f t="shared" si="7"/>
        <v>1.0002366482525036</v>
      </c>
      <c r="L13">
        <f t="shared" si="8"/>
        <v>2.0552574273382048E-3</v>
      </c>
      <c r="M13">
        <f t="shared" si="9"/>
        <v>1.2537698512607109E-2</v>
      </c>
      <c r="N13">
        <f t="shared" si="10"/>
        <v>0.71835720957983717</v>
      </c>
      <c r="O13">
        <f t="shared" si="11"/>
        <v>0</v>
      </c>
      <c r="P13">
        <f t="shared" si="5"/>
        <v>0.71835720957983717</v>
      </c>
      <c r="Q13">
        <f t="shared" si="12"/>
        <v>-0.15828901669675349</v>
      </c>
      <c r="W13">
        <v>8</v>
      </c>
      <c r="X13">
        <f t="shared" si="6"/>
        <v>0.16666666666666666</v>
      </c>
      <c r="Y13">
        <v>0</v>
      </c>
      <c r="Z13">
        <f t="shared" si="13"/>
        <v>1.2656711536979004E-2</v>
      </c>
    </row>
    <row r="14" spans="1:26" x14ac:dyDescent="0.4">
      <c r="A14" s="7" t="s">
        <v>5</v>
      </c>
      <c r="B14" s="8">
        <f>B23/a0_raw</f>
        <v>-1.8612559024730442</v>
      </c>
      <c r="E14">
        <v>12.970700000000001</v>
      </c>
      <c r="F14">
        <f t="shared" si="0"/>
        <v>1.6978606596632138E-3</v>
      </c>
      <c r="G14">
        <f t="shared" si="1"/>
        <v>1.6058328430870072E-2</v>
      </c>
      <c r="H14">
        <f t="shared" si="2"/>
        <v>-1.8103467763795752E-4</v>
      </c>
      <c r="I14">
        <f t="shared" si="3"/>
        <v>1.6058680418187143E-2</v>
      </c>
      <c r="J14">
        <f t="shared" si="4"/>
        <v>-3.8834673049095323E-4</v>
      </c>
      <c r="K14">
        <f t="shared" si="7"/>
        <v>1.000250730609511</v>
      </c>
      <c r="L14">
        <f t="shared" si="8"/>
        <v>2.1775454258575072E-3</v>
      </c>
      <c r="M14">
        <f t="shared" si="9"/>
        <v>1.2905174710458045E-2</v>
      </c>
      <c r="N14">
        <f t="shared" si="10"/>
        <v>0.7394120447882101</v>
      </c>
      <c r="O14">
        <f t="shared" si="11"/>
        <v>0</v>
      </c>
      <c r="P14">
        <f t="shared" si="5"/>
        <v>0.7394120447882101</v>
      </c>
      <c r="Q14">
        <f t="shared" si="12"/>
        <v>-0.1582832296524801</v>
      </c>
      <c r="W14">
        <v>9</v>
      </c>
      <c r="X14">
        <f t="shared" si="6"/>
        <v>0.1875</v>
      </c>
      <c r="Y14">
        <v>0</v>
      </c>
      <c r="Z14">
        <f t="shared" si="13"/>
        <v>2.4125481958655187E-3</v>
      </c>
    </row>
    <row r="15" spans="1:26" x14ac:dyDescent="0.4">
      <c r="A15" s="7" t="s">
        <v>6</v>
      </c>
      <c r="B15" s="8">
        <f>B24/a0_raw</f>
        <v>0.87731660628506081</v>
      </c>
      <c r="E15">
        <v>13.351000000000001</v>
      </c>
      <c r="F15">
        <f t="shared" si="0"/>
        <v>1.7476418132532222E-3</v>
      </c>
      <c r="G15">
        <f t="shared" si="1"/>
        <v>1.6058187097108045E-2</v>
      </c>
      <c r="H15">
        <f t="shared" si="2"/>
        <v>-1.8634285914480211E-4</v>
      </c>
      <c r="I15">
        <f t="shared" si="3"/>
        <v>1.6058560027478741E-2</v>
      </c>
      <c r="J15">
        <f t="shared" si="4"/>
        <v>-3.9973326221840215E-4</v>
      </c>
      <c r="K15">
        <f t="shared" si="7"/>
        <v>1.0002656496296376</v>
      </c>
      <c r="L15">
        <f t="shared" si="8"/>
        <v>2.3070969392671044E-3</v>
      </c>
      <c r="M15">
        <f t="shared" si="9"/>
        <v>1.3283377105539174E-2</v>
      </c>
      <c r="N15">
        <f t="shared" si="10"/>
        <v>0.76108144582809811</v>
      </c>
      <c r="O15">
        <f t="shared" si="11"/>
        <v>0</v>
      </c>
      <c r="P15">
        <f t="shared" si="5"/>
        <v>0.76108144582809811</v>
      </c>
      <c r="Q15">
        <f t="shared" si="12"/>
        <v>-0.15827709878084562</v>
      </c>
      <c r="W15">
        <v>10</v>
      </c>
      <c r="X15">
        <f t="shared" si="6"/>
        <v>0.20833333333333334</v>
      </c>
      <c r="Y15">
        <v>0</v>
      </c>
      <c r="Z15">
        <f t="shared" si="13"/>
        <v>-6.6135736427960041E-3</v>
      </c>
    </row>
    <row r="16" spans="1:26" x14ac:dyDescent="0.4">
      <c r="A16" s="7"/>
      <c r="B16" s="8"/>
      <c r="E16">
        <v>13.7425</v>
      </c>
      <c r="F16">
        <f t="shared" si="0"/>
        <v>1.7988890434149055E-3</v>
      </c>
      <c r="G16">
        <f t="shared" si="1"/>
        <v>1.6058037334828135E-2</v>
      </c>
      <c r="H16">
        <f t="shared" si="2"/>
        <v>-1.9180739223879136E-4</v>
      </c>
      <c r="I16">
        <f t="shared" si="3"/>
        <v>1.6058432457205285E-2</v>
      </c>
      <c r="J16">
        <f t="shared" si="4"/>
        <v>-4.1145515337395093E-4</v>
      </c>
      <c r="K16">
        <f t="shared" si="7"/>
        <v>1.0002814584394144</v>
      </c>
      <c r="L16">
        <f t="shared" si="8"/>
        <v>2.4443729638900943E-3</v>
      </c>
      <c r="M16">
        <f t="shared" si="9"/>
        <v>1.3672701746508364E-2</v>
      </c>
      <c r="N16">
        <f t="shared" si="10"/>
        <v>0.78338810461607888</v>
      </c>
      <c r="O16">
        <f t="shared" si="11"/>
        <v>0</v>
      </c>
      <c r="P16">
        <f t="shared" si="5"/>
        <v>0.78338810461607888</v>
      </c>
      <c r="Q16">
        <f t="shared" si="12"/>
        <v>-0.15827060300823637</v>
      </c>
      <c r="W16">
        <v>11</v>
      </c>
      <c r="X16">
        <f t="shared" si="6"/>
        <v>0.22916666666666666</v>
      </c>
      <c r="Y16">
        <v>0</v>
      </c>
      <c r="Z16">
        <f t="shared" si="13"/>
        <v>-1.4426121574790098E-2</v>
      </c>
    </row>
    <row r="17" spans="1:26" x14ac:dyDescent="0.4">
      <c r="A17" s="7" t="s">
        <v>7</v>
      </c>
      <c r="B17" s="8">
        <f>(B26/a0_raw)*(10^(out_gain/20))</f>
        <v>1.0610510792184844</v>
      </c>
      <c r="E17">
        <v>14.1455</v>
      </c>
      <c r="F17">
        <f t="shared" si="0"/>
        <v>1.8516416200564342E-3</v>
      </c>
      <c r="G17">
        <f t="shared" si="1"/>
        <v>1.6057878652749547E-2</v>
      </c>
      <c r="H17">
        <f t="shared" si="2"/>
        <v>-1.9743246708660766E-4</v>
      </c>
      <c r="I17">
        <f t="shared" si="3"/>
        <v>1.6058297288885193E-2</v>
      </c>
      <c r="J17">
        <f t="shared" si="4"/>
        <v>-4.235213887709261E-4</v>
      </c>
      <c r="K17">
        <f t="shared" si="7"/>
        <v>1.000298208913448</v>
      </c>
      <c r="L17">
        <f t="shared" si="8"/>
        <v>2.5898235762488986E-3</v>
      </c>
      <c r="M17">
        <f t="shared" si="9"/>
        <v>1.4073445059769041E-2</v>
      </c>
      <c r="N17">
        <f t="shared" si="10"/>
        <v>0.80634900513400465</v>
      </c>
      <c r="O17">
        <f t="shared" si="11"/>
        <v>0</v>
      </c>
      <c r="P17">
        <f t="shared" si="5"/>
        <v>0.80634900513400465</v>
      </c>
      <c r="Q17">
        <f t="shared" si="12"/>
        <v>-0.15826372014010021</v>
      </c>
      <c r="W17">
        <v>12</v>
      </c>
      <c r="X17">
        <f t="shared" si="6"/>
        <v>0.25</v>
      </c>
      <c r="Y17">
        <v>0</v>
      </c>
      <c r="Z17">
        <f t="shared" si="13"/>
        <v>-2.1048505947157681E-2</v>
      </c>
    </row>
    <row r="18" spans="1:26" x14ac:dyDescent="0.4">
      <c r="A18" s="7" t="s">
        <v>8</v>
      </c>
      <c r="B18" s="8">
        <f>(B27/a0_raw)*(10^(out_gain/20))</f>
        <v>-1.8612559024730442</v>
      </c>
      <c r="E18">
        <v>14.5602</v>
      </c>
      <c r="F18">
        <f t="shared" si="0"/>
        <v>1.9059257231165878E-3</v>
      </c>
      <c r="G18">
        <f t="shared" si="1"/>
        <v>1.6057710576040773E-2</v>
      </c>
      <c r="H18">
        <f t="shared" si="2"/>
        <v>-2.0322087830955925E-4</v>
      </c>
      <c r="I18">
        <f t="shared" si="3"/>
        <v>1.6058154118048784E-2</v>
      </c>
      <c r="J18">
        <f t="shared" si="4"/>
        <v>-4.359379593502806E-4</v>
      </c>
      <c r="K18">
        <f t="shared" si="7"/>
        <v>1.0003159511920927</v>
      </c>
      <c r="L18">
        <f t="shared" si="8"/>
        <v>2.7438837416849183E-3</v>
      </c>
      <c r="M18">
        <f t="shared" si="9"/>
        <v>1.4485803857248181E-2</v>
      </c>
      <c r="N18">
        <f t="shared" si="10"/>
        <v>0.82997542387464918</v>
      </c>
      <c r="O18">
        <f t="shared" si="11"/>
        <v>0</v>
      </c>
      <c r="P18">
        <f t="shared" si="5"/>
        <v>0.82997542387464918</v>
      </c>
      <c r="Q18">
        <f t="shared" si="12"/>
        <v>-0.15825642861402175</v>
      </c>
      <c r="W18">
        <v>13</v>
      </c>
      <c r="X18">
        <f t="shared" si="6"/>
        <v>0.27083333333333331</v>
      </c>
      <c r="Y18">
        <v>0</v>
      </c>
      <c r="Z18">
        <f t="shared" si="13"/>
        <v>-2.6520379910535664E-2</v>
      </c>
    </row>
    <row r="19" spans="1:26" ht="15" thickBot="1" x14ac:dyDescent="0.45">
      <c r="A19" s="4" t="s">
        <v>9</v>
      </c>
      <c r="B19" s="5">
        <f>(B28/a0_raw)*(10^(out_gain/20))</f>
        <v>0.8162655270665764</v>
      </c>
      <c r="E19">
        <v>14.9872</v>
      </c>
      <c r="F19">
        <f t="shared" si="0"/>
        <v>1.9618198924117062E-3</v>
      </c>
      <c r="G19">
        <f t="shared" si="1"/>
        <v>1.6057532439755051E-2</v>
      </c>
      <c r="H19">
        <f t="shared" si="2"/>
        <v>-2.0918100405616612E-4</v>
      </c>
      <c r="I19">
        <f t="shared" si="3"/>
        <v>1.6058002378282477E-2</v>
      </c>
      <c r="J19">
        <f t="shared" si="4"/>
        <v>-4.4872283276073443E-4</v>
      </c>
      <c r="K19">
        <f t="shared" si="7"/>
        <v>1.0003347554867505</v>
      </c>
      <c r="L19">
        <f t="shared" si="8"/>
        <v>2.9071626464724273E-3</v>
      </c>
      <c r="M19">
        <f t="shared" si="9"/>
        <v>1.4910372487564993E-2</v>
      </c>
      <c r="N19">
        <f t="shared" si="10"/>
        <v>0.85430141450545272</v>
      </c>
      <c r="O19">
        <f t="shared" si="11"/>
        <v>0</v>
      </c>
      <c r="P19">
        <f t="shared" si="5"/>
        <v>0.85430141450545272</v>
      </c>
      <c r="Q19">
        <f t="shared" si="12"/>
        <v>-0.15824870303671326</v>
      </c>
      <c r="W19">
        <v>14</v>
      </c>
      <c r="X19">
        <f t="shared" si="6"/>
        <v>0.29166666666666669</v>
      </c>
      <c r="Y19">
        <v>0</v>
      </c>
      <c r="Z19">
        <f t="shared" si="13"/>
        <v>-3.0895009839380753E-2</v>
      </c>
    </row>
    <row r="20" spans="1:26" ht="15" thickBot="1" x14ac:dyDescent="0.45">
      <c r="E20">
        <v>15.4267</v>
      </c>
      <c r="F20">
        <f t="shared" si="0"/>
        <v>2.0193503078805692E-3</v>
      </c>
      <c r="G20">
        <f t="shared" si="1"/>
        <v>1.6057343711849414E-2</v>
      </c>
      <c r="H20">
        <f t="shared" si="2"/>
        <v>-2.153156395715331E-4</v>
      </c>
      <c r="I20">
        <f t="shared" si="3"/>
        <v>1.6057841616383017E-2</v>
      </c>
      <c r="J20">
        <f t="shared" si="4"/>
        <v>-4.6188200050796156E-4</v>
      </c>
      <c r="K20">
        <f t="shared" si="7"/>
        <v>1.000354677982247</v>
      </c>
      <c r="L20">
        <f t="shared" si="8"/>
        <v>3.0801476128622298E-3</v>
      </c>
      <c r="M20">
        <f t="shared" si="9"/>
        <v>1.534734733562737E-2</v>
      </c>
      <c r="N20">
        <f t="shared" si="10"/>
        <v>0.87933822905279724</v>
      </c>
      <c r="O20">
        <f t="shared" si="11"/>
        <v>0</v>
      </c>
      <c r="P20">
        <f t="shared" si="5"/>
        <v>0.87933822905279724</v>
      </c>
      <c r="Q20">
        <f t="shared" si="12"/>
        <v>-0.15824051666884389</v>
      </c>
      <c r="W20">
        <v>15</v>
      </c>
      <c r="X20">
        <f t="shared" si="6"/>
        <v>0.3125</v>
      </c>
      <c r="Y20">
        <v>0</v>
      </c>
      <c r="Z20">
        <f t="shared" si="13"/>
        <v>-3.423674972000855E-2</v>
      </c>
    </row>
    <row r="21" spans="1:26" x14ac:dyDescent="0.4">
      <c r="A21" s="6" t="s">
        <v>27</v>
      </c>
      <c r="B21" s="3"/>
      <c r="E21">
        <v>15.879</v>
      </c>
      <c r="F21">
        <f t="shared" si="0"/>
        <v>2.0785562394313468E-3</v>
      </c>
      <c r="G21">
        <f t="shared" si="1"/>
        <v>1.605714379241785E-2</v>
      </c>
      <c r="H21">
        <f t="shared" si="2"/>
        <v>-2.2162897623869944E-4</v>
      </c>
      <c r="I21">
        <f t="shared" si="3"/>
        <v>1.6057671321340061E-2</v>
      </c>
      <c r="J21">
        <f t="shared" si="4"/>
        <v>-4.754244485064528E-4</v>
      </c>
      <c r="K21">
        <f t="shared" si="7"/>
        <v>1.0003757820300838</v>
      </c>
      <c r="L21">
        <f t="shared" si="8"/>
        <v>3.2633881183653079E-3</v>
      </c>
      <c r="M21">
        <f t="shared" si="9"/>
        <v>1.5797023995188786E-2</v>
      </c>
      <c r="N21">
        <f t="shared" si="10"/>
        <v>0.90510280379120756</v>
      </c>
      <c r="O21">
        <f t="shared" si="11"/>
        <v>0</v>
      </c>
      <c r="P21">
        <f t="shared" si="5"/>
        <v>0.90510280379120756</v>
      </c>
      <c r="Q21">
        <f t="shared" si="12"/>
        <v>-0.15823184426763429</v>
      </c>
      <c r="W21">
        <v>16</v>
      </c>
      <c r="X21">
        <f t="shared" si="6"/>
        <v>0.33333333333333331</v>
      </c>
      <c r="Y21">
        <v>0</v>
      </c>
      <c r="Z21">
        <f t="shared" si="13"/>
        <v>-3.6618647314429167E-2</v>
      </c>
    </row>
    <row r="22" spans="1:26" x14ac:dyDescent="0.4">
      <c r="A22" s="7" t="s">
        <v>4</v>
      </c>
      <c r="B22" s="8">
        <f>1+(alpha/A)</f>
        <v>1.0653504013676798</v>
      </c>
      <c r="E22">
        <v>16.3446</v>
      </c>
      <c r="F22">
        <f t="shared" si="0"/>
        <v>2.1395031369109887E-3</v>
      </c>
      <c r="G22">
        <f t="shared" si="1"/>
        <v>1.6056931960256926E-2</v>
      </c>
      <c r="H22">
        <f t="shared" si="2"/>
        <v>-2.2812799748527001E-4</v>
      </c>
      <c r="I22">
        <f t="shared" si="3"/>
        <v>1.6057490878819691E-2</v>
      </c>
      <c r="J22">
        <f t="shared" si="4"/>
        <v>-4.8936515127893541E-4</v>
      </c>
      <c r="K22">
        <f t="shared" si="7"/>
        <v>1.0003981437897289</v>
      </c>
      <c r="L22">
        <f t="shared" si="8"/>
        <v>3.4575447633433116E-3</v>
      </c>
      <c r="M22">
        <f t="shared" si="9"/>
        <v>1.6259896636023008E-2</v>
      </c>
      <c r="N22">
        <f t="shared" si="10"/>
        <v>0.93162345256308321</v>
      </c>
      <c r="O22">
        <f t="shared" si="11"/>
        <v>0</v>
      </c>
      <c r="P22">
        <f t="shared" si="5"/>
        <v>0.93162345256308321</v>
      </c>
      <c r="Q22">
        <f t="shared" si="12"/>
        <v>-0.15822265638051045</v>
      </c>
      <c r="W22">
        <v>17</v>
      </c>
      <c r="X22">
        <f t="shared" si="6"/>
        <v>0.35416666666666669</v>
      </c>
      <c r="Y22">
        <v>0</v>
      </c>
      <c r="Z22">
        <f t="shared" si="13"/>
        <v>-3.8120204379971066E-2</v>
      </c>
    </row>
    <row r="23" spans="1:26" x14ac:dyDescent="0.4">
      <c r="A23" s="7" t="s">
        <v>5</v>
      </c>
      <c r="B23" s="8">
        <f>-2*COS(w0)</f>
        <v>-1.9828897227476208</v>
      </c>
      <c r="E23">
        <v>16.823899999999998</v>
      </c>
      <c r="F23">
        <f t="shared" si="0"/>
        <v>2.2022433601970549E-3</v>
      </c>
      <c r="G23">
        <f t="shared" si="1"/>
        <v>1.6056707500759049E-2</v>
      </c>
      <c r="H23">
        <f t="shared" si="2"/>
        <v>-2.3481829134829957E-4</v>
      </c>
      <c r="I23">
        <f t="shared" si="3"/>
        <v>1.6057299680107162E-2</v>
      </c>
      <c r="J23">
        <f t="shared" si="4"/>
        <v>-5.0371608961592273E-4</v>
      </c>
      <c r="K23">
        <f t="shared" si="7"/>
        <v>1.0004218387282653</v>
      </c>
      <c r="L23">
        <f t="shared" si="8"/>
        <v>3.6632720380762713E-3</v>
      </c>
      <c r="M23">
        <f t="shared" si="9"/>
        <v>1.6736359707461235E-2</v>
      </c>
      <c r="N23">
        <f t="shared" si="10"/>
        <v>0.9589227756503339</v>
      </c>
      <c r="O23">
        <f t="shared" si="11"/>
        <v>0</v>
      </c>
      <c r="P23">
        <f t="shared" si="5"/>
        <v>0.9589227756503339</v>
      </c>
      <c r="Q23">
        <f t="shared" si="12"/>
        <v>-0.15821292096837275</v>
      </c>
      <c r="W23">
        <v>18</v>
      </c>
      <c r="X23">
        <f t="shared" si="6"/>
        <v>0.375</v>
      </c>
      <c r="Y23">
        <v>0</v>
      </c>
      <c r="Z23">
        <f t="shared" si="13"/>
        <v>-3.8825308017055388E-2</v>
      </c>
    </row>
    <row r="24" spans="1:26" x14ac:dyDescent="0.4">
      <c r="A24" s="7" t="s">
        <v>6</v>
      </c>
      <c r="B24" s="8">
        <f>1-(alpha/A)</f>
        <v>0.93464959863232022</v>
      </c>
      <c r="E24">
        <v>17.3172</v>
      </c>
      <c r="F24">
        <f t="shared" si="0"/>
        <v>2.2668161791977153E-3</v>
      </c>
      <c r="G24">
        <f t="shared" si="1"/>
        <v>1.6056469710970411E-2</v>
      </c>
      <c r="H24">
        <f t="shared" si="2"/>
        <v>-2.4170405046560015E-4</v>
      </c>
      <c r="I24">
        <f t="shared" si="3"/>
        <v>1.6057097126414455E-2</v>
      </c>
      <c r="J24">
        <f t="shared" si="4"/>
        <v>-5.1848625056784758E-4</v>
      </c>
      <c r="K24">
        <f t="shared" si="7"/>
        <v>1.0004469410870143</v>
      </c>
      <c r="L24">
        <f t="shared" si="8"/>
        <v>3.8812136841848916E-3</v>
      </c>
      <c r="M24">
        <f t="shared" si="9"/>
        <v>1.7226707944348885E-2</v>
      </c>
      <c r="N24">
        <f t="shared" si="10"/>
        <v>0.98701766011567738</v>
      </c>
      <c r="O24">
        <f t="shared" si="11"/>
        <v>0</v>
      </c>
      <c r="P24">
        <f t="shared" si="5"/>
        <v>0.98701766011567738</v>
      </c>
      <c r="Q24">
        <f t="shared" si="12"/>
        <v>-0.15820260639988848</v>
      </c>
      <c r="W24">
        <v>19</v>
      </c>
      <c r="X24">
        <f t="shared" si="6"/>
        <v>0.39583333333333331</v>
      </c>
      <c r="Y24">
        <v>0</v>
      </c>
      <c r="Z24">
        <f t="shared" si="13"/>
        <v>-3.8820345374549217E-2</v>
      </c>
    </row>
    <row r="25" spans="1:26" x14ac:dyDescent="0.4">
      <c r="A25" s="7"/>
      <c r="B25" s="8"/>
      <c r="E25">
        <v>17.824999999999999</v>
      </c>
      <c r="F25">
        <f t="shared" si="0"/>
        <v>2.3332870437599192E-3</v>
      </c>
      <c r="G25">
        <f t="shared" si="1"/>
        <v>1.6056217754184643E-2</v>
      </c>
      <c r="H25">
        <f t="shared" si="2"/>
        <v>-2.4879225967606652E-4</v>
      </c>
      <c r="I25">
        <f t="shared" si="3"/>
        <v>1.6056882505020353E-2</v>
      </c>
      <c r="J25">
        <f t="shared" si="4"/>
        <v>-5.3369060993507453E-4</v>
      </c>
      <c r="K25">
        <f t="shared" si="7"/>
        <v>1.0004735392316169</v>
      </c>
      <c r="L25">
        <f t="shared" si="8"/>
        <v>4.1121359530921159E-3</v>
      </c>
      <c r="M25">
        <f t="shared" si="9"/>
        <v>1.773143455042625E-2</v>
      </c>
      <c r="N25">
        <f t="shared" si="10"/>
        <v>1.0159363644518724</v>
      </c>
      <c r="O25">
        <f t="shared" si="11"/>
        <v>0</v>
      </c>
      <c r="P25">
        <f t="shared" si="5"/>
        <v>1.0159363644518724</v>
      </c>
      <c r="Q25">
        <f t="shared" si="12"/>
        <v>-0.15819167835212383</v>
      </c>
      <c r="W25">
        <v>20</v>
      </c>
      <c r="X25">
        <f t="shared" si="6"/>
        <v>0.41666666666666669</v>
      </c>
      <c r="Y25">
        <v>0</v>
      </c>
      <c r="Z25">
        <f t="shared" si="13"/>
        <v>-3.8192509496926673E-2</v>
      </c>
    </row>
    <row r="26" spans="1:26" x14ac:dyDescent="0.4">
      <c r="A26" s="7" t="s">
        <v>7</v>
      </c>
      <c r="B26" s="8">
        <f>1+(alpha*A)</f>
        <v>1.1303911931170221</v>
      </c>
      <c r="E26">
        <v>18.3476</v>
      </c>
      <c r="F26">
        <f t="shared" si="0"/>
        <v>2.4016952237918372E-3</v>
      </c>
      <c r="G26">
        <f t="shared" si="1"/>
        <v>1.6055950851231016E-2</v>
      </c>
      <c r="H26">
        <f t="shared" si="2"/>
        <v>-2.560871126331965E-4</v>
      </c>
      <c r="I26">
        <f t="shared" si="3"/>
        <v>1.6056655152214661E-2</v>
      </c>
      <c r="J26">
        <f t="shared" si="4"/>
        <v>-5.4933815568753222E-4</v>
      </c>
      <c r="K26">
        <f t="shared" si="7"/>
        <v>1.0005017154594595</v>
      </c>
      <c r="L26">
        <f t="shared" si="8"/>
        <v>4.3567522769581033E-3</v>
      </c>
      <c r="M26">
        <f t="shared" si="9"/>
        <v>1.8250833565319535E-2</v>
      </c>
      <c r="N26">
        <f t="shared" si="10"/>
        <v>1.0456957358885102</v>
      </c>
      <c r="O26">
        <f t="shared" si="11"/>
        <v>0</v>
      </c>
      <c r="P26">
        <f t="shared" si="5"/>
        <v>1.0456957358885102</v>
      </c>
      <c r="Q26">
        <f t="shared" si="12"/>
        <v>-0.15818010076028896</v>
      </c>
      <c r="W26">
        <v>21</v>
      </c>
      <c r="X26">
        <f t="shared" si="6"/>
        <v>0.4375</v>
      </c>
      <c r="Y26">
        <v>0</v>
      </c>
      <c r="Z26">
        <f t="shared" si="13"/>
        <v>-3.7028300072599087E-2</v>
      </c>
    </row>
    <row r="27" spans="1:26" x14ac:dyDescent="0.4">
      <c r="A27" s="7" t="s">
        <v>8</v>
      </c>
      <c r="B27" s="8">
        <f>-2*COS(w0)</f>
        <v>-1.9828897227476208</v>
      </c>
      <c r="E27">
        <v>18.8856</v>
      </c>
      <c r="F27">
        <f t="shared" si="0"/>
        <v>2.4721192591098083E-3</v>
      </c>
      <c r="G27">
        <f t="shared" si="1"/>
        <v>1.6055668026938585E-2</v>
      </c>
      <c r="H27">
        <f t="shared" si="2"/>
        <v>-2.6359699120850292E-4</v>
      </c>
      <c r="I27">
        <f t="shared" si="3"/>
        <v>1.6056414237329841E-2</v>
      </c>
      <c r="J27">
        <f t="shared" si="4"/>
        <v>-5.6544685884435571E-4</v>
      </c>
      <c r="K27">
        <f t="shared" si="7"/>
        <v>1.0005315727651996</v>
      </c>
      <c r="L27">
        <f t="shared" si="8"/>
        <v>4.6159556236420891E-3</v>
      </c>
      <c r="M27">
        <f t="shared" si="9"/>
        <v>1.878549678923469E-2</v>
      </c>
      <c r="N27">
        <f t="shared" si="10"/>
        <v>1.0763296820797068</v>
      </c>
      <c r="O27">
        <f t="shared" si="11"/>
        <v>0</v>
      </c>
      <c r="P27">
        <f t="shared" si="5"/>
        <v>1.0763296820797068</v>
      </c>
      <c r="Q27">
        <f t="shared" si="12"/>
        <v>-0.1581678345270375</v>
      </c>
      <c r="W27">
        <v>22</v>
      </c>
      <c r="X27">
        <f t="shared" si="6"/>
        <v>0.45833333333333331</v>
      </c>
      <c r="Y27">
        <v>0</v>
      </c>
      <c r="Z27">
        <f t="shared" si="13"/>
        <v>-3.5412219251314436E-2</v>
      </c>
    </row>
    <row r="28" spans="1:26" ht="15" thickBot="1" x14ac:dyDescent="0.45">
      <c r="A28" s="4" t="s">
        <v>9</v>
      </c>
      <c r="B28" s="5">
        <f>1-(alpha*A)</f>
        <v>0.86960880688297781</v>
      </c>
      <c r="E28">
        <v>19.439399999999999</v>
      </c>
      <c r="F28">
        <f t="shared" si="0"/>
        <v>2.5446115095913925E-3</v>
      </c>
      <c r="G28">
        <f t="shared" si="1"/>
        <v>1.6055368359885858E-2</v>
      </c>
      <c r="H28">
        <f t="shared" si="2"/>
        <v>-2.7132748618319789E-4</v>
      </c>
      <c r="I28">
        <f t="shared" si="3"/>
        <v>1.6056158975483847E-2</v>
      </c>
      <c r="J28">
        <f t="shared" si="4"/>
        <v>-5.8202870268033585E-4</v>
      </c>
      <c r="K28">
        <f t="shared" si="7"/>
        <v>1.0005632084763951</v>
      </c>
      <c r="L28">
        <f t="shared" si="8"/>
        <v>4.8905895876753952E-3</v>
      </c>
      <c r="M28">
        <f t="shared" si="9"/>
        <v>1.9335816793192295E-2</v>
      </c>
      <c r="N28">
        <f t="shared" si="10"/>
        <v>1.1078606956881003</v>
      </c>
      <c r="O28">
        <f t="shared" si="11"/>
        <v>0</v>
      </c>
      <c r="P28">
        <f t="shared" si="5"/>
        <v>1.1078606956881003</v>
      </c>
      <c r="Q28">
        <f t="shared" si="12"/>
        <v>-0.15815483732792404</v>
      </c>
      <c r="W28">
        <v>23</v>
      </c>
      <c r="X28">
        <f t="shared" si="6"/>
        <v>0.47916666666666663</v>
      </c>
      <c r="Y28">
        <v>0</v>
      </c>
      <c r="Z28">
        <f t="shared" si="13"/>
        <v>-3.342565954498105E-2</v>
      </c>
    </row>
    <row r="29" spans="1:26" ht="15" thickBot="1" x14ac:dyDescent="0.45">
      <c r="E29">
        <v>20.009399999999999</v>
      </c>
      <c r="F29">
        <f t="shared" si="0"/>
        <v>2.6192243351141503E-3</v>
      </c>
      <c r="G29">
        <f t="shared" si="1"/>
        <v>1.6055050882837985E-2</v>
      </c>
      <c r="H29">
        <f t="shared" si="2"/>
        <v>-2.7928418902016267E-4</v>
      </c>
      <c r="I29">
        <f t="shared" si="3"/>
        <v>1.6055888542769958E-2</v>
      </c>
      <c r="J29">
        <f t="shared" si="4"/>
        <v>-5.9909567108737752E-4</v>
      </c>
      <c r="K29">
        <f t="shared" si="7"/>
        <v>1.0005967247647558</v>
      </c>
      <c r="L29">
        <f t="shared" si="8"/>
        <v>5.1815396281693037E-3</v>
      </c>
      <c r="M29">
        <f t="shared" si="9"/>
        <v>1.9902185681657247E-2</v>
      </c>
      <c r="N29">
        <f t="shared" si="10"/>
        <v>1.1403112426446576</v>
      </c>
      <c r="O29">
        <f t="shared" si="11"/>
        <v>0</v>
      </c>
      <c r="P29">
        <f t="shared" si="5"/>
        <v>1.1403112426446576</v>
      </c>
      <c r="Q29">
        <f t="shared" si="12"/>
        <v>-0.15814106703975259</v>
      </c>
      <c r="W29">
        <v>24</v>
      </c>
      <c r="X29">
        <f t="shared" si="6"/>
        <v>0.5</v>
      </c>
      <c r="Y29">
        <v>0</v>
      </c>
      <c r="Z29">
        <f t="shared" si="13"/>
        <v>-3.114597810756475E-2</v>
      </c>
    </row>
    <row r="30" spans="1:26" x14ac:dyDescent="0.4">
      <c r="A30" s="6" t="s">
        <v>33</v>
      </c>
      <c r="B30" s="3"/>
      <c r="E30">
        <v>20.5962</v>
      </c>
      <c r="F30">
        <f t="shared" si="0"/>
        <v>2.6960362754944209E-3</v>
      </c>
      <c r="G30">
        <f t="shared" si="1"/>
        <v>1.6054714464620146E-2</v>
      </c>
      <c r="H30">
        <f t="shared" si="2"/>
        <v>-2.8747548378313566E-4</v>
      </c>
      <c r="I30">
        <f t="shared" si="3"/>
        <v>1.6055601975634826E-2</v>
      </c>
      <c r="J30">
        <f t="shared" si="4"/>
        <v>-6.1666573706923179E-4</v>
      </c>
      <c r="K30">
        <f t="shared" si="7"/>
        <v>1.0006322411179045</v>
      </c>
      <c r="L30">
        <f t="shared" si="8"/>
        <v>5.4898413058760229E-3</v>
      </c>
      <c r="M30">
        <f t="shared" si="9"/>
        <v>2.0485193754384401E-2</v>
      </c>
      <c r="N30">
        <f t="shared" si="10"/>
        <v>1.1737151446339797</v>
      </c>
      <c r="O30">
        <f t="shared" si="11"/>
        <v>0</v>
      </c>
      <c r="P30">
        <f t="shared" si="5"/>
        <v>1.1737151446339797</v>
      </c>
      <c r="Q30">
        <f t="shared" si="12"/>
        <v>-0.15812647688651341</v>
      </c>
      <c r="W30">
        <v>25</v>
      </c>
      <c r="X30">
        <f t="shared" si="6"/>
        <v>0.52083333333333337</v>
      </c>
      <c r="Y30">
        <v>0</v>
      </c>
      <c r="Z30">
        <f t="shared" si="13"/>
        <v>-2.8645749396158483E-2</v>
      </c>
    </row>
    <row r="31" spans="1:26" x14ac:dyDescent="0.4">
      <c r="A31" s="7" t="s">
        <v>30</v>
      </c>
      <c r="B31" s="8">
        <f>2*PI()*Freq/Fs</f>
        <v>0.1308996938995747</v>
      </c>
      <c r="E31">
        <v>21.200099999999999</v>
      </c>
      <c r="F31">
        <f t="shared" si="0"/>
        <v>2.7750866006403733E-3</v>
      </c>
      <c r="G31">
        <f t="shared" si="1"/>
        <v>1.6054358090538234E-2</v>
      </c>
      <c r="H31">
        <f t="shared" si="2"/>
        <v>-2.9590556760088205E-4</v>
      </c>
      <c r="I31">
        <f t="shared" si="3"/>
        <v>1.6055298409745511E-2</v>
      </c>
      <c r="J31">
        <f t="shared" si="4"/>
        <v>-6.3474789174197428E-4</v>
      </c>
      <c r="K31">
        <f t="shared" si="7"/>
        <v>1.0006698647361205</v>
      </c>
      <c r="L31">
        <f t="shared" si="8"/>
        <v>5.8164232793738151E-3</v>
      </c>
      <c r="M31">
        <f t="shared" si="9"/>
        <v>2.1085132672424844E-2</v>
      </c>
      <c r="N31">
        <f t="shared" si="10"/>
        <v>1.2080891126033422</v>
      </c>
      <c r="O31">
        <f t="shared" si="11"/>
        <v>0</v>
      </c>
      <c r="P31">
        <f t="shared" si="5"/>
        <v>1.2080891126033422</v>
      </c>
      <c r="Q31">
        <f t="shared" si="12"/>
        <v>-0.15811101897555913</v>
      </c>
      <c r="W31">
        <v>26</v>
      </c>
      <c r="X31">
        <f t="shared" si="6"/>
        <v>0.54166666666666663</v>
      </c>
      <c r="Y31">
        <v>0</v>
      </c>
      <c r="Z31">
        <f t="shared" si="13"/>
        <v>-2.5992186331606111E-2</v>
      </c>
    </row>
    <row r="32" spans="1:26" x14ac:dyDescent="0.4">
      <c r="A32" s="7" t="s">
        <v>31</v>
      </c>
      <c r="B32" s="8">
        <f>SIN(w0)/(2*Q)</f>
        <v>9.2309895488013854E-2</v>
      </c>
      <c r="E32">
        <v>21.8217</v>
      </c>
      <c r="F32">
        <f t="shared" si="0"/>
        <v>2.8564538503683496E-3</v>
      </c>
      <c r="G32">
        <f t="shared" si="1"/>
        <v>1.6053980516096855E-2</v>
      </c>
      <c r="H32">
        <f t="shared" si="2"/>
        <v>-3.0458282629192319E-4</v>
      </c>
      <c r="I32">
        <f t="shared" si="3"/>
        <v>1.6054976785020658E-2</v>
      </c>
      <c r="J32">
        <f t="shared" si="4"/>
        <v>-6.5336010969795598E-4</v>
      </c>
      <c r="K32">
        <f t="shared" si="7"/>
        <v>1.0007097270913679</v>
      </c>
      <c r="L32">
        <f t="shared" si="8"/>
        <v>6.1624246274951952E-3</v>
      </c>
      <c r="M32">
        <f t="shared" si="9"/>
        <v>2.1702591534568771E-2</v>
      </c>
      <c r="N32">
        <f t="shared" si="10"/>
        <v>1.2434668994271392</v>
      </c>
      <c r="O32">
        <f t="shared" si="11"/>
        <v>0</v>
      </c>
      <c r="P32">
        <f t="shared" si="5"/>
        <v>1.2434668994271392</v>
      </c>
      <c r="Q32">
        <f t="shared" si="12"/>
        <v>-0.15809464296348558</v>
      </c>
      <c r="W32">
        <v>27</v>
      </c>
      <c r="X32">
        <f t="shared" si="6"/>
        <v>0.5625</v>
      </c>
      <c r="Y32">
        <v>0</v>
      </c>
      <c r="Z32">
        <f t="shared" si="13"/>
        <v>-2.3246718583150968E-2</v>
      </c>
    </row>
    <row r="33" spans="1:26" ht="15" thickBot="1" x14ac:dyDescent="0.45">
      <c r="A33" s="4" t="s">
        <v>46</v>
      </c>
      <c r="B33" s="5">
        <f>10^(Gain/40)</f>
        <v>1.4125375446227544</v>
      </c>
      <c r="E33">
        <v>22.461600000000001</v>
      </c>
      <c r="F33">
        <f t="shared" si="0"/>
        <v>2.9402165644946874E-3</v>
      </c>
      <c r="G33">
        <f t="shared" si="1"/>
        <v>1.6053580428727843E-2</v>
      </c>
      <c r="H33">
        <f t="shared" si="2"/>
        <v>-3.1351564672797792E-4</v>
      </c>
      <c r="I33">
        <f t="shared" si="3"/>
        <v>1.6054635983393295E-2</v>
      </c>
      <c r="J33">
        <f t="shared" si="4"/>
        <v>-6.7252036648298222E-4</v>
      </c>
      <c r="K33">
        <f t="shared" si="7"/>
        <v>1.0007519668548854</v>
      </c>
      <c r="L33">
        <f t="shared" si="8"/>
        <v>6.5290466072371722E-3</v>
      </c>
      <c r="M33">
        <f t="shared" si="9"/>
        <v>2.2338158718821166E-2</v>
      </c>
      <c r="N33">
        <f t="shared" si="10"/>
        <v>1.2798822166818151</v>
      </c>
      <c r="O33">
        <f t="shared" si="11"/>
        <v>0</v>
      </c>
      <c r="P33">
        <f t="shared" si="5"/>
        <v>1.2798822166818151</v>
      </c>
      <c r="Q33">
        <f t="shared" si="12"/>
        <v>-0.15807729182804564</v>
      </c>
      <c r="W33">
        <v>28</v>
      </c>
      <c r="X33">
        <f t="shared" si="6"/>
        <v>0.58333333333333337</v>
      </c>
      <c r="Y33">
        <v>0</v>
      </c>
      <c r="Z33">
        <f t="shared" si="13"/>
        <v>-2.0464715473645922E-2</v>
      </c>
    </row>
    <row r="34" spans="1:26" x14ac:dyDescent="0.4">
      <c r="E34">
        <v>23.120200000000001</v>
      </c>
      <c r="F34">
        <f t="shared" si="0"/>
        <v>3.0264271028969474E-3</v>
      </c>
      <c r="G34">
        <f t="shared" si="1"/>
        <v>1.6053156575315697E-2</v>
      </c>
      <c r="H34">
        <f t="shared" si="2"/>
        <v>-3.2270962492884827E-4</v>
      </c>
      <c r="I34">
        <f t="shared" si="3"/>
        <v>1.6054274937440161E-2</v>
      </c>
      <c r="J34">
        <f t="shared" si="4"/>
        <v>-6.9224065011432283E-4</v>
      </c>
      <c r="K34">
        <f t="shared" si="7"/>
        <v>1.0007967164349572</v>
      </c>
      <c r="L34">
        <f t="shared" si="8"/>
        <v>6.9174357752474535E-3</v>
      </c>
      <c r="M34">
        <f t="shared" si="9"/>
        <v>2.2992223210975604E-2</v>
      </c>
      <c r="N34">
        <f t="shared" si="10"/>
        <v>1.3173573516116319</v>
      </c>
      <c r="O34">
        <f t="shared" si="11"/>
        <v>0</v>
      </c>
      <c r="P34">
        <f t="shared" si="5"/>
        <v>1.3173573516116319</v>
      </c>
      <c r="Q34">
        <f t="shared" si="12"/>
        <v>-0.15805890833171715</v>
      </c>
      <c r="W34">
        <v>29</v>
      </c>
      <c r="X34">
        <f t="shared" si="6"/>
        <v>0.60416666666666674</v>
      </c>
      <c r="Y34">
        <v>0</v>
      </c>
      <c r="Z34">
        <f t="shared" si="13"/>
        <v>-1.7695340213121049E-2</v>
      </c>
    </row>
    <row r="35" spans="1:26" x14ac:dyDescent="0.4">
      <c r="E35">
        <v>23.798200000000001</v>
      </c>
      <c r="F35">
        <f t="shared" si="0"/>
        <v>3.1151770953608592E-3</v>
      </c>
      <c r="G35">
        <f t="shared" si="1"/>
        <v>1.6052707442187342E-2</v>
      </c>
      <c r="H35">
        <f t="shared" si="2"/>
        <v>-3.3217454605046805E-4</v>
      </c>
      <c r="I35">
        <f t="shared" si="3"/>
        <v>1.6053892357790311E-2</v>
      </c>
      <c r="J35">
        <f t="shared" si="4"/>
        <v>-7.1254193248962081E-4</v>
      </c>
      <c r="K35">
        <f t="shared" si="7"/>
        <v>1.0008441357643922</v>
      </c>
      <c r="L35">
        <f t="shared" si="8"/>
        <v>7.3289771981842142E-3</v>
      </c>
      <c r="M35">
        <f t="shared" si="9"/>
        <v>2.3665471129114435E-2</v>
      </c>
      <c r="N35">
        <f t="shared" si="10"/>
        <v>1.3559316158869561</v>
      </c>
      <c r="O35">
        <f t="shared" si="11"/>
        <v>0</v>
      </c>
      <c r="P35">
        <f t="shared" si="5"/>
        <v>1.3559316158869561</v>
      </c>
      <c r="Q35">
        <f t="shared" si="12"/>
        <v>-0.15803943082318966</v>
      </c>
      <c r="W35">
        <v>30</v>
      </c>
      <c r="X35">
        <f t="shared" si="6"/>
        <v>0.625</v>
      </c>
      <c r="Y35">
        <v>0</v>
      </c>
      <c r="Z35">
        <f t="shared" si="13"/>
        <v>-1.4981521690011754E-2</v>
      </c>
    </row>
    <row r="36" spans="1:26" x14ac:dyDescent="0.4">
      <c r="E36">
        <v>24.495999999999999</v>
      </c>
      <c r="F36">
        <f t="shared" si="0"/>
        <v>3.2065189017639823E-3</v>
      </c>
      <c r="G36">
        <f t="shared" si="1"/>
        <v>1.6052231638455483E-2</v>
      </c>
      <c r="H36">
        <f t="shared" si="2"/>
        <v>-3.4191600854928308E-4</v>
      </c>
      <c r="I36">
        <f t="shared" si="3"/>
        <v>1.6053487059664695E-2</v>
      </c>
      <c r="J36">
        <f t="shared" si="4"/>
        <v>-7.3343620383203335E-4</v>
      </c>
      <c r="K36">
        <f t="shared" si="7"/>
        <v>1.0008943718298253</v>
      </c>
      <c r="L36">
        <f t="shared" si="8"/>
        <v>7.7649431534162119E-3</v>
      </c>
      <c r="M36">
        <f t="shared" si="9"/>
        <v>2.4358289791605037E-2</v>
      </c>
      <c r="N36">
        <f t="shared" si="10"/>
        <v>1.3956272012155662</v>
      </c>
      <c r="O36">
        <f t="shared" si="11"/>
        <v>0</v>
      </c>
      <c r="P36">
        <f t="shared" si="5"/>
        <v>1.3956272012155662</v>
      </c>
      <c r="Q36">
        <f t="shared" si="12"/>
        <v>-0.15801879449941966</v>
      </c>
      <c r="W36">
        <v>31</v>
      </c>
      <c r="X36">
        <f t="shared" si="6"/>
        <v>0.64583333333333337</v>
      </c>
      <c r="Y36">
        <v>0</v>
      </c>
      <c r="Z36">
        <f t="shared" si="13"/>
        <v>-1.2360029850727391E-2</v>
      </c>
    </row>
    <row r="37" spans="1:26" x14ac:dyDescent="0.4">
      <c r="E37">
        <v>25.214300000000001</v>
      </c>
      <c r="F37">
        <f t="shared" si="0"/>
        <v>3.300544151892047E-3</v>
      </c>
      <c r="G37">
        <f t="shared" si="1"/>
        <v>1.6051727495346668E-2</v>
      </c>
      <c r="H37">
        <f t="shared" si="2"/>
        <v>-3.5194380032586327E-4</v>
      </c>
      <c r="I37">
        <f t="shared" si="3"/>
        <v>1.6053057621576272E-2</v>
      </c>
      <c r="J37">
        <f t="shared" si="4"/>
        <v>-7.5494443852391294E-4</v>
      </c>
      <c r="K37">
        <f t="shared" si="7"/>
        <v>1.0009476009767413</v>
      </c>
      <c r="L37">
        <f t="shared" si="8"/>
        <v>8.2268602298188071E-3</v>
      </c>
      <c r="M37">
        <f t="shared" si="9"/>
        <v>2.50713634383819E-2</v>
      </c>
      <c r="N37">
        <f t="shared" si="10"/>
        <v>1.4364833116578828</v>
      </c>
      <c r="O37">
        <f t="shared" si="11"/>
        <v>0</v>
      </c>
      <c r="P37">
        <f t="shared" si="5"/>
        <v>1.4364833116578828</v>
      </c>
      <c r="Q37">
        <f t="shared" si="12"/>
        <v>-0.15799693118905933</v>
      </c>
      <c r="W37">
        <v>32</v>
      </c>
      <c r="X37">
        <f t="shared" si="6"/>
        <v>0.66666666666666663</v>
      </c>
      <c r="Y37">
        <v>0</v>
      </c>
      <c r="Z37">
        <f t="shared" si="13"/>
        <v>-9.8616407483422368E-3</v>
      </c>
    </row>
    <row r="38" spans="1:26" x14ac:dyDescent="0.4">
      <c r="E38">
        <v>25.953600000000002</v>
      </c>
      <c r="F38">
        <f t="shared" si="0"/>
        <v>3.3973182955920026E-3</v>
      </c>
      <c r="G38">
        <f t="shared" si="1"/>
        <v>1.6051193399073682E-2</v>
      </c>
      <c r="H38">
        <f t="shared" si="2"/>
        <v>-3.6226491875971083E-4</v>
      </c>
      <c r="I38">
        <f t="shared" si="3"/>
        <v>1.6052602668876537E-2</v>
      </c>
      <c r="J38">
        <f t="shared" si="4"/>
        <v>-7.7708162371859651E-4</v>
      </c>
      <c r="K38">
        <f t="shared" si="7"/>
        <v>1.0010039937670081</v>
      </c>
      <c r="L38">
        <f t="shared" si="8"/>
        <v>8.7162042819484351E-3</v>
      </c>
      <c r="M38">
        <f t="shared" si="9"/>
        <v>2.5805176690917531E-2</v>
      </c>
      <c r="N38">
        <f t="shared" si="10"/>
        <v>1.4785277139789421</v>
      </c>
      <c r="O38">
        <f t="shared" si="11"/>
        <v>0</v>
      </c>
      <c r="P38">
        <f t="shared" si="5"/>
        <v>1.4785277139789421</v>
      </c>
      <c r="Q38">
        <f t="shared" si="12"/>
        <v>-0.15797376768211416</v>
      </c>
      <c r="W38">
        <v>33</v>
      </c>
      <c r="X38">
        <f t="shared" si="6"/>
        <v>0.6875</v>
      </c>
      <c r="Y38">
        <v>0</v>
      </c>
      <c r="Z38">
        <f t="shared" si="13"/>
        <v>-7.5113776086984732E-3</v>
      </c>
    </row>
    <row r="39" spans="1:26" x14ac:dyDescent="0.4">
      <c r="E39">
        <v>26.714600000000001</v>
      </c>
      <c r="F39">
        <f t="shared" si="0"/>
        <v>3.4969329626495789E-3</v>
      </c>
      <c r="G39">
        <f t="shared" si="1"/>
        <v>1.6050627506462356E-2</v>
      </c>
      <c r="H39">
        <f t="shared" si="2"/>
        <v>-3.7288915501750182E-4</v>
      </c>
      <c r="I39">
        <f t="shared" si="3"/>
        <v>1.6052120631522393E-2</v>
      </c>
      <c r="J39">
        <f t="shared" si="4"/>
        <v>-7.9986873675523106E-4</v>
      </c>
      <c r="K39">
        <f t="shared" si="7"/>
        <v>1.0010637450069064</v>
      </c>
      <c r="L39">
        <f t="shared" si="8"/>
        <v>9.2346609411284933E-3</v>
      </c>
      <c r="M39">
        <f t="shared" si="9"/>
        <v>2.6560411554316321E-2</v>
      </c>
      <c r="N39">
        <f t="shared" si="10"/>
        <v>1.5217994841928322</v>
      </c>
      <c r="O39">
        <f t="shared" si="11"/>
        <v>0</v>
      </c>
      <c r="P39">
        <f t="shared" si="5"/>
        <v>1.5217994841928322</v>
      </c>
      <c r="Q39">
        <f t="shared" si="12"/>
        <v>-0.15794922694513835</v>
      </c>
      <c r="W39">
        <v>34</v>
      </c>
      <c r="X39">
        <f t="shared" si="6"/>
        <v>0.70833333333333337</v>
      </c>
      <c r="Y39">
        <v>0</v>
      </c>
      <c r="Z39">
        <f t="shared" si="13"/>
        <v>-5.3288147161558146E-3</v>
      </c>
    </row>
    <row r="40" spans="1:26" x14ac:dyDescent="0.4">
      <c r="E40">
        <v>27.498000000000001</v>
      </c>
      <c r="F40">
        <f t="shared" si="0"/>
        <v>3.5994797828505054E-3</v>
      </c>
      <c r="G40">
        <f t="shared" si="1"/>
        <v>1.6050027875132544E-2</v>
      </c>
      <c r="H40">
        <f t="shared" si="2"/>
        <v>-3.8382630216956225E-4</v>
      </c>
      <c r="I40">
        <f t="shared" si="3"/>
        <v>1.6051609854965343E-2</v>
      </c>
      <c r="J40">
        <f t="shared" si="4"/>
        <v>-8.2332675669633242E-4</v>
      </c>
      <c r="K40">
        <f t="shared" si="7"/>
        <v>1.0011270600055546</v>
      </c>
      <c r="L40">
        <f t="shared" si="8"/>
        <v>9.7840062777457999E-3</v>
      </c>
      <c r="M40">
        <f t="shared" si="9"/>
        <v>2.7337748731182332E-2</v>
      </c>
      <c r="N40">
        <f t="shared" si="10"/>
        <v>1.5663376236858688</v>
      </c>
      <c r="O40">
        <f t="shared" si="11"/>
        <v>0</v>
      </c>
      <c r="P40">
        <f t="shared" si="5"/>
        <v>1.5663376236858688</v>
      </c>
      <c r="Q40">
        <f t="shared" si="12"/>
        <v>-0.15792322459449062</v>
      </c>
      <c r="W40">
        <v>35</v>
      </c>
      <c r="X40">
        <f t="shared" si="6"/>
        <v>0.72916666666666674</v>
      </c>
      <c r="Y40">
        <v>0</v>
      </c>
      <c r="Z40">
        <f t="shared" si="13"/>
        <v>-3.3284315314412892E-3</v>
      </c>
    </row>
    <row r="41" spans="1:26" x14ac:dyDescent="0.4">
      <c r="E41">
        <v>28.304300000000001</v>
      </c>
      <c r="F41">
        <f t="shared" si="0"/>
        <v>3.7050242060417331E-3</v>
      </c>
      <c r="G41">
        <f t="shared" si="1"/>
        <v>1.6049392618992964E-2</v>
      </c>
      <c r="H41">
        <f t="shared" si="2"/>
        <v>-3.950833630459059E-4</v>
      </c>
      <c r="I41">
        <f t="shared" si="3"/>
        <v>1.6051068732605978E-2</v>
      </c>
      <c r="J41">
        <f t="shared" si="4"/>
        <v>-8.4747067562956826E-4</v>
      </c>
      <c r="K41">
        <f t="shared" si="7"/>
        <v>1.0011941381594576</v>
      </c>
      <c r="L41">
        <f t="shared" si="8"/>
        <v>1.0365964299943253E-2</v>
      </c>
      <c r="M41">
        <f t="shared" si="9"/>
        <v>2.813766911375315E-2</v>
      </c>
      <c r="N41">
        <f t="shared" si="10"/>
        <v>1.6121696855536669</v>
      </c>
      <c r="O41">
        <f t="shared" si="11"/>
        <v>0</v>
      </c>
      <c r="P41">
        <f t="shared" si="5"/>
        <v>1.6121696855536669</v>
      </c>
      <c r="Q41">
        <f t="shared" si="12"/>
        <v>-0.15789567526492096</v>
      </c>
      <c r="W41">
        <v>36</v>
      </c>
      <c r="X41">
        <f t="shared" si="6"/>
        <v>0.75</v>
      </c>
      <c r="Y41">
        <v>0</v>
      </c>
      <c r="Z41">
        <f t="shared" si="13"/>
        <v>-1.5200051915727842E-3</v>
      </c>
    </row>
    <row r="42" spans="1:26" x14ac:dyDescent="0.4">
      <c r="E42">
        <v>29.1342</v>
      </c>
      <c r="F42">
        <f t="shared" si="0"/>
        <v>3.8136578620089896E-3</v>
      </c>
      <c r="G42">
        <f t="shared" si="1"/>
        <v>1.6048719598107275E-2</v>
      </c>
      <c r="H42">
        <f t="shared" si="2"/>
        <v>-4.0667013484528992E-4</v>
      </c>
      <c r="I42">
        <f t="shared" si="3"/>
        <v>1.6050495441615964E-2</v>
      </c>
      <c r="J42">
        <f t="shared" si="4"/>
        <v>-8.7232147635490833E-4</v>
      </c>
      <c r="K42">
        <f t="shared" si="7"/>
        <v>1.0012652057031779</v>
      </c>
      <c r="L42">
        <f t="shared" si="8"/>
        <v>1.098249101620764E-2</v>
      </c>
      <c r="M42">
        <f t="shared" si="9"/>
        <v>2.8960850580145303E-2</v>
      </c>
      <c r="N42">
        <f t="shared" si="10"/>
        <v>1.6593345093513276</v>
      </c>
      <c r="O42">
        <f t="shared" si="11"/>
        <v>0</v>
      </c>
      <c r="P42">
        <f t="shared" si="5"/>
        <v>1.6593345093513276</v>
      </c>
      <c r="Q42">
        <f t="shared" si="12"/>
        <v>-0.1578664892612926</v>
      </c>
      <c r="W42">
        <v>37</v>
      </c>
      <c r="X42">
        <f t="shared" si="6"/>
        <v>0.77083333333333337</v>
      </c>
      <c r="Y42">
        <v>0</v>
      </c>
      <c r="Z42">
        <f t="shared" si="13"/>
        <v>9.0969620811744666E-5</v>
      </c>
    </row>
    <row r="43" spans="1:26" x14ac:dyDescent="0.4">
      <c r="E43">
        <v>29.988499999999998</v>
      </c>
      <c r="F43">
        <f t="shared" si="0"/>
        <v>3.9254854705073963E-3</v>
      </c>
      <c r="G43">
        <f t="shared" si="1"/>
        <v>1.6048006475995136E-2</v>
      </c>
      <c r="H43">
        <f t="shared" si="2"/>
        <v>-4.1859781336937678E-4</v>
      </c>
      <c r="I43">
        <f t="shared" si="3"/>
        <v>1.6049887991748557E-2</v>
      </c>
      <c r="J43">
        <f t="shared" si="4"/>
        <v>-8.9790313831267145E-4</v>
      </c>
      <c r="K43">
        <f t="shared" si="7"/>
        <v>1.0013405096647812</v>
      </c>
      <c r="L43">
        <f t="shared" si="8"/>
        <v>1.1635721849500433E-2</v>
      </c>
      <c r="M43">
        <f t="shared" si="9"/>
        <v>2.9808068530971177E-2</v>
      </c>
      <c r="N43">
        <f t="shared" si="10"/>
        <v>1.7078765222613723</v>
      </c>
      <c r="O43">
        <f t="shared" si="11"/>
        <v>0</v>
      </c>
      <c r="P43">
        <f t="shared" si="5"/>
        <v>1.7078765222613723</v>
      </c>
      <c r="Q43">
        <f t="shared" si="12"/>
        <v>-0.15783556683849273</v>
      </c>
      <c r="W43">
        <v>38</v>
      </c>
      <c r="X43">
        <f t="shared" si="6"/>
        <v>0.79166666666666663</v>
      </c>
      <c r="Y43">
        <v>0</v>
      </c>
      <c r="Z43">
        <f t="shared" si="13"/>
        <v>1.5028435398879031E-3</v>
      </c>
    </row>
    <row r="44" spans="1:26" x14ac:dyDescent="0.4">
      <c r="E44">
        <v>30.867799999999999</v>
      </c>
      <c r="F44">
        <f t="shared" si="0"/>
        <v>4.0405855713532921E-3</v>
      </c>
      <c r="G44">
        <f t="shared" si="1"/>
        <v>1.6047250963975412E-2</v>
      </c>
      <c r="H44">
        <f t="shared" si="2"/>
        <v>-4.3087480465520307E-4</v>
      </c>
      <c r="I44">
        <f t="shared" si="3"/>
        <v>1.6049244433473886E-2</v>
      </c>
      <c r="J44">
        <f t="shared" si="4"/>
        <v>-9.2423365439896123E-4</v>
      </c>
      <c r="K44">
        <f t="shared" si="7"/>
        <v>1.0014202920687627</v>
      </c>
      <c r="L44">
        <f t="shared" si="8"/>
        <v>1.2327747732781098E-2</v>
      </c>
      <c r="M44">
        <f t="shared" si="9"/>
        <v>3.0679898231316782E-2</v>
      </c>
      <c r="N44">
        <f t="shared" si="10"/>
        <v>1.7578286845453306</v>
      </c>
      <c r="O44">
        <f t="shared" si="11"/>
        <v>0</v>
      </c>
      <c r="P44">
        <f t="shared" si="5"/>
        <v>1.7578286845453306</v>
      </c>
      <c r="Q44">
        <f t="shared" si="12"/>
        <v>-0.1578028048951762</v>
      </c>
      <c r="W44">
        <v>39</v>
      </c>
      <c r="X44">
        <f t="shared" si="6"/>
        <v>0.8125</v>
      </c>
      <c r="Y44">
        <v>0</v>
      </c>
      <c r="Z44">
        <f t="shared" si="13"/>
        <v>2.7173672501042447E-3</v>
      </c>
    </row>
    <row r="45" spans="1:26" x14ac:dyDescent="0.4">
      <c r="E45">
        <v>31.773</v>
      </c>
      <c r="F45">
        <f t="shared" si="0"/>
        <v>4.1590759742711871E-3</v>
      </c>
      <c r="G45">
        <f t="shared" si="1"/>
        <v>1.6046450392527833E-2</v>
      </c>
      <c r="H45">
        <f t="shared" si="2"/>
        <v>-4.4351370623207063E-4</v>
      </c>
      <c r="I45">
        <f t="shared" si="3"/>
        <v>1.6048562492858354E-2</v>
      </c>
      <c r="J45">
        <f t="shared" si="4"/>
        <v>-9.5134000352325478E-4</v>
      </c>
      <c r="K45">
        <f t="shared" si="7"/>
        <v>1.0015048352053033</v>
      </c>
      <c r="L45">
        <f t="shared" si="8"/>
        <v>1.3061007647576891E-2</v>
      </c>
      <c r="M45">
        <f t="shared" si="9"/>
        <v>3.1577210466900318E-2</v>
      </c>
      <c r="N45">
        <f t="shared" si="10"/>
        <v>1.809240888549716</v>
      </c>
      <c r="O45">
        <f t="shared" si="11"/>
        <v>0</v>
      </c>
      <c r="P45">
        <f t="shared" si="5"/>
        <v>1.809240888549716</v>
      </c>
      <c r="Q45">
        <f t="shared" si="12"/>
        <v>-0.15776809300702535</v>
      </c>
      <c r="W45">
        <v>40</v>
      </c>
      <c r="X45">
        <f t="shared" si="6"/>
        <v>0.83333333333333337</v>
      </c>
      <c r="Y45">
        <v>0</v>
      </c>
      <c r="Z45">
        <f t="shared" si="13"/>
        <v>3.739246239251588E-3</v>
      </c>
    </row>
    <row r="46" spans="1:26" x14ac:dyDescent="0.4">
      <c r="E46">
        <v>32.704599999999999</v>
      </c>
      <c r="F46">
        <f t="shared" si="0"/>
        <v>4.2810221291080313E-3</v>
      </c>
      <c r="G46">
        <f t="shared" si="1"/>
        <v>1.6045602314006535E-2</v>
      </c>
      <c r="H46">
        <f t="shared" si="2"/>
        <v>-4.5652153370295476E-4</v>
      </c>
      <c r="I46">
        <f t="shared" si="3"/>
        <v>1.6047840084966181E-2</v>
      </c>
      <c r="J46">
        <f t="shared" si="4"/>
        <v>-9.7923718933653429E-4</v>
      </c>
      <c r="K46">
        <f t="shared" si="7"/>
        <v>1.0015943979891564</v>
      </c>
      <c r="L46">
        <f t="shared" si="8"/>
        <v>1.3837736472442474E-2</v>
      </c>
      <c r="M46">
        <f t="shared" si="9"/>
        <v>3.2500477392498617E-2</v>
      </c>
      <c r="N46">
        <f t="shared" si="10"/>
        <v>1.8621401867505174</v>
      </c>
      <c r="O46">
        <f t="shared" si="11"/>
        <v>0</v>
      </c>
      <c r="P46">
        <f t="shared" si="5"/>
        <v>1.8621401867505174</v>
      </c>
      <c r="Q46">
        <f t="shared" si="12"/>
        <v>-0.15773131709126903</v>
      </c>
      <c r="W46">
        <v>41</v>
      </c>
      <c r="X46">
        <f t="shared" si="6"/>
        <v>0.85416666666666674</v>
      </c>
      <c r="Y46">
        <v>0</v>
      </c>
      <c r="Z46">
        <f t="shared" si="13"/>
        <v>4.5757027197155277E-3</v>
      </c>
    </row>
    <row r="47" spans="1:26" x14ac:dyDescent="0.4">
      <c r="E47">
        <v>33.663600000000002</v>
      </c>
      <c r="F47">
        <f t="shared" si="0"/>
        <v>4.4065549355577233E-3</v>
      </c>
      <c r="G47">
        <f t="shared" si="1"/>
        <v>1.6044703694585327E-2</v>
      </c>
      <c r="H47">
        <f t="shared" si="2"/>
        <v>-4.6991228737727937E-4</v>
      </c>
      <c r="I47">
        <f t="shared" si="3"/>
        <v>1.6047074625544555E-2</v>
      </c>
      <c r="J47">
        <f t="shared" si="4"/>
        <v>-1.0079551911702424E-3</v>
      </c>
      <c r="K47">
        <f t="shared" si="7"/>
        <v>1.0016893013002977</v>
      </c>
      <c r="L47">
        <f t="shared" si="8"/>
        <v>1.4660704969384743E-2</v>
      </c>
      <c r="M47">
        <f t="shared" si="9"/>
        <v>3.3450664459476531E-2</v>
      </c>
      <c r="N47">
        <f t="shared" si="10"/>
        <v>1.9165818954362663</v>
      </c>
      <c r="O47">
        <f t="shared" si="11"/>
        <v>0</v>
      </c>
      <c r="P47">
        <f t="shared" si="5"/>
        <v>1.9165818954362663</v>
      </c>
      <c r="Q47">
        <f t="shared" si="12"/>
        <v>-0.15769235513193358</v>
      </c>
      <c r="W47">
        <v>42</v>
      </c>
      <c r="X47">
        <f t="shared" si="6"/>
        <v>0.875</v>
      </c>
      <c r="Y47">
        <v>0</v>
      </c>
      <c r="Z47">
        <f t="shared" si="13"/>
        <v>5.2360508743481086E-3</v>
      </c>
    </row>
    <row r="48" spans="1:26" x14ac:dyDescent="0.4">
      <c r="E48">
        <v>34.650700000000001</v>
      </c>
      <c r="F48">
        <f t="shared" si="0"/>
        <v>4.5357660234059934E-3</v>
      </c>
      <c r="G48">
        <f t="shared" si="1"/>
        <v>1.6043751623604607E-2</v>
      </c>
      <c r="H48">
        <f t="shared" si="2"/>
        <v>-4.8369578240300623E-4</v>
      </c>
      <c r="I48">
        <f t="shared" si="3"/>
        <v>1.6046263635258184E-2</v>
      </c>
      <c r="J48">
        <f t="shared" si="4"/>
        <v>-1.0375150080737024E-3</v>
      </c>
      <c r="K48">
        <f t="shared" si="7"/>
        <v>1.0017898530817639</v>
      </c>
      <c r="L48">
        <f t="shared" si="8"/>
        <v>1.5532569970375661E-2</v>
      </c>
      <c r="M48">
        <f t="shared" si="9"/>
        <v>3.4428437268575252E-2</v>
      </c>
      <c r="N48">
        <f t="shared" si="10"/>
        <v>1.9726041507202738</v>
      </c>
      <c r="O48">
        <f t="shared" si="11"/>
        <v>0</v>
      </c>
      <c r="P48">
        <f t="shared" si="5"/>
        <v>1.9726041507202738</v>
      </c>
      <c r="Q48">
        <f t="shared" si="12"/>
        <v>-0.1576510746519198</v>
      </c>
      <c r="W48">
        <v>43</v>
      </c>
      <c r="X48">
        <f t="shared" si="6"/>
        <v>0.89583333333333337</v>
      </c>
      <c r="Y48">
        <v>0</v>
      </c>
      <c r="Z48">
        <f t="shared" si="13"/>
        <v>5.7312906140994119E-3</v>
      </c>
    </row>
    <row r="49" spans="5:26" x14ac:dyDescent="0.4">
      <c r="E49">
        <v>35.666800000000002</v>
      </c>
      <c r="F49">
        <f t="shared" si="0"/>
        <v>4.6687732023773512E-3</v>
      </c>
      <c r="G49">
        <f t="shared" si="1"/>
        <v>1.604274284516749E-2</v>
      </c>
      <c r="H49">
        <f t="shared" si="2"/>
        <v>-4.9788463060744699E-4</v>
      </c>
      <c r="I49">
        <f t="shared" si="3"/>
        <v>1.6045404340694458E-2</v>
      </c>
      <c r="J49">
        <f t="shared" si="4"/>
        <v>-1.0679436319003272E-3</v>
      </c>
      <c r="K49">
        <f t="shared" si="7"/>
        <v>1.0018963978156001</v>
      </c>
      <c r="L49">
        <f t="shared" si="8"/>
        <v>1.6456303214615883E-2</v>
      </c>
      <c r="M49">
        <f t="shared" si="9"/>
        <v>3.5434656826597744E-2</v>
      </c>
      <c r="N49">
        <f t="shared" si="10"/>
        <v>2.0302562846584817</v>
      </c>
      <c r="O49">
        <f t="shared" si="11"/>
        <v>0</v>
      </c>
      <c r="P49">
        <f t="shared" si="5"/>
        <v>2.0302562846584817</v>
      </c>
      <c r="Q49">
        <f t="shared" si="12"/>
        <v>-0.15760733834762491</v>
      </c>
      <c r="W49">
        <v>44</v>
      </c>
      <c r="X49">
        <f t="shared" si="6"/>
        <v>0.91666666666666663</v>
      </c>
      <c r="Y49">
        <v>0</v>
      </c>
      <c r="Z49">
        <f t="shared" si="13"/>
        <v>6.0737241008618796E-3</v>
      </c>
    </row>
    <row r="50" spans="5:26" x14ac:dyDescent="0.4">
      <c r="E50">
        <v>36.712600000000002</v>
      </c>
      <c r="F50">
        <f t="shared" si="0"/>
        <v>4.805668102257527E-3</v>
      </c>
      <c r="G50">
        <f t="shared" si="1"/>
        <v>1.6041674137662887E-2</v>
      </c>
      <c r="H50">
        <f t="shared" si="2"/>
        <v>-5.1248865536232535E-4</v>
      </c>
      <c r="I50">
        <f t="shared" si="3"/>
        <v>1.6044493997648512E-2</v>
      </c>
      <c r="J50">
        <f t="shared" si="4"/>
        <v>-1.0992620691443866E-3</v>
      </c>
      <c r="K50">
        <f t="shared" si="7"/>
        <v>1.0020092764498481</v>
      </c>
      <c r="L50">
        <f t="shared" si="8"/>
        <v>1.7434843645137175E-2</v>
      </c>
      <c r="M50">
        <f t="shared" si="9"/>
        <v>3.6469983110605453E-2</v>
      </c>
      <c r="N50">
        <f t="shared" si="10"/>
        <v>2.0895761111510862</v>
      </c>
      <c r="O50">
        <f t="shared" si="11"/>
        <v>0</v>
      </c>
      <c r="P50">
        <f t="shared" si="5"/>
        <v>2.0895761111510862</v>
      </c>
      <c r="Q50">
        <f t="shared" si="12"/>
        <v>-0.15756100192464165</v>
      </c>
      <c r="W50">
        <v>45</v>
      </c>
      <c r="X50">
        <f t="shared" si="6"/>
        <v>0.9375</v>
      </c>
      <c r="Y50">
        <v>0</v>
      </c>
      <c r="Z50">
        <f t="shared" si="13"/>
        <v>6.2765984015268374E-3</v>
      </c>
    </row>
    <row r="51" spans="5:26" x14ac:dyDescent="0.4">
      <c r="E51">
        <v>37.789099999999998</v>
      </c>
      <c r="F51">
        <f t="shared" si="0"/>
        <v>4.9465816227404185E-3</v>
      </c>
      <c r="G51">
        <f t="shared" si="1"/>
        <v>1.6040541803146957E-2</v>
      </c>
      <c r="H51">
        <f t="shared" si="2"/>
        <v>-5.2752187405669289E-4</v>
      </c>
      <c r="I51">
        <f t="shared" si="3"/>
        <v>1.6043529456169492E-2</v>
      </c>
      <c r="J51">
        <f t="shared" si="4"/>
        <v>-1.1315003145994408E-3</v>
      </c>
      <c r="K51">
        <f t="shared" si="7"/>
        <v>1.0021288803405035</v>
      </c>
      <c r="L51">
        <f t="shared" si="8"/>
        <v>1.847156478357766E-2</v>
      </c>
      <c r="M51">
        <f t="shared" si="9"/>
        <v>3.7535369892164105E-2</v>
      </c>
      <c r="N51">
        <f t="shared" si="10"/>
        <v>2.150618277283423</v>
      </c>
      <c r="O51">
        <f t="shared" si="11"/>
        <v>0</v>
      </c>
      <c r="P51">
        <f t="shared" si="5"/>
        <v>2.150618277283423</v>
      </c>
      <c r="Q51">
        <f t="shared" si="12"/>
        <v>-0.15751191137001871</v>
      </c>
      <c r="W51">
        <v>46</v>
      </c>
      <c r="X51">
        <f t="shared" si="6"/>
        <v>0.95833333333333326</v>
      </c>
      <c r="Y51">
        <v>0</v>
      </c>
      <c r="Z51">
        <f t="shared" si="13"/>
        <v>6.3537768066147726E-3</v>
      </c>
    </row>
    <row r="52" spans="5:26" x14ac:dyDescent="0.4">
      <c r="E52">
        <v>38.897199999999998</v>
      </c>
      <c r="F52">
        <f t="shared" si="0"/>
        <v>5.091631573550537E-3</v>
      </c>
      <c r="G52">
        <f t="shared" si="1"/>
        <v>1.6039342053830841E-2</v>
      </c>
      <c r="H52">
        <f t="shared" si="2"/>
        <v>-5.4299691292337277E-4</v>
      </c>
      <c r="I52">
        <f t="shared" si="3"/>
        <v>1.6042507489778313E-2</v>
      </c>
      <c r="J52">
        <f t="shared" si="4"/>
        <v>-1.1646853731601629E-3</v>
      </c>
      <c r="K52">
        <f t="shared" si="7"/>
        <v>1.0022556104448479</v>
      </c>
      <c r="L52">
        <f t="shared" si="8"/>
        <v>1.9569920619679049E-2</v>
      </c>
      <c r="M52">
        <f t="shared" si="9"/>
        <v>3.8631668328093394E-2</v>
      </c>
      <c r="N52">
        <f t="shared" si="10"/>
        <v>2.2134315507489646</v>
      </c>
      <c r="O52">
        <f t="shared" si="11"/>
        <v>0</v>
      </c>
      <c r="P52">
        <f t="shared" si="5"/>
        <v>2.2134315507489646</v>
      </c>
      <c r="Q52">
        <f t="shared" si="12"/>
        <v>-0.15745989999283441</v>
      </c>
      <c r="W52">
        <v>47</v>
      </c>
      <c r="X52">
        <f t="shared" si="6"/>
        <v>0.97916666666666663</v>
      </c>
      <c r="Y52">
        <v>0</v>
      </c>
      <c r="Z52">
        <f t="shared" si="13"/>
        <v>6.3194405756663132E-3</v>
      </c>
    </row>
    <row r="53" spans="5:26" x14ac:dyDescent="0.4">
      <c r="E53">
        <v>40.037700000000001</v>
      </c>
      <c r="F53">
        <f t="shared" si="0"/>
        <v>5.2409226744430026E-3</v>
      </c>
      <c r="G53">
        <f t="shared" si="1"/>
        <v>1.6038071019377487E-2</v>
      </c>
      <c r="H53">
        <f t="shared" si="2"/>
        <v>-5.5892500722928146E-4</v>
      </c>
      <c r="I53">
        <f t="shared" si="3"/>
        <v>1.6041424801682802E-2</v>
      </c>
      <c r="J53">
        <f t="shared" si="4"/>
        <v>-1.1988412599946222E-3</v>
      </c>
      <c r="K53">
        <f t="shared" si="7"/>
        <v>1.0023898765618586</v>
      </c>
      <c r="L53">
        <f t="shared" si="8"/>
        <v>2.0733438741750571E-2</v>
      </c>
      <c r="M53">
        <f t="shared" si="9"/>
        <v>3.9759626830859984E-2</v>
      </c>
      <c r="N53">
        <f t="shared" si="10"/>
        <v>2.2780588124233856</v>
      </c>
      <c r="O53">
        <f t="shared" si="11"/>
        <v>0</v>
      </c>
      <c r="P53">
        <f t="shared" si="5"/>
        <v>2.2780588124233856</v>
      </c>
      <c r="Q53">
        <f t="shared" si="12"/>
        <v>-0.15740479729753237</v>
      </c>
      <c r="W53">
        <v>48</v>
      </c>
      <c r="X53">
        <f t="shared" si="6"/>
        <v>1</v>
      </c>
      <c r="Y53">
        <v>0</v>
      </c>
      <c r="Z53">
        <f t="shared" si="13"/>
        <v>6.1878221667145744E-3</v>
      </c>
    </row>
    <row r="54" spans="5:26" x14ac:dyDescent="0.4">
      <c r="E54">
        <v>41.2117</v>
      </c>
      <c r="F54">
        <f t="shared" si="0"/>
        <v>5.3945989150811034E-3</v>
      </c>
      <c r="G54">
        <f t="shared" si="1"/>
        <v>1.6036724289856807E-2</v>
      </c>
      <c r="H54">
        <f t="shared" si="2"/>
        <v>-5.7532158813332172E-4</v>
      </c>
      <c r="I54">
        <f t="shared" si="3"/>
        <v>1.6040277635460565E-2</v>
      </c>
      <c r="J54">
        <f t="shared" si="4"/>
        <v>-1.234000980267309E-3</v>
      </c>
      <c r="K54">
        <f t="shared" si="7"/>
        <v>1.0025321456283058</v>
      </c>
      <c r="L54">
        <f t="shared" si="8"/>
        <v>2.1966138466196904E-2</v>
      </c>
      <c r="M54">
        <f t="shared" si="9"/>
        <v>4.0920286326445288E-2</v>
      </c>
      <c r="N54">
        <f t="shared" si="10"/>
        <v>2.3445597029722065</v>
      </c>
      <c r="O54">
        <f t="shared" si="11"/>
        <v>0</v>
      </c>
      <c r="P54">
        <f t="shared" si="5"/>
        <v>2.3445597029722065</v>
      </c>
      <c r="Q54">
        <f t="shared" si="12"/>
        <v>-0.1573464190536176</v>
      </c>
      <c r="W54">
        <v>49</v>
      </c>
      <c r="X54">
        <f t="shared" si="6"/>
        <v>1.0208333333333333</v>
      </c>
      <c r="Y54">
        <v>0</v>
      </c>
      <c r="Z54">
        <f t="shared" si="13"/>
        <v>5.9729703717873606E-3</v>
      </c>
    </row>
    <row r="55" spans="5:26" x14ac:dyDescent="0.4">
      <c r="E55">
        <v>42.420200000000001</v>
      </c>
      <c r="F55">
        <f t="shared" si="0"/>
        <v>5.5527911951587395E-3</v>
      </c>
      <c r="G55">
        <f t="shared" si="1"/>
        <v>1.6035297336298604E-2</v>
      </c>
      <c r="H55">
        <f t="shared" si="2"/>
        <v>-5.9220069710236994E-4</v>
      </c>
      <c r="I55">
        <f t="shared" si="3"/>
        <v>1.6039062133292536E-2</v>
      </c>
      <c r="J55">
        <f t="shared" si="4"/>
        <v>-1.2701945505693528E-3</v>
      </c>
      <c r="K55">
        <f t="shared" si="7"/>
        <v>1.0026828973135822</v>
      </c>
      <c r="L55">
        <f t="shared" si="8"/>
        <v>2.3272145528270879E-2</v>
      </c>
      <c r="M55">
        <f t="shared" si="9"/>
        <v>4.2114584126332399E-2</v>
      </c>
      <c r="N55">
        <f t="shared" si="10"/>
        <v>2.412987926387498</v>
      </c>
      <c r="O55">
        <f t="shared" si="11"/>
        <v>0</v>
      </c>
      <c r="P55">
        <f t="shared" si="5"/>
        <v>2.412987926387498</v>
      </c>
      <c r="Q55">
        <f t="shared" si="12"/>
        <v>-0.15728456630186985</v>
      </c>
      <c r="W55">
        <v>50</v>
      </c>
      <c r="X55">
        <f t="shared" si="6"/>
        <v>1.0416666666666667</v>
      </c>
      <c r="Y55">
        <v>0</v>
      </c>
      <c r="Z55">
        <f t="shared" si="13"/>
        <v>5.688547216188335E-3</v>
      </c>
    </row>
    <row r="56" spans="5:26" x14ac:dyDescent="0.4">
      <c r="E56">
        <v>43.664000000000001</v>
      </c>
      <c r="F56">
        <f t="shared" si="0"/>
        <v>5.7156042344310301E-3</v>
      </c>
      <c r="G56">
        <f t="shared" si="1"/>
        <v>1.6033785640983234E-2</v>
      </c>
      <c r="H56">
        <f t="shared" si="2"/>
        <v>-6.0957358939914968E-4</v>
      </c>
      <c r="I56">
        <f t="shared" si="3"/>
        <v>1.6037774446947983E-2</v>
      </c>
      <c r="J56">
        <f t="shared" si="4"/>
        <v>-1.3074460041709469E-3</v>
      </c>
      <c r="K56">
        <f t="shared" si="7"/>
        <v>1.0028426102707222</v>
      </c>
      <c r="L56">
        <f t="shared" si="8"/>
        <v>2.4655572582350845E-2</v>
      </c>
      <c r="M56">
        <f t="shared" si="9"/>
        <v>4.3343254975652723E-2</v>
      </c>
      <c r="N56">
        <f t="shared" si="10"/>
        <v>2.4833855804643066</v>
      </c>
      <c r="O56">
        <f t="shared" si="11"/>
        <v>0</v>
      </c>
      <c r="P56">
        <f t="shared" si="5"/>
        <v>2.4833855804643066</v>
      </c>
      <c r="Q56">
        <f t="shared" si="12"/>
        <v>-0.15721903770883253</v>
      </c>
      <c r="W56">
        <v>51</v>
      </c>
      <c r="X56">
        <f t="shared" si="6"/>
        <v>1.0625</v>
      </c>
      <c r="Y56">
        <v>0</v>
      </c>
      <c r="Z56">
        <f t="shared" si="13"/>
        <v>5.347655986609438E-3</v>
      </c>
    </row>
    <row r="57" spans="5:26" x14ac:dyDescent="0.4">
      <c r="E57">
        <v>44.944400000000002</v>
      </c>
      <c r="F57">
        <f t="shared" si="0"/>
        <v>5.8832082025000454E-3</v>
      </c>
      <c r="G57">
        <f t="shared" si="1"/>
        <v>1.6032183835350211E-2</v>
      </c>
      <c r="H57">
        <f t="shared" si="2"/>
        <v>-6.2745851201388356E-4</v>
      </c>
      <c r="I57">
        <f t="shared" si="3"/>
        <v>1.6036410003441026E-2</v>
      </c>
      <c r="J57">
        <f t="shared" si="4"/>
        <v>-1.3457943563788717E-3</v>
      </c>
      <c r="K57">
        <f t="shared" si="7"/>
        <v>1.0030118532394876</v>
      </c>
      <c r="L57">
        <f t="shared" si="8"/>
        <v>2.6121307787915823E-2</v>
      </c>
      <c r="M57">
        <f t="shared" si="9"/>
        <v>4.460752211792518E-2</v>
      </c>
      <c r="N57">
        <f t="shared" si="10"/>
        <v>2.5558227518935843</v>
      </c>
      <c r="O57">
        <f t="shared" si="11"/>
        <v>0</v>
      </c>
      <c r="P57">
        <f t="shared" si="5"/>
        <v>2.5558227518935843</v>
      </c>
      <c r="Q57">
        <f t="shared" si="12"/>
        <v>-0.15714961346557874</v>
      </c>
      <c r="W57">
        <v>52</v>
      </c>
      <c r="X57">
        <f t="shared" si="6"/>
        <v>1.0833333333333333</v>
      </c>
      <c r="Y57">
        <v>0</v>
      </c>
      <c r="Z57">
        <f t="shared" si="13"/>
        <v>4.9626993310734465E-3</v>
      </c>
    </row>
    <row r="58" spans="5:26" x14ac:dyDescent="0.4">
      <c r="E58">
        <v>46.2622</v>
      </c>
      <c r="F58">
        <f t="shared" si="0"/>
        <v>6.0557078191209052E-3</v>
      </c>
      <c r="G58">
        <f t="shared" si="1"/>
        <v>1.6030486905240449E-2</v>
      </c>
      <c r="H58">
        <f t="shared" si="2"/>
        <v>-6.4586673670703407E-4</v>
      </c>
      <c r="I58">
        <f t="shared" si="3"/>
        <v>1.6034964531676521E-2</v>
      </c>
      <c r="J58">
        <f t="shared" si="4"/>
        <v>-1.3852636553986584E-3</v>
      </c>
      <c r="K58">
        <f t="shared" si="7"/>
        <v>1.0031911577347001</v>
      </c>
      <c r="L58">
        <f t="shared" si="8"/>
        <v>2.7673911440340364E-2</v>
      </c>
      <c r="M58">
        <f t="shared" si="9"/>
        <v>4.5908109024923816E-2</v>
      </c>
      <c r="N58">
        <f t="shared" si="10"/>
        <v>2.6303408925545795</v>
      </c>
      <c r="O58">
        <f t="shared" si="11"/>
        <v>0</v>
      </c>
      <c r="P58">
        <f t="shared" si="5"/>
        <v>2.6303408925545795</v>
      </c>
      <c r="Q58">
        <f t="shared" si="12"/>
        <v>-0.15707606250525974</v>
      </c>
      <c r="W58">
        <v>53</v>
      </c>
      <c r="X58">
        <f t="shared" si="6"/>
        <v>1.1041666666666667</v>
      </c>
      <c r="Y58">
        <v>0</v>
      </c>
      <c r="Z58">
        <f t="shared" si="13"/>
        <v>4.5452660204073E-3</v>
      </c>
    </row>
    <row r="59" spans="5:26" x14ac:dyDescent="0.4">
      <c r="E59">
        <v>47.6188</v>
      </c>
      <c r="F59">
        <f t="shared" si="0"/>
        <v>6.2332863438650686E-3</v>
      </c>
      <c r="G59">
        <f t="shared" si="1"/>
        <v>1.6028688793935597E-2</v>
      </c>
      <c r="H59">
        <f t="shared" si="2"/>
        <v>-6.648179259625929E-4</v>
      </c>
      <c r="I59">
        <f t="shared" si="3"/>
        <v>1.6033432872497366E-2</v>
      </c>
      <c r="J59">
        <f t="shared" si="4"/>
        <v>-1.4258959284686613E-3</v>
      </c>
      <c r="K59">
        <f t="shared" si="7"/>
        <v>1.0033811656758356</v>
      </c>
      <c r="L59">
        <f t="shared" si="8"/>
        <v>2.9318893774379646E-2</v>
      </c>
      <c r="M59">
        <f t="shared" si="9"/>
        <v>4.7246324922927352E-2</v>
      </c>
      <c r="N59">
        <f t="shared" si="10"/>
        <v>2.7070150155874919</v>
      </c>
      <c r="O59">
        <f t="shared" si="11"/>
        <v>0</v>
      </c>
      <c r="P59">
        <f t="shared" si="5"/>
        <v>2.7070150155874919</v>
      </c>
      <c r="Q59">
        <f t="shared" si="12"/>
        <v>-0.15699813879656743</v>
      </c>
      <c r="W59">
        <v>54</v>
      </c>
      <c r="X59">
        <f t="shared" si="6"/>
        <v>1.125</v>
      </c>
      <c r="Y59">
        <v>0</v>
      </c>
      <c r="Z59">
        <f t="shared" si="13"/>
        <v>4.1060446736427541E-3</v>
      </c>
    </row>
    <row r="60" spans="5:26" x14ac:dyDescent="0.4">
      <c r="E60">
        <v>49.015099999999997</v>
      </c>
      <c r="F60">
        <f t="shared" si="0"/>
        <v>6.4160615864570442E-3</v>
      </c>
      <c r="G60">
        <f t="shared" si="1"/>
        <v>1.6026783797815636E-2</v>
      </c>
      <c r="H60">
        <f t="shared" si="2"/>
        <v>-6.8432476812616515E-4</v>
      </c>
      <c r="I60">
        <f t="shared" si="3"/>
        <v>1.6031810167528304E-2</v>
      </c>
      <c r="J60">
        <f t="shared" si="4"/>
        <v>-1.4677182367139972E-3</v>
      </c>
      <c r="K60">
        <f t="shared" si="7"/>
        <v>1.0035824819484955</v>
      </c>
      <c r="L60">
        <f t="shared" si="8"/>
        <v>3.1061437476758727E-2</v>
      </c>
      <c r="M60">
        <f t="shared" si="9"/>
        <v>4.8622978522943949E-2</v>
      </c>
      <c r="N60">
        <f t="shared" si="10"/>
        <v>2.7858914567199338</v>
      </c>
      <c r="O60">
        <f t="shared" si="11"/>
        <v>0</v>
      </c>
      <c r="P60">
        <f t="shared" si="5"/>
        <v>2.7858914567199338</v>
      </c>
      <c r="Q60">
        <f t="shared" si="12"/>
        <v>-0.15691558072612946</v>
      </c>
      <c r="W60">
        <v>55</v>
      </c>
      <c r="X60">
        <f t="shared" si="6"/>
        <v>1.1458333333333333</v>
      </c>
      <c r="Y60">
        <v>0</v>
      </c>
      <c r="Z60">
        <f t="shared" si="13"/>
        <v>3.6547625249490441E-3</v>
      </c>
    </row>
    <row r="61" spans="5:26" x14ac:dyDescent="0.4">
      <c r="E61">
        <v>50.452300000000001</v>
      </c>
      <c r="F61">
        <f t="shared" si="0"/>
        <v>6.6041906265295134E-3</v>
      </c>
      <c r="G61">
        <f t="shared" si="1"/>
        <v>1.6024765512542061E-2</v>
      </c>
      <c r="H61">
        <f t="shared" si="2"/>
        <v>-7.0440415358331496E-4</v>
      </c>
      <c r="I61">
        <f t="shared" si="3"/>
        <v>1.6030090961519416E-2</v>
      </c>
      <c r="J61">
        <f t="shared" si="4"/>
        <v>-1.5107666368219339E-3</v>
      </c>
      <c r="K61">
        <f t="shared" si="7"/>
        <v>1.0037957857921653</v>
      </c>
      <c r="L61">
        <f t="shared" si="8"/>
        <v>3.2907361269237968E-2</v>
      </c>
      <c r="M61">
        <f t="shared" si="9"/>
        <v>5.0039166852506423E-2</v>
      </c>
      <c r="N61">
        <f t="shared" si="10"/>
        <v>2.8670330709995455</v>
      </c>
      <c r="O61">
        <f t="shared" si="11"/>
        <v>0</v>
      </c>
      <c r="P61">
        <f t="shared" si="5"/>
        <v>2.8670330709995455</v>
      </c>
      <c r="Q61">
        <f t="shared" si="12"/>
        <v>-0.15682811925892071</v>
      </c>
      <c r="W61">
        <v>56</v>
      </c>
      <c r="X61">
        <f t="shared" si="6"/>
        <v>1.1666666666666667</v>
      </c>
      <c r="Y61">
        <v>0</v>
      </c>
      <c r="Z61">
        <f t="shared" si="13"/>
        <v>3.2001471433635836E-3</v>
      </c>
    </row>
    <row r="62" spans="5:26" x14ac:dyDescent="0.4">
      <c r="E62">
        <v>51.931699999999999</v>
      </c>
      <c r="F62">
        <f t="shared" si="0"/>
        <v>6.7978436336845445E-3</v>
      </c>
      <c r="G62">
        <f t="shared" si="1"/>
        <v>1.6022627053507654E-2</v>
      </c>
      <c r="H62">
        <f t="shared" si="2"/>
        <v>-7.2507438237401876E-4</v>
      </c>
      <c r="I62">
        <f t="shared" si="3"/>
        <v>1.602826939012969E-2</v>
      </c>
      <c r="J62">
        <f t="shared" si="4"/>
        <v>-1.5550801921249673E-3</v>
      </c>
      <c r="K62">
        <f t="shared" si="7"/>
        <v>1.0040218075518779</v>
      </c>
      <c r="L62">
        <f t="shared" si="8"/>
        <v>3.4862917466638645E-2</v>
      </c>
      <c r="M62">
        <f t="shared" si="9"/>
        <v>5.1496076915617639E-2</v>
      </c>
      <c r="N62">
        <f t="shared" si="10"/>
        <v>2.9505078687459565</v>
      </c>
      <c r="O62">
        <f t="shared" si="11"/>
        <v>0</v>
      </c>
      <c r="P62">
        <f t="shared" si="5"/>
        <v>2.9505078687459565</v>
      </c>
      <c r="Q62">
        <f t="shared" si="12"/>
        <v>-0.15673545909454861</v>
      </c>
      <c r="W62">
        <v>57</v>
      </c>
      <c r="X62">
        <f t="shared" si="6"/>
        <v>1.1875</v>
      </c>
      <c r="Y62">
        <v>0</v>
      </c>
      <c r="Z62">
        <f t="shared" si="13"/>
        <v>2.7499089042016056E-3</v>
      </c>
    </row>
    <row r="63" spans="5:26" x14ac:dyDescent="0.4">
      <c r="E63">
        <v>53.4544</v>
      </c>
      <c r="F63">
        <f t="shared" si="0"/>
        <v>6.9971645975854266E-3</v>
      </c>
      <c r="G63">
        <f t="shared" si="1"/>
        <v>1.6020361473105038E-2</v>
      </c>
      <c r="H63">
        <f t="shared" si="2"/>
        <v>-7.4635097363904418E-4</v>
      </c>
      <c r="I63">
        <f t="shared" si="3"/>
        <v>1.602633953536392E-2</v>
      </c>
      <c r="J63">
        <f t="shared" si="4"/>
        <v>-1.6006919874371906E-3</v>
      </c>
      <c r="K63">
        <f t="shared" si="7"/>
        <v>1.0042612846193819</v>
      </c>
      <c r="L63">
        <f t="shared" si="8"/>
        <v>3.6934409675237354E-2</v>
      </c>
      <c r="M63">
        <f t="shared" si="9"/>
        <v>5.2994689533024886E-2</v>
      </c>
      <c r="N63">
        <f t="shared" si="10"/>
        <v>3.0363720468484456</v>
      </c>
      <c r="O63">
        <f t="shared" si="11"/>
        <v>0</v>
      </c>
      <c r="P63">
        <f t="shared" si="5"/>
        <v>3.0363720468484456</v>
      </c>
      <c r="Q63">
        <f t="shared" si="12"/>
        <v>-0.15663729286152725</v>
      </c>
      <c r="W63">
        <v>58</v>
      </c>
      <c r="X63">
        <f t="shared" si="6"/>
        <v>1.2083333333333335</v>
      </c>
      <c r="Y63">
        <v>0</v>
      </c>
      <c r="Z63">
        <f t="shared" si="13"/>
        <v>2.3107419477798484E-3</v>
      </c>
    </row>
    <row r="64" spans="5:26" x14ac:dyDescent="0.4">
      <c r="E64">
        <v>55.021900000000002</v>
      </c>
      <c r="F64">
        <f t="shared" si="0"/>
        <v>7.20234986777301E-3</v>
      </c>
      <c r="G64">
        <f t="shared" si="1"/>
        <v>1.6017960857099056E-2</v>
      </c>
      <c r="H64">
        <f t="shared" si="2"/>
        <v>-7.6825505039966949E-4</v>
      </c>
      <c r="I64">
        <f t="shared" si="3"/>
        <v>1.6024294655850535E-2</v>
      </c>
      <c r="J64">
        <f t="shared" si="4"/>
        <v>-1.6476471027062241E-3</v>
      </c>
      <c r="K64">
        <f t="shared" si="7"/>
        <v>1.0045150569960857</v>
      </c>
      <c r="L64">
        <f t="shared" si="8"/>
        <v>3.912901822702073E-2</v>
      </c>
      <c r="M64">
        <f t="shared" si="9"/>
        <v>5.4536369157970777E-2</v>
      </c>
      <c r="N64">
        <f t="shared" si="10"/>
        <v>3.1247037827191568</v>
      </c>
      <c r="O64">
        <f t="shared" si="11"/>
        <v>0</v>
      </c>
      <c r="P64">
        <f t="shared" si="5"/>
        <v>3.1247037827191568</v>
      </c>
      <c r="Q64">
        <f t="shared" si="12"/>
        <v>-0.15653329057365062</v>
      </c>
      <c r="W64">
        <v>59</v>
      </c>
      <c r="X64">
        <f t="shared" si="6"/>
        <v>1.2291666666666665</v>
      </c>
      <c r="Y64">
        <v>0</v>
      </c>
      <c r="Z64">
        <f t="shared" si="13"/>
        <v>1.888341341970079E-3</v>
      </c>
    </row>
    <row r="65" spans="5:26" x14ac:dyDescent="0.4">
      <c r="E65">
        <v>56.635199999999998</v>
      </c>
      <c r="F65">
        <f t="shared" si="0"/>
        <v>7.4135303439411939E-3</v>
      </c>
      <c r="G65">
        <f t="shared" si="1"/>
        <v>1.6015417659190789E-2</v>
      </c>
      <c r="H65">
        <f t="shared" si="2"/>
        <v>-7.9080076485309875E-4</v>
      </c>
      <c r="I65">
        <f t="shared" si="3"/>
        <v>1.602212832364458E-2</v>
      </c>
      <c r="J65">
        <f t="shared" si="4"/>
        <v>-1.6959756547668629E-3</v>
      </c>
      <c r="K65">
        <f t="shared" si="7"/>
        <v>1.0047839262770033</v>
      </c>
      <c r="L65">
        <f t="shared" si="8"/>
        <v>4.145357911566562E-2</v>
      </c>
      <c r="M65">
        <f t="shared" si="9"/>
        <v>5.6121977474527851E-2</v>
      </c>
      <c r="N65">
        <f t="shared" si="10"/>
        <v>3.2155524472187205</v>
      </c>
      <c r="O65">
        <f t="shared" si="11"/>
        <v>0</v>
      </c>
      <c r="P65">
        <f t="shared" si="5"/>
        <v>3.2155524472187205</v>
      </c>
      <c r="Q65">
        <f t="shared" si="12"/>
        <v>-0.15642310877560126</v>
      </c>
      <c r="W65">
        <v>60</v>
      </c>
      <c r="X65">
        <f t="shared" si="6"/>
        <v>1.25</v>
      </c>
      <c r="Y65">
        <v>0</v>
      </c>
      <c r="Z65">
        <f t="shared" si="13"/>
        <v>1.4874341849989308E-3</v>
      </c>
    </row>
    <row r="66" spans="5:26" x14ac:dyDescent="0.4">
      <c r="E66">
        <v>58.295900000000003</v>
      </c>
      <c r="F66">
        <f t="shared" si="0"/>
        <v>7.6309154656002175E-3</v>
      </c>
      <c r="G66">
        <f t="shared" si="1"/>
        <v>1.6012722988311467E-2</v>
      </c>
      <c r="H66">
        <f t="shared" si="2"/>
        <v>-8.1401067121853084E-4</v>
      </c>
      <c r="I66">
        <f t="shared" si="3"/>
        <v>1.6019832965320724E-2</v>
      </c>
      <c r="J66">
        <f t="shared" si="4"/>
        <v>-1.7457257497151841E-3</v>
      </c>
      <c r="K66">
        <f t="shared" si="7"/>
        <v>1.0050688367677318</v>
      </c>
      <c r="L66">
        <f t="shared" si="8"/>
        <v>4.3916148654364079E-2</v>
      </c>
      <c r="M66">
        <f t="shared" si="9"/>
        <v>5.7752954212394236E-2</v>
      </c>
      <c r="N66">
        <f t="shared" si="10"/>
        <v>3.309000530782479</v>
      </c>
      <c r="O66">
        <f t="shared" si="11"/>
        <v>0</v>
      </c>
      <c r="P66">
        <f t="shared" si="5"/>
        <v>3.309000530782479</v>
      </c>
      <c r="Q66">
        <f t="shared" si="12"/>
        <v>-0.15630638278998521</v>
      </c>
      <c r="W66">
        <v>61</v>
      </c>
      <c r="X66">
        <f t="shared" si="6"/>
        <v>1.2708333333333333</v>
      </c>
      <c r="Y66">
        <v>0</v>
      </c>
      <c r="Z66">
        <f t="shared" si="13"/>
        <v>1.1118224387244749E-3</v>
      </c>
    </row>
    <row r="67" spans="5:26" x14ac:dyDescent="0.4">
      <c r="E67">
        <v>60.005299999999998</v>
      </c>
      <c r="F67">
        <f t="shared" si="0"/>
        <v>7.8546754023521501E-3</v>
      </c>
      <c r="G67">
        <f t="shared" si="1"/>
        <v>1.6009867975715797E-2</v>
      </c>
      <c r="H67">
        <f t="shared" si="2"/>
        <v>-8.3790315051376386E-4</v>
      </c>
      <c r="I67">
        <f t="shared" si="3"/>
        <v>1.6017401026486189E-2</v>
      </c>
      <c r="J67">
        <f t="shared" si="4"/>
        <v>-1.7969365241925078E-3</v>
      </c>
      <c r="K67">
        <f t="shared" si="7"/>
        <v>1.0053707310337319</v>
      </c>
      <c r="L67">
        <f t="shared" si="8"/>
        <v>4.652475260202505E-2</v>
      </c>
      <c r="M67">
        <f t="shared" si="9"/>
        <v>5.9430431101278991E-2</v>
      </c>
      <c r="N67">
        <f t="shared" si="10"/>
        <v>3.4051128767463115</v>
      </c>
      <c r="O67">
        <f t="shared" si="11"/>
        <v>0</v>
      </c>
      <c r="P67">
        <f t="shared" si="5"/>
        <v>3.4051128767463115</v>
      </c>
      <c r="Q67">
        <f t="shared" si="12"/>
        <v>-0.15618271837394657</v>
      </c>
      <c r="W67">
        <v>62</v>
      </c>
      <c r="X67">
        <f t="shared" si="6"/>
        <v>1.2916666666666667</v>
      </c>
      <c r="Y67">
        <v>0</v>
      </c>
      <c r="Z67">
        <f t="shared" si="13"/>
        <v>7.6443536532225589E-4</v>
      </c>
    </row>
    <row r="68" spans="5:26" x14ac:dyDescent="0.4">
      <c r="E68">
        <v>61.764800000000001</v>
      </c>
      <c r="F68">
        <f t="shared" si="0"/>
        <v>8.0849934137684522E-3</v>
      </c>
      <c r="G68">
        <f t="shared" si="1"/>
        <v>1.6006843130163317E-2</v>
      </c>
      <c r="H68">
        <f t="shared" si="2"/>
        <v>-8.6249800196638166E-4</v>
      </c>
      <c r="I68">
        <f t="shared" si="3"/>
        <v>1.6014824422516116E-2</v>
      </c>
      <c r="J68">
        <f t="shared" si="4"/>
        <v>-1.8496501292305078E-3</v>
      </c>
      <c r="K68">
        <f t="shared" si="7"/>
        <v>1.0056906181460155</v>
      </c>
      <c r="L68">
        <f t="shared" si="8"/>
        <v>4.9287974299365225E-2</v>
      </c>
      <c r="M68">
        <f t="shared" si="9"/>
        <v>6.1155624019491706E-2</v>
      </c>
      <c r="N68">
        <f t="shared" si="10"/>
        <v>3.5039591498057581</v>
      </c>
      <c r="O68">
        <f t="shared" si="11"/>
        <v>0</v>
      </c>
      <c r="P68">
        <f t="shared" si="5"/>
        <v>3.5039591498057581</v>
      </c>
      <c r="Q68">
        <f t="shared" si="12"/>
        <v>-0.15605170828115064</v>
      </c>
      <c r="W68">
        <v>63</v>
      </c>
      <c r="X68">
        <f t="shared" si="6"/>
        <v>1.3125</v>
      </c>
      <c r="Y68">
        <v>0</v>
      </c>
      <c r="Z68">
        <f t="shared" si="13"/>
        <v>4.4738954703185034E-4</v>
      </c>
    </row>
    <row r="69" spans="5:26" x14ac:dyDescent="0.4">
      <c r="E69">
        <v>63.575899999999997</v>
      </c>
      <c r="F69">
        <f t="shared" ref="F69:F132" si="14">2*PI()*E69/$B$8</f>
        <v>8.3220658493899716E-3</v>
      </c>
      <c r="G69">
        <f t="shared" ref="G69:G132" si="15">1+SUM(a1_*COS(F69),a2_*COS(2*F69))</f>
        <v>1.6003638294274314E-2</v>
      </c>
      <c r="H69">
        <f t="shared" ref="H69:H132" si="16">SUM(a1_*SIN(F69),a2_*SIN(2*F69))</f>
        <v>-8.8781644527163167E-4</v>
      </c>
      <c r="I69">
        <f t="shared" ref="I69:I132" si="17">SUM(b0_,b1_*COS(F69),b2_*COS(2*F69))</f>
        <v>1.6012094501379637E-2</v>
      </c>
      <c r="J69">
        <f t="shared" ref="J69:J132" si="18">SUM(b1_*SIN(F69),b2_*SIN(2*F69))</f>
        <v>-1.9039117322952569E-3</v>
      </c>
      <c r="K69">
        <f t="shared" si="7"/>
        <v>1.0060295783902309</v>
      </c>
      <c r="L69">
        <f t="shared" si="8"/>
        <v>5.221499298305441E-2</v>
      </c>
      <c r="M69">
        <f t="shared" si="9"/>
        <v>6.2929831456337348E-2</v>
      </c>
      <c r="N69">
        <f t="shared" si="10"/>
        <v>3.605613747917737</v>
      </c>
      <c r="O69">
        <f t="shared" si="11"/>
        <v>0</v>
      </c>
      <c r="P69">
        <f t="shared" ref="P69:P132" si="19">N69+O69</f>
        <v>3.605613747917737</v>
      </c>
      <c r="Q69">
        <f t="shared" si="12"/>
        <v>-0.15591291681540867</v>
      </c>
      <c r="W69">
        <v>64</v>
      </c>
      <c r="X69">
        <f t="shared" ref="X69:X132" si="20">W69/Fs*1000</f>
        <v>1.3333333333333333</v>
      </c>
      <c r="Y69">
        <v>0</v>
      </c>
      <c r="Z69">
        <f t="shared" si="13"/>
        <v>1.6205459468897094E-4</v>
      </c>
    </row>
    <row r="70" spans="5:26" x14ac:dyDescent="0.4">
      <c r="E70">
        <v>65.440100000000001</v>
      </c>
      <c r="F70">
        <f t="shared" si="14"/>
        <v>8.5660890587575603E-3</v>
      </c>
      <c r="G70">
        <f t="shared" si="15"/>
        <v>1.6000242782947871E-2</v>
      </c>
      <c r="H70">
        <f t="shared" si="16"/>
        <v>-9.1387972491445771E-4</v>
      </c>
      <c r="I70">
        <f t="shared" si="17"/>
        <v>1.600920216154933E-2</v>
      </c>
      <c r="J70">
        <f t="shared" si="18"/>
        <v>-1.9597665232947998E-3</v>
      </c>
      <c r="K70">
        <f t="shared" ref="K70:K133" si="21">SQRT((I70^2+J70^2)/(G70^2+H70^2))</f>
        <v>1.0063887487291563</v>
      </c>
      <c r="L70">
        <f t="shared" ref="L70:L133" si="22">20*LOG10(K70)</f>
        <v>5.5315455661471058E-2</v>
      </c>
      <c r="M70">
        <f t="shared" ref="M70:M133" si="23">ATAN2(J70,I70)-ATAN2(H70,G70)</f>
        <v>6.4754334996533824E-2</v>
      </c>
      <c r="N70">
        <f t="shared" ref="N70:N133" si="24">DEGREES(M70)</f>
        <v>3.7101501004776725</v>
      </c>
      <c r="O70">
        <f t="shared" si="11"/>
        <v>0</v>
      </c>
      <c r="P70">
        <f t="shared" si="19"/>
        <v>3.7101501004776725</v>
      </c>
      <c r="Q70">
        <f t="shared" si="12"/>
        <v>-0.15576588193913268</v>
      </c>
      <c r="W70">
        <v>65</v>
      </c>
      <c r="X70">
        <f t="shared" si="20"/>
        <v>1.3541666666666667</v>
      </c>
      <c r="Y70">
        <v>0</v>
      </c>
      <c r="Z70">
        <f t="shared" si="13"/>
        <v>-9.0877208201669559E-5</v>
      </c>
    </row>
    <row r="71" spans="5:26" x14ac:dyDescent="0.4">
      <c r="E71">
        <v>67.358999999999995</v>
      </c>
      <c r="F71">
        <f t="shared" si="14"/>
        <v>8.8172724813814531E-3</v>
      </c>
      <c r="G71">
        <f t="shared" si="15"/>
        <v>1.5996645171041157E-2</v>
      </c>
      <c r="H71">
        <f t="shared" si="16"/>
        <v>-9.4071051048202729E-4</v>
      </c>
      <c r="I71">
        <f t="shared" si="17"/>
        <v>1.6006137671146226E-2</v>
      </c>
      <c r="J71">
        <f t="shared" si="18"/>
        <v>-2.0172627127672087E-3</v>
      </c>
      <c r="K71">
        <f t="shared" si="21"/>
        <v>1.0067693453718116</v>
      </c>
      <c r="L71">
        <f t="shared" si="22"/>
        <v>5.8599669140575572E-2</v>
      </c>
      <c r="M71">
        <f t="shared" si="23"/>
        <v>6.6630495682822533E-2</v>
      </c>
      <c r="N71">
        <f t="shared" si="24"/>
        <v>3.8176461894903833</v>
      </c>
      <c r="O71">
        <f t="shared" ref="O71:O134" si="25">IF((N71-N70)&gt;180,O70-360,IF((N71-N70)&lt;(-180),O70+360,O70))</f>
        <v>0</v>
      </c>
      <c r="P71">
        <f t="shared" si="19"/>
        <v>3.8176461894903833</v>
      </c>
      <c r="Q71">
        <f t="shared" ref="Q71:Q134" si="26">-(P71-P70)/((E71-E70)*360)*1000</f>
        <v>-0.15561011374096148</v>
      </c>
      <c r="W71">
        <v>66</v>
      </c>
      <c r="X71">
        <f t="shared" si="20"/>
        <v>1.375</v>
      </c>
      <c r="Y71">
        <v>0</v>
      </c>
      <c r="Z71">
        <f t="shared" ref="Z71:Z134" si="27" xml:space="preserve"> b0_*Y71 + b1_*Y70 + b2_*Y69 - a1_*Z70 - a2_*Z69</f>
        <v>-3.1131892721105825E-4</v>
      </c>
    </row>
    <row r="72" spans="5:26" x14ac:dyDescent="0.4">
      <c r="E72">
        <v>69.334100000000007</v>
      </c>
      <c r="F72">
        <f t="shared" si="14"/>
        <v>9.0758124668025037E-3</v>
      </c>
      <c r="G72">
        <f t="shared" si="15"/>
        <v>1.5992833634264958E-2</v>
      </c>
      <c r="H72">
        <f t="shared" si="16"/>
        <v>-9.6833010265322955E-4</v>
      </c>
      <c r="I72">
        <f t="shared" si="17"/>
        <v>1.6002890958322857E-2</v>
      </c>
      <c r="J72">
        <f t="shared" si="18"/>
        <v>-2.0764455414925883E-3</v>
      </c>
      <c r="K72">
        <f t="shared" si="21"/>
        <v>1.0071726278334112</v>
      </c>
      <c r="L72">
        <f t="shared" si="22"/>
        <v>6.2078286745099666E-2</v>
      </c>
      <c r="M72">
        <f t="shared" si="23"/>
        <v>6.8559556794980381E-2</v>
      </c>
      <c r="N72">
        <f t="shared" si="24"/>
        <v>3.9281732496398409</v>
      </c>
      <c r="O72">
        <f t="shared" si="25"/>
        <v>0</v>
      </c>
      <c r="P72">
        <f t="shared" si="19"/>
        <v>3.9281732496398409</v>
      </c>
      <c r="Q72">
        <f t="shared" si="26"/>
        <v>-0.15544509722356817</v>
      </c>
      <c r="W72">
        <v>67</v>
      </c>
      <c r="X72">
        <f t="shared" si="20"/>
        <v>1.3958333333333333</v>
      </c>
      <c r="Y72">
        <v>0</v>
      </c>
      <c r="Z72">
        <f t="shared" si="27"/>
        <v>-4.9971610693500858E-4</v>
      </c>
    </row>
    <row r="73" spans="5:26" x14ac:dyDescent="0.4">
      <c r="E73">
        <v>71.367099999999994</v>
      </c>
      <c r="F73">
        <f t="shared" si="14"/>
        <v>9.3419315445003384E-3</v>
      </c>
      <c r="G73">
        <f t="shared" si="15"/>
        <v>1.5988795348342077E-2</v>
      </c>
      <c r="H73">
        <f t="shared" si="16"/>
        <v>-9.9676263066218046E-4</v>
      </c>
      <c r="I73">
        <f t="shared" si="17"/>
        <v>1.5999451099461548E-2</v>
      </c>
      <c r="J73">
        <f t="shared" si="18"/>
        <v>-2.1373662719121715E-3</v>
      </c>
      <c r="K73">
        <f t="shared" si="21"/>
        <v>1.007599962639524</v>
      </c>
      <c r="L73">
        <f t="shared" si="22"/>
        <v>6.576285446019714E-2</v>
      </c>
      <c r="M73">
        <f t="shared" si="23"/>
        <v>7.0542935299318987E-2</v>
      </c>
      <c r="N73">
        <f t="shared" si="24"/>
        <v>4.0418124671154123</v>
      </c>
      <c r="O73">
        <f t="shared" si="25"/>
        <v>0</v>
      </c>
      <c r="P73">
        <f t="shared" si="19"/>
        <v>4.0418124671154123</v>
      </c>
      <c r="Q73">
        <f t="shared" si="26"/>
        <v>-0.15527028676227264</v>
      </c>
      <c r="W73">
        <v>68</v>
      </c>
      <c r="X73">
        <f t="shared" si="20"/>
        <v>1.4166666666666667</v>
      </c>
      <c r="Y73">
        <v>0</v>
      </c>
      <c r="Z73">
        <f t="shared" si="27"/>
        <v>-6.5697428890052422E-4</v>
      </c>
    </row>
    <row r="74" spans="5:26" x14ac:dyDescent="0.4">
      <c r="E74">
        <v>73.459800000000001</v>
      </c>
      <c r="F74">
        <f t="shared" si="14"/>
        <v>9.6158653339239782E-3</v>
      </c>
      <c r="G74">
        <f t="shared" si="15"/>
        <v>1.5984516613291699E-2</v>
      </c>
      <c r="H74">
        <f t="shared" si="16"/>
        <v>-1.0260336577068881E-3</v>
      </c>
      <c r="I74">
        <f t="shared" si="17"/>
        <v>1.5995806425047832E-2</v>
      </c>
      <c r="J74">
        <f t="shared" si="18"/>
        <v>-2.2000791951196121E-3</v>
      </c>
      <c r="K74">
        <f t="shared" si="21"/>
        <v>1.0080528103478583</v>
      </c>
      <c r="L74">
        <f t="shared" si="22"/>
        <v>6.9665694608395445E-2</v>
      </c>
      <c r="M74">
        <f t="shared" si="23"/>
        <v>7.258212159672861E-2</v>
      </c>
      <c r="N74">
        <f t="shared" si="24"/>
        <v>4.1586492355978928</v>
      </c>
      <c r="O74">
        <f t="shared" si="25"/>
        <v>0</v>
      </c>
      <c r="P74">
        <f t="shared" si="19"/>
        <v>4.1586492355978928</v>
      </c>
      <c r="Q74">
        <f t="shared" si="26"/>
        <v>-0.15508509538777662</v>
      </c>
      <c r="W74">
        <v>69</v>
      </c>
      <c r="X74">
        <f t="shared" si="20"/>
        <v>1.4375</v>
      </c>
      <c r="Y74">
        <v>0</v>
      </c>
      <c r="Z74">
        <f t="shared" si="27"/>
        <v>-7.8438803394692731E-4</v>
      </c>
    </row>
    <row r="75" spans="5:26" x14ac:dyDescent="0.4">
      <c r="E75">
        <v>75.613799999999998</v>
      </c>
      <c r="F75">
        <f t="shared" si="14"/>
        <v>9.8978232745836631E-3</v>
      </c>
      <c r="G75">
        <f t="shared" si="15"/>
        <v>1.5979983435378542E-2</v>
      </c>
      <c r="H75">
        <f t="shared" si="16"/>
        <v>-1.056165987738944E-3</v>
      </c>
      <c r="I75">
        <f t="shared" si="17"/>
        <v>1.5991945015384035E-2</v>
      </c>
      <c r="J75">
        <f t="shared" si="18"/>
        <v>-2.2646326432922866E-3</v>
      </c>
      <c r="K75">
        <f t="shared" si="21"/>
        <v>1.0085326641261734</v>
      </c>
      <c r="L75">
        <f t="shared" si="22"/>
        <v>7.379937214627029E-2</v>
      </c>
      <c r="M75">
        <f t="shared" si="23"/>
        <v>7.4678385191794039E-2</v>
      </c>
      <c r="N75">
        <f t="shared" si="24"/>
        <v>4.278756292342063</v>
      </c>
      <c r="O75">
        <f t="shared" si="25"/>
        <v>0</v>
      </c>
      <c r="P75">
        <f t="shared" si="19"/>
        <v>4.278756292342063</v>
      </c>
      <c r="Q75">
        <f t="shared" si="26"/>
        <v>-0.15488891048201076</v>
      </c>
      <c r="W75">
        <v>70</v>
      </c>
      <c r="X75">
        <f t="shared" si="20"/>
        <v>1.4583333333333335</v>
      </c>
      <c r="Y75">
        <v>0</v>
      </c>
      <c r="Z75">
        <f t="shared" si="27"/>
        <v>-8.8357240445819589E-4</v>
      </c>
    </row>
    <row r="76" spans="5:26" x14ac:dyDescent="0.4">
      <c r="E76">
        <v>77.831000000000003</v>
      </c>
      <c r="F76">
        <f t="shared" si="14"/>
        <v>1.0188054075897799E-2</v>
      </c>
      <c r="G76">
        <f t="shared" si="15"/>
        <v>1.5975180460214289E-2</v>
      </c>
      <c r="H76">
        <f t="shared" si="16"/>
        <v>-1.087186662612382E-3</v>
      </c>
      <c r="I76">
        <f t="shared" si="17"/>
        <v>1.5987853791799678E-2</v>
      </c>
      <c r="J76">
        <f t="shared" si="18"/>
        <v>-2.3310839766357595E-3</v>
      </c>
      <c r="K76">
        <f t="shared" si="21"/>
        <v>1.0090411628656333</v>
      </c>
      <c r="L76">
        <f t="shared" si="22"/>
        <v>7.817766449569985E-2</v>
      </c>
      <c r="M76">
        <f t="shared" si="23"/>
        <v>7.6833259501321693E-2</v>
      </c>
      <c r="N76">
        <f t="shared" si="24"/>
        <v>4.4022214956591652</v>
      </c>
      <c r="O76">
        <f t="shared" si="25"/>
        <v>0</v>
      </c>
      <c r="P76">
        <f t="shared" si="19"/>
        <v>4.4022214956591652</v>
      </c>
      <c r="Q76">
        <f t="shared" si="26"/>
        <v>-0.15468108339484973</v>
      </c>
      <c r="W76">
        <v>71</v>
      </c>
      <c r="X76">
        <f t="shared" si="20"/>
        <v>1.4791666666666665</v>
      </c>
      <c r="Y76">
        <v>0</v>
      </c>
      <c r="Z76">
        <f t="shared" si="27"/>
        <v>-9.563977051071877E-4</v>
      </c>
    </row>
    <row r="77" spans="5:26" x14ac:dyDescent="0.4">
      <c r="E77">
        <v>80.113200000000006</v>
      </c>
      <c r="F77">
        <f t="shared" si="14"/>
        <v>1.0486793357315409E-2</v>
      </c>
      <c r="G77">
        <f t="shared" si="15"/>
        <v>1.5970091752945059E-2</v>
      </c>
      <c r="H77">
        <f t="shared" si="16"/>
        <v>-1.1191213707695928E-3</v>
      </c>
      <c r="I77">
        <f t="shared" si="17"/>
        <v>1.5983519181229866E-2</v>
      </c>
      <c r="J77">
        <f t="shared" si="18"/>
        <v>-2.3994875996266145E-3</v>
      </c>
      <c r="K77">
        <f t="shared" si="21"/>
        <v>1.0095800088220832</v>
      </c>
      <c r="L77">
        <f t="shared" si="22"/>
        <v>8.2814846237825285E-2</v>
      </c>
      <c r="M77">
        <f t="shared" si="23"/>
        <v>7.9048149664517009E-2</v>
      </c>
      <c r="N77">
        <f t="shared" si="24"/>
        <v>4.5291253540952994</v>
      </c>
      <c r="O77">
        <f t="shared" si="25"/>
        <v>0</v>
      </c>
      <c r="P77">
        <f t="shared" si="19"/>
        <v>4.5291253540952994</v>
      </c>
      <c r="Q77">
        <f t="shared" si="26"/>
        <v>-0.15446092274040399</v>
      </c>
      <c r="W77">
        <v>72</v>
      </c>
      <c r="X77">
        <f t="shared" si="20"/>
        <v>1.5</v>
      </c>
      <c r="Y77">
        <v>0</v>
      </c>
      <c r="Z77">
        <f t="shared" si="27"/>
        <v>-1.0049281304560316E-3</v>
      </c>
    </row>
    <row r="78" spans="5:26" x14ac:dyDescent="0.4">
      <c r="E78">
        <v>82.462299999999999</v>
      </c>
      <c r="F78">
        <f t="shared" si="14"/>
        <v>1.0794289828254899E-2</v>
      </c>
      <c r="G78">
        <f t="shared" si="15"/>
        <v>1.5964700331438264E-2</v>
      </c>
      <c r="H78">
        <f t="shared" si="16"/>
        <v>-1.1519972491249621E-3</v>
      </c>
      <c r="I78">
        <f t="shared" si="17"/>
        <v>1.5978926718584696E-2</v>
      </c>
      <c r="J78">
        <f t="shared" si="18"/>
        <v>-2.4699009585278965E-3</v>
      </c>
      <c r="K78">
        <f t="shared" si="21"/>
        <v>1.0101510172729509</v>
      </c>
      <c r="L78">
        <f t="shared" si="22"/>
        <v>8.772611061382285E-2</v>
      </c>
      <c r="M78">
        <f t="shared" si="23"/>
        <v>8.1324524416630961E-2</v>
      </c>
      <c r="N78">
        <f t="shared" si="24"/>
        <v>4.6595520199815672</v>
      </c>
      <c r="O78">
        <f t="shared" si="25"/>
        <v>0</v>
      </c>
      <c r="P78">
        <f t="shared" si="19"/>
        <v>4.6595520199815672</v>
      </c>
      <c r="Q78">
        <f t="shared" si="26"/>
        <v>-0.15422770172769265</v>
      </c>
      <c r="W78">
        <v>73</v>
      </c>
      <c r="X78">
        <f t="shared" si="20"/>
        <v>1.5208333333333333</v>
      </c>
      <c r="Y78">
        <v>0</v>
      </c>
      <c r="Z78">
        <f t="shared" si="27"/>
        <v>-1.031364825469032E-3</v>
      </c>
    </row>
    <row r="79" spans="5:26" x14ac:dyDescent="0.4">
      <c r="E79">
        <v>84.880300000000005</v>
      </c>
      <c r="F79">
        <f t="shared" si="14"/>
        <v>1.1110805288104073E-2</v>
      </c>
      <c r="G79">
        <f t="shared" si="15"/>
        <v>1.5958988098772608E-2</v>
      </c>
      <c r="H79">
        <f t="shared" si="16"/>
        <v>-1.1858428881240113E-3</v>
      </c>
      <c r="I79">
        <f t="shared" si="17"/>
        <v>1.5974060989252692E-2</v>
      </c>
      <c r="J79">
        <f t="shared" si="18"/>
        <v>-2.5423845459691466E-3</v>
      </c>
      <c r="K79">
        <f t="shared" si="21"/>
        <v>1.0107561239489604</v>
      </c>
      <c r="L79">
        <f t="shared" si="22"/>
        <v>9.292762616784131E-2</v>
      </c>
      <c r="M79">
        <f t="shared" si="23"/>
        <v>8.3663912659665662E-2</v>
      </c>
      <c r="N79">
        <f t="shared" si="24"/>
        <v>4.7935890929499809</v>
      </c>
      <c r="O79">
        <f t="shared" si="25"/>
        <v>0</v>
      </c>
      <c r="P79">
        <f t="shared" si="19"/>
        <v>4.7935890929499809</v>
      </c>
      <c r="Q79">
        <f t="shared" si="26"/>
        <v>-0.15398064627379535</v>
      </c>
      <c r="W79">
        <v>74</v>
      </c>
      <c r="X79">
        <f t="shared" si="20"/>
        <v>1.5416666666666667</v>
      </c>
      <c r="Y79">
        <v>0</v>
      </c>
      <c r="Z79">
        <f t="shared" si="27"/>
        <v>-1.0379937320352402E-3</v>
      </c>
    </row>
    <row r="80" spans="5:26" x14ac:dyDescent="0.4">
      <c r="E80">
        <v>87.369200000000006</v>
      </c>
      <c r="F80">
        <f t="shared" si="14"/>
        <v>1.1436601536250724E-2</v>
      </c>
      <c r="G80">
        <f t="shared" si="15"/>
        <v>1.5952936018512998E-2</v>
      </c>
      <c r="H80">
        <f t="shared" si="16"/>
        <v>-1.2206869371835204E-3</v>
      </c>
      <c r="I80">
        <f t="shared" si="17"/>
        <v>1.5968905778408704E-2</v>
      </c>
      <c r="J80">
        <f t="shared" si="18"/>
        <v>-2.6169989079661178E-3</v>
      </c>
      <c r="K80">
        <f t="shared" si="21"/>
        <v>1.0113973667751974</v>
      </c>
      <c r="L80">
        <f t="shared" si="22"/>
        <v>9.8436371801780151E-2</v>
      </c>
      <c r="M80">
        <f t="shared" si="23"/>
        <v>8.6067803208146776E-2</v>
      </c>
      <c r="N80">
        <f t="shared" si="24"/>
        <v>4.9313218757893367</v>
      </c>
      <c r="O80">
        <f t="shared" si="25"/>
        <v>0</v>
      </c>
      <c r="P80">
        <f t="shared" si="19"/>
        <v>4.9313218757893367</v>
      </c>
      <c r="Q80">
        <f t="shared" si="26"/>
        <v>-0.15371893745938153</v>
      </c>
      <c r="W80">
        <v>75</v>
      </c>
      <c r="X80">
        <f t="shared" si="20"/>
        <v>1.5625</v>
      </c>
      <c r="Y80">
        <v>0</v>
      </c>
      <c r="Z80">
        <f t="shared" si="27"/>
        <v>-1.0271384719583391E-3</v>
      </c>
    </row>
    <row r="81" spans="5:26" x14ac:dyDescent="0.4">
      <c r="E81">
        <v>89.931100000000001</v>
      </c>
      <c r="F81">
        <f t="shared" si="14"/>
        <v>1.1771953462052044E-2</v>
      </c>
      <c r="G81">
        <f t="shared" si="15"/>
        <v>1.5946523821468772E-2</v>
      </c>
      <c r="H81">
        <f t="shared" si="16"/>
        <v>-1.2565595098139523E-3</v>
      </c>
      <c r="I81">
        <f t="shared" si="17"/>
        <v>1.5963443821238932E-2</v>
      </c>
      <c r="J81">
        <f t="shared" si="18"/>
        <v>-2.6938076464632157E-3</v>
      </c>
      <c r="K81">
        <f t="shared" si="21"/>
        <v>1.0120769172746744</v>
      </c>
      <c r="L81">
        <f t="shared" si="22"/>
        <v>0.10427039787305636</v>
      </c>
      <c r="M81">
        <f t="shared" si="23"/>
        <v>8.8537737895457935E-2</v>
      </c>
      <c r="N81">
        <f t="shared" si="24"/>
        <v>5.0728387090452314</v>
      </c>
      <c r="O81">
        <f t="shared" si="25"/>
        <v>0</v>
      </c>
      <c r="P81">
        <f t="shared" si="19"/>
        <v>5.0728387090452314</v>
      </c>
      <c r="Q81">
        <f t="shared" si="26"/>
        <v>-0.1534417091220221</v>
      </c>
      <c r="W81">
        <v>76</v>
      </c>
      <c r="X81">
        <f t="shared" si="20"/>
        <v>1.5833333333333333</v>
      </c>
      <c r="Y81">
        <v>0</v>
      </c>
      <c r="Z81">
        <f t="shared" si="27"/>
        <v>-1.0011184052552801E-3</v>
      </c>
    </row>
    <row r="82" spans="5:26" x14ac:dyDescent="0.4">
      <c r="E82">
        <v>92.568100000000001</v>
      </c>
      <c r="F82">
        <f t="shared" si="14"/>
        <v>1.2117135954865221E-2</v>
      </c>
      <c r="G82">
        <f t="shared" si="15"/>
        <v>1.5939730189379775E-2</v>
      </c>
      <c r="H82">
        <f t="shared" si="16"/>
        <v>-1.2934907894673019E-3</v>
      </c>
      <c r="I82">
        <f t="shared" si="17"/>
        <v>1.5957656959416311E-2</v>
      </c>
      <c r="J82">
        <f t="shared" si="18"/>
        <v>-2.7728744267223361E-3</v>
      </c>
      <c r="K82">
        <f t="shared" si="21"/>
        <v>1.0127970614834818</v>
      </c>
      <c r="L82">
        <f t="shared" si="22"/>
        <v>0.11044865237238718</v>
      </c>
      <c r="M82">
        <f t="shared" si="23"/>
        <v>9.1075211052160432E-2</v>
      </c>
      <c r="N82">
        <f t="shared" si="24"/>
        <v>5.2182252115520225</v>
      </c>
      <c r="O82">
        <f t="shared" si="25"/>
        <v>0</v>
      </c>
      <c r="P82">
        <f t="shared" si="19"/>
        <v>5.2182252115520225</v>
      </c>
      <c r="Q82">
        <f t="shared" si="26"/>
        <v>-0.15314804545020758</v>
      </c>
      <c r="W82">
        <v>77</v>
      </c>
      <c r="X82">
        <f t="shared" si="20"/>
        <v>1.6041666666666667</v>
      </c>
      <c r="Y82">
        <v>0</v>
      </c>
      <c r="Z82">
        <f t="shared" si="27"/>
        <v>-9.6221190245247802E-4</v>
      </c>
    </row>
    <row r="83" spans="5:26" x14ac:dyDescent="0.4">
      <c r="E83">
        <v>95.282399999999996</v>
      </c>
      <c r="F83">
        <f t="shared" si="14"/>
        <v>1.2472436994016836E-2</v>
      </c>
      <c r="G83">
        <f t="shared" si="15"/>
        <v>1.5932532442175074E-2</v>
      </c>
      <c r="H83">
        <f t="shared" si="16"/>
        <v>-1.331512436103497E-3</v>
      </c>
      <c r="I83">
        <f t="shared" si="17"/>
        <v>1.5951525874717043E-2</v>
      </c>
      <c r="J83">
        <f t="shared" si="18"/>
        <v>-2.8542659811724852E-3</v>
      </c>
      <c r="K83">
        <f t="shared" si="21"/>
        <v>1.0135602335154974</v>
      </c>
      <c r="L83">
        <f t="shared" si="22"/>
        <v>0.11699125803697194</v>
      </c>
      <c r="M83">
        <f t="shared" si="23"/>
        <v>9.3681761639412109E-2</v>
      </c>
      <c r="N83">
        <f t="shared" si="24"/>
        <v>5.3675695592888895</v>
      </c>
      <c r="O83">
        <f t="shared" si="25"/>
        <v>0</v>
      </c>
      <c r="P83">
        <f t="shared" si="19"/>
        <v>5.3675695592888895</v>
      </c>
      <c r="Q83">
        <f t="shared" si="26"/>
        <v>-0.15283697836649854</v>
      </c>
      <c r="W83">
        <v>78</v>
      </c>
      <c r="X83">
        <f t="shared" si="20"/>
        <v>1.625</v>
      </c>
      <c r="Y83">
        <v>0</v>
      </c>
      <c r="Z83">
        <f t="shared" si="27"/>
        <v>-9.1262478108141722E-4</v>
      </c>
    </row>
    <row r="84" spans="5:26" x14ac:dyDescent="0.4">
      <c r="E84">
        <v>98.076300000000003</v>
      </c>
      <c r="F84">
        <f t="shared" si="14"/>
        <v>1.283815764880286E-2</v>
      </c>
      <c r="G84">
        <f t="shared" si="15"/>
        <v>1.5924906453589127E-2</v>
      </c>
      <c r="H84">
        <f t="shared" si="16"/>
        <v>-1.3706575937841199E-3</v>
      </c>
      <c r="I84">
        <f t="shared" si="17"/>
        <v>1.5945030017156081E-2</v>
      </c>
      <c r="J84">
        <f t="shared" si="18"/>
        <v>-2.9380521162843017E-3</v>
      </c>
      <c r="K84">
        <f t="shared" si="21"/>
        <v>1.0143690249931501</v>
      </c>
      <c r="L84">
        <f t="shared" si="22"/>
        <v>0.12391958047040827</v>
      </c>
      <c r="M84">
        <f t="shared" si="23"/>
        <v>9.635896811998057E-2</v>
      </c>
      <c r="N84">
        <f t="shared" si="24"/>
        <v>5.5209621915105354</v>
      </c>
      <c r="O84">
        <f t="shared" si="25"/>
        <v>0</v>
      </c>
      <c r="P84">
        <f t="shared" si="19"/>
        <v>5.5209621915105354</v>
      </c>
      <c r="Q84">
        <f t="shared" si="26"/>
        <v>-0.1525074788146055</v>
      </c>
      <c r="W84">
        <v>79</v>
      </c>
      <c r="X84">
        <f t="shared" si="20"/>
        <v>1.6458333333333333</v>
      </c>
      <c r="Y84">
        <v>0</v>
      </c>
      <c r="Z84">
        <f t="shared" si="27"/>
        <v>-8.5446377974425752E-4</v>
      </c>
    </row>
    <row r="85" spans="5:26" x14ac:dyDescent="0.4">
      <c r="E85">
        <v>100.9522</v>
      </c>
      <c r="F85">
        <f t="shared" si="14"/>
        <v>1.3214612078488647E-2</v>
      </c>
      <c r="G85">
        <f t="shared" si="15"/>
        <v>1.5916826562102249E-2</v>
      </c>
      <c r="H85">
        <f t="shared" si="16"/>
        <v>-1.4109608989724583E-3</v>
      </c>
      <c r="I85">
        <f t="shared" si="17"/>
        <v>1.5938147529141355E-2</v>
      </c>
      <c r="J85">
        <f t="shared" si="18"/>
        <v>-3.0243057200839626E-3</v>
      </c>
      <c r="K85">
        <f t="shared" si="21"/>
        <v>1.0152261950342107</v>
      </c>
      <c r="L85">
        <f t="shared" si="22"/>
        <v>0.13125629938549649</v>
      </c>
      <c r="M85">
        <f t="shared" si="23"/>
        <v>9.9108442856718604E-2</v>
      </c>
      <c r="N85">
        <f t="shared" si="24"/>
        <v>5.6784954898034679</v>
      </c>
      <c r="O85">
        <f t="shared" si="25"/>
        <v>0</v>
      </c>
      <c r="P85">
        <f t="shared" si="19"/>
        <v>5.6784954898034679</v>
      </c>
      <c r="Q85">
        <f t="shared" si="26"/>
        <v>-0.15215845309577719</v>
      </c>
      <c r="W85">
        <v>80</v>
      </c>
      <c r="X85">
        <f t="shared" si="20"/>
        <v>1.6666666666666667</v>
      </c>
      <c r="Y85">
        <v>0</v>
      </c>
      <c r="Z85">
        <f t="shared" si="27"/>
        <v>-7.8971487774843086E-4</v>
      </c>
    </row>
    <row r="86" spans="5:26" x14ac:dyDescent="0.4">
      <c r="E86">
        <v>103.9123</v>
      </c>
      <c r="F86">
        <f t="shared" si="14"/>
        <v>1.3602088262400776E-2</v>
      </c>
      <c r="G86">
        <f t="shared" si="15"/>
        <v>1.5908266357069767E-2</v>
      </c>
      <c r="H86">
        <f t="shared" si="16"/>
        <v>-1.4524542838060921E-3</v>
      </c>
      <c r="I86">
        <f t="shared" si="17"/>
        <v>1.5930855915118558E-2</v>
      </c>
      <c r="J86">
        <f t="shared" si="18"/>
        <v>-3.1130937714003958E-3</v>
      </c>
      <c r="K86">
        <f t="shared" si="21"/>
        <v>1.0161345874177412</v>
      </c>
      <c r="L86">
        <f t="shared" si="22"/>
        <v>0.13902468458374229</v>
      </c>
      <c r="M86">
        <f t="shared" si="23"/>
        <v>0.10193154024196649</v>
      </c>
      <c r="N86">
        <f t="shared" si="24"/>
        <v>5.8402470551325898</v>
      </c>
      <c r="O86">
        <f t="shared" si="25"/>
        <v>0</v>
      </c>
      <c r="P86">
        <f t="shared" si="19"/>
        <v>5.8402470551325898</v>
      </c>
      <c r="Q86">
        <f t="shared" si="26"/>
        <v>-0.15178875838384032</v>
      </c>
      <c r="W86">
        <v>81</v>
      </c>
      <c r="X86">
        <f t="shared" si="20"/>
        <v>1.6875</v>
      </c>
      <c r="Y86">
        <v>0</v>
      </c>
      <c r="Z86">
        <f t="shared" si="27"/>
        <v>-7.2022621404130771E-4</v>
      </c>
    </row>
    <row r="87" spans="5:26" x14ac:dyDescent="0.4">
      <c r="E87">
        <v>106.9593</v>
      </c>
      <c r="F87">
        <f t="shared" si="14"/>
        <v>1.4000939629712782E-2</v>
      </c>
      <c r="G87">
        <f t="shared" si="15"/>
        <v>1.5899196594870268E-2</v>
      </c>
      <c r="H87">
        <f t="shared" si="16"/>
        <v>-1.4951767965592187E-3</v>
      </c>
      <c r="I87">
        <f t="shared" si="17"/>
        <v>1.5923130266556784E-2</v>
      </c>
      <c r="J87">
        <f t="shared" si="18"/>
        <v>-3.2044983437255481E-3</v>
      </c>
      <c r="K87">
        <f t="shared" si="21"/>
        <v>1.017097352344811</v>
      </c>
      <c r="L87">
        <f t="shared" si="22"/>
        <v>0.14725047561661853</v>
      </c>
      <c r="M87">
        <f t="shared" si="23"/>
        <v>0.10483001880905651</v>
      </c>
      <c r="N87">
        <f t="shared" si="24"/>
        <v>6.0063176440359749</v>
      </c>
      <c r="O87">
        <f t="shared" si="25"/>
        <v>0</v>
      </c>
      <c r="P87">
        <f t="shared" si="19"/>
        <v>6.0063176440359749</v>
      </c>
      <c r="Q87">
        <f t="shared" si="26"/>
        <v>-0.15139717472868144</v>
      </c>
      <c r="W87">
        <v>82</v>
      </c>
      <c r="X87">
        <f t="shared" si="20"/>
        <v>1.7083333333333335</v>
      </c>
      <c r="Y87">
        <v>0</v>
      </c>
      <c r="Z87">
        <f t="shared" si="27"/>
        <v>-6.4769531552112301E-4</v>
      </c>
    </row>
    <row r="88" spans="5:26" x14ac:dyDescent="0.4">
      <c r="E88">
        <v>110.0956</v>
      </c>
      <c r="F88">
        <f t="shared" si="14"/>
        <v>1.4411480339690018E-2</v>
      </c>
      <c r="G88">
        <f t="shared" si="15"/>
        <v>1.5889587411483608E-2</v>
      </c>
      <c r="H88">
        <f t="shared" si="16"/>
        <v>-1.5391633980931692E-3</v>
      </c>
      <c r="I88">
        <f t="shared" si="17"/>
        <v>1.5914945146653148E-2</v>
      </c>
      <c r="J88">
        <f t="shared" si="18"/>
        <v>-3.2985926187599109E-3</v>
      </c>
      <c r="K88">
        <f t="shared" si="21"/>
        <v>1.0181177123855467</v>
      </c>
      <c r="L88">
        <f t="shared" si="22"/>
        <v>0.15595986029155767</v>
      </c>
      <c r="M88">
        <f t="shared" si="23"/>
        <v>0.10780527119333683</v>
      </c>
      <c r="N88">
        <f t="shared" si="24"/>
        <v>6.1767870486414722</v>
      </c>
      <c r="O88">
        <f t="shared" si="25"/>
        <v>0</v>
      </c>
      <c r="P88">
        <f t="shared" si="19"/>
        <v>6.1767870486414722</v>
      </c>
      <c r="Q88">
        <f t="shared" si="26"/>
        <v>-0.15098240726466167</v>
      </c>
      <c r="W88">
        <v>83</v>
      </c>
      <c r="X88">
        <f t="shared" si="20"/>
        <v>1.7291666666666665</v>
      </c>
      <c r="Y88">
        <v>0</v>
      </c>
      <c r="Z88">
        <f t="shared" si="27"/>
        <v>-5.7366031115757294E-4</v>
      </c>
    </row>
    <row r="89" spans="5:26" x14ac:dyDescent="0.4">
      <c r="E89">
        <v>113.32389999999999</v>
      </c>
      <c r="F89">
        <f t="shared" si="14"/>
        <v>1.4834063821506014E-2</v>
      </c>
      <c r="G89">
        <f t="shared" si="15"/>
        <v>1.5879406472693591E-2</v>
      </c>
      <c r="H89">
        <f t="shared" si="16"/>
        <v>-1.5844533842127202E-3</v>
      </c>
      <c r="I89">
        <f t="shared" si="17"/>
        <v>1.590627301469294E-2</v>
      </c>
      <c r="J89">
        <f t="shared" si="18"/>
        <v>-3.3954588940822324E-3</v>
      </c>
      <c r="K89">
        <f t="shared" si="21"/>
        <v>1.019199159616319</v>
      </c>
      <c r="L89">
        <f t="shared" si="22"/>
        <v>0.16518113785247041</v>
      </c>
      <c r="M89">
        <f t="shared" si="23"/>
        <v>0.11085888841410263</v>
      </c>
      <c r="N89">
        <f t="shared" si="24"/>
        <v>6.3517464276398208</v>
      </c>
      <c r="O89">
        <f t="shared" si="25"/>
        <v>0</v>
      </c>
      <c r="P89">
        <f t="shared" si="19"/>
        <v>6.3517464276398208</v>
      </c>
      <c r="Q89">
        <f t="shared" si="26"/>
        <v>-0.15054309543580652</v>
      </c>
      <c r="W89">
        <v>84</v>
      </c>
      <c r="X89">
        <f t="shared" si="20"/>
        <v>1.75</v>
      </c>
      <c r="Y89">
        <v>0</v>
      </c>
      <c r="Z89">
        <f t="shared" si="27"/>
        <v>-4.9949478403683249E-4</v>
      </c>
    </row>
    <row r="90" spans="5:26" x14ac:dyDescent="0.4">
      <c r="E90">
        <v>116.6468</v>
      </c>
      <c r="F90">
        <f t="shared" si="14"/>
        <v>1.526903041436491E-2</v>
      </c>
      <c r="G90">
        <f t="shared" si="15"/>
        <v>1.5868620089700913E-2</v>
      </c>
      <c r="H90">
        <f t="shared" si="16"/>
        <v>-1.6310847879819762E-3</v>
      </c>
      <c r="I90">
        <f t="shared" si="17"/>
        <v>1.5897085176358794E-2</v>
      </c>
      <c r="J90">
        <f t="shared" si="18"/>
        <v>-3.4951765936254431E-3</v>
      </c>
      <c r="K90">
        <f t="shared" si="21"/>
        <v>1.0203453380680156</v>
      </c>
      <c r="L90">
        <f t="shared" si="22"/>
        <v>0.17494369081105712</v>
      </c>
      <c r="M90">
        <f t="shared" si="23"/>
        <v>0.11399227214626961</v>
      </c>
      <c r="N90">
        <f t="shared" si="24"/>
        <v>6.5312760910879391</v>
      </c>
      <c r="O90">
        <f t="shared" si="25"/>
        <v>0</v>
      </c>
      <c r="P90">
        <f t="shared" si="19"/>
        <v>6.5312760910879391</v>
      </c>
      <c r="Q90">
        <f t="shared" si="26"/>
        <v>-0.15007779637608887</v>
      </c>
      <c r="W90">
        <v>85</v>
      </c>
      <c r="X90">
        <f t="shared" si="20"/>
        <v>1.7708333333333333</v>
      </c>
      <c r="Y90">
        <v>0</v>
      </c>
      <c r="Z90">
        <f t="shared" si="27"/>
        <v>-4.2640589769785901E-4</v>
      </c>
    </row>
    <row r="91" spans="5:26" x14ac:dyDescent="0.4">
      <c r="E91">
        <v>120.0672</v>
      </c>
      <c r="F91">
        <f t="shared" si="14"/>
        <v>1.5716759727379015E-2</v>
      </c>
      <c r="G91">
        <f t="shared" si="15"/>
        <v>1.5857191840869866E-2</v>
      </c>
      <c r="H91">
        <f t="shared" si="16"/>
        <v>-1.6791000048758248E-3</v>
      </c>
      <c r="I91">
        <f t="shared" si="17"/>
        <v>1.5887350609764206E-2</v>
      </c>
      <c r="J91">
        <f t="shared" si="18"/>
        <v>-3.597834282066479E-3</v>
      </c>
      <c r="K91">
        <f t="shared" si="21"/>
        <v>1.0215601911469225</v>
      </c>
      <c r="L91">
        <f t="shared" si="22"/>
        <v>0.1852792140406494</v>
      </c>
      <c r="M91">
        <f t="shared" si="23"/>
        <v>0.11720700400195927</v>
      </c>
      <c r="N91">
        <f t="shared" si="24"/>
        <v>6.7154666586852159</v>
      </c>
      <c r="O91">
        <f t="shared" si="25"/>
        <v>0</v>
      </c>
      <c r="P91">
        <f t="shared" si="19"/>
        <v>6.7154666586852159</v>
      </c>
      <c r="Q91">
        <f t="shared" si="26"/>
        <v>-0.14958497998713338</v>
      </c>
      <c r="W91">
        <v>86</v>
      </c>
      <c r="X91">
        <f t="shared" si="20"/>
        <v>1.7916666666666667</v>
      </c>
      <c r="Y91">
        <v>0</v>
      </c>
      <c r="Z91">
        <f t="shared" si="27"/>
        <v>-3.5543542515117395E-4</v>
      </c>
    </row>
    <row r="92" spans="5:26" x14ac:dyDescent="0.4">
      <c r="E92">
        <v>123.5878</v>
      </c>
      <c r="F92">
        <f t="shared" si="14"/>
        <v>1.6177605189721861E-2</v>
      </c>
      <c r="G92">
        <f t="shared" si="15"/>
        <v>1.5845084097222295E-2</v>
      </c>
      <c r="H92">
        <f t="shared" si="16"/>
        <v>-1.7285387895548225E-3</v>
      </c>
      <c r="I92">
        <f t="shared" si="17"/>
        <v>1.5877037264902638E-2</v>
      </c>
      <c r="J92">
        <f t="shared" si="18"/>
        <v>-3.7035146723807984E-3</v>
      </c>
      <c r="K92">
        <f t="shared" si="21"/>
        <v>1.0228478006215782</v>
      </c>
      <c r="L92">
        <f t="shared" si="22"/>
        <v>0.19622031319269786</v>
      </c>
      <c r="M92">
        <f t="shared" si="23"/>
        <v>0.1205043650530524</v>
      </c>
      <c r="N92">
        <f t="shared" si="24"/>
        <v>6.9043915304436734</v>
      </c>
      <c r="O92">
        <f t="shared" si="25"/>
        <v>0</v>
      </c>
      <c r="P92">
        <f t="shared" si="19"/>
        <v>6.9043915304436734</v>
      </c>
      <c r="Q92">
        <f t="shared" si="26"/>
        <v>-0.1490630319945917</v>
      </c>
      <c r="W92">
        <v>87</v>
      </c>
      <c r="X92">
        <f t="shared" si="20"/>
        <v>1.8125</v>
      </c>
      <c r="Y92">
        <v>0</v>
      </c>
      <c r="Z92">
        <f t="shared" si="27"/>
        <v>-2.8746330794241799E-4</v>
      </c>
    </row>
    <row r="93" spans="5:26" x14ac:dyDescent="0.4">
      <c r="E93">
        <v>127.21169999999999</v>
      </c>
      <c r="F93">
        <f t="shared" si="14"/>
        <v>1.6651972590444528E-2</v>
      </c>
      <c r="G93">
        <f t="shared" si="15"/>
        <v>1.583225588960524E-2</v>
      </c>
      <c r="H93">
        <f t="shared" si="16"/>
        <v>-1.7794466945508444E-3</v>
      </c>
      <c r="I93">
        <f t="shared" si="17"/>
        <v>1.5866110246942733E-2</v>
      </c>
      <c r="J93">
        <f t="shared" si="18"/>
        <v>-3.8123126482948258E-3</v>
      </c>
      <c r="K93">
        <f t="shared" si="21"/>
        <v>1.0242126145980914</v>
      </c>
      <c r="L93">
        <f t="shared" si="22"/>
        <v>0.20780240939744218</v>
      </c>
      <c r="M93">
        <f t="shared" si="23"/>
        <v>0.12388588908556963</v>
      </c>
      <c r="N93">
        <f t="shared" si="24"/>
        <v>7.0981385858289698</v>
      </c>
      <c r="O93">
        <f t="shared" si="25"/>
        <v>0</v>
      </c>
      <c r="P93">
        <f t="shared" si="19"/>
        <v>7.0981385858289698</v>
      </c>
      <c r="Q93">
        <f t="shared" si="26"/>
        <v>-0.14851024171725433</v>
      </c>
      <c r="W93">
        <v>88</v>
      </c>
      <c r="X93">
        <f t="shared" si="20"/>
        <v>1.8333333333333333</v>
      </c>
      <c r="Y93">
        <v>0</v>
      </c>
      <c r="Z93">
        <f t="shared" si="27"/>
        <v>-2.2321337770513615E-4</v>
      </c>
    </row>
    <row r="94" spans="5:26" x14ac:dyDescent="0.4">
      <c r="E94">
        <v>130.9419</v>
      </c>
      <c r="F94">
        <f t="shared" si="14"/>
        <v>1.7140254628628723E-2</v>
      </c>
      <c r="G94">
        <f t="shared" si="15"/>
        <v>1.5818664469567922E-2</v>
      </c>
      <c r="H94">
        <f t="shared" si="16"/>
        <v>-1.8318680674181374E-3</v>
      </c>
      <c r="I94">
        <f t="shared" si="17"/>
        <v>1.5854533145824079E-2</v>
      </c>
      <c r="J94">
        <f t="shared" si="18"/>
        <v>-3.9243202721809672E-3</v>
      </c>
      <c r="K94">
        <f t="shared" si="21"/>
        <v>1.0256592829438025</v>
      </c>
      <c r="L94">
        <f t="shared" si="22"/>
        <v>0.22006230104721003</v>
      </c>
      <c r="M94">
        <f t="shared" si="23"/>
        <v>0.12735288192687233</v>
      </c>
      <c r="N94">
        <f t="shared" si="24"/>
        <v>7.2967826432376839</v>
      </c>
      <c r="O94">
        <f t="shared" si="25"/>
        <v>0</v>
      </c>
      <c r="P94">
        <f t="shared" si="19"/>
        <v>7.2967826432376839</v>
      </c>
      <c r="Q94">
        <f t="shared" si="26"/>
        <v>-0.14792478911520493</v>
      </c>
      <c r="W94">
        <v>89</v>
      </c>
      <c r="X94">
        <f t="shared" si="20"/>
        <v>1.8541666666666667</v>
      </c>
      <c r="Y94">
        <v>0</v>
      </c>
      <c r="Z94">
        <f t="shared" si="27"/>
        <v>-1.6326088300911015E-4</v>
      </c>
    </row>
    <row r="95" spans="5:26" x14ac:dyDescent="0.4">
      <c r="E95">
        <v>134.78139999999999</v>
      </c>
      <c r="F95">
        <f t="shared" si="14"/>
        <v>1.764284400335614E-2</v>
      </c>
      <c r="G95">
        <f t="shared" si="15"/>
        <v>1.5804264891998043E-2</v>
      </c>
      <c r="H95">
        <f t="shared" si="16"/>
        <v>-1.8858474703107586E-3</v>
      </c>
      <c r="I95">
        <f t="shared" si="17"/>
        <v>1.5842267680793887E-2</v>
      </c>
      <c r="J95">
        <f t="shared" si="18"/>
        <v>-4.0396298006857775E-3</v>
      </c>
      <c r="K95">
        <f t="shared" si="21"/>
        <v>1.0271927030884227</v>
      </c>
      <c r="L95">
        <f t="shared" si="22"/>
        <v>0.23303851239881576</v>
      </c>
      <c r="M95">
        <f t="shared" si="23"/>
        <v>0.13090650494228639</v>
      </c>
      <c r="N95">
        <f t="shared" si="24"/>
        <v>7.5003902440014629</v>
      </c>
      <c r="O95">
        <f t="shared" si="25"/>
        <v>0</v>
      </c>
      <c r="P95">
        <f t="shared" si="19"/>
        <v>7.5003902440014629</v>
      </c>
      <c r="Q95">
        <f t="shared" si="26"/>
        <v>-0.14730477113902254</v>
      </c>
      <c r="W95">
        <v>90</v>
      </c>
      <c r="X95">
        <f t="shared" si="20"/>
        <v>1.875</v>
      </c>
      <c r="Y95">
        <v>0</v>
      </c>
      <c r="Z95">
        <f t="shared" si="27"/>
        <v>-1.0804147913797191E-4</v>
      </c>
    </row>
    <row r="96" spans="5:26" x14ac:dyDescent="0.4">
      <c r="E96">
        <v>138.73349999999999</v>
      </c>
      <c r="F96">
        <f t="shared" si="14"/>
        <v>1.8160172683616648E-2</v>
      </c>
      <c r="G96">
        <f t="shared" si="15"/>
        <v>1.5789008749793054E-2</v>
      </c>
      <c r="H96">
        <f t="shared" si="16"/>
        <v>-1.9414339176104939E-3</v>
      </c>
      <c r="I96">
        <f t="shared" si="17"/>
        <v>1.5829272622662205E-2</v>
      </c>
      <c r="J96">
        <f t="shared" si="18"/>
        <v>-4.1583427125093733E-3</v>
      </c>
      <c r="K96">
        <f t="shared" si="21"/>
        <v>1.0288181564241732</v>
      </c>
      <c r="L96">
        <f t="shared" si="22"/>
        <v>0.24677240019645169</v>
      </c>
      <c r="M96">
        <f t="shared" si="23"/>
        <v>0.13454803942821481</v>
      </c>
      <c r="N96">
        <f t="shared" si="24"/>
        <v>7.7090348009965028</v>
      </c>
      <c r="O96">
        <f t="shared" si="25"/>
        <v>0</v>
      </c>
      <c r="P96">
        <f t="shared" si="19"/>
        <v>7.7090348009965028</v>
      </c>
      <c r="Q96">
        <f t="shared" si="26"/>
        <v>-0.1466481652476179</v>
      </c>
      <c r="W96">
        <v>91</v>
      </c>
      <c r="X96">
        <f t="shared" si="20"/>
        <v>1.8958333333333333</v>
      </c>
      <c r="Y96">
        <v>0</v>
      </c>
      <c r="Z96">
        <f t="shared" si="27"/>
        <v>-5.7861356936813636E-5</v>
      </c>
    </row>
    <row r="97" spans="5:26" x14ac:dyDescent="0.4">
      <c r="E97">
        <v>142.80160000000001</v>
      </c>
      <c r="F97">
        <f t="shared" si="14"/>
        <v>1.8692685728369508E-2</v>
      </c>
      <c r="G97">
        <f t="shared" si="15"/>
        <v>1.5772844714935896E-2</v>
      </c>
      <c r="H97">
        <f t="shared" si="16"/>
        <v>-1.9986780892947559E-3</v>
      </c>
      <c r="I97">
        <f t="shared" si="17"/>
        <v>1.5815504254751311E-2</v>
      </c>
      <c r="J97">
        <f t="shared" si="18"/>
        <v>-4.2805637246966649E-3</v>
      </c>
      <c r="K97">
        <f t="shared" si="21"/>
        <v>1.0305412526401541</v>
      </c>
      <c r="L97">
        <f t="shared" si="22"/>
        <v>0.26130762604830754</v>
      </c>
      <c r="M97">
        <f t="shared" si="23"/>
        <v>0.1382786847351527</v>
      </c>
      <c r="N97">
        <f t="shared" si="24"/>
        <v>7.9227850319443318</v>
      </c>
      <c r="O97">
        <f t="shared" si="25"/>
        <v>0</v>
      </c>
      <c r="P97">
        <f t="shared" si="19"/>
        <v>7.9227850319443318</v>
      </c>
      <c r="Q97">
        <f t="shared" si="26"/>
        <v>-0.14595281372673849</v>
      </c>
      <c r="W97">
        <v>92</v>
      </c>
      <c r="X97">
        <f t="shared" si="20"/>
        <v>1.9166666666666665</v>
      </c>
      <c r="Y97">
        <v>0</v>
      </c>
      <c r="Z97">
        <f t="shared" si="27"/>
        <v>-1.2908208308400293E-5</v>
      </c>
    </row>
    <row r="98" spans="5:26" x14ac:dyDescent="0.4">
      <c r="E98">
        <v>146.9888</v>
      </c>
      <c r="F98">
        <f t="shared" si="14"/>
        <v>1.9240788926665808E-2</v>
      </c>
      <c r="G98">
        <f t="shared" si="15"/>
        <v>1.57557200335251E-2</v>
      </c>
      <c r="H98">
        <f t="shared" si="16"/>
        <v>-2.0576267225866293E-3</v>
      </c>
      <c r="I98">
        <f t="shared" si="17"/>
        <v>1.5800917646412671E-2</v>
      </c>
      <c r="J98">
        <f t="shared" si="18"/>
        <v>-4.4063887934572762E-3</v>
      </c>
      <c r="K98">
        <f t="shared" si="21"/>
        <v>1.0323677722514426</v>
      </c>
      <c r="L98">
        <f t="shared" si="22"/>
        <v>0.2766887715275913</v>
      </c>
      <c r="M98">
        <f t="shared" si="23"/>
        <v>0.14209917807788464</v>
      </c>
      <c r="N98">
        <f t="shared" si="24"/>
        <v>8.1416831761406989</v>
      </c>
      <c r="O98">
        <f t="shared" si="25"/>
        <v>0</v>
      </c>
      <c r="P98">
        <f t="shared" si="19"/>
        <v>8.1416831761406989</v>
      </c>
      <c r="Q98">
        <f t="shared" si="26"/>
        <v>-0.1452164693698571</v>
      </c>
      <c r="W98">
        <v>93</v>
      </c>
      <c r="X98">
        <f t="shared" si="20"/>
        <v>1.9375</v>
      </c>
      <c r="Y98">
        <v>0</v>
      </c>
      <c r="Z98">
        <f t="shared" si="27"/>
        <v>2.6737250398492266E-5</v>
      </c>
    </row>
    <row r="99" spans="5:26" x14ac:dyDescent="0.4">
      <c r="E99">
        <v>151.2989</v>
      </c>
      <c r="F99">
        <f t="shared" si="14"/>
        <v>1.9804979697342365E-2</v>
      </c>
      <c r="G99">
        <f t="shared" si="15"/>
        <v>1.5737576325859814E-2</v>
      </c>
      <c r="H99">
        <f t="shared" si="16"/>
        <v>-2.1183367128507005E-3</v>
      </c>
      <c r="I99">
        <f t="shared" si="17"/>
        <v>1.5785463075660533E-2</v>
      </c>
      <c r="J99">
        <f t="shared" si="18"/>
        <v>-4.5359351845566456E-3</v>
      </c>
      <c r="K99">
        <f t="shared" si="21"/>
        <v>1.0343041166633073</v>
      </c>
      <c r="L99">
        <f t="shared" si="22"/>
        <v>0.292965064706456</v>
      </c>
      <c r="M99">
        <f t="shared" si="23"/>
        <v>0.14601069204735473</v>
      </c>
      <c r="N99">
        <f t="shared" si="24"/>
        <v>8.3657964180977995</v>
      </c>
      <c r="O99">
        <f t="shared" si="25"/>
        <v>0</v>
      </c>
      <c r="P99">
        <f t="shared" si="19"/>
        <v>8.3657964180977995</v>
      </c>
      <c r="Q99">
        <f t="shared" si="26"/>
        <v>-0.14443673771238891</v>
      </c>
      <c r="W99">
        <v>94</v>
      </c>
      <c r="X99">
        <f t="shared" si="20"/>
        <v>1.9583333333333333</v>
      </c>
      <c r="Y99">
        <v>0</v>
      </c>
      <c r="Z99">
        <f t="shared" si="27"/>
        <v>6.1089450626439847E-5</v>
      </c>
    </row>
    <row r="100" spans="5:26" x14ac:dyDescent="0.4">
      <c r="E100">
        <v>155.7354</v>
      </c>
      <c r="F100">
        <f t="shared" si="14"/>
        <v>2.0385716189327829E-2</v>
      </c>
      <c r="G100">
        <f t="shared" si="15"/>
        <v>1.5718353439712729E-2</v>
      </c>
      <c r="H100">
        <f t="shared" si="16"/>
        <v>-2.1808610671428669E-3</v>
      </c>
      <c r="I100">
        <f t="shared" si="17"/>
        <v>1.576908931143628E-2</v>
      </c>
      <c r="J100">
        <f t="shared" si="18"/>
        <v>-4.6693114522131443E-3</v>
      </c>
      <c r="K100">
        <f t="shared" si="21"/>
        <v>1.0363568997532921</v>
      </c>
      <c r="L100">
        <f t="shared" si="22"/>
        <v>0.31018686303111154</v>
      </c>
      <c r="M100">
        <f t="shared" si="23"/>
        <v>0.15001390108293733</v>
      </c>
      <c r="N100">
        <f t="shared" si="24"/>
        <v>8.595163400345319</v>
      </c>
      <c r="O100">
        <f t="shared" si="25"/>
        <v>0</v>
      </c>
      <c r="P100">
        <f t="shared" si="19"/>
        <v>8.595163400345319</v>
      </c>
      <c r="Q100">
        <f t="shared" si="26"/>
        <v>-0.14361106868998319</v>
      </c>
      <c r="W100">
        <v>95</v>
      </c>
      <c r="X100">
        <f t="shared" si="20"/>
        <v>1.9791666666666667</v>
      </c>
      <c r="Y100">
        <v>0</v>
      </c>
      <c r="Z100">
        <f t="shared" si="27"/>
        <v>9.0246066776297643E-5</v>
      </c>
    </row>
    <row r="101" spans="5:26" x14ac:dyDescent="0.4">
      <c r="E101">
        <v>160.30189999999999</v>
      </c>
      <c r="F101">
        <f t="shared" si="14"/>
        <v>2.0983469641520234E-2</v>
      </c>
      <c r="G101">
        <f t="shared" si="15"/>
        <v>1.5697987701328353E-2</v>
      </c>
      <c r="H101">
        <f t="shared" si="16"/>
        <v>-2.2452545618627806E-3</v>
      </c>
      <c r="I101">
        <f t="shared" si="17"/>
        <v>1.5751742123921275E-2</v>
      </c>
      <c r="J101">
        <f t="shared" si="18"/>
        <v>-4.8066294829102879E-3</v>
      </c>
      <c r="K101">
        <f t="shared" si="21"/>
        <v>1.0385331369419908</v>
      </c>
      <c r="L101">
        <f t="shared" si="22"/>
        <v>0.3284071664152946</v>
      </c>
      <c r="M101">
        <f t="shared" si="23"/>
        <v>0.15410932915826336</v>
      </c>
      <c r="N101">
        <f t="shared" si="24"/>
        <v>8.8298141443608866</v>
      </c>
      <c r="O101">
        <f t="shared" si="25"/>
        <v>0</v>
      </c>
      <c r="P101">
        <f t="shared" si="19"/>
        <v>8.8298141443608866</v>
      </c>
      <c r="Q101">
        <f t="shared" si="26"/>
        <v>-0.14273680548898871</v>
      </c>
      <c r="W101">
        <v>96</v>
      </c>
      <c r="X101">
        <f t="shared" si="20"/>
        <v>2</v>
      </c>
      <c r="Y101">
        <v>0</v>
      </c>
      <c r="Z101">
        <f t="shared" si="27"/>
        <v>1.143762349589535E-4</v>
      </c>
    </row>
    <row r="102" spans="5:26" x14ac:dyDescent="0.4">
      <c r="E102">
        <v>165.00239999999999</v>
      </c>
      <c r="F102">
        <f t="shared" si="14"/>
        <v>2.159876365269519E-2</v>
      </c>
      <c r="G102">
        <f t="shared" si="15"/>
        <v>1.5676410327080226E-2</v>
      </c>
      <c r="H102">
        <f t="shared" si="16"/>
        <v>-2.3115780100213118E-3</v>
      </c>
      <c r="I102">
        <f t="shared" si="17"/>
        <v>1.5733362931724559E-2</v>
      </c>
      <c r="J102">
        <f t="shared" si="18"/>
        <v>-4.9480135500080819E-3</v>
      </c>
      <c r="K102">
        <f t="shared" si="21"/>
        <v>1.0408404179463899</v>
      </c>
      <c r="L102">
        <f t="shared" si="22"/>
        <v>0.34768296834706941</v>
      </c>
      <c r="M102">
        <f t="shared" si="23"/>
        <v>0.15829759449916447</v>
      </c>
      <c r="N102">
        <f t="shared" si="24"/>
        <v>9.069784071875441</v>
      </c>
      <c r="O102">
        <f t="shared" si="25"/>
        <v>0</v>
      </c>
      <c r="P102">
        <f t="shared" si="19"/>
        <v>9.069784071875441</v>
      </c>
      <c r="Q102">
        <f t="shared" si="26"/>
        <v>-0.14181111200614244</v>
      </c>
      <c r="W102">
        <v>97</v>
      </c>
      <c r="X102">
        <f t="shared" si="20"/>
        <v>2.020833333333333</v>
      </c>
      <c r="Y102">
        <v>0</v>
      </c>
      <c r="Z102">
        <f t="shared" si="27"/>
        <v>1.3370906938523953E-4</v>
      </c>
    </row>
    <row r="103" spans="5:26" x14ac:dyDescent="0.4">
      <c r="E103">
        <v>169.84059999999999</v>
      </c>
      <c r="F103">
        <f t="shared" si="14"/>
        <v>2.2232082551720107E-2</v>
      </c>
      <c r="G103">
        <f t="shared" si="15"/>
        <v>1.565355037365268E-2</v>
      </c>
      <c r="H103">
        <f t="shared" si="16"/>
        <v>-2.3798884244915497E-3</v>
      </c>
      <c r="I103">
        <f t="shared" si="17"/>
        <v>1.5713891314918071E-2</v>
      </c>
      <c r="J103">
        <f t="shared" si="18"/>
        <v>-5.093579295137686E-3</v>
      </c>
      <c r="K103">
        <f t="shared" si="21"/>
        <v>1.0432865946177632</v>
      </c>
      <c r="L103">
        <f t="shared" si="22"/>
        <v>0.36807254175741655</v>
      </c>
      <c r="M103">
        <f t="shared" si="23"/>
        <v>0.16257875942825839</v>
      </c>
      <c r="N103">
        <f t="shared" si="24"/>
        <v>9.3150767537119474</v>
      </c>
      <c r="O103">
        <f t="shared" si="25"/>
        <v>0</v>
      </c>
      <c r="P103">
        <f t="shared" si="19"/>
        <v>9.3150767537119474</v>
      </c>
      <c r="Q103">
        <f t="shared" si="26"/>
        <v>-0.14083100340146382</v>
      </c>
      <c r="W103">
        <v>98</v>
      </c>
      <c r="X103">
        <f t="shared" si="20"/>
        <v>2.0416666666666665</v>
      </c>
      <c r="Y103">
        <v>0</v>
      </c>
      <c r="Z103">
        <f t="shared" si="27"/>
        <v>1.4852262431360304E-4</v>
      </c>
    </row>
    <row r="104" spans="5:26" x14ac:dyDescent="0.4">
      <c r="E104">
        <v>174.82079999999999</v>
      </c>
      <c r="F104">
        <f t="shared" si="14"/>
        <v>2.2883989207278767E-2</v>
      </c>
      <c r="G104">
        <f t="shared" si="15"/>
        <v>1.5629330356912052E-2</v>
      </c>
      <c r="H104">
        <f t="shared" si="16"/>
        <v>-2.4502517588791961E-3</v>
      </c>
      <c r="I104">
        <f t="shared" si="17"/>
        <v>1.5693261283414084E-2</v>
      </c>
      <c r="J104">
        <f t="shared" si="18"/>
        <v>-5.2434608368753868E-3</v>
      </c>
      <c r="K104">
        <f t="shared" si="21"/>
        <v>1.0458802529669571</v>
      </c>
      <c r="L104">
        <f t="shared" si="22"/>
        <v>0.38963926514290681</v>
      </c>
      <c r="M104">
        <f t="shared" si="23"/>
        <v>0.16695310474969838</v>
      </c>
      <c r="N104">
        <f t="shared" si="24"/>
        <v>9.565708278763255</v>
      </c>
      <c r="O104">
        <f t="shared" si="25"/>
        <v>0</v>
      </c>
      <c r="P104">
        <f t="shared" si="19"/>
        <v>9.565708278763255</v>
      </c>
      <c r="Q104">
        <f t="shared" si="26"/>
        <v>-0.13979331767761882</v>
      </c>
      <c r="W104">
        <v>99</v>
      </c>
      <c r="X104">
        <f t="shared" si="20"/>
        <v>2.0625</v>
      </c>
      <c r="Y104">
        <v>0</v>
      </c>
      <c r="Z104">
        <f t="shared" si="27"/>
        <v>1.5913342417188804E-4</v>
      </c>
    </row>
    <row r="105" spans="5:26" x14ac:dyDescent="0.4">
      <c r="E105">
        <v>179.9469</v>
      </c>
      <c r="F105">
        <f t="shared" si="14"/>
        <v>2.3554994128177378E-2</v>
      </c>
      <c r="G105">
        <f t="shared" si="15"/>
        <v>1.5603670752841858E-2</v>
      </c>
      <c r="H105">
        <f t="shared" si="16"/>
        <v>-2.5227288312728025E-3</v>
      </c>
      <c r="I105">
        <f t="shared" si="17"/>
        <v>1.5671405110918024E-2</v>
      </c>
      <c r="J105">
        <f t="shared" si="18"/>
        <v>-5.3977807226618588E-3</v>
      </c>
      <c r="K105">
        <f t="shared" si="21"/>
        <v>1.0486302352348278</v>
      </c>
      <c r="L105">
        <f t="shared" si="22"/>
        <v>0.41244751207706237</v>
      </c>
      <c r="M105">
        <f t="shared" si="23"/>
        <v>0.17142021699410881</v>
      </c>
      <c r="N105">
        <f t="shared" si="24"/>
        <v>9.8216549569791862</v>
      </c>
      <c r="O105">
        <f t="shared" si="25"/>
        <v>0</v>
      </c>
      <c r="P105">
        <f t="shared" si="19"/>
        <v>9.8216549569791862</v>
      </c>
      <c r="Q105">
        <f t="shared" si="26"/>
        <v>-0.13869471821545662</v>
      </c>
      <c r="W105">
        <v>100</v>
      </c>
      <c r="X105">
        <f t="shared" si="20"/>
        <v>2.0833333333333335</v>
      </c>
      <c r="Y105">
        <v>0</v>
      </c>
      <c r="Z105">
        <f t="shared" si="27"/>
        <v>1.6588666030131194E-4</v>
      </c>
    </row>
    <row r="106" spans="5:26" x14ac:dyDescent="0.4">
      <c r="E106">
        <v>185.2234</v>
      </c>
      <c r="F106">
        <f t="shared" si="14"/>
        <v>2.4245686363038487E-2</v>
      </c>
      <c r="G106">
        <f t="shared" si="15"/>
        <v>1.5576484895870824E-2</v>
      </c>
      <c r="H106">
        <f t="shared" si="16"/>
        <v>-2.5973894998249855E-3</v>
      </c>
      <c r="I106">
        <f t="shared" si="17"/>
        <v>1.5648248989619251E-2</v>
      </c>
      <c r="J106">
        <f t="shared" si="18"/>
        <v>-5.5566800668042995E-3</v>
      </c>
      <c r="K106">
        <f t="shared" si="21"/>
        <v>1.0515461902382002</v>
      </c>
      <c r="L106">
        <f t="shared" si="22"/>
        <v>0.43656708538222488</v>
      </c>
      <c r="M106">
        <f t="shared" si="23"/>
        <v>0.17597983619065705</v>
      </c>
      <c r="N106">
        <f t="shared" si="24"/>
        <v>10.082901893128231</v>
      </c>
      <c r="O106">
        <f t="shared" si="25"/>
        <v>0</v>
      </c>
      <c r="P106">
        <f t="shared" si="19"/>
        <v>10.082901893128231</v>
      </c>
      <c r="Q106">
        <f t="shared" si="26"/>
        <v>-0.1375316845915561</v>
      </c>
      <c r="W106">
        <v>101</v>
      </c>
      <c r="X106">
        <f t="shared" si="20"/>
        <v>2.1041666666666665</v>
      </c>
      <c r="Y106">
        <v>0</v>
      </c>
      <c r="Z106">
        <f t="shared" si="27"/>
        <v>1.691471299863558E-4</v>
      </c>
    </row>
    <row r="107" spans="5:26" x14ac:dyDescent="0.4">
      <c r="E107">
        <v>190.65459999999999</v>
      </c>
      <c r="F107">
        <f t="shared" si="14"/>
        <v>2.4956628780545855E-2</v>
      </c>
      <c r="G107">
        <f t="shared" si="15"/>
        <v>1.5547682663466955E-2</v>
      </c>
      <c r="H107">
        <f t="shared" si="16"/>
        <v>-2.6743014075814031E-3</v>
      </c>
      <c r="I107">
        <f t="shared" si="17"/>
        <v>1.5623716168829627E-2</v>
      </c>
      <c r="J107">
        <f t="shared" si="18"/>
        <v>-5.7202945172879632E-3</v>
      </c>
      <c r="K107">
        <f t="shared" si="21"/>
        <v>1.0546381829720808</v>
      </c>
      <c r="L107">
        <f t="shared" si="22"/>
        <v>0.46206981656143531</v>
      </c>
      <c r="M107">
        <f t="shared" si="23"/>
        <v>0.18063112230315204</v>
      </c>
      <c r="N107">
        <f t="shared" si="24"/>
        <v>10.349400956682006</v>
      </c>
      <c r="O107">
        <f t="shared" si="25"/>
        <v>0</v>
      </c>
      <c r="P107">
        <f t="shared" si="19"/>
        <v>10.349400956682006</v>
      </c>
      <c r="Q107">
        <f t="shared" si="26"/>
        <v>-0.13630048176061749</v>
      </c>
      <c r="W107">
        <v>102</v>
      </c>
      <c r="X107">
        <f t="shared" si="20"/>
        <v>2.125</v>
      </c>
      <c r="Y107">
        <v>0</v>
      </c>
      <c r="Z107">
        <f t="shared" si="27"/>
        <v>1.6929097222997022E-4</v>
      </c>
    </row>
    <row r="108" spans="5:26" x14ac:dyDescent="0.4">
      <c r="E108">
        <v>196.24510000000001</v>
      </c>
      <c r="F108">
        <f t="shared" si="14"/>
        <v>2.5688423519291428E-2</v>
      </c>
      <c r="G108">
        <f t="shared" si="15"/>
        <v>1.5517167674335086E-2</v>
      </c>
      <c r="H108">
        <f t="shared" si="16"/>
        <v>-2.7535371100274667E-3</v>
      </c>
      <c r="I108">
        <f t="shared" si="17"/>
        <v>1.5597724568703009E-2</v>
      </c>
      <c r="J108">
        <f t="shared" si="18"/>
        <v>-5.8887693607669045E-3</v>
      </c>
      <c r="K108">
        <f t="shared" si="21"/>
        <v>1.0579169995891178</v>
      </c>
      <c r="L108">
        <f t="shared" si="22"/>
        <v>0.48903191665914647</v>
      </c>
      <c r="M108">
        <f t="shared" si="23"/>
        <v>0.18537305327497977</v>
      </c>
      <c r="N108">
        <f t="shared" si="24"/>
        <v>10.621093588110105</v>
      </c>
      <c r="O108">
        <f t="shared" si="25"/>
        <v>0</v>
      </c>
      <c r="P108">
        <f t="shared" si="19"/>
        <v>10.621093588110105</v>
      </c>
      <c r="Q108">
        <f t="shared" si="26"/>
        <v>-0.13499718343027259</v>
      </c>
      <c r="W108">
        <v>103</v>
      </c>
      <c r="X108">
        <f t="shared" si="20"/>
        <v>2.1458333333333335</v>
      </c>
      <c r="Y108">
        <v>0</v>
      </c>
      <c r="Z108">
        <f t="shared" si="27"/>
        <v>1.6669823525594456E-4</v>
      </c>
    </row>
    <row r="109" spans="5:26" x14ac:dyDescent="0.4">
      <c r="E109">
        <v>201.99950000000001</v>
      </c>
      <c r="F109">
        <f t="shared" si="14"/>
        <v>2.6441672717867144E-2</v>
      </c>
      <c r="G109">
        <f t="shared" si="15"/>
        <v>1.5484838568134318E-2</v>
      </c>
      <c r="H109">
        <f t="shared" si="16"/>
        <v>-2.8351698895565589E-3</v>
      </c>
      <c r="I109">
        <f t="shared" si="17"/>
        <v>1.5570187870504015E-2</v>
      </c>
      <c r="J109">
        <f t="shared" si="18"/>
        <v>-6.0622505419443973E-3</v>
      </c>
      <c r="K109">
        <f t="shared" si="21"/>
        <v>1.0613940149354577</v>
      </c>
      <c r="L109">
        <f t="shared" si="22"/>
        <v>0.51753268738922986</v>
      </c>
      <c r="M109">
        <f t="shared" si="23"/>
        <v>0.19020412754653782</v>
      </c>
      <c r="N109">
        <f t="shared" si="24"/>
        <v>10.897893754384619</v>
      </c>
      <c r="O109">
        <f t="shared" si="25"/>
        <v>0</v>
      </c>
      <c r="P109">
        <f t="shared" si="19"/>
        <v>10.897893754384619</v>
      </c>
      <c r="Q109">
        <f t="shared" si="26"/>
        <v>-0.13361764054680556</v>
      </c>
      <c r="W109">
        <v>104</v>
      </c>
      <c r="X109">
        <f t="shared" si="20"/>
        <v>2.1666666666666665</v>
      </c>
      <c r="Y109">
        <v>0</v>
      </c>
      <c r="Z109">
        <f t="shared" si="27"/>
        <v>1.6174629307047096E-4</v>
      </c>
    </row>
    <row r="110" spans="5:26" x14ac:dyDescent="0.4">
      <c r="E110">
        <v>207.92259999999999</v>
      </c>
      <c r="F110">
        <f t="shared" si="14"/>
        <v>2.7217004694803711E-2</v>
      </c>
      <c r="G110">
        <f t="shared" si="15"/>
        <v>1.5450587626384849E-2</v>
      </c>
      <c r="H110">
        <f t="shared" si="16"/>
        <v>-2.9192766553420291E-3</v>
      </c>
      <c r="I110">
        <f t="shared" si="17"/>
        <v>1.554101434221633E-2</v>
      </c>
      <c r="J110">
        <f t="shared" si="18"/>
        <v>-6.2408907497939342E-3</v>
      </c>
      <c r="K110">
        <f t="shared" si="21"/>
        <v>1.0650813457536787</v>
      </c>
      <c r="L110">
        <f t="shared" si="22"/>
        <v>0.54765556700355089</v>
      </c>
      <c r="M110">
        <f t="shared" si="23"/>
        <v>0.1951224918259884</v>
      </c>
      <c r="N110">
        <f t="shared" si="24"/>
        <v>11.179695269705039</v>
      </c>
      <c r="O110">
        <f t="shared" si="25"/>
        <v>0</v>
      </c>
      <c r="P110">
        <f t="shared" si="19"/>
        <v>11.179695269705039</v>
      </c>
      <c r="Q110">
        <f t="shared" si="26"/>
        <v>-0.1321574829061086</v>
      </c>
      <c r="W110">
        <v>105</v>
      </c>
      <c r="X110">
        <f t="shared" si="20"/>
        <v>2.1875</v>
      </c>
      <c r="Y110">
        <v>0</v>
      </c>
      <c r="Z110">
        <f t="shared" si="27"/>
        <v>1.5480411265209496E-4</v>
      </c>
    </row>
    <row r="111" spans="5:26" x14ac:dyDescent="0.4">
      <c r="E111">
        <v>214.01939999999999</v>
      </c>
      <c r="F111">
        <f t="shared" si="14"/>
        <v>2.801507394857064E-2</v>
      </c>
      <c r="G111">
        <f t="shared" si="15"/>
        <v>1.541430038937508E-2</v>
      </c>
      <c r="H111">
        <f t="shared" si="16"/>
        <v>-3.0059380209039657E-3</v>
      </c>
      <c r="I111">
        <f t="shared" si="17"/>
        <v>1.5510106512553468E-2</v>
      </c>
      <c r="J111">
        <f t="shared" si="18"/>
        <v>-6.42484948777685E-3</v>
      </c>
      <c r="K111">
        <f t="shared" si="21"/>
        <v>1.0689918973675741</v>
      </c>
      <c r="L111">
        <f t="shared" si="22"/>
        <v>0.57948826803173159</v>
      </c>
      <c r="M111">
        <f t="shared" si="23"/>
        <v>0.20012589126648961</v>
      </c>
      <c r="N111">
        <f t="shared" si="24"/>
        <v>11.466368940863877</v>
      </c>
      <c r="O111">
        <f t="shared" si="25"/>
        <v>0</v>
      </c>
      <c r="P111">
        <f t="shared" si="19"/>
        <v>11.466368940863877</v>
      </c>
      <c r="Q111">
        <f t="shared" si="26"/>
        <v>-0.13061208391598747</v>
      </c>
      <c r="W111">
        <v>106</v>
      </c>
      <c r="X111">
        <f t="shared" si="20"/>
        <v>2.2083333333333335</v>
      </c>
      <c r="Y111">
        <v>0</v>
      </c>
      <c r="Z111">
        <f t="shared" si="27"/>
        <v>1.4622735948503939E-4</v>
      </c>
    </row>
    <row r="112" spans="5:26" x14ac:dyDescent="0.4">
      <c r="E112">
        <v>220.29499999999999</v>
      </c>
      <c r="F112">
        <f t="shared" si="14"/>
        <v>2.8836548067606809E-2</v>
      </c>
      <c r="G112">
        <f t="shared" si="15"/>
        <v>1.5375855874042554E-2</v>
      </c>
      <c r="H112">
        <f t="shared" si="16"/>
        <v>-3.0952369650236108E-3</v>
      </c>
      <c r="I112">
        <f t="shared" si="17"/>
        <v>1.5477361356887598E-2</v>
      </c>
      <c r="J112">
        <f t="shared" si="18"/>
        <v>-6.6142901310790453E-3</v>
      </c>
      <c r="K112">
        <f t="shared" si="21"/>
        <v>1.0731393456905673</v>
      </c>
      <c r="L112">
        <f t="shared" si="22"/>
        <v>0.61312236355557148</v>
      </c>
      <c r="M112">
        <f t="shared" si="23"/>
        <v>0.20521153479510978</v>
      </c>
      <c r="N112">
        <f t="shared" si="24"/>
        <v>11.757754851161831</v>
      </c>
      <c r="O112">
        <f t="shared" si="25"/>
        <v>0</v>
      </c>
      <c r="P112">
        <f t="shared" si="19"/>
        <v>11.757754851161831</v>
      </c>
      <c r="Q112">
        <f t="shared" si="26"/>
        <v>-0.12897656102734509</v>
      </c>
      <c r="W112">
        <v>107</v>
      </c>
      <c r="X112">
        <f t="shared" si="20"/>
        <v>2.2291666666666665</v>
      </c>
      <c r="Y112">
        <v>0</v>
      </c>
      <c r="Z112">
        <f t="shared" si="27"/>
        <v>1.3635431719367106E-4</v>
      </c>
    </row>
    <row r="113" spans="5:26" x14ac:dyDescent="0.4">
      <c r="E113">
        <v>226.75460000000001</v>
      </c>
      <c r="F113">
        <f t="shared" si="14"/>
        <v>2.9682107730320505E-2</v>
      </c>
      <c r="G113">
        <f t="shared" si="15"/>
        <v>1.5335126239959362E-2</v>
      </c>
      <c r="H113">
        <f t="shared" si="16"/>
        <v>-3.1872589157762379E-3</v>
      </c>
      <c r="I113">
        <f t="shared" si="17"/>
        <v>1.5442670013136262E-2</v>
      </c>
      <c r="J113">
        <f t="shared" si="18"/>
        <v>-6.8093800026813658E-3</v>
      </c>
      <c r="K113">
        <f t="shared" si="21"/>
        <v>1.0775381785198093</v>
      </c>
      <c r="L113">
        <f t="shared" si="22"/>
        <v>0.6486533339962498</v>
      </c>
      <c r="M113">
        <f t="shared" si="23"/>
        <v>0.21037604185646175</v>
      </c>
      <c r="N113">
        <f t="shared" si="24"/>
        <v>12.053659309042811</v>
      </c>
      <c r="O113">
        <f t="shared" si="25"/>
        <v>0</v>
      </c>
      <c r="P113">
        <f t="shared" si="19"/>
        <v>12.053659309042811</v>
      </c>
      <c r="Q113">
        <f t="shared" si="26"/>
        <v>-0.12724577798116948</v>
      </c>
      <c r="W113">
        <v>108</v>
      </c>
      <c r="X113">
        <f t="shared" si="20"/>
        <v>2.25</v>
      </c>
      <c r="Y113">
        <v>0</v>
      </c>
      <c r="Z113">
        <f t="shared" si="27"/>
        <v>1.2550258693496159E-4</v>
      </c>
    </row>
    <row r="114" spans="5:26" x14ac:dyDescent="0.4">
      <c r="E114">
        <v>233.40360000000001</v>
      </c>
      <c r="F114">
        <f t="shared" si="14"/>
        <v>3.0552459795058776E-2</v>
      </c>
      <c r="G114">
        <f t="shared" si="15"/>
        <v>1.5291975782619871E-2</v>
      </c>
      <c r="H114">
        <f t="shared" si="16"/>
        <v>-3.2820932686516147E-3</v>
      </c>
      <c r="I114">
        <f t="shared" si="17"/>
        <v>1.5405916924729035E-2</v>
      </c>
      <c r="J114">
        <f t="shared" si="18"/>
        <v>-7.0102934781934578E-3</v>
      </c>
      <c r="K114">
        <f t="shared" si="21"/>
        <v>1.0822038094681656</v>
      </c>
      <c r="L114">
        <f t="shared" si="22"/>
        <v>0.68618116720554134</v>
      </c>
      <c r="M114">
        <f t="shared" si="23"/>
        <v>0.21561546328774028</v>
      </c>
      <c r="N114">
        <f t="shared" si="24"/>
        <v>12.353856044145463</v>
      </c>
      <c r="O114">
        <f t="shared" si="25"/>
        <v>0</v>
      </c>
      <c r="P114">
        <f t="shared" si="19"/>
        <v>12.353856044145463</v>
      </c>
      <c r="Q114">
        <f t="shared" si="26"/>
        <v>-0.12541432090984952</v>
      </c>
      <c r="W114">
        <v>109</v>
      </c>
      <c r="X114">
        <f t="shared" si="20"/>
        <v>2.2708333333333335</v>
      </c>
      <c r="Y114">
        <v>0</v>
      </c>
      <c r="Z114">
        <f t="shared" si="27"/>
        <v>1.139665238956654E-4</v>
      </c>
    </row>
    <row r="115" spans="5:26" x14ac:dyDescent="0.4">
      <c r="E115">
        <v>240.2475</v>
      </c>
      <c r="F115">
        <f t="shared" si="14"/>
        <v>3.144832421013808E-2</v>
      </c>
      <c r="G115">
        <f t="shared" si="15"/>
        <v>1.5246261151566465E-2</v>
      </c>
      <c r="H115">
        <f t="shared" si="16"/>
        <v>-3.3798320652298625E-3</v>
      </c>
      <c r="I115">
        <f t="shared" si="17"/>
        <v>1.5366980026884858E-2</v>
      </c>
      <c r="J115">
        <f t="shared" si="18"/>
        <v>-7.2172090591679575E-3</v>
      </c>
      <c r="K115">
        <f t="shared" si="21"/>
        <v>1.087152559411064</v>
      </c>
      <c r="L115">
        <f t="shared" si="22"/>
        <v>0.72580985249607832</v>
      </c>
      <c r="M115">
        <f t="shared" si="23"/>
        <v>0.22092513644228906</v>
      </c>
      <c r="N115">
        <f t="shared" si="24"/>
        <v>12.658077906495022</v>
      </c>
      <c r="O115">
        <f t="shared" si="25"/>
        <v>0</v>
      </c>
      <c r="P115">
        <f t="shared" si="19"/>
        <v>12.658077906495022</v>
      </c>
      <c r="Q115">
        <f t="shared" si="26"/>
        <v>-0.12347648690787068</v>
      </c>
      <c r="W115">
        <v>110</v>
      </c>
      <c r="X115">
        <f t="shared" si="20"/>
        <v>2.2916666666666665</v>
      </c>
      <c r="Y115">
        <v>0</v>
      </c>
      <c r="Z115">
        <f t="shared" si="27"/>
        <v>1.0201536163536616E-4</v>
      </c>
    </row>
    <row r="116" spans="5:26" x14ac:dyDescent="0.4">
      <c r="E116">
        <v>247.29220000000001</v>
      </c>
      <c r="F116">
        <f t="shared" si="14"/>
        <v>3.2370473283752414E-2</v>
      </c>
      <c r="G116">
        <f t="shared" si="15"/>
        <v>1.5197828874152886E-2</v>
      </c>
      <c r="H116">
        <f t="shared" si="16"/>
        <v>-3.4805743937738193E-3</v>
      </c>
      <c r="I116">
        <f t="shared" si="17"/>
        <v>1.5325728638060032E-2</v>
      </c>
      <c r="J116">
        <f t="shared" si="18"/>
        <v>-7.4303185484038414E-3</v>
      </c>
      <c r="K116">
        <f t="shared" si="21"/>
        <v>1.0924019291392282</v>
      </c>
      <c r="L116">
        <f t="shared" si="22"/>
        <v>0.76764916831000796</v>
      </c>
      <c r="M116">
        <f t="shared" si="23"/>
        <v>0.22629984509255152</v>
      </c>
      <c r="N116">
        <f t="shared" si="24"/>
        <v>12.966026028267517</v>
      </c>
      <c r="O116">
        <f t="shared" si="25"/>
        <v>0</v>
      </c>
      <c r="P116">
        <f t="shared" si="19"/>
        <v>12.966026028267517</v>
      </c>
      <c r="Q116">
        <f t="shared" si="26"/>
        <v>-0.12142624233367538</v>
      </c>
      <c r="W116">
        <v>111</v>
      </c>
      <c r="X116">
        <f t="shared" si="20"/>
        <v>2.3125</v>
      </c>
      <c r="Y116">
        <v>0</v>
      </c>
      <c r="Z116">
        <f t="shared" si="27"/>
        <v>8.9891970012496959E-5</v>
      </c>
    </row>
    <row r="117" spans="5:26" x14ac:dyDescent="0.4">
      <c r="E117">
        <v>254.54339999999999</v>
      </c>
      <c r="F117">
        <f t="shared" si="14"/>
        <v>3.3319653144157003E-2</v>
      </c>
      <c r="G117">
        <f t="shared" si="15"/>
        <v>1.5146518956453692E-2</v>
      </c>
      <c r="H117">
        <f t="shared" si="16"/>
        <v>-3.5844179380911459E-3</v>
      </c>
      <c r="I117">
        <f t="shared" si="17"/>
        <v>1.5282026527586923E-2</v>
      </c>
      <c r="J117">
        <f t="shared" si="18"/>
        <v>-7.6498090162143775E-3</v>
      </c>
      <c r="K117">
        <f t="shared" si="21"/>
        <v>1.0979702129343092</v>
      </c>
      <c r="L117">
        <f t="shared" si="22"/>
        <v>0.81181116414418297</v>
      </c>
      <c r="M117">
        <f t="shared" si="23"/>
        <v>0.23173328111310099</v>
      </c>
      <c r="N117">
        <f t="shared" si="24"/>
        <v>13.277338980499358</v>
      </c>
      <c r="O117">
        <f t="shared" si="25"/>
        <v>0</v>
      </c>
      <c r="P117">
        <f t="shared" si="19"/>
        <v>13.277338980499358</v>
      </c>
      <c r="Q117">
        <f t="shared" si="26"/>
        <v>-0.11925725406056993</v>
      </c>
      <c r="W117">
        <v>112</v>
      </c>
      <c r="X117">
        <f t="shared" si="20"/>
        <v>2.3333333333333335</v>
      </c>
      <c r="Y117">
        <v>0</v>
      </c>
      <c r="Z117">
        <f t="shared" si="27"/>
        <v>7.7812188911807224E-5</v>
      </c>
    </row>
    <row r="118" spans="5:26" x14ac:dyDescent="0.4">
      <c r="E118">
        <v>262.00720000000001</v>
      </c>
      <c r="F118">
        <f t="shared" si="14"/>
        <v>3.4296662279484656E-2</v>
      </c>
      <c r="G118">
        <f t="shared" si="15"/>
        <v>1.5092160331145466E-2</v>
      </c>
      <c r="H118">
        <f t="shared" si="16"/>
        <v>-3.6914676856534198E-3</v>
      </c>
      <c r="I118">
        <f t="shared" si="17"/>
        <v>1.5235728039164731E-2</v>
      </c>
      <c r="J118">
        <f t="shared" si="18"/>
        <v>-7.875881066786404E-3</v>
      </c>
      <c r="K118">
        <f t="shared" si="21"/>
        <v>1.1038769940467612</v>
      </c>
      <c r="L118">
        <f t="shared" si="22"/>
        <v>0.8584136457080711</v>
      </c>
      <c r="M118">
        <f t="shared" si="23"/>
        <v>0.23721842360089274</v>
      </c>
      <c r="N118">
        <f t="shared" si="24"/>
        <v>13.591614495077714</v>
      </c>
      <c r="O118">
        <f t="shared" si="25"/>
        <v>0</v>
      </c>
      <c r="P118">
        <f t="shared" si="19"/>
        <v>13.591614495077714</v>
      </c>
      <c r="Q118">
        <f t="shared" si="26"/>
        <v>-0.11696287956475644</v>
      </c>
      <c r="W118">
        <v>113</v>
      </c>
      <c r="X118">
        <f t="shared" si="20"/>
        <v>2.3541666666666665</v>
      </c>
      <c r="Y118">
        <v>0</v>
      </c>
      <c r="Z118">
        <f t="shared" si="27"/>
        <v>6.5964677832806479E-5</v>
      </c>
    </row>
    <row r="119" spans="5:26" x14ac:dyDescent="0.4">
      <c r="E119">
        <v>269.68990000000002</v>
      </c>
      <c r="F119">
        <f t="shared" si="14"/>
        <v>3.5302325357806918E-2</v>
      </c>
      <c r="G119">
        <f t="shared" si="15"/>
        <v>1.5034571620566206E-2</v>
      </c>
      <c r="H119">
        <f t="shared" si="16"/>
        <v>-3.801833223370514E-3</v>
      </c>
      <c r="I119">
        <f t="shared" si="17"/>
        <v>1.5186678741578752E-2</v>
      </c>
      <c r="J119">
        <f t="shared" si="18"/>
        <v>-8.1087429290641611E-3</v>
      </c>
      <c r="K119">
        <f t="shared" si="21"/>
        <v>1.110143063128965</v>
      </c>
      <c r="L119">
        <f t="shared" si="22"/>
        <v>0.9075789905779158</v>
      </c>
      <c r="M119">
        <f t="shared" si="23"/>
        <v>0.24274729020560137</v>
      </c>
      <c r="N119">
        <f t="shared" si="24"/>
        <v>13.908395217018345</v>
      </c>
      <c r="O119">
        <f t="shared" si="25"/>
        <v>0</v>
      </c>
      <c r="P119">
        <f t="shared" si="19"/>
        <v>13.908395217018345</v>
      </c>
      <c r="Q119">
        <f t="shared" si="26"/>
        <v>-0.11453609406004214</v>
      </c>
      <c r="W119">
        <v>114</v>
      </c>
      <c r="X119">
        <f t="shared" si="20"/>
        <v>2.375</v>
      </c>
      <c r="Y119">
        <v>0</v>
      </c>
      <c r="Z119">
        <f t="shared" si="27"/>
        <v>5.4511220467325081E-5</v>
      </c>
    </row>
    <row r="120" spans="5:26" x14ac:dyDescent="0.4">
      <c r="E120">
        <v>277.59789999999998</v>
      </c>
      <c r="F120">
        <f t="shared" si="14"/>
        <v>3.633748013716475E-2</v>
      </c>
      <c r="G120">
        <f t="shared" si="15"/>
        <v>1.4973561338350594E-2</v>
      </c>
      <c r="H120">
        <f t="shared" si="16"/>
        <v>-3.9156274607213964E-3</v>
      </c>
      <c r="I120">
        <f t="shared" si="17"/>
        <v>1.5134715601307969E-2</v>
      </c>
      <c r="J120">
        <f t="shared" si="18"/>
        <v>-8.3486075703022369E-3</v>
      </c>
      <c r="K120">
        <f t="shared" si="21"/>
        <v>1.116790394398059</v>
      </c>
      <c r="L120">
        <f t="shared" si="22"/>
        <v>0.95943339788367565</v>
      </c>
      <c r="M120">
        <f t="shared" si="23"/>
        <v>0.24831076802649021</v>
      </c>
      <c r="N120">
        <f t="shared" si="24"/>
        <v>14.227159015569915</v>
      </c>
      <c r="O120">
        <f t="shared" si="25"/>
        <v>0</v>
      </c>
      <c r="P120">
        <f t="shared" si="19"/>
        <v>14.227159015569915</v>
      </c>
      <c r="Q120">
        <f t="shared" si="26"/>
        <v>-0.11196952402334205</v>
      </c>
      <c r="W120">
        <v>115</v>
      </c>
      <c r="X120">
        <f t="shared" si="20"/>
        <v>2.395833333333333</v>
      </c>
      <c r="Y120">
        <v>0</v>
      </c>
      <c r="Z120">
        <f t="shared" si="27"/>
        <v>4.3587423554853064E-5</v>
      </c>
    </row>
    <row r="121" spans="5:26" x14ac:dyDescent="0.4">
      <c r="E121">
        <v>285.73770000000002</v>
      </c>
      <c r="F121">
        <f t="shared" si="14"/>
        <v>3.7402977465568511E-2</v>
      </c>
      <c r="G121">
        <f t="shared" si="15"/>
        <v>1.4908927394361338E-2</v>
      </c>
      <c r="H121">
        <f t="shared" si="16"/>
        <v>-4.0329667942014535E-3</v>
      </c>
      <c r="I121">
        <f t="shared" si="17"/>
        <v>1.5079666561826688E-2</v>
      </c>
      <c r="J121">
        <f t="shared" si="18"/>
        <v>-8.5956928449252984E-3</v>
      </c>
      <c r="K121">
        <f t="shared" si="21"/>
        <v>1.1238421939263776</v>
      </c>
      <c r="L121">
        <f t="shared" si="22"/>
        <v>1.0141066673932977</v>
      </c>
      <c r="M121">
        <f t="shared" si="23"/>
        <v>0.25389851501690619</v>
      </c>
      <c r="N121">
        <f t="shared" si="24"/>
        <v>14.547313335107678</v>
      </c>
      <c r="O121">
        <f t="shared" si="25"/>
        <v>0</v>
      </c>
      <c r="P121">
        <f t="shared" si="19"/>
        <v>14.547313335107678</v>
      </c>
      <c r="Q121">
        <f t="shared" si="26"/>
        <v>-0.1092554552042504</v>
      </c>
      <c r="W121">
        <v>116</v>
      </c>
      <c r="X121">
        <f t="shared" si="20"/>
        <v>2.416666666666667</v>
      </c>
      <c r="Y121">
        <v>0</v>
      </c>
      <c r="Z121">
        <f t="shared" si="27"/>
        <v>3.3303750420212477E-5</v>
      </c>
    </row>
    <row r="122" spans="5:26" x14ac:dyDescent="0.4">
      <c r="E122">
        <v>294.11630000000002</v>
      </c>
      <c r="F122">
        <f t="shared" si="14"/>
        <v>3.8499733640875493E-2</v>
      </c>
      <c r="G122">
        <f t="shared" si="15"/>
        <v>1.4840453263986086E-2</v>
      </c>
      <c r="H122">
        <f t="shared" si="16"/>
        <v>-4.1539770676833204E-3</v>
      </c>
      <c r="I122">
        <f t="shared" si="17"/>
        <v>1.5021347282081043E-2</v>
      </c>
      <c r="J122">
        <f t="shared" si="18"/>
        <v>-8.8502338123637309E-3</v>
      </c>
      <c r="K122">
        <f t="shared" si="21"/>
        <v>1.131323308181349</v>
      </c>
      <c r="L122">
        <f t="shared" si="22"/>
        <v>1.0717346961035723</v>
      </c>
      <c r="M122">
        <f t="shared" si="23"/>
        <v>0.25949911831923766</v>
      </c>
      <c r="N122">
        <f t="shared" si="24"/>
        <v>14.868204267058303</v>
      </c>
      <c r="O122">
        <f t="shared" si="25"/>
        <v>0</v>
      </c>
      <c r="P122">
        <f t="shared" si="19"/>
        <v>14.868204267058303</v>
      </c>
      <c r="Q122">
        <f t="shared" si="26"/>
        <v>-0.10638575655394074</v>
      </c>
      <c r="W122">
        <v>117</v>
      </c>
      <c r="X122">
        <f t="shared" si="20"/>
        <v>2.4375</v>
      </c>
      <c r="Y122">
        <v>0</v>
      </c>
      <c r="Z122">
        <f t="shared" si="27"/>
        <v>2.3746831534256381E-5</v>
      </c>
    </row>
    <row r="123" spans="5:26" x14ac:dyDescent="0.4">
      <c r="E123">
        <v>302.7405</v>
      </c>
      <c r="F123">
        <f t="shared" si="14"/>
        <v>3.96286387810042E-2</v>
      </c>
      <c r="G123">
        <f t="shared" si="15"/>
        <v>1.4767912941796357E-2</v>
      </c>
      <c r="H123">
        <f t="shared" si="16"/>
        <v>-4.2787836829833031E-3</v>
      </c>
      <c r="I123">
        <f t="shared" si="17"/>
        <v>1.4959565356766236E-2</v>
      </c>
      <c r="J123">
        <f t="shared" si="18"/>
        <v>-9.112461670738578E-3</v>
      </c>
      <c r="K123">
        <f t="shared" si="21"/>
        <v>1.1392596680712108</v>
      </c>
      <c r="L123">
        <f t="shared" si="22"/>
        <v>1.1324544562534129</v>
      </c>
      <c r="M123">
        <f t="shared" si="23"/>
        <v>0.2650994951120853</v>
      </c>
      <c r="N123">
        <f t="shared" si="24"/>
        <v>15.189082220971484</v>
      </c>
      <c r="O123">
        <f t="shared" si="25"/>
        <v>0</v>
      </c>
      <c r="P123">
        <f t="shared" si="19"/>
        <v>15.189082220971484</v>
      </c>
      <c r="Q123">
        <f t="shared" si="26"/>
        <v>-0.10335192246919576</v>
      </c>
      <c r="W123">
        <v>118</v>
      </c>
      <c r="X123">
        <f t="shared" si="20"/>
        <v>2.458333333333333</v>
      </c>
      <c r="Y123">
        <v>0</v>
      </c>
      <c r="Z123">
        <f t="shared" si="27"/>
        <v>1.4980997062942225E-5</v>
      </c>
    </row>
    <row r="124" spans="5:26" x14ac:dyDescent="0.4">
      <c r="E124">
        <v>311.61759999999998</v>
      </c>
      <c r="F124">
        <f t="shared" si="14"/>
        <v>4.0790648453720109E-2</v>
      </c>
      <c r="G124">
        <f t="shared" si="15"/>
        <v>1.469106458511138E-2</v>
      </c>
      <c r="H124">
        <f t="shared" si="16"/>
        <v>-4.4075219292256801E-3</v>
      </c>
      <c r="I124">
        <f t="shared" si="17"/>
        <v>1.4894114903936106E-2</v>
      </c>
      <c r="J124">
        <f t="shared" si="18"/>
        <v>-9.3826252214036371E-3</v>
      </c>
      <c r="K124">
        <f t="shared" si="21"/>
        <v>1.1476789604517086</v>
      </c>
      <c r="L124">
        <f t="shared" si="22"/>
        <v>1.1964084022981187</v>
      </c>
      <c r="M124">
        <f t="shared" si="23"/>
        <v>0.27068523292815105</v>
      </c>
      <c r="N124">
        <f t="shared" si="24"/>
        <v>15.509121423298673</v>
      </c>
      <c r="O124">
        <f t="shared" si="25"/>
        <v>0</v>
      </c>
      <c r="P124">
        <f t="shared" si="19"/>
        <v>15.509121423298673</v>
      </c>
      <c r="Q124">
        <f t="shared" si="26"/>
        <v>-0.10014506812384605</v>
      </c>
      <c r="W124">
        <v>119</v>
      </c>
      <c r="X124">
        <f t="shared" si="20"/>
        <v>2.479166666666667</v>
      </c>
      <c r="Y124">
        <v>0</v>
      </c>
      <c r="Z124">
        <f t="shared" si="27"/>
        <v>7.0499795566756818E-6</v>
      </c>
    </row>
    <row r="125" spans="5:26" x14ac:dyDescent="0.4">
      <c r="E125">
        <v>320.755</v>
      </c>
      <c r="F125">
        <f t="shared" si="14"/>
        <v>4.1986731316758084E-2</v>
      </c>
      <c r="G125">
        <f t="shared" si="15"/>
        <v>1.4609653032449987E-2</v>
      </c>
      <c r="H125">
        <f t="shared" si="16"/>
        <v>-4.5403314543706885E-3</v>
      </c>
      <c r="I125">
        <f t="shared" si="17"/>
        <v>1.4824778711530429E-2</v>
      </c>
      <c r="J125">
        <f t="shared" si="18"/>
        <v>-9.6609789420561004E-3</v>
      </c>
      <c r="K125">
        <f t="shared" si="21"/>
        <v>1.1566103209146998</v>
      </c>
      <c r="L125">
        <f t="shared" si="22"/>
        <v>1.263741267501326</v>
      </c>
      <c r="M125">
        <f t="shared" si="23"/>
        <v>0.27624017890826535</v>
      </c>
      <c r="N125">
        <f t="shared" si="24"/>
        <v>15.827396383382386</v>
      </c>
      <c r="O125">
        <f t="shared" si="25"/>
        <v>0</v>
      </c>
      <c r="P125">
        <f t="shared" si="19"/>
        <v>15.827396383382386</v>
      </c>
      <c r="Q125">
        <f t="shared" si="26"/>
        <v>-9.6755872714737789E-2</v>
      </c>
      <c r="W125">
        <v>120</v>
      </c>
      <c r="X125">
        <f t="shared" si="20"/>
        <v>2.5</v>
      </c>
      <c r="Y125">
        <v>0</v>
      </c>
      <c r="Z125">
        <f t="shared" si="27"/>
        <v>-2.1261439850027737E-8</v>
      </c>
    </row>
    <row r="126" spans="5:26" x14ac:dyDescent="0.4">
      <c r="E126">
        <v>330.16030000000001</v>
      </c>
      <c r="F126">
        <f t="shared" si="14"/>
        <v>4.3217882207791755E-2</v>
      </c>
      <c r="G126">
        <f t="shared" si="15"/>
        <v>1.4523408238126922E-2</v>
      </c>
      <c r="H126">
        <f t="shared" si="16"/>
        <v>-4.6773579748321109E-3</v>
      </c>
      <c r="I126">
        <f t="shared" si="17"/>
        <v>1.4751326905873441E-2</v>
      </c>
      <c r="J126">
        <f t="shared" si="18"/>
        <v>-9.9477862649078458E-3</v>
      </c>
      <c r="K126">
        <f t="shared" si="21"/>
        <v>1.1660844603641425</v>
      </c>
      <c r="L126">
        <f t="shared" si="22"/>
        <v>1.3346001566871859</v>
      </c>
      <c r="M126">
        <f t="shared" si="23"/>
        <v>0.28174635651303759</v>
      </c>
      <c r="N126">
        <f t="shared" si="24"/>
        <v>16.142877121385286</v>
      </c>
      <c r="O126">
        <f t="shared" si="25"/>
        <v>0</v>
      </c>
      <c r="P126">
        <f t="shared" si="19"/>
        <v>16.142877121385286</v>
      </c>
      <c r="Q126">
        <f t="shared" si="26"/>
        <v>-9.3174633806618543E-2</v>
      </c>
      <c r="W126">
        <v>121</v>
      </c>
      <c r="X126">
        <f t="shared" si="20"/>
        <v>2.520833333333333</v>
      </c>
      <c r="Y126">
        <v>0</v>
      </c>
      <c r="Z126">
        <f t="shared" si="27"/>
        <v>-6.2246371194577063E-6</v>
      </c>
    </row>
    <row r="127" spans="5:26" x14ac:dyDescent="0.4">
      <c r="E127">
        <v>339.84140000000002</v>
      </c>
      <c r="F127">
        <f t="shared" si="14"/>
        <v>4.4485135234402937E-2</v>
      </c>
      <c r="G127">
        <f t="shared" si="15"/>
        <v>1.443204352032379E-2</v>
      </c>
      <c r="H127">
        <f t="shared" si="16"/>
        <v>-4.818755027370919E-3</v>
      </c>
      <c r="I127">
        <f t="shared" si="17"/>
        <v>1.4673515461573583E-2</v>
      </c>
      <c r="J127">
        <f t="shared" si="18"/>
        <v>-1.0243322893124227E-2</v>
      </c>
      <c r="K127">
        <f t="shared" si="21"/>
        <v>1.1761337972693786</v>
      </c>
      <c r="L127">
        <f t="shared" si="22"/>
        <v>1.4091345999469953</v>
      </c>
      <c r="M127">
        <f t="shared" si="23"/>
        <v>0.28718385958252668</v>
      </c>
      <c r="N127">
        <f t="shared" si="24"/>
        <v>16.454423098356443</v>
      </c>
      <c r="O127">
        <f t="shared" si="25"/>
        <v>0</v>
      </c>
      <c r="P127">
        <f t="shared" si="19"/>
        <v>16.454423098356443</v>
      </c>
      <c r="Q127">
        <f t="shared" si="26"/>
        <v>-8.9391235663978885E-2</v>
      </c>
      <c r="W127">
        <v>122</v>
      </c>
      <c r="X127">
        <f t="shared" si="20"/>
        <v>2.5416666666666665</v>
      </c>
      <c r="Y127">
        <v>0</v>
      </c>
      <c r="Z127">
        <f t="shared" si="27"/>
        <v>-1.1566989565089502E-5</v>
      </c>
    </row>
    <row r="128" spans="5:26" x14ac:dyDescent="0.4">
      <c r="E128">
        <v>349.8064</v>
      </c>
      <c r="F128">
        <f t="shared" si="14"/>
        <v>4.5789550684112196E-2</v>
      </c>
      <c r="G128">
        <f t="shared" si="15"/>
        <v>1.4335255576261918E-2</v>
      </c>
      <c r="H128">
        <f t="shared" si="16"/>
        <v>-4.9646828365517287E-3</v>
      </c>
      <c r="I128">
        <f t="shared" si="17"/>
        <v>1.4591086216658611E-2</v>
      </c>
      <c r="J128">
        <f t="shared" si="18"/>
        <v>-1.0547874045008246E-2</v>
      </c>
      <c r="K128">
        <f t="shared" si="21"/>
        <v>1.1867923762379318</v>
      </c>
      <c r="L128">
        <f t="shared" si="22"/>
        <v>1.4874949563266191</v>
      </c>
      <c r="M128">
        <f t="shared" si="23"/>
        <v>0.2925306163062007</v>
      </c>
      <c r="N128">
        <f t="shared" si="24"/>
        <v>16.760769692706159</v>
      </c>
      <c r="O128">
        <f t="shared" si="25"/>
        <v>0</v>
      </c>
      <c r="P128">
        <f t="shared" si="19"/>
        <v>16.760769692706159</v>
      </c>
      <c r="Q128">
        <f t="shared" si="26"/>
        <v>-8.5395159265684473E-2</v>
      </c>
      <c r="W128">
        <v>123</v>
      </c>
      <c r="X128">
        <f t="shared" si="20"/>
        <v>2.5625</v>
      </c>
      <c r="Y128">
        <v>0</v>
      </c>
      <c r="Z128">
        <f t="shared" si="27"/>
        <v>-1.6068150088868294E-5</v>
      </c>
    </row>
    <row r="129" spans="5:26" x14ac:dyDescent="0.4">
      <c r="E129">
        <v>360.06360000000001</v>
      </c>
      <c r="F129">
        <f t="shared" si="14"/>
        <v>4.7132215024378914E-2</v>
      </c>
      <c r="G129">
        <f t="shared" si="15"/>
        <v>1.4232723606775743E-2</v>
      </c>
      <c r="H129">
        <f t="shared" si="16"/>
        <v>-5.1153086576152806E-3</v>
      </c>
      <c r="I129">
        <f t="shared" si="17"/>
        <v>1.4503766129471463E-2</v>
      </c>
      <c r="J129">
        <f t="shared" si="18"/>
        <v>-1.0861734764357228E-2</v>
      </c>
      <c r="K129">
        <f t="shared" si="21"/>
        <v>1.1980958592403488</v>
      </c>
      <c r="L129">
        <f t="shared" si="22"/>
        <v>1.5698313439311584</v>
      </c>
      <c r="M129">
        <f t="shared" si="23"/>
        <v>0.29776220723597469</v>
      </c>
      <c r="N129">
        <f t="shared" si="24"/>
        <v>17.060517773121131</v>
      </c>
      <c r="O129">
        <f t="shared" si="25"/>
        <v>0</v>
      </c>
      <c r="P129">
        <f t="shared" si="19"/>
        <v>17.060517773121131</v>
      </c>
      <c r="Q129">
        <f t="shared" si="26"/>
        <v>-8.1175521263917416E-2</v>
      </c>
      <c r="W129">
        <v>124</v>
      </c>
      <c r="X129">
        <f t="shared" si="20"/>
        <v>2.5833333333333335</v>
      </c>
      <c r="Y129">
        <v>0</v>
      </c>
      <c r="Z129">
        <f t="shared" si="27"/>
        <v>-1.975902716454985E-5</v>
      </c>
    </row>
    <row r="130" spans="5:26" x14ac:dyDescent="0.4">
      <c r="E130">
        <v>370.62150000000003</v>
      </c>
      <c r="F130">
        <f t="shared" si="14"/>
        <v>4.8514240902601237E-2</v>
      </c>
      <c r="G130">
        <f t="shared" si="15"/>
        <v>1.4124108402395863E-2</v>
      </c>
      <c r="H130">
        <f t="shared" si="16"/>
        <v>-5.2708071482267665E-3</v>
      </c>
      <c r="I130">
        <f t="shared" si="17"/>
        <v>1.4411266503089104E-2</v>
      </c>
      <c r="J130">
        <f t="shared" si="18"/>
        <v>-1.1185210256953765E-2</v>
      </c>
      <c r="K130">
        <f t="shared" si="21"/>
        <v>1.210081489858611</v>
      </c>
      <c r="L130">
        <f t="shared" si="22"/>
        <v>1.6562923551596507</v>
      </c>
      <c r="M130">
        <f t="shared" si="23"/>
        <v>0.30285167374672728</v>
      </c>
      <c r="N130">
        <f t="shared" si="24"/>
        <v>17.352122724160427</v>
      </c>
      <c r="O130">
        <f t="shared" si="25"/>
        <v>0</v>
      </c>
      <c r="P130">
        <f t="shared" si="19"/>
        <v>17.352122724160427</v>
      </c>
      <c r="Q130">
        <f t="shared" si="26"/>
        <v>-7.6721104849158797E-2</v>
      </c>
      <c r="W130">
        <v>125</v>
      </c>
      <c r="X130">
        <f t="shared" si="20"/>
        <v>2.6041666666666665</v>
      </c>
      <c r="Y130">
        <v>0</v>
      </c>
      <c r="Z130">
        <f t="shared" si="27"/>
        <v>-2.2679751031898697E-5</v>
      </c>
    </row>
    <row r="131" spans="5:26" x14ac:dyDescent="0.4">
      <c r="E131">
        <v>381.48899999999998</v>
      </c>
      <c r="F131">
        <f t="shared" si="14"/>
        <v>4.9936793326054857E-2</v>
      </c>
      <c r="G131">
        <f t="shared" si="15"/>
        <v>1.4009049241920812E-2</v>
      </c>
      <c r="H131">
        <f t="shared" si="16"/>
        <v>-5.4313637309149065E-3</v>
      </c>
      <c r="I131">
        <f t="shared" si="17"/>
        <v>1.4313280347171831E-2</v>
      </c>
      <c r="J131">
        <f t="shared" si="18"/>
        <v>-1.151862239548726E-2</v>
      </c>
      <c r="K131">
        <f t="shared" si="21"/>
        <v>1.2227882601713904</v>
      </c>
      <c r="L131">
        <f t="shared" si="22"/>
        <v>1.7470252094019472</v>
      </c>
      <c r="M131">
        <f t="shared" si="23"/>
        <v>0.30776940509395967</v>
      </c>
      <c r="N131">
        <f t="shared" si="24"/>
        <v>17.63388797513603</v>
      </c>
      <c r="O131">
        <f t="shared" si="25"/>
        <v>0</v>
      </c>
      <c r="P131">
        <f t="shared" si="19"/>
        <v>17.63388797513603</v>
      </c>
      <c r="Q131">
        <f t="shared" si="26"/>
        <v>-7.2020359117553431E-2</v>
      </c>
      <c r="W131">
        <v>126</v>
      </c>
      <c r="X131">
        <f t="shared" si="20"/>
        <v>2.625</v>
      </c>
      <c r="Y131">
        <v>0</v>
      </c>
      <c r="Z131">
        <f t="shared" si="27"/>
        <v>-2.4877897819243365E-5</v>
      </c>
    </row>
    <row r="132" spans="5:26" x14ac:dyDescent="0.4">
      <c r="E132">
        <v>392.67520000000002</v>
      </c>
      <c r="F132">
        <f t="shared" si="14"/>
        <v>5.1401063481954279E-2</v>
      </c>
      <c r="G132">
        <f t="shared" si="15"/>
        <v>1.3887164795786E-2</v>
      </c>
      <c r="H132">
        <f t="shared" si="16"/>
        <v>-5.5971721099887656E-3</v>
      </c>
      <c r="I132">
        <f t="shared" si="17"/>
        <v>1.4209483150822488E-2</v>
      </c>
      <c r="J132">
        <f t="shared" si="18"/>
        <v>-1.1862304010580638E-2</v>
      </c>
      <c r="K132">
        <f t="shared" si="21"/>
        <v>1.2362565870940501</v>
      </c>
      <c r="L132">
        <f t="shared" si="22"/>
        <v>1.8421723728889643</v>
      </c>
      <c r="M132">
        <f t="shared" si="23"/>
        <v>0.31248281723421978</v>
      </c>
      <c r="N132">
        <f t="shared" si="24"/>
        <v>17.903946597878658</v>
      </c>
      <c r="O132">
        <f t="shared" si="25"/>
        <v>0</v>
      </c>
      <c r="P132">
        <f t="shared" si="19"/>
        <v>17.903946597878658</v>
      </c>
      <c r="Q132">
        <f t="shared" si="26"/>
        <v>-6.7061454376977081E-2</v>
      </c>
      <c r="W132">
        <v>127</v>
      </c>
      <c r="X132">
        <f t="shared" si="20"/>
        <v>2.6458333333333335</v>
      </c>
      <c r="Y132">
        <v>0</v>
      </c>
      <c r="Z132">
        <f t="shared" si="27"/>
        <v>-2.6406811950492515E-5</v>
      </c>
    </row>
    <row r="133" spans="5:26" x14ac:dyDescent="0.4">
      <c r="E133">
        <v>404.18939999999998</v>
      </c>
      <c r="F133">
        <f t="shared" ref="F133:F196" si="28">2*PI()*E133/$B$8</f>
        <v>5.290826873745276E-2</v>
      </c>
      <c r="G133">
        <f t="shared" ref="G133:G196" si="29">1+SUM(a1_*COS(F133),a2_*COS(2*F133))</f>
        <v>1.375805207209424E-2</v>
      </c>
      <c r="H133">
        <f t="shared" ref="H133:H196" si="30">SUM(a1_*SIN(F133),a2_*SIN(2*F133))</f>
        <v>-5.7684347501350541E-3</v>
      </c>
      <c r="I133">
        <f t="shared" ref="I133:I196" si="31">SUM(b0_,b1_*COS(F133),b2_*COS(2*F133))</f>
        <v>1.4099531988901237E-2</v>
      </c>
      <c r="J133">
        <f t="shared" ref="J133:J196" si="32">SUM(b1_*SIN(F133),b2_*SIN(2*F133))</f>
        <v>-1.2216599323983404E-2</v>
      </c>
      <c r="K133">
        <f t="shared" si="21"/>
        <v>1.2505281436203706</v>
      </c>
      <c r="L133">
        <f t="shared" si="22"/>
        <v>1.9418694028416508</v>
      </c>
      <c r="M133">
        <f t="shared" si="23"/>
        <v>0.31695613520155108</v>
      </c>
      <c r="N133">
        <f t="shared" si="24"/>
        <v>18.160248837826781</v>
      </c>
      <c r="O133">
        <f t="shared" si="25"/>
        <v>0</v>
      </c>
      <c r="P133">
        <f t="shared" ref="P133:P196" si="33">N133+O133</f>
        <v>18.160248837826781</v>
      </c>
      <c r="Q133">
        <f t="shared" si="26"/>
        <v>-6.1832404033503638E-2</v>
      </c>
      <c r="W133">
        <v>128</v>
      </c>
      <c r="X133">
        <f t="shared" ref="X133:X196" si="34">W133/Fs*1000</f>
        <v>2.6666666666666665</v>
      </c>
      <c r="Y133">
        <v>0</v>
      </c>
      <c r="Z133">
        <f t="shared" si="27"/>
        <v>-2.732404172206481E-5</v>
      </c>
    </row>
    <row r="134" spans="5:26" x14ac:dyDescent="0.4">
      <c r="E134">
        <v>416.0412</v>
      </c>
      <c r="F134">
        <f t="shared" si="28"/>
        <v>5.4459665729611743E-2</v>
      </c>
      <c r="G134">
        <f t="shared" si="29"/>
        <v>1.3621284148327306E-2</v>
      </c>
      <c r="H134">
        <f t="shared" si="30"/>
        <v>-5.9453648903605022E-3</v>
      </c>
      <c r="I134">
        <f t="shared" si="31"/>
        <v>1.3983063594735445E-2</v>
      </c>
      <c r="J134">
        <f t="shared" si="32"/>
        <v>-1.2581867502182695E-2</v>
      </c>
      <c r="K134">
        <f t="shared" ref="K134:K197" si="35">SQRT((I134^2+J134^2)/(G134^2+H134^2))</f>
        <v>1.2656457494566806</v>
      </c>
      <c r="L134">
        <f t="shared" ref="L134:L197" si="36">20*LOG10(K134)</f>
        <v>2.0462432986959724</v>
      </c>
      <c r="M134">
        <f t="shared" ref="M134:M197" si="37">ATAN2(J134,I134)-ATAN2(H134,G134)</f>
        <v>0.32115020521194637</v>
      </c>
      <c r="N134">
        <f t="shared" ref="N134:N197" si="38">DEGREES(M134)</f>
        <v>18.400551348404822</v>
      </c>
      <c r="O134">
        <f t="shared" si="25"/>
        <v>0</v>
      </c>
      <c r="P134">
        <f t="shared" si="33"/>
        <v>18.400551348404822</v>
      </c>
      <c r="Q134">
        <f t="shared" si="26"/>
        <v>-5.6321147321747554E-2</v>
      </c>
      <c r="W134">
        <v>129</v>
      </c>
      <c r="X134">
        <f t="shared" si="34"/>
        <v>2.6875</v>
      </c>
      <c r="Y134">
        <v>0</v>
      </c>
      <c r="Z134">
        <f t="shared" si="27"/>
        <v>-2.7689899291398969E-5</v>
      </c>
    </row>
    <row r="135" spans="5:26" x14ac:dyDescent="0.4">
      <c r="E135">
        <v>428.24059999999997</v>
      </c>
      <c r="F135">
        <f t="shared" si="28"/>
        <v>5.6056563455370217E-2</v>
      </c>
      <c r="G135">
        <f t="shared" si="29"/>
        <v>1.347640765389635E-2</v>
      </c>
      <c r="H135">
        <f t="shared" si="30"/>
        <v>-6.1281886363036969E-3</v>
      </c>
      <c r="I135">
        <f t="shared" si="31"/>
        <v>1.3859692221287245E-2</v>
      </c>
      <c r="J135">
        <f t="shared" si="32"/>
        <v>-1.2958486280946022E-2</v>
      </c>
      <c r="K135">
        <f t="shared" si="35"/>
        <v>1.281653196630506</v>
      </c>
      <c r="L135">
        <f t="shared" si="36"/>
        <v>2.1554105010769438</v>
      </c>
      <c r="M135">
        <f t="shared" si="37"/>
        <v>0.32502228385345444</v>
      </c>
      <c r="N135">
        <f t="shared" si="38"/>
        <v>18.622405112505984</v>
      </c>
      <c r="O135">
        <f t="shared" ref="O135:O198" si="39">IF((N135-N134)&gt;180,O134-360,IF((N135-N134)&lt;(-180),O134+360,O134))</f>
        <v>0</v>
      </c>
      <c r="P135">
        <f t="shared" si="33"/>
        <v>18.622405112505984</v>
      </c>
      <c r="Q135">
        <f t="shared" ref="Q135:Q198" si="40">-(P135-P134)/((E135-E134)*360)*1000</f>
        <v>-5.0515636493316335E-2</v>
      </c>
      <c r="W135">
        <v>130</v>
      </c>
      <c r="X135">
        <f t="shared" si="34"/>
        <v>2.7083333333333335</v>
      </c>
      <c r="Y135">
        <v>0</v>
      </c>
      <c r="Z135">
        <f t="shared" ref="Z135:Z198" si="41" xml:space="preserve"> b0_*Y135 + b1_*Y134 + b2_*Y133 - a1_*Z134 - a2_*Z133</f>
        <v>-2.7566152941407186E-5</v>
      </c>
    </row>
    <row r="136" spans="5:26" x14ac:dyDescent="0.4">
      <c r="E136">
        <v>440.79770000000002</v>
      </c>
      <c r="F136">
        <f t="shared" si="28"/>
        <v>5.770028400163657E-2</v>
      </c>
      <c r="G136">
        <f t="shared" si="29"/>
        <v>1.3322944940624359E-2</v>
      </c>
      <c r="H136">
        <f t="shared" si="30"/>
        <v>-6.3171411099424563E-3</v>
      </c>
      <c r="I136">
        <f t="shared" si="31"/>
        <v>1.3729011495012822E-2</v>
      </c>
      <c r="J136">
        <f t="shared" si="32"/>
        <v>-1.3346843288078919E-2</v>
      </c>
      <c r="K136">
        <f t="shared" si="35"/>
        <v>1.2985944430798451</v>
      </c>
      <c r="L136">
        <f t="shared" si="36"/>
        <v>2.2694708023237893</v>
      </c>
      <c r="M136">
        <f t="shared" si="37"/>
        <v>0.32852570120438163</v>
      </c>
      <c r="N136">
        <f t="shared" si="38"/>
        <v>18.823136140587014</v>
      </c>
      <c r="O136">
        <f t="shared" si="39"/>
        <v>0</v>
      </c>
      <c r="P136">
        <f t="shared" si="33"/>
        <v>18.823136140587014</v>
      </c>
      <c r="Q136">
        <f t="shared" si="40"/>
        <v>-4.4404057394937572E-2</v>
      </c>
      <c r="W136">
        <v>131</v>
      </c>
      <c r="X136">
        <f t="shared" si="34"/>
        <v>2.7291666666666665</v>
      </c>
      <c r="Y136">
        <v>0</v>
      </c>
      <c r="Z136">
        <f t="shared" si="41"/>
        <v>-2.7014856395963536E-5</v>
      </c>
    </row>
    <row r="137" spans="5:26" x14ac:dyDescent="0.4">
      <c r="E137">
        <v>453.72289999999998</v>
      </c>
      <c r="F137">
        <f t="shared" si="28"/>
        <v>5.9392188725227349E-2</v>
      </c>
      <c r="G137">
        <f t="shared" si="29"/>
        <v>1.3160390446301018E-2</v>
      </c>
      <c r="H137">
        <f t="shared" si="30"/>
        <v>-6.512470113230473E-3</v>
      </c>
      <c r="I137">
        <f t="shared" si="31"/>
        <v>1.3590591325347234E-2</v>
      </c>
      <c r="J137">
        <f t="shared" si="32"/>
        <v>-1.3747342820936023E-2</v>
      </c>
      <c r="K137">
        <f t="shared" si="35"/>
        <v>1.3165133093703874</v>
      </c>
      <c r="L137">
        <f t="shared" si="36"/>
        <v>2.3885050798086844</v>
      </c>
      <c r="M137">
        <f t="shared" si="37"/>
        <v>0.3316097115875638</v>
      </c>
      <c r="N137">
        <f t="shared" si="38"/>
        <v>18.999836919517875</v>
      </c>
      <c r="O137">
        <f t="shared" si="39"/>
        <v>0</v>
      </c>
      <c r="P137">
        <f t="shared" si="33"/>
        <v>18.999836919517875</v>
      </c>
      <c r="Q137">
        <f t="shared" si="40"/>
        <v>-3.7975079459518786E-2</v>
      </c>
      <c r="W137">
        <v>132</v>
      </c>
      <c r="X137">
        <f t="shared" si="34"/>
        <v>2.75</v>
      </c>
      <c r="Y137">
        <v>0</v>
      </c>
      <c r="Z137">
        <f t="shared" si="41"/>
        <v>-2.6097317174558506E-5</v>
      </c>
    </row>
    <row r="138" spans="5:26" x14ac:dyDescent="0.4">
      <c r="E138">
        <v>467.02719999999999</v>
      </c>
      <c r="F138">
        <f t="shared" si="28"/>
        <v>6.1133717522775459E-2</v>
      </c>
      <c r="G138">
        <f t="shared" si="29"/>
        <v>1.2988205267024377E-2</v>
      </c>
      <c r="H138">
        <f t="shared" si="30"/>
        <v>-6.714441446692393E-3</v>
      </c>
      <c r="I138">
        <f t="shared" si="31"/>
        <v>1.3443973289939182E-2</v>
      </c>
      <c r="J138">
        <f t="shared" si="32"/>
        <v>-1.4160415852620623E-2</v>
      </c>
      <c r="K138">
        <f t="shared" si="35"/>
        <v>1.3354532016547618</v>
      </c>
      <c r="L138">
        <f t="shared" si="36"/>
        <v>2.5125734724685813</v>
      </c>
      <c r="M138">
        <f t="shared" si="37"/>
        <v>0.33421933091949674</v>
      </c>
      <c r="N138">
        <f t="shared" si="38"/>
        <v>19.149357093373382</v>
      </c>
      <c r="O138">
        <f t="shared" si="39"/>
        <v>0</v>
      </c>
      <c r="P138">
        <f t="shared" si="33"/>
        <v>19.149357093373382</v>
      </c>
      <c r="Q138">
        <f t="shared" si="40"/>
        <v>-3.1218013444171893E-2</v>
      </c>
      <c r="W138">
        <v>133</v>
      </c>
      <c r="X138">
        <f t="shared" si="34"/>
        <v>2.7708333333333335</v>
      </c>
      <c r="Y138">
        <v>0</v>
      </c>
      <c r="Z138">
        <f t="shared" si="41"/>
        <v>-2.4873203497273171E-5</v>
      </c>
    </row>
    <row r="139" spans="5:26" x14ac:dyDescent="0.4">
      <c r="E139">
        <v>480.72160000000002</v>
      </c>
      <c r="F139">
        <f t="shared" si="28"/>
        <v>6.2926310290913806E-2</v>
      </c>
      <c r="G139">
        <f t="shared" si="29"/>
        <v>1.2805823135893069E-2</v>
      </c>
      <c r="H139">
        <f t="shared" si="30"/>
        <v>-6.9233306649967297E-3</v>
      </c>
      <c r="I139">
        <f t="shared" si="31"/>
        <v>1.3288675733538868E-2</v>
      </c>
      <c r="J139">
        <f t="shared" si="32"/>
        <v>-1.4586502185223019E-2</v>
      </c>
      <c r="K139">
        <f t="shared" si="35"/>
        <v>1.3554553727872469</v>
      </c>
      <c r="L139">
        <f t="shared" si="36"/>
        <v>2.6417044675252899</v>
      </c>
      <c r="M139">
        <f t="shared" si="37"/>
        <v>0.33629500193262896</v>
      </c>
      <c r="N139">
        <f t="shared" si="38"/>
        <v>19.268284282083503</v>
      </c>
      <c r="O139">
        <f t="shared" si="39"/>
        <v>0</v>
      </c>
      <c r="P139">
        <f t="shared" si="33"/>
        <v>19.268284282083503</v>
      </c>
      <c r="Q139">
        <f t="shared" si="40"/>
        <v>-2.4123240300601458E-2</v>
      </c>
      <c r="W139">
        <v>134</v>
      </c>
      <c r="X139">
        <f t="shared" si="34"/>
        <v>2.7916666666666665</v>
      </c>
      <c r="Y139">
        <v>0</v>
      </c>
      <c r="Z139">
        <f t="shared" si="41"/>
        <v>-2.3399787085984354E-5</v>
      </c>
    </row>
    <row r="140" spans="5:26" x14ac:dyDescent="0.4">
      <c r="E140">
        <v>494.8175</v>
      </c>
      <c r="F140">
        <f t="shared" si="28"/>
        <v>6.4771459286152813E-2</v>
      </c>
      <c r="G140">
        <f t="shared" si="29"/>
        <v>1.2612643796829581E-2</v>
      </c>
      <c r="H140">
        <f t="shared" si="30"/>
        <v>-7.139430007193262E-3</v>
      </c>
      <c r="I140">
        <f t="shared" si="31"/>
        <v>1.3124188134400971E-2</v>
      </c>
      <c r="J140">
        <f t="shared" si="32"/>
        <v>-1.5026063645468032E-2</v>
      </c>
      <c r="K140">
        <f t="shared" si="35"/>
        <v>1.3765583276127651</v>
      </c>
      <c r="L140">
        <f t="shared" si="36"/>
        <v>2.7758923614258899</v>
      </c>
      <c r="M140">
        <f t="shared" si="37"/>
        <v>0.33777254206687557</v>
      </c>
      <c r="N140">
        <f t="shared" si="38"/>
        <v>19.352941095837025</v>
      </c>
      <c r="O140">
        <f t="shared" si="39"/>
        <v>0</v>
      </c>
      <c r="P140">
        <f t="shared" si="33"/>
        <v>19.352941095837025</v>
      </c>
      <c r="Q140">
        <f t="shared" si="40"/>
        <v>-1.6682710290368583E-2</v>
      </c>
      <c r="W140">
        <v>135</v>
      </c>
      <c r="X140">
        <f t="shared" si="34"/>
        <v>2.8125</v>
      </c>
      <c r="Y140">
        <v>0</v>
      </c>
      <c r="Z140">
        <f t="shared" si="41"/>
        <v>-2.1731317350735493E-5</v>
      </c>
    </row>
    <row r="141" spans="5:26" x14ac:dyDescent="0.4">
      <c r="E141">
        <v>509.32679999999999</v>
      </c>
      <c r="F141">
        <f t="shared" si="28"/>
        <v>6.6670722214849903E-2</v>
      </c>
      <c r="G141">
        <f t="shared" si="29"/>
        <v>1.2408029681865829E-2</v>
      </c>
      <c r="H141">
        <f t="shared" si="30"/>
        <v>-7.3630509476437372E-3</v>
      </c>
      <c r="I141">
        <f t="shared" si="31"/>
        <v>1.294996828505357E-2</v>
      </c>
      <c r="J141">
        <f t="shared" si="32"/>
        <v>-1.5479588124292412E-2</v>
      </c>
      <c r="K141">
        <f t="shared" si="35"/>
        <v>1.3987965660521693</v>
      </c>
      <c r="L141">
        <f t="shared" si="36"/>
        <v>2.9150911495181693</v>
      </c>
      <c r="M141">
        <f t="shared" si="37"/>
        <v>0.33858302871480728</v>
      </c>
      <c r="N141">
        <f t="shared" si="38"/>
        <v>19.399378560115217</v>
      </c>
      <c r="O141">
        <f t="shared" si="39"/>
        <v>0</v>
      </c>
      <c r="P141">
        <f t="shared" si="33"/>
        <v>19.399378560115217</v>
      </c>
      <c r="Q141">
        <f t="shared" si="40"/>
        <v>-8.8903638582365132E-3</v>
      </c>
      <c r="W141">
        <v>136</v>
      </c>
      <c r="X141">
        <f t="shared" si="34"/>
        <v>2.8333333333333335</v>
      </c>
      <c r="Y141">
        <v>0</v>
      </c>
      <c r="Z141">
        <f t="shared" si="41"/>
        <v>-1.9918520893502527E-5</v>
      </c>
    </row>
    <row r="142" spans="5:26" x14ac:dyDescent="0.4">
      <c r="E142">
        <v>524.26149999999996</v>
      </c>
      <c r="F142">
        <f t="shared" si="28"/>
        <v>6.8625669873331879E-2</v>
      </c>
      <c r="G142">
        <f t="shared" si="29"/>
        <v>1.2191309611865431E-2</v>
      </c>
      <c r="H142">
        <f t="shared" si="30"/>
        <v>-7.5945191172025334E-3</v>
      </c>
      <c r="I142">
        <f t="shared" si="31"/>
        <v>1.2765445454434143E-2</v>
      </c>
      <c r="J142">
        <f t="shared" si="32"/>
        <v>-1.5947578056773368E-2</v>
      </c>
      <c r="K142">
        <f t="shared" si="35"/>
        <v>1.4221982169288709</v>
      </c>
      <c r="L142">
        <f t="shared" si="36"/>
        <v>3.0592025962180411</v>
      </c>
      <c r="M142">
        <f t="shared" si="37"/>
        <v>0.3386527395876282</v>
      </c>
      <c r="N142">
        <f t="shared" si="38"/>
        <v>19.40337269891403</v>
      </c>
      <c r="O142">
        <f t="shared" si="39"/>
        <v>0</v>
      </c>
      <c r="P142">
        <f t="shared" si="33"/>
        <v>19.40337269891403</v>
      </c>
      <c r="Q142">
        <f t="shared" si="40"/>
        <v>-7.4288937820663555E-4</v>
      </c>
      <c r="W142">
        <v>137</v>
      </c>
      <c r="X142">
        <f t="shared" si="34"/>
        <v>2.854166666666667</v>
      </c>
      <c r="Y142">
        <v>0</v>
      </c>
      <c r="Z142">
        <f t="shared" si="41"/>
        <v>-1.8008218993313312E-5</v>
      </c>
    </row>
    <row r="143" spans="5:26" x14ac:dyDescent="0.4">
      <c r="E143">
        <v>539.63409999999999</v>
      </c>
      <c r="F143">
        <f t="shared" si="28"/>
        <v>7.0637938507772488E-2</v>
      </c>
      <c r="G143">
        <f t="shared" si="29"/>
        <v>1.1961771297647972E-2</v>
      </c>
      <c r="H143">
        <f t="shared" si="30"/>
        <v>-7.8341816122293462E-3</v>
      </c>
      <c r="I143">
        <f t="shared" si="31"/>
        <v>1.2570014015327091E-2</v>
      </c>
      <c r="J143">
        <f t="shared" si="32"/>
        <v>-1.643056396055341E-2</v>
      </c>
      <c r="K143">
        <f t="shared" si="35"/>
        <v>1.4467834908462123</v>
      </c>
      <c r="L143">
        <f t="shared" si="36"/>
        <v>3.2080708882265609</v>
      </c>
      <c r="M143">
        <f t="shared" si="37"/>
        <v>0.33790326312408192</v>
      </c>
      <c r="N143">
        <f t="shared" si="38"/>
        <v>19.360430860708437</v>
      </c>
      <c r="O143">
        <f t="shared" si="39"/>
        <v>0</v>
      </c>
      <c r="P143">
        <f t="shared" si="33"/>
        <v>19.360430860708437</v>
      </c>
      <c r="Q143">
        <f t="shared" si="40"/>
        <v>7.7594475823493927E-3</v>
      </c>
      <c r="W143">
        <v>138</v>
      </c>
      <c r="X143">
        <f t="shared" si="34"/>
        <v>2.875</v>
      </c>
      <c r="Y143">
        <v>0</v>
      </c>
      <c r="Z143">
        <f t="shared" si="41"/>
        <v>-1.6043054741825871E-5</v>
      </c>
    </row>
    <row r="144" spans="5:26" x14ac:dyDescent="0.4">
      <c r="E144">
        <v>555.45749999999998</v>
      </c>
      <c r="F144">
        <f t="shared" si="28"/>
        <v>7.2709216724223022E-2</v>
      </c>
      <c r="G144">
        <f t="shared" si="29"/>
        <v>1.1718660542470172E-2</v>
      </c>
      <c r="H144">
        <f t="shared" si="30"/>
        <v>-8.0824067538427247E-3</v>
      </c>
      <c r="I144">
        <f t="shared" si="31"/>
        <v>1.2363032779474814E-2</v>
      </c>
      <c r="J144">
        <f t="shared" si="32"/>
        <v>-1.6929102487014014E-2</v>
      </c>
      <c r="K144">
        <f t="shared" si="35"/>
        <v>1.4725619381269577</v>
      </c>
      <c r="L144">
        <f t="shared" si="36"/>
        <v>3.3614714181951486</v>
      </c>
      <c r="M144">
        <f t="shared" si="37"/>
        <v>0.33625168664880478</v>
      </c>
      <c r="N144">
        <f t="shared" si="38"/>
        <v>19.265802499131965</v>
      </c>
      <c r="O144">
        <f t="shared" si="39"/>
        <v>0</v>
      </c>
      <c r="P144">
        <f t="shared" si="33"/>
        <v>19.265802499131965</v>
      </c>
      <c r="Q144">
        <f t="shared" si="40"/>
        <v>1.6611888717636199E-2</v>
      </c>
      <c r="W144">
        <v>139</v>
      </c>
      <c r="X144">
        <f t="shared" si="34"/>
        <v>2.895833333333333</v>
      </c>
      <c r="Y144">
        <v>0</v>
      </c>
      <c r="Z144">
        <f t="shared" si="41"/>
        <v>-1.4061320759469756E-5</v>
      </c>
    </row>
    <row r="145" spans="5:26" x14ac:dyDescent="0.4">
      <c r="E145">
        <v>571.74490000000003</v>
      </c>
      <c r="F145">
        <f t="shared" si="28"/>
        <v>7.484123239864296E-2</v>
      </c>
      <c r="G145">
        <f t="shared" si="29"/>
        <v>1.1461180603863363E-2</v>
      </c>
      <c r="H145">
        <f t="shared" si="30"/>
        <v>-8.3395839038214736E-3</v>
      </c>
      <c r="I145">
        <f t="shared" si="31"/>
        <v>1.2143824469930231E-2</v>
      </c>
      <c r="J145">
        <f t="shared" si="32"/>
        <v>-1.7443774523675931E-2</v>
      </c>
      <c r="K145">
        <f t="shared" si="35"/>
        <v>1.4995291803826005</v>
      </c>
      <c r="L145">
        <f t="shared" si="36"/>
        <v>3.5190984283308886</v>
      </c>
      <c r="M145">
        <f t="shared" si="37"/>
        <v>0.33361099554380402</v>
      </c>
      <c r="N145">
        <f t="shared" si="38"/>
        <v>19.114502043817684</v>
      </c>
      <c r="O145">
        <f t="shared" si="39"/>
        <v>0</v>
      </c>
      <c r="P145">
        <f t="shared" si="33"/>
        <v>19.114502043817684</v>
      </c>
      <c r="Q145">
        <f t="shared" si="40"/>
        <v>2.5803936941419088E-2</v>
      </c>
      <c r="W145">
        <v>140</v>
      </c>
      <c r="X145">
        <f t="shared" si="34"/>
        <v>2.916666666666667</v>
      </c>
      <c r="Y145">
        <v>0</v>
      </c>
      <c r="Z145">
        <f t="shared" si="41"/>
        <v>-1.2096877919585705E-5</v>
      </c>
    </row>
    <row r="146" spans="5:26" x14ac:dyDescent="0.4">
      <c r="E146">
        <v>588.50980000000004</v>
      </c>
      <c r="F146">
        <f t="shared" si="28"/>
        <v>7.7035752676899938E-2</v>
      </c>
      <c r="G146">
        <f t="shared" si="29"/>
        <v>1.1188490088660741E-2</v>
      </c>
      <c r="H146">
        <f t="shared" si="30"/>
        <v>-8.6061249298070297E-3</v>
      </c>
      <c r="I146">
        <f t="shared" si="31"/>
        <v>1.1911673946387369E-2</v>
      </c>
      <c r="J146">
        <f t="shared" si="32"/>
        <v>-1.7975186520121977E-2</v>
      </c>
      <c r="K146">
        <f t="shared" si="35"/>
        <v>1.5276632450443806</v>
      </c>
      <c r="L146">
        <f t="shared" si="36"/>
        <v>3.6805525960838645</v>
      </c>
      <c r="M146">
        <f t="shared" si="37"/>
        <v>0.32989071201642783</v>
      </c>
      <c r="N146">
        <f t="shared" si="38"/>
        <v>18.901345499106988</v>
      </c>
      <c r="O146">
        <f t="shared" si="39"/>
        <v>0</v>
      </c>
      <c r="P146">
        <f t="shared" si="33"/>
        <v>18.901345499106988</v>
      </c>
      <c r="Q146">
        <f t="shared" si="40"/>
        <v>3.5317926923826903E-2</v>
      </c>
      <c r="W146">
        <v>141</v>
      </c>
      <c r="X146">
        <f t="shared" si="34"/>
        <v>2.9375</v>
      </c>
      <c r="Y146">
        <v>0</v>
      </c>
      <c r="Z146">
        <f t="shared" si="41"/>
        <v>-1.0179155220741051E-5</v>
      </c>
    </row>
    <row r="147" spans="5:26" x14ac:dyDescent="0.4">
      <c r="E147">
        <v>605.76639999999998</v>
      </c>
      <c r="F147">
        <f t="shared" si="28"/>
        <v>7.9294636334647325E-2</v>
      </c>
      <c r="G147">
        <f t="shared" si="29"/>
        <v>1.0899693981234138E-2</v>
      </c>
      <c r="H147">
        <f t="shared" si="30"/>
        <v>-8.8824722207879181E-3</v>
      </c>
      <c r="I147">
        <f t="shared" si="31"/>
        <v>1.1665820587012488E-2</v>
      </c>
      <c r="J147">
        <f t="shared" si="32"/>
        <v>-1.8523984665703153E-2</v>
      </c>
      <c r="K147">
        <f t="shared" si="35"/>
        <v>1.5569210087415597</v>
      </c>
      <c r="L147">
        <f t="shared" si="36"/>
        <v>3.8453315790708444</v>
      </c>
      <c r="M147">
        <f t="shared" si="37"/>
        <v>0.32499769633048592</v>
      </c>
      <c r="N147">
        <f t="shared" si="38"/>
        <v>18.620996351211204</v>
      </c>
      <c r="O147">
        <f t="shared" si="39"/>
        <v>0</v>
      </c>
      <c r="P147">
        <f t="shared" si="33"/>
        <v>18.620996351211204</v>
      </c>
      <c r="Q147">
        <f t="shared" si="40"/>
        <v>4.5127524138233885E-2</v>
      </c>
      <c r="W147">
        <v>142</v>
      </c>
      <c r="X147">
        <f t="shared" si="34"/>
        <v>2.958333333333333</v>
      </c>
      <c r="Y147">
        <v>0</v>
      </c>
      <c r="Z147">
        <f t="shared" si="41"/>
        <v>-8.3332208537379684E-6</v>
      </c>
    </row>
    <row r="148" spans="5:26" x14ac:dyDescent="0.4">
      <c r="E148">
        <v>623.52890000000002</v>
      </c>
      <c r="F148">
        <f t="shared" si="28"/>
        <v>8.1619742147538532E-2</v>
      </c>
      <c r="G148">
        <f t="shared" si="29"/>
        <v>1.059385262835788E-2</v>
      </c>
      <c r="H148">
        <f t="shared" si="30"/>
        <v>-9.1690893149498631E-3</v>
      </c>
      <c r="I148">
        <f t="shared" si="31"/>
        <v>1.1405465959653527E-2</v>
      </c>
      <c r="J148">
        <f t="shared" si="32"/>
        <v>-1.909083429090469E-2</v>
      </c>
      <c r="K148">
        <f t="shared" si="35"/>
        <v>1.5872322174650293</v>
      </c>
      <c r="L148">
        <f t="shared" si="36"/>
        <v>4.0128094032242396</v>
      </c>
      <c r="M148">
        <f t="shared" si="37"/>
        <v>0.31883756300982347</v>
      </c>
      <c r="N148">
        <f t="shared" si="38"/>
        <v>18.268046710699338</v>
      </c>
      <c r="O148">
        <f t="shared" si="39"/>
        <v>0</v>
      </c>
      <c r="P148">
        <f t="shared" si="33"/>
        <v>18.268046710699338</v>
      </c>
      <c r="Q148">
        <f t="shared" si="40"/>
        <v>5.519581523369544E-2</v>
      </c>
      <c r="W148">
        <v>143</v>
      </c>
      <c r="X148">
        <f t="shared" si="34"/>
        <v>2.979166666666667</v>
      </c>
      <c r="Y148">
        <v>0</v>
      </c>
      <c r="Z148">
        <f t="shared" si="41"/>
        <v>-6.5799145875218553E-6</v>
      </c>
    </row>
    <row r="149" spans="5:26" x14ac:dyDescent="0.4">
      <c r="E149">
        <v>641.81230000000005</v>
      </c>
      <c r="F149">
        <f t="shared" si="28"/>
        <v>8.401303361098203E-2</v>
      </c>
      <c r="G149">
        <f t="shared" si="29"/>
        <v>1.0269965728612829E-2</v>
      </c>
      <c r="H149">
        <f t="shared" si="30"/>
        <v>-9.4664756515000781E-3</v>
      </c>
      <c r="I149">
        <f t="shared" si="31"/>
        <v>1.1129760216879614E-2</v>
      </c>
      <c r="J149">
        <f t="shared" si="32"/>
        <v>-1.9676447065149205E-2</v>
      </c>
      <c r="K149">
        <f t="shared" si="35"/>
        <v>1.6184955283404683</v>
      </c>
      <c r="L149">
        <f t="shared" si="36"/>
        <v>4.1822300769993044</v>
      </c>
      <c r="M149">
        <f t="shared" si="37"/>
        <v>0.31131611751890365</v>
      </c>
      <c r="N149">
        <f t="shared" si="38"/>
        <v>17.837099628231929</v>
      </c>
      <c r="O149">
        <f t="shared" si="39"/>
        <v>0</v>
      </c>
      <c r="P149">
        <f t="shared" si="33"/>
        <v>17.837099628231929</v>
      </c>
      <c r="Q149">
        <f t="shared" si="40"/>
        <v>6.5473338059449188E-2</v>
      </c>
      <c r="W149">
        <v>144</v>
      </c>
      <c r="X149">
        <f t="shared" si="34"/>
        <v>3</v>
      </c>
      <c r="Y149">
        <v>0</v>
      </c>
      <c r="Z149">
        <f t="shared" si="41"/>
        <v>-4.9360318249682477E-6</v>
      </c>
    </row>
    <row r="150" spans="5:26" x14ac:dyDescent="0.4">
      <c r="E150">
        <v>660.6318</v>
      </c>
      <c r="F150">
        <f t="shared" si="28"/>
        <v>8.6476500400325076E-2</v>
      </c>
      <c r="G150">
        <f t="shared" si="29"/>
        <v>9.9269796989297499E-3</v>
      </c>
      <c r="H150">
        <f t="shared" si="30"/>
        <v>-9.7751590547583977E-3</v>
      </c>
      <c r="I150">
        <f t="shared" si="31"/>
        <v>1.0837808395117943E-2</v>
      </c>
      <c r="J150">
        <f t="shared" si="32"/>
        <v>-2.0281563808864894E-2</v>
      </c>
      <c r="K150">
        <f t="shared" si="35"/>
        <v>1.6505718033923247</v>
      </c>
      <c r="L150">
        <f t="shared" si="36"/>
        <v>4.3526884362624134</v>
      </c>
      <c r="M150">
        <f t="shared" si="37"/>
        <v>0.30234168431683228</v>
      </c>
      <c r="N150">
        <f t="shared" si="38"/>
        <v>17.322902482231161</v>
      </c>
      <c r="O150">
        <f t="shared" si="39"/>
        <v>0</v>
      </c>
      <c r="P150">
        <f t="shared" si="33"/>
        <v>17.322902482231161</v>
      </c>
      <c r="Q150">
        <f t="shared" si="40"/>
        <v>7.5896033664958867E-2</v>
      </c>
      <c r="W150">
        <v>145</v>
      </c>
      <c r="X150">
        <f t="shared" si="34"/>
        <v>3.0208333333333335</v>
      </c>
      <c r="Y150">
        <v>0</v>
      </c>
      <c r="Z150">
        <f t="shared" si="41"/>
        <v>-3.4145500334467021E-6</v>
      </c>
    </row>
    <row r="151" spans="5:26" x14ac:dyDescent="0.4">
      <c r="E151">
        <v>680.00319999999999</v>
      </c>
      <c r="F151">
        <f t="shared" si="28"/>
        <v>8.9012210730731289E-2</v>
      </c>
      <c r="G151">
        <f t="shared" si="29"/>
        <v>9.5637777548329694E-3</v>
      </c>
      <c r="H151">
        <f t="shared" si="30"/>
        <v>-1.0095704528204102E-2</v>
      </c>
      <c r="I151">
        <f t="shared" si="31"/>
        <v>1.052866200190572E-2</v>
      </c>
      <c r="J151">
        <f t="shared" si="32"/>
        <v>-2.0906969375536516E-2</v>
      </c>
      <c r="K151">
        <f t="shared" si="35"/>
        <v>1.6832789671854662</v>
      </c>
      <c r="L151">
        <f t="shared" si="36"/>
        <v>4.5231219376911849</v>
      </c>
      <c r="M151">
        <f t="shared" si="37"/>
        <v>0.29182764414589535</v>
      </c>
      <c r="N151">
        <f t="shared" si="38"/>
        <v>16.720492354805469</v>
      </c>
      <c r="O151">
        <f t="shared" si="39"/>
        <v>0</v>
      </c>
      <c r="P151">
        <f t="shared" si="33"/>
        <v>16.720492354805469</v>
      </c>
      <c r="Q151">
        <f t="shared" si="40"/>
        <v>8.6383093894678104E-2</v>
      </c>
      <c r="W151">
        <v>146</v>
      </c>
      <c r="X151">
        <f t="shared" si="34"/>
        <v>3.0416666666666665</v>
      </c>
      <c r="Y151">
        <v>0</v>
      </c>
      <c r="Z151">
        <f t="shared" si="41"/>
        <v>-2.0248887148460066E-6</v>
      </c>
    </row>
    <row r="152" spans="5:26" x14ac:dyDescent="0.4">
      <c r="E152">
        <v>699.9425</v>
      </c>
      <c r="F152">
        <f t="shared" si="28"/>
        <v>9.1622258997303072E-2</v>
      </c>
      <c r="G152">
        <f t="shared" si="29"/>
        <v>9.1791842712724003E-3</v>
      </c>
      <c r="H152">
        <f t="shared" si="30"/>
        <v>-1.0428710169436861E-2</v>
      </c>
      <c r="I152">
        <f t="shared" si="31"/>
        <v>1.0201322762943166E-2</v>
      </c>
      <c r="J152">
        <f t="shared" si="32"/>
        <v>-2.1553482030394477E-2</v>
      </c>
      <c r="K152">
        <f t="shared" si="35"/>
        <v>1.7163857491030372</v>
      </c>
      <c r="L152">
        <f t="shared" si="36"/>
        <v>4.6922979998553496</v>
      </c>
      <c r="M152">
        <f t="shared" si="37"/>
        <v>0.27969592313503311</v>
      </c>
      <c r="N152">
        <f t="shared" si="38"/>
        <v>16.025395942652878</v>
      </c>
      <c r="O152">
        <f t="shared" si="39"/>
        <v>0</v>
      </c>
      <c r="P152">
        <f t="shared" si="33"/>
        <v>16.025395942652878</v>
      </c>
      <c r="Q152">
        <f t="shared" si="40"/>
        <v>9.6835062770033523E-2</v>
      </c>
      <c r="W152">
        <v>147</v>
      </c>
      <c r="X152">
        <f t="shared" si="34"/>
        <v>3.0625</v>
      </c>
      <c r="Y152">
        <v>0</v>
      </c>
      <c r="Z152">
        <f t="shared" si="41"/>
        <v>-7.7319462502418528E-7</v>
      </c>
    </row>
    <row r="153" spans="5:26" x14ac:dyDescent="0.4">
      <c r="E153">
        <v>720.46659999999997</v>
      </c>
      <c r="F153">
        <f t="shared" si="28"/>
        <v>9.430885740486733E-2</v>
      </c>
      <c r="G153">
        <f t="shared" si="29"/>
        <v>8.7719482109206437E-3</v>
      </c>
      <c r="H153">
        <f t="shared" si="30"/>
        <v>-1.077482155915413E-2</v>
      </c>
      <c r="I153">
        <f t="shared" si="31"/>
        <v>9.8547285567045506E-3</v>
      </c>
      <c r="J153">
        <f t="shared" si="32"/>
        <v>-2.2221978588570696E-2</v>
      </c>
      <c r="K153">
        <f t="shared" si="35"/>
        <v>1.7496080410686747</v>
      </c>
      <c r="L153">
        <f t="shared" si="36"/>
        <v>4.8588153203873272</v>
      </c>
      <c r="M153">
        <f t="shared" si="37"/>
        <v>0.26588047173027496</v>
      </c>
      <c r="N153">
        <f t="shared" si="38"/>
        <v>15.233828885092151</v>
      </c>
      <c r="O153">
        <f t="shared" si="39"/>
        <v>0</v>
      </c>
      <c r="P153">
        <f t="shared" si="33"/>
        <v>15.233828885092151</v>
      </c>
      <c r="Q153">
        <f t="shared" si="40"/>
        <v>0.10713246291496982</v>
      </c>
      <c r="W153">
        <v>148</v>
      </c>
      <c r="X153">
        <f t="shared" si="34"/>
        <v>3.0833333333333335</v>
      </c>
      <c r="Y153">
        <v>0</v>
      </c>
      <c r="Z153">
        <f t="shared" si="41"/>
        <v>3.3735543582691989E-7</v>
      </c>
    </row>
    <row r="154" spans="5:26" x14ac:dyDescent="0.4">
      <c r="E154">
        <v>741.5924</v>
      </c>
      <c r="F154">
        <f t="shared" si="28"/>
        <v>9.7074218158250972E-2</v>
      </c>
      <c r="G154">
        <f t="shared" si="29"/>
        <v>8.3407571953842963E-3</v>
      </c>
      <c r="H154">
        <f t="shared" si="30"/>
        <v>-1.1134719688062927E-2</v>
      </c>
      <c r="I154">
        <f t="shared" si="31"/>
        <v>9.4877654351962493E-3</v>
      </c>
      <c r="J154">
        <f t="shared" si="32"/>
        <v>-2.2913367909477372E-2</v>
      </c>
      <c r="K154">
        <f t="shared" si="35"/>
        <v>1.7826040830232237</v>
      </c>
      <c r="L154">
        <f t="shared" si="36"/>
        <v>5.0210979386460162</v>
      </c>
      <c r="M154">
        <f t="shared" si="37"/>
        <v>0.25033227637465938</v>
      </c>
      <c r="N154">
        <f t="shared" si="38"/>
        <v>14.342982912170472</v>
      </c>
      <c r="O154">
        <f t="shared" si="39"/>
        <v>0</v>
      </c>
      <c r="P154">
        <f t="shared" si="33"/>
        <v>14.342982912170472</v>
      </c>
      <c r="Q154">
        <f t="shared" si="40"/>
        <v>0.11713507403292008</v>
      </c>
      <c r="W154">
        <v>149</v>
      </c>
      <c r="X154">
        <f t="shared" si="34"/>
        <v>3.1041666666666665</v>
      </c>
      <c r="Y154">
        <v>0</v>
      </c>
      <c r="Z154">
        <f t="shared" si="41"/>
        <v>1.3062412805882893E-6</v>
      </c>
    </row>
    <row r="155" spans="5:26" x14ac:dyDescent="0.4">
      <c r="E155">
        <v>763.33770000000004</v>
      </c>
      <c r="F155">
        <f t="shared" si="28"/>
        <v>9.9920671272005393E-2</v>
      </c>
      <c r="G155">
        <f t="shared" si="29"/>
        <v>7.8842162358010448E-3</v>
      </c>
      <c r="H155">
        <f t="shared" si="30"/>
        <v>-1.1509139349209302E-2</v>
      </c>
      <c r="I155">
        <f t="shared" si="31"/>
        <v>9.0992495715539468E-3</v>
      </c>
      <c r="J155">
        <f t="shared" si="32"/>
        <v>-2.3628623119622466E-2</v>
      </c>
      <c r="K155">
        <f t="shared" si="35"/>
        <v>1.8149749480616753</v>
      </c>
      <c r="L155">
        <f t="shared" si="36"/>
        <v>5.1774126977053001</v>
      </c>
      <c r="M155">
        <f t="shared" si="37"/>
        <v>0.23302368376728655</v>
      </c>
      <c r="N155">
        <f t="shared" si="38"/>
        <v>13.351273606456671</v>
      </c>
      <c r="O155">
        <f t="shared" si="39"/>
        <v>0</v>
      </c>
      <c r="P155">
        <f t="shared" si="33"/>
        <v>13.351273606456671</v>
      </c>
      <c r="Q155">
        <f t="shared" si="40"/>
        <v>0.12668245880384357</v>
      </c>
      <c r="W155">
        <v>150</v>
      </c>
      <c r="X155">
        <f t="shared" si="34"/>
        <v>3.125</v>
      </c>
      <c r="Y155">
        <v>0</v>
      </c>
      <c r="Z155">
        <f t="shared" si="41"/>
        <v>2.1352817674774104E-6</v>
      </c>
    </row>
    <row r="156" spans="5:26" x14ac:dyDescent="0.4">
      <c r="E156">
        <v>785.72069999999997</v>
      </c>
      <c r="F156">
        <f t="shared" si="28"/>
        <v>0.10285059912055958</v>
      </c>
      <c r="G156">
        <f t="shared" si="29"/>
        <v>7.4008538363482534E-3</v>
      </c>
      <c r="H156">
        <f t="shared" si="30"/>
        <v>-1.189886428294798E-2</v>
      </c>
      <c r="I156">
        <f t="shared" si="31"/>
        <v>8.6879325110859051E-3</v>
      </c>
      <c r="J156">
        <f t="shared" si="32"/>
        <v>-2.4368768562800625E-2</v>
      </c>
      <c r="K156">
        <f t="shared" si="35"/>
        <v>1.8462660741789754</v>
      </c>
      <c r="L156">
        <f t="shared" si="36"/>
        <v>5.3258857888438929</v>
      </c>
      <c r="M156">
        <f t="shared" si="37"/>
        <v>0.21395390053661734</v>
      </c>
      <c r="N156">
        <f t="shared" si="38"/>
        <v>12.258655511109973</v>
      </c>
      <c r="O156">
        <f t="shared" si="39"/>
        <v>0</v>
      </c>
      <c r="P156">
        <f t="shared" si="33"/>
        <v>12.258655511109973</v>
      </c>
      <c r="Q156">
        <f t="shared" si="40"/>
        <v>0.1355962232431733</v>
      </c>
      <c r="W156">
        <v>151</v>
      </c>
      <c r="X156">
        <f t="shared" si="34"/>
        <v>3.1458333333333335</v>
      </c>
      <c r="Y156">
        <v>0</v>
      </c>
      <c r="Z156">
        <f t="shared" si="41"/>
        <v>2.8283186258852348E-6</v>
      </c>
    </row>
    <row r="157" spans="5:26" x14ac:dyDescent="0.4">
      <c r="E157">
        <v>808.75990000000002</v>
      </c>
      <c r="F157">
        <f t="shared" si="28"/>
        <v>0.10586642334825065</v>
      </c>
      <c r="G157">
        <f t="shared" si="29"/>
        <v>6.8891207473182892E-3</v>
      </c>
      <c r="H157">
        <f t="shared" si="30"/>
        <v>-1.2304729143223919E-2</v>
      </c>
      <c r="I157">
        <f t="shared" si="31"/>
        <v>8.2525001721615032E-3</v>
      </c>
      <c r="J157">
        <f t="shared" si="32"/>
        <v>-2.5134879847164199E-2</v>
      </c>
      <c r="K157">
        <f t="shared" si="35"/>
        <v>1.8759738734281697</v>
      </c>
      <c r="L157">
        <f t="shared" si="36"/>
        <v>5.4645357138567716</v>
      </c>
      <c r="M157">
        <f t="shared" si="37"/>
        <v>0.19315424790757563</v>
      </c>
      <c r="N157">
        <f t="shared" si="38"/>
        <v>11.066923200127695</v>
      </c>
      <c r="O157">
        <f t="shared" si="39"/>
        <v>0</v>
      </c>
      <c r="P157">
        <f t="shared" si="33"/>
        <v>11.066923200127695</v>
      </c>
      <c r="Q157">
        <f t="shared" si="40"/>
        <v>0.14368413532181329</v>
      </c>
      <c r="W157">
        <v>152</v>
      </c>
      <c r="X157">
        <f t="shared" si="34"/>
        <v>3.1666666666666665</v>
      </c>
      <c r="Y157">
        <v>0</v>
      </c>
      <c r="Z157">
        <f t="shared" si="41"/>
        <v>3.3909065827976949E-6</v>
      </c>
    </row>
    <row r="158" spans="5:26" x14ac:dyDescent="0.4">
      <c r="E158">
        <v>832.47469999999998</v>
      </c>
      <c r="F158">
        <f t="shared" si="28"/>
        <v>0.10897068340914029</v>
      </c>
      <c r="G158">
        <f t="shared" si="29"/>
        <v>6.3473727966534277E-3</v>
      </c>
      <c r="H158">
        <f t="shared" si="30"/>
        <v>-1.2727634194869164E-2</v>
      </c>
      <c r="I158">
        <f t="shared" si="31"/>
        <v>7.7915583076233474E-3</v>
      </c>
      <c r="J158">
        <f t="shared" si="32"/>
        <v>-2.5928107530425348E-2</v>
      </c>
      <c r="K158">
        <f t="shared" si="35"/>
        <v>1.9035583921737751</v>
      </c>
      <c r="L158">
        <f t="shared" si="36"/>
        <v>5.5913240691322237</v>
      </c>
      <c r="M158">
        <f t="shared" si="37"/>
        <v>0.17069228520630908</v>
      </c>
      <c r="N158">
        <f t="shared" si="38"/>
        <v>9.7799475377648495</v>
      </c>
      <c r="O158">
        <f t="shared" si="39"/>
        <v>0</v>
      </c>
      <c r="P158">
        <f t="shared" si="33"/>
        <v>9.7799475377648495</v>
      </c>
      <c r="Q158">
        <f t="shared" si="40"/>
        <v>0.15074689204430791</v>
      </c>
      <c r="W158">
        <v>153</v>
      </c>
      <c r="X158">
        <f t="shared" si="34"/>
        <v>3.1875</v>
      </c>
      <c r="Y158">
        <v>0</v>
      </c>
      <c r="Z158">
        <f t="shared" si="41"/>
        <v>3.8300139936124489E-6</v>
      </c>
    </row>
    <row r="159" spans="5:26" x14ac:dyDescent="0.4">
      <c r="E159">
        <v>856.88490000000002</v>
      </c>
      <c r="F159">
        <f t="shared" si="28"/>
        <v>0.1121659711171677</v>
      </c>
      <c r="G159">
        <f t="shared" si="29"/>
        <v>5.7738774970493845E-3</v>
      </c>
      <c r="H159">
        <f t="shared" si="30"/>
        <v>-1.3168541167433934E-2</v>
      </c>
      <c r="I159">
        <f t="shared" si="31"/>
        <v>7.3036382065645444E-3</v>
      </c>
      <c r="J159">
        <f t="shared" si="32"/>
        <v>-2.6749664710627868E-2</v>
      </c>
      <c r="K159">
        <f t="shared" si="35"/>
        <v>1.9284600725968584</v>
      </c>
      <c r="L159">
        <f t="shared" si="36"/>
        <v>5.7042130306954144</v>
      </c>
      <c r="M159">
        <f t="shared" si="37"/>
        <v>0.14667589694379402</v>
      </c>
      <c r="N159">
        <f t="shared" si="38"/>
        <v>8.4039098511752073</v>
      </c>
      <c r="O159">
        <f t="shared" si="39"/>
        <v>0</v>
      </c>
      <c r="P159">
        <f t="shared" si="33"/>
        <v>8.4039098511752073</v>
      </c>
      <c r="Q159">
        <f t="shared" si="40"/>
        <v>0.15658728347958828</v>
      </c>
      <c r="W159">
        <v>154</v>
      </c>
      <c r="X159">
        <f t="shared" si="34"/>
        <v>3.2083333333333335</v>
      </c>
      <c r="Y159">
        <v>0</v>
      </c>
      <c r="Z159">
        <f t="shared" si="41"/>
        <v>4.1537374967157803E-6</v>
      </c>
    </row>
    <row r="160" spans="5:26" x14ac:dyDescent="0.4">
      <c r="E160">
        <v>882.01089999999999</v>
      </c>
      <c r="F160">
        <f t="shared" si="28"/>
        <v>0.11545495682608842</v>
      </c>
      <c r="G160">
        <f t="shared" si="29"/>
        <v>5.1668053222676535E-3</v>
      </c>
      <c r="H160">
        <f t="shared" si="30"/>
        <v>-1.3628481712672696E-2</v>
      </c>
      <c r="I160">
        <f t="shared" si="31"/>
        <v>6.7871893604064537E-3</v>
      </c>
      <c r="J160">
        <f t="shared" si="32"/>
        <v>-2.7600838139650169E-2</v>
      </c>
      <c r="K160">
        <f t="shared" si="35"/>
        <v>1.9501229209184041</v>
      </c>
      <c r="L160">
        <f t="shared" si="36"/>
        <v>5.8012397369332449</v>
      </c>
      <c r="M160">
        <f t="shared" si="37"/>
        <v>0.12125521397437877</v>
      </c>
      <c r="N160">
        <f t="shared" si="38"/>
        <v>6.9474120046876244</v>
      </c>
      <c r="O160">
        <f t="shared" si="39"/>
        <v>0</v>
      </c>
      <c r="P160">
        <f t="shared" si="33"/>
        <v>6.9474120046876244</v>
      </c>
      <c r="Q160">
        <f t="shared" si="40"/>
        <v>0.16102154546503225</v>
      </c>
      <c r="W160">
        <v>155</v>
      </c>
      <c r="X160">
        <f t="shared" si="34"/>
        <v>3.2291666666666665</v>
      </c>
      <c r="Y160">
        <v>0</v>
      </c>
      <c r="Z160">
        <f t="shared" si="41"/>
        <v>4.3710335541854864E-6</v>
      </c>
    </row>
    <row r="161" spans="5:26" x14ac:dyDescent="0.4">
      <c r="E161">
        <v>907.87360000000001</v>
      </c>
      <c r="F161">
        <f t="shared" si="28"/>
        <v>0.11884037633950492</v>
      </c>
      <c r="G161">
        <f t="shared" si="29"/>
        <v>4.524227635391731E-3</v>
      </c>
      <c r="H161">
        <f t="shared" si="30"/>
        <v>-1.4108560951471644E-2</v>
      </c>
      <c r="I161">
        <f t="shared" si="31"/>
        <v>6.2405777998286727E-3</v>
      </c>
      <c r="J161">
        <f t="shared" si="32"/>
        <v>-2.8482989699231659E-2</v>
      </c>
      <c r="K161">
        <f t="shared" si="35"/>
        <v>1.9680217467318897</v>
      </c>
      <c r="L161">
        <f t="shared" si="36"/>
        <v>5.8805978619214736</v>
      </c>
      <c r="M161">
        <f t="shared" si="37"/>
        <v>9.4622689625436962E-2</v>
      </c>
      <c r="N161">
        <f t="shared" si="38"/>
        <v>5.4214807617138581</v>
      </c>
      <c r="O161">
        <f t="shared" si="39"/>
        <v>0</v>
      </c>
      <c r="P161">
        <f t="shared" si="33"/>
        <v>5.4214807617138581</v>
      </c>
      <c r="Q161">
        <f t="shared" si="40"/>
        <v>0.16389231971717366</v>
      </c>
      <c r="W161">
        <v>156</v>
      </c>
      <c r="X161">
        <f t="shared" si="34"/>
        <v>3.25</v>
      </c>
      <c r="Y161">
        <v>0</v>
      </c>
      <c r="Z161">
        <f t="shared" si="41"/>
        <v>4.4914691186177726E-6</v>
      </c>
    </row>
    <row r="162" spans="5:26" x14ac:dyDescent="0.4">
      <c r="E162">
        <v>934.49469999999997</v>
      </c>
      <c r="F162">
        <f t="shared" si="28"/>
        <v>0.1223250701807749</v>
      </c>
      <c r="G162">
        <f t="shared" si="29"/>
        <v>3.8441045642714222E-3</v>
      </c>
      <c r="H162">
        <f t="shared" si="30"/>
        <v>-1.4609968897232817E-2</v>
      </c>
      <c r="I162">
        <f t="shared" si="31"/>
        <v>5.662075892579832E-3</v>
      </c>
      <c r="J162">
        <f t="shared" si="32"/>
        <v>-2.9397571928570759E-2</v>
      </c>
      <c r="K162">
        <f t="shared" si="35"/>
        <v>1.9816921473739888</v>
      </c>
      <c r="L162">
        <f t="shared" si="36"/>
        <v>5.9407237690687325</v>
      </c>
      <c r="M162">
        <f t="shared" si="37"/>
        <v>6.7010212561427362E-2</v>
      </c>
      <c r="N162">
        <f t="shared" si="38"/>
        <v>3.8394023640443216</v>
      </c>
      <c r="O162">
        <f t="shared" si="39"/>
        <v>0</v>
      </c>
      <c r="P162">
        <f t="shared" si="33"/>
        <v>3.8394023640443216</v>
      </c>
      <c r="Q162">
        <f t="shared" si="40"/>
        <v>0.16508191681593623</v>
      </c>
      <c r="W162">
        <v>157</v>
      </c>
      <c r="X162">
        <f t="shared" si="34"/>
        <v>3.2708333333333335</v>
      </c>
      <c r="Y162">
        <v>0</v>
      </c>
      <c r="Z162">
        <f t="shared" si="41"/>
        <v>4.524993084086592E-6</v>
      </c>
    </row>
    <row r="163" spans="5:26" x14ac:dyDescent="0.4">
      <c r="E163">
        <v>961.89639999999997</v>
      </c>
      <c r="F163">
        <f t="shared" si="28"/>
        <v>0.12591194432310288</v>
      </c>
      <c r="G163">
        <f t="shared" si="29"/>
        <v>3.1242874618011562E-3</v>
      </c>
      <c r="H163">
        <f t="shared" si="30"/>
        <v>-1.5133981314278538E-2</v>
      </c>
      <c r="I163">
        <f t="shared" si="31"/>
        <v>5.0498645623520133E-3</v>
      </c>
      <c r="J163">
        <f t="shared" si="32"/>
        <v>-3.03461236040381E-2</v>
      </c>
      <c r="K163">
        <f t="shared" si="35"/>
        <v>1.9907596912584036</v>
      </c>
      <c r="L163">
        <f t="shared" si="36"/>
        <v>5.9803767720276628</v>
      </c>
      <c r="M163">
        <f t="shared" si="37"/>
        <v>3.8684075168869736E-2</v>
      </c>
      <c r="N163">
        <f t="shared" si="38"/>
        <v>2.2164342415430633</v>
      </c>
      <c r="O163">
        <f t="shared" si="39"/>
        <v>0</v>
      </c>
      <c r="P163">
        <f t="shared" si="33"/>
        <v>2.2164342415430633</v>
      </c>
      <c r="Q163">
        <f t="shared" si="40"/>
        <v>0.16452427348397058</v>
      </c>
      <c r="W163">
        <v>158</v>
      </c>
      <c r="X163">
        <f t="shared" si="34"/>
        <v>3.2916666666666665</v>
      </c>
      <c r="Y163">
        <v>0</v>
      </c>
      <c r="Z163">
        <f t="shared" si="41"/>
        <v>4.4817296420259755E-6</v>
      </c>
    </row>
    <row r="164" spans="5:26" x14ac:dyDescent="0.4">
      <c r="E164">
        <v>990.10149999999999</v>
      </c>
      <c r="F164">
        <f t="shared" si="28"/>
        <v>0.12960398327950975</v>
      </c>
      <c r="G164">
        <f t="shared" si="29"/>
        <v>2.3625116072967245E-3</v>
      </c>
      <c r="H164">
        <f t="shared" si="30"/>
        <v>-1.5681968422208148E-2</v>
      </c>
      <c r="I164">
        <f t="shared" si="31"/>
        <v>4.402027221016902E-3</v>
      </c>
      <c r="J164">
        <f t="shared" si="32"/>
        <v>-3.1330279342640238E-2</v>
      </c>
      <c r="K164">
        <f t="shared" si="35"/>
        <v>1.9949658124502065</v>
      </c>
      <c r="L164">
        <f t="shared" si="36"/>
        <v>5.9987091524208127</v>
      </c>
      <c r="M164">
        <f t="shared" si="37"/>
        <v>9.9368766142626797E-3</v>
      </c>
      <c r="N164">
        <f t="shared" si="38"/>
        <v>0.56934109153949852</v>
      </c>
      <c r="O164">
        <f t="shared" si="39"/>
        <v>0</v>
      </c>
      <c r="P164">
        <f t="shared" si="33"/>
        <v>0.56934109153949852</v>
      </c>
      <c r="Q164">
        <f t="shared" si="40"/>
        <v>0.16221388153241431</v>
      </c>
      <c r="W164">
        <v>159</v>
      </c>
      <c r="X164">
        <f t="shared" si="34"/>
        <v>3.3125</v>
      </c>
      <c r="Y164">
        <v>0</v>
      </c>
      <c r="Z164">
        <f t="shared" si="41"/>
        <v>4.3717941735150301E-6</v>
      </c>
    </row>
    <row r="165" spans="5:26" x14ac:dyDescent="0.4">
      <c r="E165">
        <v>1019.1337</v>
      </c>
      <c r="F165">
        <f t="shared" si="28"/>
        <v>0.13340428937274101</v>
      </c>
      <c r="G165">
        <f t="shared" si="29"/>
        <v>1.5563827605047376E-3</v>
      </c>
      <c r="H165">
        <f t="shared" si="30"/>
        <v>-1.6255408323700926E-2</v>
      </c>
      <c r="I165">
        <f t="shared" si="31"/>
        <v>3.7165384920790911E-3</v>
      </c>
      <c r="J165">
        <f t="shared" si="32"/>
        <v>-3.235178694128335E-2</v>
      </c>
      <c r="K165">
        <f t="shared" si="35"/>
        <v>1.9941866714442811</v>
      </c>
      <c r="L165">
        <f t="shared" si="36"/>
        <v>5.9953161846647092</v>
      </c>
      <c r="M165">
        <f t="shared" si="37"/>
        <v>-1.892296967791518E-2</v>
      </c>
      <c r="N165">
        <f t="shared" si="38"/>
        <v>-1.0842062983985705</v>
      </c>
      <c r="O165">
        <f>IF((N165-N164)&gt;180,O164-360,IF((N165-N164)&lt;(-180),O164+360,O164))</f>
        <v>0</v>
      </c>
      <c r="P165">
        <f t="shared" si="33"/>
        <v>-1.0842062983985705</v>
      </c>
      <c r="Q165">
        <f t="shared" si="40"/>
        <v>0.15821009755624499</v>
      </c>
      <c r="W165">
        <v>160</v>
      </c>
      <c r="X165">
        <f t="shared" si="34"/>
        <v>3.3333333333333335</v>
      </c>
      <c r="Y165">
        <v>0</v>
      </c>
      <c r="Z165">
        <f t="shared" si="41"/>
        <v>4.2051318700227237E-6</v>
      </c>
    </row>
    <row r="166" spans="5:26" x14ac:dyDescent="0.4">
      <c r="E166">
        <v>1049.0172</v>
      </c>
      <c r="F166">
        <f t="shared" si="28"/>
        <v>0.13731603037538895</v>
      </c>
      <c r="G166">
        <f t="shared" si="29"/>
        <v>7.0338248646328871E-4</v>
      </c>
      <c r="H166">
        <f t="shared" si="30"/>
        <v>-1.6855887484105492E-2</v>
      </c>
      <c r="I166">
        <f t="shared" si="31"/>
        <v>2.9912689172558737E-3</v>
      </c>
      <c r="J166">
        <f t="shared" si="32"/>
        <v>-3.3412500879912849E-2</v>
      </c>
      <c r="K166">
        <f t="shared" si="35"/>
        <v>1.9884424215099179</v>
      </c>
      <c r="L166">
        <f t="shared" si="36"/>
        <v>5.9702603964318364</v>
      </c>
      <c r="M166">
        <f t="shared" si="37"/>
        <v>-4.7582418294999762E-2</v>
      </c>
      <c r="N166">
        <f t="shared" si="38"/>
        <v>-2.726271747329561</v>
      </c>
      <c r="O166">
        <f t="shared" si="39"/>
        <v>0</v>
      </c>
      <c r="P166">
        <f t="shared" si="33"/>
        <v>-2.726271747329561</v>
      </c>
      <c r="Q166">
        <f t="shared" si="40"/>
        <v>0.15263583294116126</v>
      </c>
      <c r="W166">
        <v>161</v>
      </c>
      <c r="X166">
        <f t="shared" si="34"/>
        <v>3.354166666666667</v>
      </c>
      <c r="Y166">
        <v>0</v>
      </c>
      <c r="Z166">
        <f t="shared" si="41"/>
        <v>3.9913788860722963E-6</v>
      </c>
    </row>
    <row r="167" spans="5:26" x14ac:dyDescent="0.4">
      <c r="E167">
        <v>1079.777</v>
      </c>
      <c r="F167">
        <f t="shared" si="28"/>
        <v>0.14134247877980108</v>
      </c>
      <c r="G167">
        <f t="shared" si="29"/>
        <v>-1.9914554238620319E-4</v>
      </c>
      <c r="H167">
        <f t="shared" si="30"/>
        <v>-1.7485115512359761E-2</v>
      </c>
      <c r="I167">
        <f t="shared" si="31"/>
        <v>2.2239735077164147E-3</v>
      </c>
      <c r="J167">
        <f t="shared" si="32"/>
        <v>-3.4514400883046498E-2</v>
      </c>
      <c r="K167">
        <f t="shared" si="35"/>
        <v>1.9778957546519416</v>
      </c>
      <c r="L167">
        <f t="shared" si="36"/>
        <v>5.9240679659262421</v>
      </c>
      <c r="M167">
        <f t="shared" si="37"/>
        <v>6.2074492219447324</v>
      </c>
      <c r="N167">
        <f t="shared" si="38"/>
        <v>355.66064195919978</v>
      </c>
      <c r="O167">
        <f t="shared" si="39"/>
        <v>-360</v>
      </c>
      <c r="P167">
        <f t="shared" si="33"/>
        <v>-4.3393580408002208</v>
      </c>
      <c r="Q167">
        <f t="shared" si="40"/>
        <v>0.14567049394471732</v>
      </c>
      <c r="W167">
        <v>162</v>
      </c>
      <c r="X167">
        <f t="shared" si="34"/>
        <v>3.375</v>
      </c>
      <c r="Y167">
        <v>0</v>
      </c>
      <c r="Z167">
        <f t="shared" si="41"/>
        <v>3.7397454895188578E-6</v>
      </c>
    </row>
    <row r="168" spans="5:26" x14ac:dyDescent="0.4">
      <c r="E168">
        <v>1111.4386999999999</v>
      </c>
      <c r="F168">
        <f t="shared" si="28"/>
        <v>0.14548698561814125</v>
      </c>
      <c r="G168">
        <f t="shared" si="29"/>
        <v>-1.1539954459034441E-3</v>
      </c>
      <c r="H168">
        <f t="shared" si="30"/>
        <v>-1.814493080678431E-2</v>
      </c>
      <c r="I168">
        <f t="shared" si="31"/>
        <v>1.4122920531449701E-3</v>
      </c>
      <c r="J168">
        <f t="shared" si="32"/>
        <v>-3.5659593557629016E-2</v>
      </c>
      <c r="K168">
        <f t="shared" si="35"/>
        <v>1.9628398366571891</v>
      </c>
      <c r="L168">
        <f t="shared" si="36"/>
        <v>5.8576972717372646</v>
      </c>
      <c r="M168">
        <f t="shared" si="37"/>
        <v>6.1800879290788284</v>
      </c>
      <c r="N168">
        <f t="shared" si="38"/>
        <v>354.09295535596209</v>
      </c>
      <c r="O168">
        <f t="shared" si="39"/>
        <v>-360</v>
      </c>
      <c r="P168">
        <f t="shared" si="33"/>
        <v>-5.9070446440379101</v>
      </c>
      <c r="Q168">
        <f t="shared" si="40"/>
        <v>0.13753794044519396</v>
      </c>
      <c r="W168">
        <v>163</v>
      </c>
      <c r="X168">
        <f t="shared" si="34"/>
        <v>3.395833333333333</v>
      </c>
      <c r="Y168">
        <v>0</v>
      </c>
      <c r="Z168">
        <f t="shared" si="41"/>
        <v>3.4589203873871245E-6</v>
      </c>
    </row>
    <row r="169" spans="5:26" x14ac:dyDescent="0.4">
      <c r="E169">
        <v>1144.0288</v>
      </c>
      <c r="F169">
        <f t="shared" si="28"/>
        <v>0.14975301973229779</v>
      </c>
      <c r="G169">
        <f t="shared" si="29"/>
        <v>-2.1641137917987052E-3</v>
      </c>
      <c r="H169">
        <f t="shared" si="30"/>
        <v>-1.883731725120924E-2</v>
      </c>
      <c r="I169">
        <f t="shared" si="31"/>
        <v>5.5373691381721546E-4</v>
      </c>
      <c r="J169">
        <f t="shared" si="32"/>
        <v>-3.6850332684698173E-2</v>
      </c>
      <c r="K169">
        <f t="shared" si="35"/>
        <v>1.9436771739815712</v>
      </c>
      <c r="L169">
        <f t="shared" si="36"/>
        <v>5.7724826891627625</v>
      </c>
      <c r="M169">
        <f t="shared" si="37"/>
        <v>6.1537768627920322</v>
      </c>
      <c r="N169">
        <f t="shared" si="38"/>
        <v>352.58544230323974</v>
      </c>
      <c r="O169">
        <f t="shared" si="39"/>
        <v>-360</v>
      </c>
      <c r="P169">
        <f t="shared" si="33"/>
        <v>-7.4145576967602551</v>
      </c>
      <c r="Q169">
        <f t="shared" si="40"/>
        <v>0.1284910527295729</v>
      </c>
      <c r="W169">
        <v>164</v>
      </c>
      <c r="X169">
        <f t="shared" si="34"/>
        <v>3.416666666666667</v>
      </c>
      <c r="Y169">
        <v>0</v>
      </c>
      <c r="Z169">
        <f t="shared" si="41"/>
        <v>3.1569951659740868E-6</v>
      </c>
    </row>
    <row r="170" spans="5:26" x14ac:dyDescent="0.4">
      <c r="E170">
        <v>1177.5744999999999</v>
      </c>
      <c r="F170">
        <f t="shared" si="28"/>
        <v>0.15414414159394474</v>
      </c>
      <c r="G170">
        <f t="shared" si="29"/>
        <v>-3.2325996433915094E-3</v>
      </c>
      <c r="H170">
        <f t="shared" si="30"/>
        <v>-1.9564411570642481E-2</v>
      </c>
      <c r="I170">
        <f t="shared" si="31"/>
        <v>-3.5430673710146188E-4</v>
      </c>
      <c r="J170">
        <f t="shared" si="32"/>
        <v>-3.8089022401033179E-2</v>
      </c>
      <c r="K170">
        <f t="shared" si="35"/>
        <v>1.9208925808612998</v>
      </c>
      <c r="L170">
        <f t="shared" si="36"/>
        <v>5.6700615830894128</v>
      </c>
      <c r="M170">
        <f t="shared" si="37"/>
        <v>-0.15444731630669972</v>
      </c>
      <c r="N170">
        <f t="shared" si="38"/>
        <v>-8.8491793814959507</v>
      </c>
      <c r="O170">
        <f t="shared" si="39"/>
        <v>0</v>
      </c>
      <c r="P170">
        <f t="shared" si="33"/>
        <v>-8.8491793814959507</v>
      </c>
      <c r="Q170">
        <f t="shared" si="40"/>
        <v>0.11879496434347604</v>
      </c>
      <c r="W170">
        <v>165</v>
      </c>
      <c r="X170">
        <f t="shared" si="34"/>
        <v>3.4375</v>
      </c>
      <c r="Y170">
        <v>0</v>
      </c>
      <c r="Z170">
        <f t="shared" si="41"/>
        <v>2.8414075910754568E-6</v>
      </c>
    </row>
    <row r="171" spans="5:26" x14ac:dyDescent="0.4">
      <c r="E171">
        <v>1212.1039000000001</v>
      </c>
      <c r="F171">
        <f t="shared" si="28"/>
        <v>0.15866402948448072</v>
      </c>
      <c r="G171">
        <f t="shared" si="29"/>
        <v>-4.3627168428950203E-3</v>
      </c>
      <c r="H171">
        <f t="shared" si="30"/>
        <v>-2.0328520056565769E-2</v>
      </c>
      <c r="I171">
        <f t="shared" si="31"/>
        <v>-1.3145910364814606E-3</v>
      </c>
      <c r="J171">
        <f t="shared" si="32"/>
        <v>-3.9378235781972026E-2</v>
      </c>
      <c r="K171">
        <f t="shared" si="35"/>
        <v>1.8950232187751603</v>
      </c>
      <c r="L171">
        <f t="shared" si="36"/>
        <v>5.552290710611139</v>
      </c>
      <c r="M171">
        <f t="shared" si="37"/>
        <v>-0.17803267779401155</v>
      </c>
      <c r="N171">
        <f t="shared" si="38"/>
        <v>-10.200521053009313</v>
      </c>
      <c r="O171">
        <f t="shared" si="39"/>
        <v>0</v>
      </c>
      <c r="P171">
        <f t="shared" si="33"/>
        <v>-10.200521053009313</v>
      </c>
      <c r="Q171">
        <f t="shared" si="40"/>
        <v>0.10871103654609929</v>
      </c>
      <c r="W171">
        <v>166</v>
      </c>
      <c r="X171">
        <f t="shared" si="34"/>
        <v>3.458333333333333</v>
      </c>
      <c r="Y171">
        <v>0</v>
      </c>
      <c r="Z171">
        <f t="shared" si="41"/>
        <v>2.5189023651501799E-6</v>
      </c>
    </row>
    <row r="172" spans="5:26" x14ac:dyDescent="0.4">
      <c r="E172">
        <v>1247.6457</v>
      </c>
      <c r="F172">
        <f t="shared" si="28"/>
        <v>0.16331644022512062</v>
      </c>
      <c r="G172">
        <f t="shared" si="29"/>
        <v>-5.5578902761650451E-3</v>
      </c>
      <c r="H172">
        <f t="shared" si="30"/>
        <v>-2.1132125434247861E-2</v>
      </c>
      <c r="I172">
        <f t="shared" si="31"/>
        <v>-2.3300019022981511E-3</v>
      </c>
      <c r="J172">
        <f t="shared" si="32"/>
        <v>-4.0720715845213973E-2</v>
      </c>
      <c r="K172">
        <f t="shared" si="35"/>
        <v>1.8666294550564879</v>
      </c>
      <c r="L172">
        <f t="shared" si="36"/>
        <v>5.4211622926088321</v>
      </c>
      <c r="M172">
        <f t="shared" si="37"/>
        <v>-0.20002553720916438</v>
      </c>
      <c r="N172">
        <f t="shared" si="38"/>
        <v>-11.460619076922127</v>
      </c>
      <c r="O172">
        <f t="shared" si="39"/>
        <v>0</v>
      </c>
      <c r="P172">
        <f t="shared" si="33"/>
        <v>-11.460619076922127</v>
      </c>
      <c r="Q172">
        <f t="shared" si="40"/>
        <v>9.8483258828948136E-2</v>
      </c>
      <c r="W172">
        <v>167</v>
      </c>
      <c r="X172">
        <f t="shared" si="34"/>
        <v>3.479166666666667</v>
      </c>
      <c r="Y172">
        <v>0</v>
      </c>
      <c r="Z172">
        <f t="shared" si="41"/>
        <v>2.1955078300141541E-6</v>
      </c>
    </row>
    <row r="173" spans="5:26" x14ac:dyDescent="0.4">
      <c r="E173">
        <v>1284.2298000000001</v>
      </c>
      <c r="F173">
        <f t="shared" si="28"/>
        <v>0.16810528771671207</v>
      </c>
      <c r="G173">
        <f t="shared" si="29"/>
        <v>-6.8217319235452933E-3</v>
      </c>
      <c r="H173">
        <f t="shared" si="30"/>
        <v>-2.1977914963945466E-2</v>
      </c>
      <c r="I173">
        <f t="shared" si="31"/>
        <v>-3.4035807687563535E-3</v>
      </c>
      <c r="J173">
        <f t="shared" si="32"/>
        <v>-4.2119411346949687E-2</v>
      </c>
      <c r="K173">
        <f t="shared" si="35"/>
        <v>1.836268113097788</v>
      </c>
      <c r="L173">
        <f t="shared" si="36"/>
        <v>5.2787218547095875</v>
      </c>
      <c r="M173">
        <f t="shared" si="37"/>
        <v>-0.22032903740773779</v>
      </c>
      <c r="N173">
        <f t="shared" si="38"/>
        <v>-12.623923947643412</v>
      </c>
      <c r="O173">
        <f t="shared" si="39"/>
        <v>0</v>
      </c>
      <c r="P173">
        <f t="shared" si="33"/>
        <v>-12.623923947643412</v>
      </c>
      <c r="Q173">
        <f t="shared" si="40"/>
        <v>8.8328055594376634E-2</v>
      </c>
      <c r="W173">
        <v>168</v>
      </c>
      <c r="X173">
        <f t="shared" si="34"/>
        <v>3.5</v>
      </c>
      <c r="Y173">
        <v>0</v>
      </c>
      <c r="Z173">
        <f t="shared" si="41"/>
        <v>1.8765270329826602E-6</v>
      </c>
    </row>
    <row r="174" spans="5:26" x14ac:dyDescent="0.4">
      <c r="E174">
        <v>1321.8865000000001</v>
      </c>
      <c r="F174">
        <f t="shared" si="28"/>
        <v>0.17303453821998016</v>
      </c>
      <c r="G174">
        <f t="shared" si="29"/>
        <v>-8.1580197914319363E-3</v>
      </c>
      <c r="H174">
        <f t="shared" si="30"/>
        <v>-2.2868778104013443E-2</v>
      </c>
      <c r="I174">
        <f t="shared" si="31"/>
        <v>-4.5385062400159493E-3</v>
      </c>
      <c r="J174">
        <f t="shared" si="32"/>
        <v>-4.3577460794394174E-2</v>
      </c>
      <c r="K174">
        <f t="shared" si="35"/>
        <v>1.8044716142250505</v>
      </c>
      <c r="L174">
        <f t="shared" si="36"/>
        <v>5.127001093026756</v>
      </c>
      <c r="M174">
        <f t="shared" si="37"/>
        <v>-0.23888541929479512</v>
      </c>
      <c r="N174">
        <f t="shared" si="38"/>
        <v>-13.687126312804804</v>
      </c>
      <c r="O174">
        <f t="shared" si="39"/>
        <v>0</v>
      </c>
      <c r="P174">
        <f t="shared" si="33"/>
        <v>-13.687126312804804</v>
      </c>
      <c r="Q174">
        <f t="shared" si="40"/>
        <v>7.8428006257215507E-2</v>
      </c>
      <c r="W174">
        <v>169</v>
      </c>
      <c r="X174">
        <f t="shared" si="34"/>
        <v>3.5208333333333335</v>
      </c>
      <c r="Y174">
        <v>0</v>
      </c>
      <c r="Z174">
        <f t="shared" si="41"/>
        <v>1.5665415377889095E-6</v>
      </c>
    </row>
    <row r="175" spans="5:26" x14ac:dyDescent="0.4">
      <c r="E175">
        <v>1360.6475</v>
      </c>
      <c r="F175">
        <f t="shared" si="28"/>
        <v>0.1781083412552216</v>
      </c>
      <c r="G175">
        <f t="shared" si="29"/>
        <v>-9.5707385939891587E-3</v>
      </c>
      <c r="H175">
        <f t="shared" si="30"/>
        <v>-2.3807846937495436E-2</v>
      </c>
      <c r="I175">
        <f t="shared" si="31"/>
        <v>-5.7381281438915188E-3</v>
      </c>
      <c r="J175">
        <f t="shared" si="32"/>
        <v>-4.5098246312397283E-2</v>
      </c>
      <c r="K175">
        <f t="shared" si="35"/>
        <v>1.7717312166805961</v>
      </c>
      <c r="L175">
        <f t="shared" si="36"/>
        <v>4.967956744175976</v>
      </c>
      <c r="M175">
        <f t="shared" si="37"/>
        <v>-0.25567259829468458</v>
      </c>
      <c r="N175">
        <f t="shared" si="38"/>
        <v>-14.648960819429115</v>
      </c>
      <c r="O175">
        <f t="shared" si="39"/>
        <v>0</v>
      </c>
      <c r="P175">
        <f t="shared" si="33"/>
        <v>-14.648960819429115</v>
      </c>
      <c r="Q175">
        <f t="shared" si="40"/>
        <v>6.8929143169703277E-2</v>
      </c>
      <c r="W175">
        <v>170</v>
      </c>
      <c r="X175">
        <f t="shared" si="34"/>
        <v>3.5416666666666665</v>
      </c>
      <c r="Y175">
        <v>0</v>
      </c>
      <c r="Z175">
        <f t="shared" si="41"/>
        <v>1.2694263555002853E-6</v>
      </c>
    </row>
    <row r="176" spans="5:26" x14ac:dyDescent="0.4">
      <c r="E176">
        <v>1400.5450000000001</v>
      </c>
      <c r="F176">
        <f t="shared" si="28"/>
        <v>0.1833309117925799</v>
      </c>
      <c r="G176">
        <f t="shared" si="29"/>
        <v>-1.1064053948980579E-2</v>
      </c>
      <c r="H176">
        <f t="shared" si="30"/>
        <v>-2.4798493688939549E-2</v>
      </c>
      <c r="I176">
        <f t="shared" si="31"/>
        <v>-7.005945050617246E-3</v>
      </c>
      <c r="J176">
        <f t="shared" si="32"/>
        <v>-4.6685375783734606E-2</v>
      </c>
      <c r="K176">
        <f t="shared" si="35"/>
        <v>1.7384873820298714</v>
      </c>
      <c r="L176">
        <f t="shared" si="36"/>
        <v>4.8034308582838907</v>
      </c>
      <c r="M176">
        <f t="shared" si="37"/>
        <v>-0.27069888395060149</v>
      </c>
      <c r="N176">
        <f t="shared" si="38"/>
        <v>-15.509903569271122</v>
      </c>
      <c r="O176">
        <f t="shared" si="39"/>
        <v>0</v>
      </c>
      <c r="P176">
        <f t="shared" si="33"/>
        <v>-15.509903569271122</v>
      </c>
      <c r="Q176">
        <f t="shared" si="40"/>
        <v>5.9941290518203315E-2</v>
      </c>
      <c r="W176">
        <v>171</v>
      </c>
      <c r="X176">
        <f t="shared" si="34"/>
        <v>3.5625</v>
      </c>
      <c r="Y176">
        <v>0</v>
      </c>
      <c r="Z176">
        <f t="shared" si="41"/>
        <v>9.8837439139220452E-7</v>
      </c>
    </row>
    <row r="177" spans="5:26" x14ac:dyDescent="0.4">
      <c r="E177">
        <v>1441.6124</v>
      </c>
      <c r="F177">
        <f t="shared" si="28"/>
        <v>0.18870662188183124</v>
      </c>
      <c r="G177">
        <f t="shared" si="29"/>
        <v>-1.2642343257343924E-2</v>
      </c>
      <c r="H177">
        <f t="shared" si="30"/>
        <v>-2.5844367716690408E-2</v>
      </c>
      <c r="I177">
        <f t="shared" si="31"/>
        <v>-8.3456298631191528E-3</v>
      </c>
      <c r="J177">
        <f t="shared" si="32"/>
        <v>-4.8342728404255852E-2</v>
      </c>
      <c r="K177">
        <f t="shared" si="35"/>
        <v>1.7051237699735264</v>
      </c>
      <c r="L177">
        <f t="shared" si="36"/>
        <v>4.6351181729117688</v>
      </c>
      <c r="M177">
        <f t="shared" si="37"/>
        <v>-0.28399813383742067</v>
      </c>
      <c r="N177">
        <f t="shared" si="38"/>
        <v>-16.2718944584757</v>
      </c>
      <c r="O177">
        <f t="shared" si="39"/>
        <v>0</v>
      </c>
      <c r="P177">
        <f t="shared" si="33"/>
        <v>-16.2718944584757</v>
      </c>
      <c r="Q177">
        <f t="shared" si="40"/>
        <v>5.1540671162567116E-2</v>
      </c>
      <c r="W177">
        <v>172</v>
      </c>
      <c r="X177">
        <f t="shared" si="34"/>
        <v>3.5833333333333335</v>
      </c>
      <c r="Y177">
        <v>0</v>
      </c>
      <c r="Z177">
        <f t="shared" si="41"/>
        <v>7.2592884769562013E-7</v>
      </c>
    </row>
    <row r="178" spans="5:26" x14ac:dyDescent="0.4">
      <c r="E178">
        <v>1483.884</v>
      </c>
      <c r="F178">
        <f t="shared" si="28"/>
        <v>0.19423996138247651</v>
      </c>
      <c r="G178">
        <f t="shared" si="29"/>
        <v>-1.4310190440502524E-2</v>
      </c>
      <c r="H178">
        <f t="shared" si="30"/>
        <v>-2.6949410291950804E-2</v>
      </c>
      <c r="I178">
        <f t="shared" si="31"/>
        <v>-9.7610246352606289E-3</v>
      </c>
      <c r="J178">
        <f t="shared" si="32"/>
        <v>-5.007446281911504E-2</v>
      </c>
      <c r="K178">
        <f t="shared" si="35"/>
        <v>1.6719661502302396</v>
      </c>
      <c r="L178">
        <f t="shared" si="36"/>
        <v>4.4645496137700986</v>
      </c>
      <c r="M178">
        <f t="shared" si="37"/>
        <v>-0.29562448279292752</v>
      </c>
      <c r="N178">
        <f t="shared" si="38"/>
        <v>-16.938035184772573</v>
      </c>
      <c r="O178">
        <f t="shared" si="39"/>
        <v>0</v>
      </c>
      <c r="P178">
        <f t="shared" si="33"/>
        <v>-16.938035184772573</v>
      </c>
      <c r="Q178">
        <f t="shared" si="40"/>
        <v>4.3773855410729742E-2</v>
      </c>
      <c r="W178">
        <v>173</v>
      </c>
      <c r="X178">
        <f t="shared" si="34"/>
        <v>3.6041666666666665</v>
      </c>
      <c r="Y178">
        <v>0</v>
      </c>
      <c r="Z178">
        <f t="shared" si="41"/>
        <v>4.8402208575365721E-7</v>
      </c>
    </row>
    <row r="179" spans="5:26" x14ac:dyDescent="0.4">
      <c r="E179">
        <v>1527.3951</v>
      </c>
      <c r="F179">
        <f t="shared" si="28"/>
        <v>0.19993555105371033</v>
      </c>
      <c r="G179">
        <f t="shared" si="29"/>
        <v>-1.6072394796778244E-2</v>
      </c>
      <c r="H179">
        <f t="shared" si="30"/>
        <v>-2.8117880807272955E-2</v>
      </c>
      <c r="I179">
        <f t="shared" si="31"/>
        <v>-1.1256147292430185E-2</v>
      </c>
      <c r="J179">
        <f t="shared" si="32"/>
        <v>-5.1885042518853564E-2</v>
      </c>
      <c r="K179">
        <f t="shared" si="35"/>
        <v>1.6392840426822639</v>
      </c>
      <c r="L179">
        <f t="shared" si="36"/>
        <v>4.2930842267685145</v>
      </c>
      <c r="M179">
        <f t="shared" si="37"/>
        <v>-0.30564757586053037</v>
      </c>
      <c r="N179">
        <f t="shared" si="38"/>
        <v>-17.51231611521305</v>
      </c>
      <c r="O179">
        <f t="shared" si="39"/>
        <v>0</v>
      </c>
      <c r="P179">
        <f t="shared" si="33"/>
        <v>-17.51231611521305</v>
      </c>
      <c r="Q179">
        <f t="shared" si="40"/>
        <v>3.6662479385239713E-2</v>
      </c>
      <c r="W179">
        <v>174</v>
      </c>
      <c r="X179">
        <f t="shared" si="34"/>
        <v>3.625</v>
      </c>
      <c r="Y179">
        <v>0</v>
      </c>
      <c r="Z179">
        <f t="shared" si="41"/>
        <v>2.6401953097156219E-7</v>
      </c>
    </row>
    <row r="180" spans="5:26" x14ac:dyDescent="0.4">
      <c r="E180">
        <v>1572.1821</v>
      </c>
      <c r="F180">
        <f t="shared" si="28"/>
        <v>0.20579815564439055</v>
      </c>
      <c r="G180">
        <f t="shared" si="29"/>
        <v>-1.7933979905257136E-2</v>
      </c>
      <c r="H180">
        <f t="shared" si="30"/>
        <v>-2.9354385252117143E-2</v>
      </c>
      <c r="I180">
        <f t="shared" si="31"/>
        <v>-1.28351982905891E-2</v>
      </c>
      <c r="J180">
        <f t="shared" si="32"/>
        <v>-5.3779263278335321E-2</v>
      </c>
      <c r="K180">
        <f t="shared" si="35"/>
        <v>1.6072944726049474</v>
      </c>
      <c r="L180">
        <f t="shared" si="36"/>
        <v>4.1219090238980431</v>
      </c>
      <c r="M180">
        <f t="shared" si="37"/>
        <v>-0.31414827583275784</v>
      </c>
      <c r="N180">
        <f t="shared" si="38"/>
        <v>-17.999370346528661</v>
      </c>
      <c r="O180">
        <f t="shared" si="39"/>
        <v>0</v>
      </c>
      <c r="P180">
        <f t="shared" si="33"/>
        <v>-17.999370346528661</v>
      </c>
      <c r="Q180">
        <f t="shared" si="40"/>
        <v>3.0208060828390827E-2</v>
      </c>
      <c r="W180">
        <v>175</v>
      </c>
      <c r="X180">
        <f t="shared" si="34"/>
        <v>3.6458333333333335</v>
      </c>
      <c r="Y180">
        <v>0</v>
      </c>
      <c r="Z180">
        <f t="shared" si="41"/>
        <v>6.6767296748569596E-8</v>
      </c>
    </row>
    <row r="181" spans="5:26" x14ac:dyDescent="0.4">
      <c r="E181">
        <v>1618.2823000000001</v>
      </c>
      <c r="F181">
        <f t="shared" si="28"/>
        <v>0.21183265771309975</v>
      </c>
      <c r="G181">
        <f t="shared" si="29"/>
        <v>-1.9900189534837853E-2</v>
      </c>
      <c r="H181">
        <f t="shared" si="30"/>
        <v>-3.0663898516736454E-2</v>
      </c>
      <c r="I181">
        <f t="shared" si="31"/>
        <v>-1.4502556142123035E-2</v>
      </c>
      <c r="J181">
        <f t="shared" si="32"/>
        <v>-5.5762269807714204E-2</v>
      </c>
      <c r="K181">
        <f t="shared" si="35"/>
        <v>1.5761672122629424</v>
      </c>
      <c r="L181">
        <f t="shared" si="36"/>
        <v>3.9520457797071327</v>
      </c>
      <c r="M181">
        <f t="shared" si="37"/>
        <v>-0.32121489803139447</v>
      </c>
      <c r="N181">
        <f t="shared" si="38"/>
        <v>-18.404257973923997</v>
      </c>
      <c r="O181">
        <f t="shared" si="39"/>
        <v>0</v>
      </c>
      <c r="P181">
        <f t="shared" si="33"/>
        <v>-18.404257973923997</v>
      </c>
      <c r="Q181">
        <f t="shared" si="40"/>
        <v>2.4396593808181561E-2</v>
      </c>
      <c r="W181">
        <v>176</v>
      </c>
      <c r="X181">
        <f t="shared" si="34"/>
        <v>3.6666666666666665</v>
      </c>
      <c r="Y181">
        <v>0</v>
      </c>
      <c r="Z181">
        <f t="shared" si="41"/>
        <v>-1.073576937395E-7</v>
      </c>
    </row>
    <row r="182" spans="5:26" x14ac:dyDescent="0.4">
      <c r="E182">
        <v>1665.7343000000001</v>
      </c>
      <c r="F182">
        <f t="shared" si="28"/>
        <v>0.21804410998802237</v>
      </c>
      <c r="G182">
        <f t="shared" si="29"/>
        <v>-2.1976507997102157E-2</v>
      </c>
      <c r="H182">
        <f t="shared" si="30"/>
        <v>-3.2051805643962428E-2</v>
      </c>
      <c r="I182">
        <f t="shared" si="31"/>
        <v>-1.6262793550448351E-2</v>
      </c>
      <c r="J182">
        <f t="shared" si="32"/>
        <v>-5.783959992441623E-2</v>
      </c>
      <c r="K182">
        <f t="shared" si="35"/>
        <v>1.5460302097259959</v>
      </c>
      <c r="L182">
        <f t="shared" si="36"/>
        <v>3.7843595172491771</v>
      </c>
      <c r="M182">
        <f t="shared" si="37"/>
        <v>-0.32694015936447363</v>
      </c>
      <c r="N182">
        <f t="shared" si="38"/>
        <v>-18.732291284918876</v>
      </c>
      <c r="O182">
        <f t="shared" si="39"/>
        <v>0</v>
      </c>
      <c r="P182">
        <f t="shared" si="33"/>
        <v>-18.732291284918876</v>
      </c>
      <c r="Q182">
        <f t="shared" si="40"/>
        <v>1.9202639333483144E-2</v>
      </c>
      <c r="W182">
        <v>177</v>
      </c>
      <c r="X182">
        <f t="shared" si="34"/>
        <v>3.6875</v>
      </c>
      <c r="Y182">
        <v>0</v>
      </c>
      <c r="Z182">
        <f t="shared" si="41"/>
        <v>-2.583961993428204E-7</v>
      </c>
    </row>
    <row r="183" spans="5:26" x14ac:dyDescent="0.4">
      <c r="E183">
        <v>1714.5777</v>
      </c>
      <c r="F183">
        <f t="shared" si="28"/>
        <v>0.22443769609703687</v>
      </c>
      <c r="G183">
        <f t="shared" si="29"/>
        <v>-2.4168650383574519E-2</v>
      </c>
      <c r="H183">
        <f t="shared" si="30"/>
        <v>-3.3523926026163109E-2</v>
      </c>
      <c r="I183">
        <f t="shared" si="31"/>
        <v>-1.8120667862998485E-2</v>
      </c>
      <c r="J183">
        <f t="shared" si="32"/>
        <v>-6.0017201161227052E-2</v>
      </c>
      <c r="K183">
        <f t="shared" si="35"/>
        <v>1.5169756304446544</v>
      </c>
      <c r="L183">
        <f t="shared" si="36"/>
        <v>3.6195720818068216</v>
      </c>
      <c r="M183">
        <f t="shared" si="37"/>
        <v>-0.33141858431157445</v>
      </c>
      <c r="N183">
        <f t="shared" si="38"/>
        <v>-18.988886133253853</v>
      </c>
      <c r="O183">
        <f t="shared" si="39"/>
        <v>0</v>
      </c>
      <c r="P183">
        <f t="shared" si="33"/>
        <v>-18.988886133253853</v>
      </c>
      <c r="Q183">
        <f t="shared" si="40"/>
        <v>1.4592830711972531E-2</v>
      </c>
      <c r="W183">
        <v>178</v>
      </c>
      <c r="X183">
        <f t="shared" si="34"/>
        <v>3.7083333333333335</v>
      </c>
      <c r="Y183">
        <v>0</v>
      </c>
      <c r="Z183">
        <f t="shared" si="41"/>
        <v>-3.8675476367329676E-7</v>
      </c>
    </row>
    <row r="184" spans="5:26" x14ac:dyDescent="0.4">
      <c r="E184">
        <v>1764.8534</v>
      </c>
      <c r="F184">
        <f t="shared" si="28"/>
        <v>0.23101876983762368</v>
      </c>
      <c r="G184">
        <f t="shared" si="29"/>
        <v>-2.6482577595986045E-2</v>
      </c>
      <c r="H184">
        <f t="shared" si="30"/>
        <v>-3.5086557403084195E-2</v>
      </c>
      <c r="I184">
        <f t="shared" si="31"/>
        <v>-2.0081132391303047E-2</v>
      </c>
      <c r="J184">
        <f t="shared" si="32"/>
        <v>-6.2301475663097849E-2</v>
      </c>
      <c r="K184">
        <f t="shared" si="35"/>
        <v>1.489065284998075</v>
      </c>
      <c r="L184">
        <f t="shared" si="36"/>
        <v>3.4582747783191223</v>
      </c>
      <c r="M184">
        <f t="shared" si="37"/>
        <v>-0.33474453198276599</v>
      </c>
      <c r="N184">
        <f t="shared" si="38"/>
        <v>-19.179448897694495</v>
      </c>
      <c r="O184">
        <f t="shared" si="39"/>
        <v>0</v>
      </c>
      <c r="P184">
        <f t="shared" si="33"/>
        <v>-19.179448897694495</v>
      </c>
      <c r="Q184">
        <f t="shared" si="40"/>
        <v>1.0528764638485753E-2</v>
      </c>
      <c r="W184">
        <v>179</v>
      </c>
      <c r="X184">
        <f t="shared" si="34"/>
        <v>3.7291666666666665</v>
      </c>
      <c r="Y184">
        <v>0</v>
      </c>
      <c r="Z184">
        <f t="shared" si="41"/>
        <v>-4.9315431001208966E-7</v>
      </c>
    </row>
    <row r="185" spans="5:26" x14ac:dyDescent="0.4">
      <c r="E185">
        <v>1816.6032</v>
      </c>
      <c r="F185">
        <f t="shared" si="28"/>
        <v>0.23779280281698789</v>
      </c>
      <c r="G185">
        <f t="shared" si="29"/>
        <v>-2.8924478663306274E-2</v>
      </c>
      <c r="H185">
        <f t="shared" si="30"/>
        <v>-3.6746501407089127E-2</v>
      </c>
      <c r="I185">
        <f t="shared" si="31"/>
        <v>-2.2149319834376957E-2</v>
      </c>
      <c r="J185">
        <f t="shared" si="32"/>
        <v>-6.4699296251404026E-2</v>
      </c>
      <c r="K185">
        <f t="shared" si="35"/>
        <v>1.4623360457179435</v>
      </c>
      <c r="L185">
        <f t="shared" si="36"/>
        <v>3.3009437045683372</v>
      </c>
      <c r="M185">
        <f t="shared" si="37"/>
        <v>-0.33701062495777467</v>
      </c>
      <c r="N185">
        <f t="shared" si="38"/>
        <v>-19.309286461146737</v>
      </c>
      <c r="O185">
        <f t="shared" si="39"/>
        <v>0</v>
      </c>
      <c r="P185">
        <f t="shared" si="33"/>
        <v>-19.309286461146737</v>
      </c>
      <c r="Q185">
        <f t="shared" si="40"/>
        <v>6.9693003350437743E-3</v>
      </c>
      <c r="W185">
        <v>180</v>
      </c>
      <c r="X185">
        <f t="shared" si="34"/>
        <v>3.75</v>
      </c>
      <c r="Y185">
        <v>0</v>
      </c>
      <c r="Z185">
        <f t="shared" si="41"/>
        <v>-5.7857999360958591E-7</v>
      </c>
    </row>
    <row r="186" spans="5:26" x14ac:dyDescent="0.4">
      <c r="E186">
        <v>1869.8704</v>
      </c>
      <c r="F186">
        <f t="shared" si="28"/>
        <v>0.24476546299187532</v>
      </c>
      <c r="G186">
        <f t="shared" si="29"/>
        <v>-3.1500797635573452E-2</v>
      </c>
      <c r="H186">
        <f t="shared" si="30"/>
        <v>-3.8511123102528855E-2</v>
      </c>
      <c r="I186">
        <f t="shared" si="31"/>
        <v>-2.4330563275514083E-2</v>
      </c>
      <c r="J186">
        <f t="shared" si="32"/>
        <v>-6.7218070538366981E-2</v>
      </c>
      <c r="K186">
        <f t="shared" si="35"/>
        <v>1.4368041702692147</v>
      </c>
      <c r="L186">
        <f t="shared" si="36"/>
        <v>3.1479515969640208</v>
      </c>
      <c r="M186">
        <f t="shared" si="37"/>
        <v>-0.33830664250467679</v>
      </c>
      <c r="N186">
        <f t="shared" si="38"/>
        <v>-19.383542796759127</v>
      </c>
      <c r="O186">
        <f t="shared" si="39"/>
        <v>0</v>
      </c>
      <c r="P186">
        <f t="shared" si="33"/>
        <v>-19.383542796759127</v>
      </c>
      <c r="Q186">
        <f t="shared" si="40"/>
        <v>3.8723191555648543E-3</v>
      </c>
      <c r="W186">
        <v>181</v>
      </c>
      <c r="X186">
        <f t="shared" si="34"/>
        <v>3.7708333333333335</v>
      </c>
      <c r="Y186">
        <v>0</v>
      </c>
      <c r="Z186">
        <f t="shared" si="41"/>
        <v>-6.4423296252400078E-7</v>
      </c>
    </row>
    <row r="187" spans="5:26" x14ac:dyDescent="0.4">
      <c r="E187">
        <v>1924.6995999999999</v>
      </c>
      <c r="F187">
        <f t="shared" si="28"/>
        <v>0.25194258848863388</v>
      </c>
      <c r="G187">
        <f t="shared" si="29"/>
        <v>-3.4218222791327246E-2</v>
      </c>
      <c r="H187">
        <f t="shared" si="30"/>
        <v>-4.0388389505763789E-2</v>
      </c>
      <c r="I187">
        <f t="shared" si="31"/>
        <v>-2.6630385021912506E-2</v>
      </c>
      <c r="J187">
        <f t="shared" si="32"/>
        <v>-6.9865772149073913E-2</v>
      </c>
      <c r="K187">
        <f t="shared" si="35"/>
        <v>1.4124695147999091</v>
      </c>
      <c r="L187">
        <f t="shared" si="36"/>
        <v>2.9995816650925007</v>
      </c>
      <c r="M187">
        <f t="shared" si="37"/>
        <v>-0.33871867761886332</v>
      </c>
      <c r="N187">
        <f t="shared" si="38"/>
        <v>-19.407150669813205</v>
      </c>
      <c r="O187">
        <f t="shared" si="39"/>
        <v>0</v>
      </c>
      <c r="P187">
        <f t="shared" si="33"/>
        <v>-19.407150669813205</v>
      </c>
      <c r="Q187">
        <f t="shared" si="40"/>
        <v>1.1960310409456906E-3</v>
      </c>
      <c r="W187">
        <v>182</v>
      </c>
      <c r="X187">
        <f t="shared" si="34"/>
        <v>3.7916666666666665</v>
      </c>
      <c r="Y187">
        <v>0</v>
      </c>
      <c r="Z187">
        <f t="shared" si="41"/>
        <v>-6.9148456760749785E-7</v>
      </c>
    </row>
    <row r="188" spans="5:26" x14ac:dyDescent="0.4">
      <c r="E188">
        <v>1981.1365000000001</v>
      </c>
      <c r="F188">
        <f t="shared" si="28"/>
        <v>0.25933016142327481</v>
      </c>
      <c r="G188">
        <f t="shared" si="29"/>
        <v>-3.708367234776988E-2</v>
      </c>
      <c r="H188">
        <f t="shared" si="30"/>
        <v>-4.2386910083107687E-2</v>
      </c>
      <c r="I188">
        <f t="shared" si="31"/>
        <v>-2.9054482257694692E-2</v>
      </c>
      <c r="J188">
        <f t="shared" si="32"/>
        <v>-7.2650973706427535E-2</v>
      </c>
      <c r="K188">
        <f t="shared" si="35"/>
        <v>1.3893191211434406</v>
      </c>
      <c r="L188">
        <f t="shared" si="36"/>
        <v>2.8560402586450944</v>
      </c>
      <c r="M188">
        <f t="shared" si="37"/>
        <v>-0.33832858948565336</v>
      </c>
      <c r="N188">
        <f t="shared" si="38"/>
        <v>-19.384800266142136</v>
      </c>
      <c r="O188">
        <f t="shared" si="39"/>
        <v>0</v>
      </c>
      <c r="P188">
        <f t="shared" si="33"/>
        <v>-19.384800266142136</v>
      </c>
      <c r="Q188">
        <f t="shared" si="40"/>
        <v>-1.1000684772171944E-3</v>
      </c>
      <c r="W188">
        <v>183</v>
      </c>
      <c r="X188">
        <f t="shared" si="34"/>
        <v>3.8125</v>
      </c>
      <c r="Y188">
        <v>0</v>
      </c>
      <c r="Z188">
        <f t="shared" si="41"/>
        <v>-7.2183345658994907E-7</v>
      </c>
    </row>
    <row r="189" spans="5:26" x14ac:dyDescent="0.4">
      <c r="E189">
        <v>2039.2283</v>
      </c>
      <c r="F189">
        <f t="shared" si="28"/>
        <v>0.26693436026135009</v>
      </c>
      <c r="G189">
        <f t="shared" si="29"/>
        <v>-4.0104307847910192E-2</v>
      </c>
      <c r="H189">
        <f t="shared" si="30"/>
        <v>-4.4516001510103709E-2</v>
      </c>
      <c r="I189">
        <f t="shared" si="31"/>
        <v>-3.1608735845446878E-2</v>
      </c>
      <c r="J189">
        <f t="shared" si="32"/>
        <v>-7.5582912122657775E-2</v>
      </c>
      <c r="K189">
        <f t="shared" si="35"/>
        <v>1.3673300018471304</v>
      </c>
      <c r="L189">
        <f t="shared" si="36"/>
        <v>2.7174668631941628</v>
      </c>
      <c r="M189">
        <f t="shared" si="37"/>
        <v>-0.33721366978062406</v>
      </c>
      <c r="N189">
        <f t="shared" si="38"/>
        <v>-19.320920072547988</v>
      </c>
      <c r="O189">
        <f t="shared" si="39"/>
        <v>0</v>
      </c>
      <c r="P189">
        <f t="shared" si="33"/>
        <v>-19.320920072547988</v>
      </c>
      <c r="Q189">
        <f t="shared" si="40"/>
        <v>-3.0545616112078958E-3</v>
      </c>
      <c r="W189">
        <v>184</v>
      </c>
      <c r="X189">
        <f t="shared" si="34"/>
        <v>3.833333333333333</v>
      </c>
      <c r="Y189">
        <v>0</v>
      </c>
      <c r="Z189">
        <f t="shared" si="41"/>
        <v>-7.3686588752865985E-7</v>
      </c>
    </row>
    <row r="190" spans="5:26" x14ac:dyDescent="0.4">
      <c r="E190">
        <v>2099.0234999999998</v>
      </c>
      <c r="F190">
        <f t="shared" si="28"/>
        <v>0.27476153363801392</v>
      </c>
      <c r="G190">
        <f t="shared" si="29"/>
        <v>-4.3287515405238564E-2</v>
      </c>
      <c r="H190">
        <f t="shared" si="30"/>
        <v>-4.678573584604484E-2</v>
      </c>
      <c r="I190">
        <f t="shared" si="31"/>
        <v>-3.4299191617283897E-2</v>
      </c>
      <c r="J190">
        <f t="shared" si="32"/>
        <v>-7.8671528461604967E-2</v>
      </c>
      <c r="K190">
        <f t="shared" si="35"/>
        <v>1.3464717045371748</v>
      </c>
      <c r="L190">
        <f t="shared" si="36"/>
        <v>2.5839446270265425</v>
      </c>
      <c r="M190">
        <f t="shared" si="37"/>
        <v>-0.33544646821665314</v>
      </c>
      <c r="N190">
        <f t="shared" si="38"/>
        <v>-19.219666881383535</v>
      </c>
      <c r="O190">
        <f t="shared" si="39"/>
        <v>0</v>
      </c>
      <c r="P190">
        <f t="shared" si="33"/>
        <v>-19.219666881383535</v>
      </c>
      <c r="Q190">
        <f t="shared" si="40"/>
        <v>-4.7037030454903346E-3</v>
      </c>
      <c r="W190">
        <v>185</v>
      </c>
      <c r="X190">
        <f t="shared" si="34"/>
        <v>3.854166666666667</v>
      </c>
      <c r="Y190">
        <v>0</v>
      </c>
      <c r="Z190">
        <f t="shared" si="41"/>
        <v>-7.3821950405524752E-7</v>
      </c>
    </row>
    <row r="191" spans="5:26" x14ac:dyDescent="0.4">
      <c r="E191">
        <v>2160.5720000000001</v>
      </c>
      <c r="F191">
        <f t="shared" si="28"/>
        <v>0.28281821344799196</v>
      </c>
      <c r="G191">
        <f t="shared" si="29"/>
        <v>-4.6640898828330446E-2</v>
      </c>
      <c r="H191">
        <f t="shared" si="30"/>
        <v>-4.9207002978205794E-2</v>
      </c>
      <c r="I191">
        <f t="shared" si="31"/>
        <v>-3.7132051380223574E-2</v>
      </c>
      <c r="J191">
        <f t="shared" si="32"/>
        <v>-8.1927525863244199E-2</v>
      </c>
      <c r="K191">
        <f t="shared" si="35"/>
        <v>1.3267083076071302</v>
      </c>
      <c r="L191">
        <f t="shared" si="36"/>
        <v>2.4555089724100059</v>
      </c>
      <c r="M191">
        <f t="shared" si="37"/>
        <v>-0.33309474752667256</v>
      </c>
      <c r="N191">
        <f t="shared" si="38"/>
        <v>-19.084923211254054</v>
      </c>
      <c r="O191">
        <f t="shared" si="39"/>
        <v>0</v>
      </c>
      <c r="P191">
        <f t="shared" si="33"/>
        <v>-19.084923211254054</v>
      </c>
      <c r="Q191">
        <f t="shared" si="40"/>
        <v>-6.0811875607348657E-3</v>
      </c>
      <c r="W191">
        <v>186</v>
      </c>
      <c r="X191">
        <f t="shared" si="34"/>
        <v>3.875</v>
      </c>
      <c r="Y191">
        <v>0</v>
      </c>
      <c r="Z191">
        <f t="shared" si="41"/>
        <v>-7.2755072950967965E-7</v>
      </c>
    </row>
    <row r="192" spans="5:26" x14ac:dyDescent="0.4">
      <c r="E192">
        <v>2223.9252999999999</v>
      </c>
      <c r="F192">
        <f t="shared" si="28"/>
        <v>0.29111114102551988</v>
      </c>
      <c r="G192">
        <f t="shared" si="29"/>
        <v>-5.0172275501785046E-2</v>
      </c>
      <c r="H192">
        <f t="shared" si="30"/>
        <v>-5.1791582021862903E-2</v>
      </c>
      <c r="I192">
        <f t="shared" si="31"/>
        <v>-4.0113665853024671E-2</v>
      </c>
      <c r="J192">
        <f t="shared" si="32"/>
        <v>-8.5362437252589907E-2</v>
      </c>
      <c r="K192">
        <f t="shared" si="35"/>
        <v>1.3080000233950035</v>
      </c>
      <c r="L192">
        <f t="shared" si="36"/>
        <v>2.3321550351215574</v>
      </c>
      <c r="M192">
        <f t="shared" si="37"/>
        <v>-0.33022152405288452</v>
      </c>
      <c r="N192">
        <f t="shared" si="38"/>
        <v>-18.920299632608081</v>
      </c>
      <c r="O192">
        <f t="shared" si="39"/>
        <v>0</v>
      </c>
      <c r="P192">
        <f t="shared" si="33"/>
        <v>-18.920299632608081</v>
      </c>
      <c r="Q192">
        <f t="shared" si="40"/>
        <v>-7.2180568093696282E-3</v>
      </c>
      <c r="W192">
        <v>187</v>
      </c>
      <c r="X192">
        <f t="shared" si="34"/>
        <v>3.895833333333333</v>
      </c>
      <c r="Y192">
        <v>0</v>
      </c>
      <c r="Z192">
        <f t="shared" si="41"/>
        <v>-7.0650585965727004E-7</v>
      </c>
    </row>
    <row r="193" spans="5:26" x14ac:dyDescent="0.4">
      <c r="E193">
        <v>2289.1361999999999</v>
      </c>
      <c r="F193">
        <f t="shared" si="28"/>
        <v>0.2996472278744356</v>
      </c>
      <c r="G193">
        <f t="shared" si="29"/>
        <v>-5.3889640839596353E-2</v>
      </c>
      <c r="H193">
        <f t="shared" si="30"/>
        <v>-5.4552197223966703E-2</v>
      </c>
      <c r="I193">
        <f t="shared" si="31"/>
        <v>-4.3250500629750666E-2</v>
      </c>
      <c r="J193">
        <f t="shared" si="32"/>
        <v>-8.8988670317635021E-2</v>
      </c>
      <c r="K193">
        <f t="shared" si="35"/>
        <v>1.29030463365435</v>
      </c>
      <c r="L193">
        <f t="shared" si="36"/>
        <v>2.2138451377079296</v>
      </c>
      <c r="M193">
        <f t="shared" si="37"/>
        <v>-0.32688519902143698</v>
      </c>
      <c r="N193">
        <f t="shared" si="38"/>
        <v>-18.729142289222288</v>
      </c>
      <c r="O193">
        <f t="shared" si="39"/>
        <v>0</v>
      </c>
      <c r="P193">
        <f t="shared" si="33"/>
        <v>-18.729142289222288</v>
      </c>
      <c r="Q193">
        <f t="shared" si="40"/>
        <v>-8.1426973177197645E-3</v>
      </c>
      <c r="W193">
        <v>188</v>
      </c>
      <c r="X193">
        <f t="shared" si="34"/>
        <v>3.9166666666666665</v>
      </c>
      <c r="Y193">
        <v>0</v>
      </c>
      <c r="Z193">
        <f t="shared" si="41"/>
        <v>-6.7669586450523371E-7</v>
      </c>
    </row>
    <row r="194" spans="5:26" x14ac:dyDescent="0.4">
      <c r="E194">
        <v>2356.2593000000002</v>
      </c>
      <c r="F194">
        <f t="shared" si="28"/>
        <v>0.30843362111802619</v>
      </c>
      <c r="G194">
        <f t="shared" si="29"/>
        <v>-5.7801172894191399E-2</v>
      </c>
      <c r="H194">
        <f t="shared" si="30"/>
        <v>-5.7502611279527494E-2</v>
      </c>
      <c r="I194">
        <f t="shared" si="31"/>
        <v>-4.6549135565600253E-2</v>
      </c>
      <c r="J194">
        <f t="shared" si="32"/>
        <v>-9.2819600117625356E-2</v>
      </c>
      <c r="K194">
        <f t="shared" si="35"/>
        <v>1.273578417052162</v>
      </c>
      <c r="L194">
        <f t="shared" si="36"/>
        <v>2.1005138119772075</v>
      </c>
      <c r="M194">
        <f t="shared" si="37"/>
        <v>-0.32313970326029295</v>
      </c>
      <c r="N194">
        <f t="shared" si="38"/>
        <v>-18.514541189924593</v>
      </c>
      <c r="O194">
        <f t="shared" si="39"/>
        <v>0</v>
      </c>
      <c r="P194">
        <f t="shared" si="33"/>
        <v>-18.514541189924593</v>
      </c>
      <c r="Q194">
        <f t="shared" si="40"/>
        <v>-8.8809093250433666E-3</v>
      </c>
      <c r="W194">
        <v>189</v>
      </c>
      <c r="X194">
        <f t="shared" si="34"/>
        <v>3.9375</v>
      </c>
      <c r="Y194">
        <v>0</v>
      </c>
      <c r="Z194">
        <f t="shared" si="41"/>
        <v>-6.3967484887443988E-7</v>
      </c>
    </row>
    <row r="195" spans="5:26" x14ac:dyDescent="0.4">
      <c r="E195">
        <v>2425.3506000000002</v>
      </c>
      <c r="F195">
        <f t="shared" si="28"/>
        <v>0.31747765113914989</v>
      </c>
      <c r="G195">
        <f t="shared" si="29"/>
        <v>-6.1915181291547938E-2</v>
      </c>
      <c r="H195">
        <f t="shared" si="30"/>
        <v>-6.0657686348275841E-2</v>
      </c>
      <c r="I195">
        <f t="shared" si="31"/>
        <v>-5.001621663091449E-2</v>
      </c>
      <c r="J195">
        <f t="shared" si="32"/>
        <v>-9.6869616816473103E-2</v>
      </c>
      <c r="K195">
        <f t="shared" si="35"/>
        <v>1.2577771084484384</v>
      </c>
      <c r="L195">
        <f t="shared" si="36"/>
        <v>1.9920737260411625</v>
      </c>
      <c r="M195">
        <f t="shared" si="37"/>
        <v>-0.31903471782000814</v>
      </c>
      <c r="N195">
        <f t="shared" si="38"/>
        <v>-18.279342849233622</v>
      </c>
      <c r="O195">
        <f t="shared" si="39"/>
        <v>0</v>
      </c>
      <c r="P195">
        <f t="shared" si="33"/>
        <v>-18.279342849233622</v>
      </c>
      <c r="Q195">
        <f t="shared" si="40"/>
        <v>-9.4560201377248028E-3</v>
      </c>
      <c r="W195">
        <v>190</v>
      </c>
      <c r="X195">
        <f t="shared" si="34"/>
        <v>3.9583333333333335</v>
      </c>
      <c r="Y195">
        <v>0</v>
      </c>
      <c r="Z195">
        <f t="shared" si="41"/>
        <v>-5.9692206879623687E-7</v>
      </c>
    </row>
    <row r="196" spans="5:26" x14ac:dyDescent="0.4">
      <c r="E196">
        <v>2496.4677999999999</v>
      </c>
      <c r="F196">
        <f t="shared" si="28"/>
        <v>0.32678687085014468</v>
      </c>
      <c r="G196">
        <f t="shared" si="29"/>
        <v>-6.6240090110825545E-2</v>
      </c>
      <c r="H196">
        <f t="shared" si="30"/>
        <v>-6.4033479634537094E-2</v>
      </c>
      <c r="I196">
        <f t="shared" si="31"/>
        <v>-5.3658435814885941E-2</v>
      </c>
      <c r="J196">
        <f t="shared" si="32"/>
        <v>-0.10115421671530439</v>
      </c>
      <c r="K196">
        <f t="shared" si="35"/>
        <v>1.2428564779592715</v>
      </c>
      <c r="L196">
        <f t="shared" si="36"/>
        <v>1.8884196053495861</v>
      </c>
      <c r="M196">
        <f t="shared" si="37"/>
        <v>-0.31461588058207868</v>
      </c>
      <c r="N196">
        <f t="shared" si="38"/>
        <v>-18.026162125145017</v>
      </c>
      <c r="O196">
        <f t="shared" si="39"/>
        <v>0</v>
      </c>
      <c r="P196">
        <f t="shared" si="33"/>
        <v>-18.026162125145017</v>
      </c>
      <c r="Q196">
        <f t="shared" si="40"/>
        <v>-9.8890252869209688E-3</v>
      </c>
      <c r="W196">
        <v>191</v>
      </c>
      <c r="X196">
        <f t="shared" si="34"/>
        <v>3.9791666666666665</v>
      </c>
      <c r="Y196">
        <v>0</v>
      </c>
      <c r="Z196">
        <f t="shared" si="41"/>
        <v>-5.4982735632298376E-7</v>
      </c>
    </row>
    <row r="197" spans="5:26" x14ac:dyDescent="0.4">
      <c r="E197">
        <v>2569.6703000000002</v>
      </c>
      <c r="F197">
        <f t="shared" ref="F197:F260" si="42">2*PI()*E197/$B$8</f>
        <v>0.33636905569282838</v>
      </c>
      <c r="G197">
        <f t="shared" ref="G197:G260" si="43">1+SUM(a1_*COS(F197),a2_*COS(2*F197))</f>
        <v>-7.0784397432136714E-2</v>
      </c>
      <c r="H197">
        <f t="shared" ref="H197:H260" si="44">SUM(a1_*SIN(F197),a2_*SIN(2*F197))</f>
        <v>-6.7647332038591745E-2</v>
      </c>
      <c r="I197">
        <f t="shared" ref="I197:I260" si="45">SUM(b0_,b1_*COS(F197),b2_*COS(2*F197))</f>
        <v>-5.7482490668336106E-2</v>
      </c>
      <c r="J197">
        <f t="shared" ref="J197:J260" si="46">SUM(b1_*SIN(F197),b2_*SIN(2*F197))</f>
        <v>-0.10569008172410377</v>
      </c>
      <c r="K197">
        <f t="shared" si="35"/>
        <v>1.2287728436933649</v>
      </c>
      <c r="L197">
        <f t="shared" si="36"/>
        <v>1.7894320946920388</v>
      </c>
      <c r="M197">
        <f t="shared" si="37"/>
        <v>-0.30992501873352563</v>
      </c>
      <c r="N197">
        <f t="shared" si="38"/>
        <v>-17.757395538943992</v>
      </c>
      <c r="O197">
        <f t="shared" si="39"/>
        <v>0</v>
      </c>
      <c r="P197">
        <f t="shared" ref="P197:P260" si="47">N197+O197</f>
        <v>-17.757395538943992</v>
      </c>
      <c r="Q197">
        <f t="shared" si="40"/>
        <v>-1.0198748001207597E-2</v>
      </c>
      <c r="W197">
        <v>192</v>
      </c>
      <c r="X197">
        <f t="shared" ref="X197:X260" si="48">W197/Fs*1000</f>
        <v>4</v>
      </c>
      <c r="Y197">
        <v>0</v>
      </c>
      <c r="Z197">
        <f t="shared" si="41"/>
        <v>-4.9967976868433098E-7</v>
      </c>
    </row>
    <row r="198" spans="5:26" x14ac:dyDescent="0.4">
      <c r="E198">
        <v>2645.0194000000001</v>
      </c>
      <c r="F198">
        <f t="shared" si="42"/>
        <v>0.34623222981843682</v>
      </c>
      <c r="G198">
        <f t="shared" si="43"/>
        <v>-7.5556640005240983E-2</v>
      </c>
      <c r="H198">
        <f t="shared" si="44"/>
        <v>-7.1517972459232193E-2</v>
      </c>
      <c r="I198">
        <f t="shared" si="45"/>
        <v>-6.1495047393495761E-2</v>
      </c>
      <c r="J198">
        <f t="shared" si="46"/>
        <v>-0.1104951763376113</v>
      </c>
      <c r="K198">
        <f t="shared" ref="K198:K261" si="49">SQRT((I198^2+J198^2)/(G198^2+H198^2))</f>
        <v>1.2154834220247963</v>
      </c>
      <c r="L198">
        <f t="shared" ref="L198:L261" si="50">20*LOG10(K198)</f>
        <v>1.6949807975689852</v>
      </c>
      <c r="M198">
        <f t="shared" ref="M198:M261" si="51">ATAN2(J198,I198)-ATAN2(H198,G198)</f>
        <v>-0.30500037327325469</v>
      </c>
      <c r="N198">
        <f t="shared" ref="N198:N261" si="52">DEGREES(M198)</f>
        <v>-17.475234138472207</v>
      </c>
      <c r="O198">
        <f t="shared" si="39"/>
        <v>0</v>
      </c>
      <c r="P198">
        <f t="shared" si="47"/>
        <v>-17.475234138472207</v>
      </c>
      <c r="Q198">
        <f t="shared" si="40"/>
        <v>-1.0402004376657238E-2</v>
      </c>
      <c r="W198">
        <v>193</v>
      </c>
      <c r="X198">
        <f t="shared" si="48"/>
        <v>4.0208333333333339</v>
      </c>
      <c r="Y198">
        <v>0</v>
      </c>
      <c r="Z198">
        <f t="shared" si="41"/>
        <v>-4.4765924851810946E-7</v>
      </c>
    </row>
    <row r="199" spans="5:26" x14ac:dyDescent="0.4">
      <c r="E199">
        <v>2722.5778</v>
      </c>
      <c r="F199">
        <f t="shared" si="42"/>
        <v>0.35638460063777755</v>
      </c>
      <c r="G199">
        <f t="shared" si="43"/>
        <v>-8.0565305138655452E-2</v>
      </c>
      <c r="H199">
        <f t="shared" si="44"/>
        <v>-7.5665591709029312E-2</v>
      </c>
      <c r="I199">
        <f t="shared" si="45"/>
        <v>-6.5702658713332918E-2</v>
      </c>
      <c r="J199">
        <f t="shared" si="46"/>
        <v>-0.11558880487947976</v>
      </c>
      <c r="K199">
        <f t="shared" si="49"/>
        <v>1.2029466995742033</v>
      </c>
      <c r="L199">
        <f t="shared" si="50"/>
        <v>1.6049276990225949</v>
      </c>
      <c r="M199">
        <f t="shared" si="51"/>
        <v>-0.29987686861112328</v>
      </c>
      <c r="N199">
        <f t="shared" si="52"/>
        <v>-17.181678945016476</v>
      </c>
      <c r="O199">
        <f t="shared" ref="O199:O262" si="53">IF((N199-N198)&gt;180,O198-360,IF((N199-N198)&lt;(-180),O198+360,O198))</f>
        <v>0</v>
      </c>
      <c r="P199">
        <f t="shared" si="47"/>
        <v>-17.181678945016476</v>
      </c>
      <c r="Q199">
        <f t="shared" ref="Q199:Q262" si="54">-(P199-P198)/((E199-E198)*360)*1000</f>
        <v>-1.0513768888122849E-2</v>
      </c>
      <c r="W199">
        <v>194</v>
      </c>
      <c r="X199">
        <f t="shared" si="48"/>
        <v>4.0416666666666661</v>
      </c>
      <c r="Y199">
        <v>0</v>
      </c>
      <c r="Z199">
        <f t="shared" ref="Z199:Z262" si="55" xml:space="preserve"> b0_*Y199 + b1_*Y198 + b2_*Y197 - a1_*Z198 - a2_*Z197</f>
        <v>-3.9483105970953719E-7</v>
      </c>
    </row>
    <row r="200" spans="5:26" x14ac:dyDescent="0.4">
      <c r="E200">
        <v>2802.4105</v>
      </c>
      <c r="F200">
        <f t="shared" si="42"/>
        <v>0.36683467663095409</v>
      </c>
      <c r="G200">
        <f t="shared" si="43"/>
        <v>-8.5818822174732468E-2</v>
      </c>
      <c r="H200">
        <f t="shared" si="44"/>
        <v>-8.0111994714453627E-2</v>
      </c>
      <c r="I200">
        <f t="shared" si="45"/>
        <v>-7.0111747707546468E-2</v>
      </c>
      <c r="J200">
        <f t="shared" si="46"/>
        <v>-0.12099176363327069</v>
      </c>
      <c r="K200">
        <f t="shared" si="49"/>
        <v>1.1911224817373749</v>
      </c>
      <c r="L200">
        <f t="shared" si="50"/>
        <v>1.5191284354941335</v>
      </c>
      <c r="M200">
        <f t="shared" si="51"/>
        <v>-0.29458628577925339</v>
      </c>
      <c r="N200">
        <f t="shared" si="52"/>
        <v>-16.878550877585962</v>
      </c>
      <c r="O200">
        <f t="shared" si="53"/>
        <v>0</v>
      </c>
      <c r="P200">
        <f t="shared" si="47"/>
        <v>-16.878550877585962</v>
      </c>
      <c r="Q200">
        <f t="shared" si="54"/>
        <v>-1.0547337238114275E-2</v>
      </c>
      <c r="W200">
        <v>195</v>
      </c>
      <c r="X200">
        <f t="shared" si="48"/>
        <v>4.0625</v>
      </c>
      <c r="Y200">
        <v>0</v>
      </c>
      <c r="Z200">
        <f t="shared" si="55"/>
        <v>-3.4214274768203467E-7</v>
      </c>
    </row>
    <row r="201" spans="5:26" x14ac:dyDescent="0.4">
      <c r="E201">
        <v>2884.5839999999998</v>
      </c>
      <c r="F201">
        <f t="shared" si="42"/>
        <v>0.37759116262761078</v>
      </c>
      <c r="G201">
        <f t="shared" si="43"/>
        <v>-9.1325434741104994E-2</v>
      </c>
      <c r="H201">
        <f t="shared" si="44"/>
        <v>-8.4880669555149835E-2</v>
      </c>
      <c r="I201">
        <f t="shared" si="45"/>
        <v>-7.4728490405635672E-2</v>
      </c>
      <c r="J201">
        <f t="shared" si="46"/>
        <v>-0.12672638815985715</v>
      </c>
      <c r="K201">
        <f t="shared" si="49"/>
        <v>1.1799721659172733</v>
      </c>
      <c r="L201">
        <f t="shared" si="50"/>
        <v>1.4374352591545647</v>
      </c>
      <c r="M201">
        <f t="shared" si="51"/>
        <v>-0.2891575397316104</v>
      </c>
      <c r="N201">
        <f t="shared" si="52"/>
        <v>-16.567506641007689</v>
      </c>
      <c r="O201">
        <f t="shared" si="53"/>
        <v>0</v>
      </c>
      <c r="P201">
        <f t="shared" si="47"/>
        <v>-16.567506641007689</v>
      </c>
      <c r="Q201">
        <f t="shared" si="54"/>
        <v>-1.0514481776643082E-2</v>
      </c>
      <c r="W201">
        <v>196</v>
      </c>
      <c r="X201">
        <f t="shared" si="48"/>
        <v>4.083333333333333</v>
      </c>
      <c r="Y201">
        <v>0</v>
      </c>
      <c r="Z201">
        <f t="shared" si="55"/>
        <v>-2.9042336325122711E-7</v>
      </c>
    </row>
    <row r="202" spans="5:26" x14ac:dyDescent="0.4">
      <c r="E202">
        <v>2969.1671000000001</v>
      </c>
      <c r="F202">
        <f t="shared" si="42"/>
        <v>0.38866306452668792</v>
      </c>
      <c r="G202">
        <f t="shared" si="43"/>
        <v>-9.7093165102452916E-2</v>
      </c>
      <c r="H202">
        <f t="shared" si="44"/>
        <v>-8.999694928066948E-2</v>
      </c>
      <c r="I202">
        <f t="shared" si="45"/>
        <v>-7.9558774556794387E-2</v>
      </c>
      <c r="J202">
        <f t="shared" si="46"/>
        <v>-0.13281671201581324</v>
      </c>
      <c r="K202">
        <f t="shared" si="49"/>
        <v>1.169458711642716</v>
      </c>
      <c r="L202">
        <f t="shared" si="50"/>
        <v>1.3596978683969183</v>
      </c>
      <c r="M202">
        <f t="shared" si="51"/>
        <v>-0.28361684215033112</v>
      </c>
      <c r="N202">
        <f t="shared" si="52"/>
        <v>-16.250048054042043</v>
      </c>
      <c r="O202">
        <f t="shared" si="53"/>
        <v>0</v>
      </c>
      <c r="P202">
        <f t="shared" si="47"/>
        <v>-16.250048054042043</v>
      </c>
      <c r="Q202">
        <f t="shared" si="54"/>
        <v>-1.0425598118748342E-2</v>
      </c>
      <c r="W202">
        <v>197</v>
      </c>
      <c r="X202">
        <f t="shared" si="48"/>
        <v>4.104166666666667</v>
      </c>
      <c r="Y202">
        <v>0</v>
      </c>
      <c r="Z202">
        <f t="shared" si="55"/>
        <v>-2.4038468480597094E-7</v>
      </c>
    </row>
    <row r="203" spans="5:26" x14ac:dyDescent="0.4">
      <c r="E203">
        <v>3056.2303000000002</v>
      </c>
      <c r="F203">
        <f t="shared" si="42"/>
        <v>0.4000596107566054</v>
      </c>
      <c r="G203">
        <f t="shared" si="43"/>
        <v>-0.10312967266802797</v>
      </c>
      <c r="H203">
        <f t="shared" si="44"/>
        <v>-9.5488100645805485E-2</v>
      </c>
      <c r="I203">
        <f t="shared" si="45"/>
        <v>-8.4608068302157946E-2</v>
      </c>
      <c r="J203">
        <f t="shared" si="46"/>
        <v>-0.13928853491879511</v>
      </c>
      <c r="K203">
        <f t="shared" si="49"/>
        <v>1.1595467747567365</v>
      </c>
      <c r="L203">
        <f t="shared" si="50"/>
        <v>1.2857654451466289</v>
      </c>
      <c r="M203">
        <f t="shared" si="51"/>
        <v>-0.27798794631922918</v>
      </c>
      <c r="N203">
        <f t="shared" si="52"/>
        <v>-15.92753607960112</v>
      </c>
      <c r="O203">
        <f t="shared" si="53"/>
        <v>0</v>
      </c>
      <c r="P203">
        <f t="shared" si="47"/>
        <v>-15.92753607960112</v>
      </c>
      <c r="Q203">
        <f t="shared" si="54"/>
        <v>-1.0289842271697228E-2</v>
      </c>
      <c r="W203">
        <v>198</v>
      </c>
      <c r="X203">
        <f t="shared" si="48"/>
        <v>4.125</v>
      </c>
      <c r="Y203">
        <v>0</v>
      </c>
      <c r="Z203">
        <f t="shared" si="55"/>
        <v>-1.9262417402577568E-7</v>
      </c>
    </row>
    <row r="204" spans="5:26" x14ac:dyDescent="0.4">
      <c r="E204">
        <v>3145.8465000000001</v>
      </c>
      <c r="F204">
        <f t="shared" si="42"/>
        <v>0.41179034390504843</v>
      </c>
      <c r="G204">
        <f t="shared" si="43"/>
        <v>-0.10944218550618379</v>
      </c>
      <c r="H204">
        <f t="shared" si="44"/>
        <v>-0.10138349574486694</v>
      </c>
      <c r="I204">
        <f t="shared" si="45"/>
        <v>-8.9881348565689079E-2</v>
      </c>
      <c r="J204">
        <f t="shared" si="46"/>
        <v>-0.14616958811130787</v>
      </c>
      <c r="K204">
        <f t="shared" si="49"/>
        <v>1.1502026410348907</v>
      </c>
      <c r="L204">
        <f t="shared" si="50"/>
        <v>1.215487209340588</v>
      </c>
      <c r="M204">
        <f t="shared" si="51"/>
        <v>-0.27229229585077741</v>
      </c>
      <c r="N204">
        <f t="shared" si="52"/>
        <v>-15.601199346177124</v>
      </c>
      <c r="O204">
        <f t="shared" si="53"/>
        <v>0</v>
      </c>
      <c r="P204">
        <f t="shared" si="47"/>
        <v>-15.601199346177124</v>
      </c>
      <c r="Q204">
        <f t="shared" si="54"/>
        <v>-1.0115257355006896E-2</v>
      </c>
      <c r="W204">
        <v>199</v>
      </c>
      <c r="X204">
        <f t="shared" si="48"/>
        <v>4.145833333333333</v>
      </c>
      <c r="Y204">
        <v>0</v>
      </c>
      <c r="Z204">
        <f t="shared" si="55"/>
        <v>-1.4762940498759138E-7</v>
      </c>
    </row>
    <row r="205" spans="5:26" x14ac:dyDescent="0.4">
      <c r="E205">
        <v>3238.0904</v>
      </c>
      <c r="F205">
        <f t="shared" si="42"/>
        <v>0.42386504217915139</v>
      </c>
      <c r="G205">
        <f t="shared" si="43"/>
        <v>-0.11603732591778226</v>
      </c>
      <c r="H205">
        <f t="shared" si="44"/>
        <v>-0.10771470871554489</v>
      </c>
      <c r="I205">
        <f t="shared" si="45"/>
        <v>-9.5382939167169001E-2</v>
      </c>
      <c r="J205">
        <f t="shared" si="46"/>
        <v>-0.15348960916762566</v>
      </c>
      <c r="K205">
        <f t="shared" si="49"/>
        <v>1.1413942917030897</v>
      </c>
      <c r="L205">
        <f t="shared" si="50"/>
        <v>1.1487139248326725</v>
      </c>
      <c r="M205">
        <f t="shared" si="51"/>
        <v>-0.26654924659825818</v>
      </c>
      <c r="N205">
        <f t="shared" si="52"/>
        <v>-15.27214686247201</v>
      </c>
      <c r="O205">
        <f t="shared" si="53"/>
        <v>0</v>
      </c>
      <c r="P205">
        <f t="shared" si="47"/>
        <v>-15.27214686247201</v>
      </c>
      <c r="Q205">
        <f t="shared" si="54"/>
        <v>-9.908890202589558E-3</v>
      </c>
      <c r="W205">
        <v>200</v>
      </c>
      <c r="X205">
        <f t="shared" si="48"/>
        <v>4.166666666666667</v>
      </c>
      <c r="Y205">
        <v>0</v>
      </c>
      <c r="Z205">
        <f t="shared" si="55"/>
        <v>-1.0578371476698144E-7</v>
      </c>
    </row>
    <row r="206" spans="5:26" x14ac:dyDescent="0.4">
      <c r="E206">
        <v>3333.0392000000002</v>
      </c>
      <c r="F206">
        <f t="shared" si="42"/>
        <v>0.43629381103528342</v>
      </c>
      <c r="G206">
        <f t="shared" si="43"/>
        <v>-0.12292100835195585</v>
      </c>
      <c r="H206">
        <f t="shared" si="44"/>
        <v>-0.11451570132123579</v>
      </c>
      <c r="I206">
        <f t="shared" si="45"/>
        <v>-0.10111640760407081</v>
      </c>
      <c r="J206">
        <f t="shared" si="46"/>
        <v>-0.16128051930867626</v>
      </c>
      <c r="K206">
        <f t="shared" si="49"/>
        <v>1.1330913086728029</v>
      </c>
      <c r="L206">
        <f t="shared" si="50"/>
        <v>1.0852981664636772</v>
      </c>
      <c r="M206">
        <f t="shared" si="51"/>
        <v>-0.2607761941217781</v>
      </c>
      <c r="N206">
        <f t="shared" si="52"/>
        <v>-14.941375320662154</v>
      </c>
      <c r="O206">
        <f t="shared" si="53"/>
        <v>0</v>
      </c>
      <c r="P206">
        <f t="shared" si="47"/>
        <v>-14.941375320662154</v>
      </c>
      <c r="Q206">
        <f t="shared" si="54"/>
        <v>-9.6768978476895959E-3</v>
      </c>
      <c r="W206">
        <v>201</v>
      </c>
      <c r="X206">
        <f t="shared" si="48"/>
        <v>4.1875</v>
      </c>
      <c r="Y206">
        <v>0</v>
      </c>
      <c r="Z206">
        <f t="shared" si="55"/>
        <v>-6.737283492397264E-8</v>
      </c>
    </row>
    <row r="207" spans="5:26" x14ac:dyDescent="0.4">
      <c r="E207">
        <v>3430.7719999999999</v>
      </c>
      <c r="F207">
        <f t="shared" si="42"/>
        <v>0.44908700463923173</v>
      </c>
      <c r="G207">
        <f t="shared" si="43"/>
        <v>-0.13009822457183606</v>
      </c>
      <c r="H207">
        <f t="shared" si="44"/>
        <v>-0.12182292548085982</v>
      </c>
      <c r="I207">
        <f t="shared" si="45"/>
        <v>-0.10708436572240265</v>
      </c>
      <c r="J207">
        <f t="shared" si="46"/>
        <v>-0.16957650273260005</v>
      </c>
      <c r="K207">
        <f t="shared" si="49"/>
        <v>1.1252648970103274</v>
      </c>
      <c r="L207">
        <f t="shared" si="50"/>
        <v>1.025095422595699</v>
      </c>
      <c r="M207">
        <f t="shared" si="51"/>
        <v>-0.2549887716732453</v>
      </c>
      <c r="N207">
        <f t="shared" si="52"/>
        <v>-14.609780440101954</v>
      </c>
      <c r="O207">
        <f t="shared" si="53"/>
        <v>0</v>
      </c>
      <c r="P207">
        <f t="shared" si="47"/>
        <v>-14.609780440101954</v>
      </c>
      <c r="Q207">
        <f t="shared" si="54"/>
        <v>-9.4246444432677847E-3</v>
      </c>
      <c r="W207">
        <v>202</v>
      </c>
      <c r="X207">
        <f t="shared" si="48"/>
        <v>4.208333333333333</v>
      </c>
      <c r="Y207">
        <v>0</v>
      </c>
      <c r="Z207">
        <f t="shared" si="55"/>
        <v>-3.2592277028991096E-8</v>
      </c>
    </row>
    <row r="208" spans="5:26" x14ac:dyDescent="0.4">
      <c r="E208">
        <v>3531.3706999999999</v>
      </c>
      <c r="F208">
        <f t="shared" si="42"/>
        <v>0.46225534367592686</v>
      </c>
      <c r="G208">
        <f t="shared" si="43"/>
        <v>-0.13757291454337395</v>
      </c>
      <c r="H208">
        <f t="shared" si="44"/>
        <v>-0.12967553662657072</v>
      </c>
      <c r="I208">
        <f t="shared" si="45"/>
        <v>-0.11328833955145817</v>
      </c>
      <c r="J208">
        <f t="shared" si="46"/>
        <v>-0.17841421162599369</v>
      </c>
      <c r="K208">
        <f t="shared" si="49"/>
        <v>1.1178877643673792</v>
      </c>
      <c r="L208">
        <f t="shared" si="50"/>
        <v>0.96796405378543926</v>
      </c>
      <c r="M208">
        <f t="shared" si="51"/>
        <v>-0.24920094613254662</v>
      </c>
      <c r="N208">
        <f t="shared" si="52"/>
        <v>-14.278162464061896</v>
      </c>
      <c r="O208">
        <f t="shared" si="53"/>
        <v>0</v>
      </c>
      <c r="P208">
        <f t="shared" si="47"/>
        <v>-14.278162464061896</v>
      </c>
      <c r="Q208">
        <f t="shared" si="54"/>
        <v>-9.1567887513030934E-3</v>
      </c>
      <c r="W208">
        <v>203</v>
      </c>
      <c r="X208">
        <f t="shared" si="48"/>
        <v>4.229166666666667</v>
      </c>
      <c r="Y208">
        <v>0</v>
      </c>
      <c r="Z208">
        <f t="shared" si="55"/>
        <v>-1.5552611039429965E-9</v>
      </c>
    </row>
    <row r="209" spans="5:26" x14ac:dyDescent="0.4">
      <c r="E209">
        <v>3634.9191000000001</v>
      </c>
      <c r="F209">
        <f t="shared" si="42"/>
        <v>0.47580979753971764</v>
      </c>
      <c r="G209">
        <f t="shared" si="43"/>
        <v>-0.14534768050467806</v>
      </c>
      <c r="H209">
        <f t="shared" si="44"/>
        <v>-0.13811547695897497</v>
      </c>
      <c r="I209">
        <f t="shared" si="45"/>
        <v>-0.11972850619957609</v>
      </c>
      <c r="J209">
        <f t="shared" si="46"/>
        <v>-0.18783282189965622</v>
      </c>
      <c r="K209">
        <f t="shared" si="49"/>
        <v>1.1109341424252541</v>
      </c>
      <c r="L209">
        <f t="shared" si="50"/>
        <v>0.91376628360482681</v>
      </c>
      <c r="M209">
        <f t="shared" si="51"/>
        <v>-0.2434252110290327</v>
      </c>
      <c r="N209">
        <f t="shared" si="52"/>
        <v>-13.947237219044993</v>
      </c>
      <c r="O209">
        <f t="shared" si="53"/>
        <v>0</v>
      </c>
      <c r="P209">
        <f t="shared" si="47"/>
        <v>-13.947237219044993</v>
      </c>
      <c r="Q209">
        <f t="shared" si="54"/>
        <v>-8.8773635489647288E-3</v>
      </c>
      <c r="W209">
        <v>204</v>
      </c>
      <c r="X209">
        <f t="shared" si="48"/>
        <v>4.25</v>
      </c>
      <c r="Y209">
        <v>0</v>
      </c>
      <c r="Z209">
        <f t="shared" si="55"/>
        <v>2.569900696457637E-8</v>
      </c>
    </row>
    <row r="210" spans="5:26" x14ac:dyDescent="0.4">
      <c r="E210">
        <v>3741.5038</v>
      </c>
      <c r="F210">
        <f t="shared" si="42"/>
        <v>0.48976170214409559</v>
      </c>
      <c r="G210">
        <f t="shared" si="43"/>
        <v>-0.15342360582437387</v>
      </c>
      <c r="H210">
        <f t="shared" si="44"/>
        <v>-0.14718769672100318</v>
      </c>
      <c r="I210">
        <f t="shared" si="45"/>
        <v>-0.12640351509022013</v>
      </c>
      <c r="J210">
        <f t="shared" si="46"/>
        <v>-0.19787424421164435</v>
      </c>
      <c r="K210">
        <f t="shared" si="49"/>
        <v>1.1043796631722147</v>
      </c>
      <c r="L210">
        <f t="shared" si="50"/>
        <v>0.86236801270548558</v>
      </c>
      <c r="M210">
        <f t="shared" si="51"/>
        <v>-0.23767266408097676</v>
      </c>
      <c r="N210">
        <f t="shared" si="52"/>
        <v>-13.617640557470525</v>
      </c>
      <c r="O210">
        <f t="shared" si="53"/>
        <v>0</v>
      </c>
      <c r="P210">
        <f t="shared" si="47"/>
        <v>-13.617640557470525</v>
      </c>
      <c r="Q210">
        <f t="shared" si="54"/>
        <v>-8.5898471558422795E-3</v>
      </c>
      <c r="W210">
        <v>205</v>
      </c>
      <c r="X210">
        <f t="shared" si="48"/>
        <v>4.270833333333333</v>
      </c>
      <c r="Y210">
        <v>0</v>
      </c>
      <c r="Z210">
        <f t="shared" si="55"/>
        <v>4.9196884794112066E-8</v>
      </c>
    </row>
    <row r="211" spans="5:26" x14ac:dyDescent="0.4">
      <c r="E211">
        <v>3851.2139000000002</v>
      </c>
      <c r="F211">
        <f t="shared" si="42"/>
        <v>0.50412272065178731</v>
      </c>
      <c r="G211">
        <f t="shared" si="43"/>
        <v>-0.16179995468824293</v>
      </c>
      <c r="H211">
        <f t="shared" si="44"/>
        <v>-0.15694028473245292</v>
      </c>
      <c r="I211">
        <f t="shared" si="45"/>
        <v>-0.13331020715811082</v>
      </c>
      <c r="J211">
        <f t="shared" si="46"/>
        <v>-0.20858323151536573</v>
      </c>
      <c r="K211">
        <f t="shared" si="49"/>
        <v>1.0982013258248582</v>
      </c>
      <c r="L211">
        <f t="shared" si="50"/>
        <v>0.81363927368228162</v>
      </c>
      <c r="M211">
        <f t="shared" si="51"/>
        <v>-0.23195314588807747</v>
      </c>
      <c r="N211">
        <f t="shared" si="52"/>
        <v>-13.289936304169105</v>
      </c>
      <c r="O211">
        <f t="shared" si="53"/>
        <v>0</v>
      </c>
      <c r="P211">
        <f t="shared" si="47"/>
        <v>-13.289936304169105</v>
      </c>
      <c r="Q211">
        <f t="shared" si="54"/>
        <v>-8.2972268961922502E-3</v>
      </c>
      <c r="W211">
        <v>206</v>
      </c>
      <c r="X211">
        <f t="shared" si="48"/>
        <v>4.291666666666667</v>
      </c>
      <c r="Y211">
        <v>0</v>
      </c>
      <c r="Z211">
        <f t="shared" si="55"/>
        <v>6.9021826631269143E-8</v>
      </c>
    </row>
    <row r="212" spans="5:26" x14ac:dyDescent="0.4">
      <c r="E212">
        <v>3964.1408999999999</v>
      </c>
      <c r="F212">
        <f t="shared" si="42"/>
        <v>0.51890483038478452</v>
      </c>
      <c r="G212">
        <f t="shared" si="43"/>
        <v>-0.17047385205676857</v>
      </c>
      <c r="H212">
        <f t="shared" si="44"/>
        <v>-0.16742460812337134</v>
      </c>
      <c r="I212">
        <f t="shared" si="45"/>
        <v>-0.14044331455000741</v>
      </c>
      <c r="J212">
        <f t="shared" si="46"/>
        <v>-0.22000749759944416</v>
      </c>
      <c r="K212">
        <f t="shared" si="49"/>
        <v>1.0923774404988935</v>
      </c>
      <c r="L212">
        <f t="shared" si="50"/>
        <v>0.76745445242217247</v>
      </c>
      <c r="M212">
        <f t="shared" si="51"/>
        <v>-0.22627535601902649</v>
      </c>
      <c r="N212">
        <f t="shared" si="52"/>
        <v>-12.964622907710346</v>
      </c>
      <c r="O212">
        <f t="shared" si="53"/>
        <v>0</v>
      </c>
      <c r="P212">
        <f t="shared" si="47"/>
        <v>-12.964622907710346</v>
      </c>
      <c r="Q212">
        <f t="shared" si="54"/>
        <v>-8.0020572891917295E-3</v>
      </c>
      <c r="W212">
        <v>207</v>
      </c>
      <c r="X212">
        <f t="shared" si="48"/>
        <v>4.3125</v>
      </c>
      <c r="Y212">
        <v>0</v>
      </c>
      <c r="Z212">
        <f t="shared" si="55"/>
        <v>8.5306038209553346E-8</v>
      </c>
    </row>
    <row r="213" spans="5:26" x14ac:dyDescent="0.4">
      <c r="E213">
        <v>4080.3791999999999</v>
      </c>
      <c r="F213">
        <f t="shared" si="42"/>
        <v>0.5341203882741915</v>
      </c>
      <c r="G213">
        <f t="shared" si="43"/>
        <v>-0.17943997284742341</v>
      </c>
      <c r="H213">
        <f t="shared" si="44"/>
        <v>-0.17869550311802729</v>
      </c>
      <c r="I213">
        <f t="shared" si="45"/>
        <v>-0.14779516408161592</v>
      </c>
      <c r="J213">
        <f t="shared" si="46"/>
        <v>-0.23219789121244483</v>
      </c>
      <c r="K213">
        <f t="shared" si="49"/>
        <v>1.0868875407894913</v>
      </c>
      <c r="L213">
        <f t="shared" si="50"/>
        <v>0.72369220755456842</v>
      </c>
      <c r="M213">
        <f t="shared" si="51"/>
        <v>-0.22064693046308426</v>
      </c>
      <c r="N213">
        <f t="shared" si="52"/>
        <v>-12.642137878051283</v>
      </c>
      <c r="O213">
        <f t="shared" si="53"/>
        <v>0</v>
      </c>
      <c r="P213">
        <f t="shared" si="47"/>
        <v>-12.642137878051283</v>
      </c>
      <c r="Q213">
        <f t="shared" si="54"/>
        <v>-7.7065110987768505E-3</v>
      </c>
      <c r="W213">
        <v>208</v>
      </c>
      <c r="X213">
        <f t="shared" si="48"/>
        <v>4.333333333333333</v>
      </c>
      <c r="Y213">
        <v>0</v>
      </c>
      <c r="Z213">
        <f t="shared" si="55"/>
        <v>9.8222372434381343E-8</v>
      </c>
    </row>
    <row r="214" spans="5:26" x14ac:dyDescent="0.4">
      <c r="E214">
        <v>4200.0259999999998</v>
      </c>
      <c r="F214">
        <f t="shared" si="42"/>
        <v>0.5497821177702551</v>
      </c>
      <c r="G214">
        <f t="shared" si="43"/>
        <v>-0.1886901450895766</v>
      </c>
      <c r="H214">
        <f t="shared" si="44"/>
        <v>-0.19081140766807525</v>
      </c>
      <c r="I214">
        <f t="shared" si="45"/>
        <v>-0.15535530556646815</v>
      </c>
      <c r="J214">
        <f t="shared" si="46"/>
        <v>-0.24520850622020518</v>
      </c>
      <c r="K214">
        <f t="shared" si="49"/>
        <v>1.0817123328693623</v>
      </c>
      <c r="L214">
        <f t="shared" si="50"/>
        <v>0.68223562468956378</v>
      </c>
      <c r="M214">
        <f t="shared" si="51"/>
        <v>-0.21507454354100464</v>
      </c>
      <c r="N214">
        <f t="shared" si="52"/>
        <v>-12.322863625602226</v>
      </c>
      <c r="O214">
        <f t="shared" si="53"/>
        <v>0</v>
      </c>
      <c r="P214">
        <f t="shared" si="47"/>
        <v>-12.322863625602226</v>
      </c>
      <c r="Q214">
        <f t="shared" si="54"/>
        <v>-7.4124249329660594E-3</v>
      </c>
      <c r="W214">
        <v>209</v>
      </c>
      <c r="X214">
        <f t="shared" si="48"/>
        <v>4.354166666666667</v>
      </c>
      <c r="Y214">
        <v>0</v>
      </c>
      <c r="Z214">
        <f t="shared" si="55"/>
        <v>1.0797656651076882E-7</v>
      </c>
    </row>
    <row r="215" spans="5:26" x14ac:dyDescent="0.4">
      <c r="E215">
        <v>4323.1809999999996</v>
      </c>
      <c r="F215">
        <f t="shared" si="42"/>
        <v>0.56590306957245717</v>
      </c>
      <c r="G215">
        <f t="shared" si="43"/>
        <v>-0.19821289324384339</v>
      </c>
      <c r="H215">
        <f t="shared" si="44"/>
        <v>-0.20383445817548618</v>
      </c>
      <c r="I215">
        <f t="shared" si="45"/>
        <v>-0.16311008673934596</v>
      </c>
      <c r="J215">
        <f t="shared" si="46"/>
        <v>-0.25909675469763793</v>
      </c>
      <c r="K215">
        <f t="shared" si="49"/>
        <v>1.0768336487676677</v>
      </c>
      <c r="L215">
        <f t="shared" si="50"/>
        <v>0.64297235746799031</v>
      </c>
      <c r="M215">
        <f t="shared" si="51"/>
        <v>-0.20956400945926124</v>
      </c>
      <c r="N215">
        <f t="shared" si="52"/>
        <v>-12.00713327985533</v>
      </c>
      <c r="O215">
        <f t="shared" si="53"/>
        <v>0</v>
      </c>
      <c r="P215">
        <f t="shared" si="47"/>
        <v>-12.00713327985533</v>
      </c>
      <c r="Q215">
        <f t="shared" si="54"/>
        <v>-7.1213408971282114E-3</v>
      </c>
      <c r="W215">
        <v>210</v>
      </c>
      <c r="X215">
        <f t="shared" si="48"/>
        <v>4.375</v>
      </c>
      <c r="Y215">
        <v>0</v>
      </c>
      <c r="Z215">
        <f t="shared" si="55"/>
        <v>1.1479990330154298E-7</v>
      </c>
    </row>
    <row r="216" spans="5:26" x14ac:dyDescent="0.4">
      <c r="E216">
        <v>4449.9472999999998</v>
      </c>
      <c r="F216">
        <f t="shared" si="42"/>
        <v>0.58249673943923896</v>
      </c>
      <c r="G216">
        <f t="shared" si="43"/>
        <v>-0.20799302668599928</v>
      </c>
      <c r="H216">
        <f t="shared" si="44"/>
        <v>-0.2178306968783682</v>
      </c>
      <c r="I216">
        <f t="shared" si="45"/>
        <v>-0.1710422598204952</v>
      </c>
      <c r="J216">
        <f t="shared" si="46"/>
        <v>-0.27392355933189649</v>
      </c>
      <c r="K216">
        <f t="shared" si="49"/>
        <v>1.0722343524553428</v>
      </c>
      <c r="L216">
        <f t="shared" si="50"/>
        <v>0.60579434248641806</v>
      </c>
      <c r="M216">
        <f t="shared" si="51"/>
        <v>-0.20412032264769797</v>
      </c>
      <c r="N216">
        <f t="shared" si="52"/>
        <v>-11.695233000561727</v>
      </c>
      <c r="O216">
        <f t="shared" si="53"/>
        <v>0</v>
      </c>
      <c r="P216">
        <f t="shared" si="47"/>
        <v>-11.695233000561727</v>
      </c>
      <c r="Q216">
        <f t="shared" si="54"/>
        <v>-6.8345424983173855E-3</v>
      </c>
      <c r="W216">
        <v>211</v>
      </c>
      <c r="X216">
        <f t="shared" si="48"/>
        <v>4.395833333333333</v>
      </c>
      <c r="Y216">
        <v>0</v>
      </c>
      <c r="Z216">
        <f t="shared" si="55"/>
        <v>1.1894236273379071E-7</v>
      </c>
    </row>
    <row r="217" spans="5:26" x14ac:dyDescent="0.4">
      <c r="E217">
        <v>4580.4305999999997</v>
      </c>
      <c r="F217">
        <f t="shared" si="42"/>
        <v>0.59957696346824529</v>
      </c>
      <c r="G217">
        <f t="shared" si="43"/>
        <v>-0.21801104518038139</v>
      </c>
      <c r="H217">
        <f t="shared" si="44"/>
        <v>-0.23287008377586138</v>
      </c>
      <c r="I217">
        <f t="shared" si="45"/>
        <v>-0.17913043325487238</v>
      </c>
      <c r="J217">
        <f t="shared" si="46"/>
        <v>-0.28975333837466888</v>
      </c>
      <c r="K217">
        <f t="shared" si="49"/>
        <v>1.0678983179063097</v>
      </c>
      <c r="L217">
        <f t="shared" si="50"/>
        <v>0.57059804870989517</v>
      </c>
      <c r="M217">
        <f t="shared" si="51"/>
        <v>-0.19874776920312698</v>
      </c>
      <c r="N217">
        <f t="shared" si="52"/>
        <v>-11.387408362979336</v>
      </c>
      <c r="O217">
        <f t="shared" si="53"/>
        <v>0</v>
      </c>
      <c r="P217">
        <f t="shared" si="47"/>
        <v>-11.387408362979336</v>
      </c>
      <c r="Q217">
        <f t="shared" si="54"/>
        <v>-6.5530871592676104E-3</v>
      </c>
      <c r="W217">
        <v>212</v>
      </c>
      <c r="X217">
        <f t="shared" si="48"/>
        <v>4.416666666666667</v>
      </c>
      <c r="Y217">
        <v>0</v>
      </c>
      <c r="Z217">
        <f t="shared" si="55"/>
        <v>1.2066631312599499E-7</v>
      </c>
    </row>
    <row r="218" spans="5:26" x14ac:dyDescent="0.4">
      <c r="E218">
        <v>4714.7401</v>
      </c>
      <c r="F218">
        <f t="shared" si="42"/>
        <v>0.61715803590605034</v>
      </c>
      <c r="G218">
        <f t="shared" si="43"/>
        <v>-0.22824261985367178</v>
      </c>
      <c r="H218">
        <f t="shared" si="44"/>
        <v>-0.24902666743942337</v>
      </c>
      <c r="I218">
        <f t="shared" si="45"/>
        <v>-0.18734857870765642</v>
      </c>
      <c r="J218">
        <f t="shared" si="46"/>
        <v>-0.30665416165777959</v>
      </c>
      <c r="K218">
        <f t="shared" si="49"/>
        <v>1.0638103439438189</v>
      </c>
      <c r="L218">
        <f t="shared" si="50"/>
        <v>0.53728417721860422</v>
      </c>
      <c r="M218">
        <f t="shared" si="51"/>
        <v>-0.19344995764962469</v>
      </c>
      <c r="N218">
        <f t="shared" si="52"/>
        <v>-11.083866120308009</v>
      </c>
      <c r="O218">
        <f t="shared" si="53"/>
        <v>0</v>
      </c>
      <c r="P218">
        <f t="shared" si="47"/>
        <v>-11.083866120308009</v>
      </c>
      <c r="Q218">
        <f t="shared" si="54"/>
        <v>-6.277835121932843E-3</v>
      </c>
      <c r="W218">
        <v>213</v>
      </c>
      <c r="X218">
        <f t="shared" si="48"/>
        <v>4.4375</v>
      </c>
      <c r="Y218">
        <v>0</v>
      </c>
      <c r="Z218">
        <f t="shared" si="55"/>
        <v>1.2024077751828277E-7</v>
      </c>
    </row>
    <row r="219" spans="5:26" x14ac:dyDescent="0.4">
      <c r="E219">
        <v>4852.9877999999999</v>
      </c>
      <c r="F219">
        <f t="shared" si="42"/>
        <v>0.63525461751837053</v>
      </c>
      <c r="G219">
        <f t="shared" si="43"/>
        <v>-0.23865789156268602</v>
      </c>
      <c r="H219">
        <f t="shared" si="44"/>
        <v>-0.26637854504549308</v>
      </c>
      <c r="I219">
        <f t="shared" si="45"/>
        <v>-0.19566538358062496</v>
      </c>
      <c r="J219">
        <f t="shared" si="46"/>
        <v>-0.32469768665989518</v>
      </c>
      <c r="K219">
        <f t="shared" si="49"/>
        <v>1.0599561276717115</v>
      </c>
      <c r="L219">
        <f t="shared" si="50"/>
        <v>0.50575779766526208</v>
      </c>
      <c r="M219">
        <f t="shared" si="51"/>
        <v>-0.18822991185945126</v>
      </c>
      <c r="N219">
        <f t="shared" si="52"/>
        <v>-10.784779527666039</v>
      </c>
      <c r="O219">
        <f t="shared" si="53"/>
        <v>0</v>
      </c>
      <c r="P219">
        <f t="shared" si="47"/>
        <v>-10.784779527666039</v>
      </c>
      <c r="Q219">
        <f t="shared" si="54"/>
        <v>-6.0094749545355174E-3</v>
      </c>
      <c r="W219">
        <v>214</v>
      </c>
      <c r="X219">
        <f t="shared" si="48"/>
        <v>4.458333333333333</v>
      </c>
      <c r="Y219">
        <v>0</v>
      </c>
      <c r="Z219">
        <f t="shared" si="55"/>
        <v>1.1793629654922349E-7</v>
      </c>
    </row>
    <row r="220" spans="5:26" x14ac:dyDescent="0.4">
      <c r="E220">
        <v>4995.2893000000004</v>
      </c>
      <c r="F220">
        <f t="shared" si="42"/>
        <v>0.65388184030982088</v>
      </c>
      <c r="G220">
        <f t="shared" si="43"/>
        <v>-0.24922082037365922</v>
      </c>
      <c r="H220">
        <f t="shared" si="44"/>
        <v>-0.28500796008519158</v>
      </c>
      <c r="I220">
        <f t="shared" si="45"/>
        <v>-0.20404363739681544</v>
      </c>
      <c r="J220">
        <f t="shared" si="46"/>
        <v>-0.34395924244487641</v>
      </c>
      <c r="K220">
        <f t="shared" si="49"/>
        <v>1.0563221918450973</v>
      </c>
      <c r="L220">
        <f t="shared" si="50"/>
        <v>0.47592807605121801</v>
      </c>
      <c r="M220">
        <f t="shared" si="51"/>
        <v>-0.18309009815447519</v>
      </c>
      <c r="N220">
        <f t="shared" si="52"/>
        <v>-10.490289894887411</v>
      </c>
      <c r="O220">
        <f t="shared" si="53"/>
        <v>0</v>
      </c>
      <c r="P220">
        <f t="shared" si="47"/>
        <v>-10.490289894887411</v>
      </c>
      <c r="Q220">
        <f t="shared" si="54"/>
        <v>-5.7485462747645585E-3</v>
      </c>
      <c r="W220">
        <v>215</v>
      </c>
      <c r="X220">
        <f t="shared" si="48"/>
        <v>4.479166666666667</v>
      </c>
      <c r="Y220">
        <v>0</v>
      </c>
      <c r="Z220">
        <f t="shared" si="55"/>
        <v>1.1402039719863665E-7</v>
      </c>
    </row>
    <row r="221" spans="5:26" x14ac:dyDescent="0.4">
      <c r="E221">
        <v>5141.7633999999998</v>
      </c>
      <c r="F221">
        <f t="shared" si="42"/>
        <v>0.67305525516403653</v>
      </c>
      <c r="G221">
        <f t="shared" si="43"/>
        <v>-0.259888376252152</v>
      </c>
      <c r="H221">
        <f t="shared" si="44"/>
        <v>-0.30500120941780329</v>
      </c>
      <c r="I221">
        <f t="shared" si="45"/>
        <v>-0.21243948278696445</v>
      </c>
      <c r="J221">
        <f t="shared" si="46"/>
        <v>-0.36451771819036538</v>
      </c>
      <c r="K221">
        <f t="shared" si="49"/>
        <v>1.052895851539106</v>
      </c>
      <c r="L221">
        <f t="shared" si="50"/>
        <v>0.44770829096831227</v>
      </c>
      <c r="M221">
        <f t="shared" si="51"/>
        <v>-0.17803249530392451</v>
      </c>
      <c r="N221">
        <f t="shared" si="52"/>
        <v>-10.200510597097523</v>
      </c>
      <c r="O221">
        <f t="shared" si="53"/>
        <v>0</v>
      </c>
      <c r="P221">
        <f t="shared" si="47"/>
        <v>-10.200510597097523</v>
      </c>
      <c r="Q221">
        <f t="shared" si="54"/>
        <v>-5.495459564938807E-3</v>
      </c>
      <c r="W221">
        <v>216</v>
      </c>
      <c r="X221">
        <f t="shared" si="48"/>
        <v>4.5</v>
      </c>
      <c r="Y221">
        <v>0</v>
      </c>
      <c r="Z221">
        <f t="shared" si="55"/>
        <v>1.0875366584189012E-7</v>
      </c>
    </row>
    <row r="222" spans="5:26" x14ac:dyDescent="0.4">
      <c r="E222">
        <v>5292.5325000000003</v>
      </c>
      <c r="F222">
        <f t="shared" si="42"/>
        <v>0.69279088420355095</v>
      </c>
      <c r="G222">
        <f t="shared" si="43"/>
        <v>-0.27060971896772656</v>
      </c>
      <c r="H222">
        <f t="shared" si="44"/>
        <v>-0.32644859359130673</v>
      </c>
      <c r="I222">
        <f t="shared" si="45"/>
        <v>-0.22080164938375479</v>
      </c>
      <c r="J222">
        <f t="shared" si="46"/>
        <v>-0.38645550159446851</v>
      </c>
      <c r="K222">
        <f t="shared" si="49"/>
        <v>1.0496651604649747</v>
      </c>
      <c r="L222">
        <f t="shared" si="50"/>
        <v>0.42101565465609025</v>
      </c>
      <c r="M222">
        <f t="shared" si="51"/>
        <v>-0.17305862980416276</v>
      </c>
      <c r="N222">
        <f t="shared" si="52"/>
        <v>-9.9155290960954456</v>
      </c>
      <c r="O222">
        <f t="shared" si="53"/>
        <v>0</v>
      </c>
      <c r="P222">
        <f t="shared" si="47"/>
        <v>-9.9155290960954456</v>
      </c>
      <c r="Q222">
        <f t="shared" si="54"/>
        <v>-5.2505140679444499E-3</v>
      </c>
      <c r="W222">
        <v>217</v>
      </c>
      <c r="X222">
        <f t="shared" si="48"/>
        <v>4.520833333333333</v>
      </c>
      <c r="Y222">
        <v>0</v>
      </c>
      <c r="Z222">
        <f t="shared" si="55"/>
        <v>1.0238641454621651E-7</v>
      </c>
    </row>
    <row r="223" spans="5:26" x14ac:dyDescent="0.4">
      <c r="E223">
        <v>5447.7224999999999</v>
      </c>
      <c r="F223">
        <f t="shared" si="42"/>
        <v>0.71310520769982588</v>
      </c>
      <c r="G223">
        <f t="shared" si="43"/>
        <v>-0.28132526665975255</v>
      </c>
      <c r="H223">
        <f t="shared" si="44"/>
        <v>-0.34944423433425487</v>
      </c>
      <c r="I223">
        <f t="shared" si="45"/>
        <v>-0.22907059019873424</v>
      </c>
      <c r="J223">
        <f t="shared" si="46"/>
        <v>-0.40985828545044889</v>
      </c>
      <c r="K223">
        <f t="shared" si="49"/>
        <v>1.0466188727322288</v>
      </c>
      <c r="L223">
        <f t="shared" si="50"/>
        <v>0.3957712342828752</v>
      </c>
      <c r="M223">
        <f t="shared" si="51"/>
        <v>-0.16816962546789105</v>
      </c>
      <c r="N223">
        <f t="shared" si="52"/>
        <v>-9.6354097816059188</v>
      </c>
      <c r="O223">
        <f t="shared" si="53"/>
        <v>0</v>
      </c>
      <c r="P223">
        <f t="shared" si="47"/>
        <v>-9.6354097816059188</v>
      </c>
      <c r="Q223">
        <f t="shared" si="54"/>
        <v>-5.0139133121680163E-3</v>
      </c>
      <c r="W223">
        <v>218</v>
      </c>
      <c r="X223">
        <f t="shared" si="48"/>
        <v>4.541666666666667</v>
      </c>
      <c r="Y223">
        <v>0</v>
      </c>
      <c r="Z223">
        <f t="shared" si="55"/>
        <v>9.5155921369730861E-8</v>
      </c>
    </row>
    <row r="224" spans="5:26" x14ac:dyDescent="0.4">
      <c r="E224">
        <v>5607.4630999999999</v>
      </c>
      <c r="F224">
        <f t="shared" si="42"/>
        <v>0.73401520334316028</v>
      </c>
      <c r="G224">
        <f t="shared" si="43"/>
        <v>-0.29196571616690359</v>
      </c>
      <c r="H224">
        <f t="shared" si="44"/>
        <v>-0.37408586729726589</v>
      </c>
      <c r="I224">
        <f t="shared" si="45"/>
        <v>-0.2371775700474458</v>
      </c>
      <c r="J224">
        <f t="shared" si="46"/>
        <v>-0.43481485496163241</v>
      </c>
      <c r="K224">
        <f t="shared" si="49"/>
        <v>1.043746397948621</v>
      </c>
      <c r="L224">
        <f t="shared" si="50"/>
        <v>0.37189979419270486</v>
      </c>
      <c r="M224">
        <f t="shared" si="51"/>
        <v>-0.16336623590569799</v>
      </c>
      <c r="N224">
        <f t="shared" si="52"/>
        <v>-9.360195832335064</v>
      </c>
      <c r="O224">
        <f t="shared" si="53"/>
        <v>0</v>
      </c>
      <c r="P224">
        <f t="shared" si="47"/>
        <v>-9.360195832335064</v>
      </c>
      <c r="Q224">
        <f t="shared" si="54"/>
        <v>-4.7857788966552059E-3</v>
      </c>
      <c r="W224">
        <v>219</v>
      </c>
      <c r="X224">
        <f t="shared" si="48"/>
        <v>4.5625</v>
      </c>
      <c r="Y224">
        <v>0</v>
      </c>
      <c r="Z224">
        <f t="shared" si="55"/>
        <v>8.7284218565290386E-8</v>
      </c>
    </row>
    <row r="225" spans="5:26" x14ac:dyDescent="0.4">
      <c r="E225">
        <v>5771.8876</v>
      </c>
      <c r="F225">
        <f t="shared" si="42"/>
        <v>0.75553832006275101</v>
      </c>
      <c r="G225">
        <f t="shared" si="43"/>
        <v>-0.3024509504541153</v>
      </c>
      <c r="H225">
        <f t="shared" si="44"/>
        <v>-0.40047446503452799</v>
      </c>
      <c r="I225">
        <f t="shared" si="45"/>
        <v>-0.2450436557654451</v>
      </c>
      <c r="J225">
        <f t="shared" si="46"/>
        <v>-0.46141670906969579</v>
      </c>
      <c r="K225">
        <f t="shared" si="49"/>
        <v>1.0410377683965939</v>
      </c>
      <c r="L225">
        <f t="shared" si="50"/>
        <v>0.34932971621817294</v>
      </c>
      <c r="M225">
        <f t="shared" si="51"/>
        <v>-0.15864888938787702</v>
      </c>
      <c r="N225">
        <f t="shared" si="52"/>
        <v>-9.0899117863631886</v>
      </c>
      <c r="O225">
        <f t="shared" si="53"/>
        <v>0</v>
      </c>
      <c r="P225">
        <f t="shared" si="47"/>
        <v>-9.0899117863631886</v>
      </c>
      <c r="Q225">
        <f t="shared" si="54"/>
        <v>-4.5661626861480033E-3</v>
      </c>
      <c r="W225">
        <v>220</v>
      </c>
      <c r="X225">
        <f t="shared" si="48"/>
        <v>4.583333333333333</v>
      </c>
      <c r="Y225">
        <v>0</v>
      </c>
      <c r="Z225">
        <f t="shared" si="55"/>
        <v>7.8976396993373624E-8</v>
      </c>
    </row>
    <row r="226" spans="5:26" x14ac:dyDescent="0.4">
      <c r="E226">
        <v>5941.1334999999999</v>
      </c>
      <c r="F226">
        <f t="shared" si="42"/>
        <v>0.77769255656650893</v>
      </c>
      <c r="G226">
        <f t="shared" si="43"/>
        <v>-0.31268891924552866</v>
      </c>
      <c r="H226">
        <f t="shared" si="44"/>
        <v>-0.42871387276005324</v>
      </c>
      <c r="I226">
        <f t="shared" si="45"/>
        <v>-0.25257867400992801</v>
      </c>
      <c r="J226">
        <f t="shared" si="46"/>
        <v>-0.48975770213828207</v>
      </c>
      <c r="K226">
        <f t="shared" si="49"/>
        <v>1.0384835942342787</v>
      </c>
      <c r="L226">
        <f t="shared" si="50"/>
        <v>0.32799280047863139</v>
      </c>
      <c r="M226">
        <f t="shared" si="51"/>
        <v>-0.15401770681453986</v>
      </c>
      <c r="N226">
        <f t="shared" si="52"/>
        <v>-8.8245645707564329</v>
      </c>
      <c r="O226">
        <f t="shared" si="53"/>
        <v>0</v>
      </c>
      <c r="P226">
        <f t="shared" si="47"/>
        <v>-8.8245645707564329</v>
      </c>
      <c r="Q226">
        <f t="shared" si="54"/>
        <v>-4.3550573391004177E-3</v>
      </c>
      <c r="W226">
        <v>221</v>
      </c>
      <c r="X226">
        <f t="shared" si="48"/>
        <v>4.604166666666667</v>
      </c>
      <c r="Y226">
        <v>0</v>
      </c>
      <c r="Z226">
        <f t="shared" si="55"/>
        <v>7.0419390646026988E-8</v>
      </c>
    </row>
    <row r="227" spans="5:26" x14ac:dyDescent="0.4">
      <c r="E227">
        <v>6115.3420999999998</v>
      </c>
      <c r="F227">
        <f t="shared" si="42"/>
        <v>0.80049640898118246</v>
      </c>
      <c r="G227">
        <f t="shared" si="43"/>
        <v>-0.32257437568666747</v>
      </c>
      <c r="H227">
        <f t="shared" si="44"/>
        <v>-0.45891015619273245</v>
      </c>
      <c r="I227">
        <f t="shared" si="45"/>
        <v>-0.25968004824451413</v>
      </c>
      <c r="J227">
        <f t="shared" si="46"/>
        <v>-0.51993340348200412</v>
      </c>
      <c r="K227">
        <f t="shared" si="49"/>
        <v>1.0360750379617072</v>
      </c>
      <c r="L227">
        <f t="shared" si="50"/>
        <v>0.3078242084266965</v>
      </c>
      <c r="M227">
        <f t="shared" si="51"/>
        <v>-0.14947254618894457</v>
      </c>
      <c r="N227">
        <f t="shared" si="52"/>
        <v>-8.5641460497007813</v>
      </c>
      <c r="O227">
        <f t="shared" si="53"/>
        <v>0</v>
      </c>
      <c r="P227">
        <f t="shared" si="47"/>
        <v>-8.5641460497007813</v>
      </c>
      <c r="Q227">
        <f t="shared" si="54"/>
        <v>-4.1524056832449342E-3</v>
      </c>
      <c r="W227">
        <v>222</v>
      </c>
      <c r="X227">
        <f t="shared" si="48"/>
        <v>4.625</v>
      </c>
      <c r="Y227">
        <v>0</v>
      </c>
      <c r="Z227">
        <f t="shared" si="55"/>
        <v>6.1781201901624582E-8</v>
      </c>
    </row>
    <row r="228" spans="5:26" x14ac:dyDescent="0.4">
      <c r="E228">
        <v>6294.6589000000004</v>
      </c>
      <c r="F228">
        <f t="shared" si="42"/>
        <v>0.82396892321223369</v>
      </c>
      <c r="G228">
        <f t="shared" si="43"/>
        <v>-0.33198758827544328</v>
      </c>
      <c r="H228">
        <f t="shared" si="44"/>
        <v>-0.49117092517440986</v>
      </c>
      <c r="I228">
        <f t="shared" si="45"/>
        <v>-0.26623160560697023</v>
      </c>
      <c r="J228">
        <f t="shared" si="46"/>
        <v>-0.55204044264635921</v>
      </c>
      <c r="K228">
        <f t="shared" si="49"/>
        <v>1.0338037773328179</v>
      </c>
      <c r="L228">
        <f t="shared" si="50"/>
        <v>0.28876229336786174</v>
      </c>
      <c r="M228">
        <f t="shared" si="51"/>
        <v>-0.145013021183789</v>
      </c>
      <c r="N228">
        <f t="shared" si="52"/>
        <v>-8.3086340882723118</v>
      </c>
      <c r="O228">
        <f t="shared" si="53"/>
        <v>0</v>
      </c>
      <c r="P228">
        <f t="shared" si="47"/>
        <v>-8.3086340882723118</v>
      </c>
      <c r="Q228">
        <f t="shared" si="54"/>
        <v>-3.9581090472973722E-3</v>
      </c>
      <c r="W228">
        <v>223</v>
      </c>
      <c r="X228">
        <f t="shared" si="48"/>
        <v>4.645833333333333</v>
      </c>
      <c r="Y228">
        <v>0</v>
      </c>
      <c r="Z228">
        <f t="shared" si="55"/>
        <v>5.3210525883043266E-8</v>
      </c>
    </row>
    <row r="229" spans="5:26" x14ac:dyDescent="0.4">
      <c r="E229">
        <v>6479.2336999999998</v>
      </c>
      <c r="F229">
        <f t="shared" si="42"/>
        <v>0.84812970803380894</v>
      </c>
      <c r="G229">
        <f t="shared" si="43"/>
        <v>-0.34079296025344763</v>
      </c>
      <c r="H229">
        <f t="shared" si="44"/>
        <v>-0.5256044376293002</v>
      </c>
      <c r="I229">
        <f t="shared" si="45"/>
        <v>-0.27210230331613039</v>
      </c>
      <c r="J229">
        <f t="shared" si="46"/>
        <v>-0.58617564470014838</v>
      </c>
      <c r="K229">
        <f t="shared" si="49"/>
        <v>1.0316619755984948</v>
      </c>
      <c r="L229">
        <f t="shared" si="50"/>
        <v>0.2707484772273252</v>
      </c>
      <c r="M229">
        <f t="shared" si="51"/>
        <v>-0.14063852639541219</v>
      </c>
      <c r="N229">
        <f t="shared" si="52"/>
        <v>-8.057993999396345</v>
      </c>
      <c r="O229">
        <f t="shared" si="53"/>
        <v>0</v>
      </c>
      <c r="P229">
        <f t="shared" si="47"/>
        <v>-8.057993999396345</v>
      </c>
      <c r="Q229">
        <f t="shared" si="54"/>
        <v>-3.7720342598226301E-3</v>
      </c>
      <c r="W229">
        <v>224</v>
      </c>
      <c r="X229">
        <f t="shared" si="48"/>
        <v>4.666666666666667</v>
      </c>
      <c r="Y229">
        <v>0</v>
      </c>
      <c r="Z229">
        <f t="shared" si="55"/>
        <v>4.4836730988963554E-8</v>
      </c>
    </row>
    <row r="230" spans="5:26" x14ac:dyDescent="0.4">
      <c r="E230">
        <v>6669.2206999999999</v>
      </c>
      <c r="F230">
        <f t="shared" si="42"/>
        <v>0.87299894817870749</v>
      </c>
      <c r="G230">
        <f t="shared" si="43"/>
        <v>-0.34883758421840394</v>
      </c>
      <c r="H230">
        <f t="shared" si="44"/>
        <v>-0.56231850374258807</v>
      </c>
      <c r="I230">
        <f t="shared" si="45"/>
        <v>-0.2771448974316153</v>
      </c>
      <c r="J230">
        <f t="shared" si="46"/>
        <v>-0.62243497787492441</v>
      </c>
      <c r="K230">
        <f t="shared" si="49"/>
        <v>1.0296422533831113</v>
      </c>
      <c r="L230">
        <f t="shared" si="50"/>
        <v>0.25372712770514738</v>
      </c>
      <c r="M230">
        <f t="shared" si="51"/>
        <v>-0.13634826023563917</v>
      </c>
      <c r="N230">
        <f t="shared" si="52"/>
        <v>-7.812179855453552</v>
      </c>
      <c r="O230">
        <f t="shared" si="53"/>
        <v>0</v>
      </c>
      <c r="P230">
        <f t="shared" si="47"/>
        <v>-7.812179855453552</v>
      </c>
      <c r="Q230">
        <f t="shared" si="54"/>
        <v>-3.5940199408788917E-3</v>
      </c>
      <c r="W230">
        <v>225</v>
      </c>
      <c r="X230">
        <f t="shared" si="48"/>
        <v>4.6875</v>
      </c>
      <c r="Y230">
        <v>0</v>
      </c>
      <c r="Z230">
        <f t="shared" si="55"/>
        <v>3.6770152214449558E-8</v>
      </c>
    </row>
    <row r="231" spans="5:26" x14ac:dyDescent="0.4">
      <c r="E231">
        <v>6864.7785999999996</v>
      </c>
      <c r="F231">
        <f t="shared" si="42"/>
        <v>0.89859741742835109</v>
      </c>
      <c r="G231">
        <f t="shared" si="43"/>
        <v>-0.35594974270677282</v>
      </c>
      <c r="H231">
        <f t="shared" si="44"/>
        <v>-0.60141916251339234</v>
      </c>
      <c r="I231">
        <f t="shared" si="45"/>
        <v>-0.28119456431021383</v>
      </c>
      <c r="J231">
        <f t="shared" si="46"/>
        <v>-0.66091228765789245</v>
      </c>
      <c r="K231">
        <f t="shared" si="49"/>
        <v>1.0277376621301253</v>
      </c>
      <c r="L231">
        <f t="shared" si="50"/>
        <v>0.23764543658912246</v>
      </c>
      <c r="M231">
        <f t="shared" si="51"/>
        <v>-0.13214124563367369</v>
      </c>
      <c r="N231">
        <f t="shared" si="52"/>
        <v>-7.5711356744110194</v>
      </c>
      <c r="O231">
        <f t="shared" si="53"/>
        <v>0</v>
      </c>
      <c r="P231">
        <f t="shared" si="47"/>
        <v>-7.5711356744110194</v>
      </c>
      <c r="Q231">
        <f t="shared" si="54"/>
        <v>-3.4238819784963492E-3</v>
      </c>
      <c r="W231">
        <v>226</v>
      </c>
      <c r="X231">
        <f t="shared" si="48"/>
        <v>4.708333333333333</v>
      </c>
      <c r="Y231">
        <v>0</v>
      </c>
      <c r="Z231">
        <f t="shared" si="55"/>
        <v>2.9102654175822799E-8</v>
      </c>
    </row>
    <row r="232" spans="5:26" x14ac:dyDescent="0.4">
      <c r="E232">
        <v>7066.0707000000002</v>
      </c>
      <c r="F232">
        <f t="shared" si="42"/>
        <v>0.92494649170275367</v>
      </c>
      <c r="G232">
        <f t="shared" si="43"/>
        <v>-0.36193736954687239</v>
      </c>
      <c r="H232">
        <f t="shared" si="44"/>
        <v>-0.64300910050854132</v>
      </c>
      <c r="I232">
        <f t="shared" si="45"/>
        <v>-0.28406748890495193</v>
      </c>
      <c r="J232">
        <f t="shared" si="46"/>
        <v>-0.70169778930306692</v>
      </c>
      <c r="K232">
        <f t="shared" si="49"/>
        <v>1.0259416590508579</v>
      </c>
      <c r="L232">
        <f t="shared" si="50"/>
        <v>0.22245329986924492</v>
      </c>
      <c r="M232">
        <f t="shared" si="51"/>
        <v>-0.12801634870892098</v>
      </c>
      <c r="N232">
        <f t="shared" si="52"/>
        <v>-7.3347964896961972</v>
      </c>
      <c r="O232">
        <f t="shared" si="53"/>
        <v>0</v>
      </c>
      <c r="P232">
        <f t="shared" si="47"/>
        <v>-7.3347964896961972</v>
      </c>
      <c r="Q232">
        <f t="shared" si="54"/>
        <v>-3.2614182837724316E-3</v>
      </c>
      <c r="W232">
        <v>227</v>
      </c>
      <c r="X232">
        <f t="shared" si="48"/>
        <v>4.7291666666666661</v>
      </c>
      <c r="Y232">
        <v>0</v>
      </c>
      <c r="Z232">
        <f t="shared" si="55"/>
        <v>2.1908421709015975E-8</v>
      </c>
    </row>
    <row r="233" spans="5:26" x14ac:dyDescent="0.4">
      <c r="E233">
        <v>7273.2651999999998</v>
      </c>
      <c r="F233">
        <f t="shared" si="42"/>
        <v>0.95206818833042905</v>
      </c>
      <c r="G233">
        <f t="shared" si="43"/>
        <v>-0.36658649533559462</v>
      </c>
      <c r="H233">
        <f t="shared" si="44"/>
        <v>-0.68718582373233073</v>
      </c>
      <c r="I233">
        <f t="shared" si="45"/>
        <v>-0.28555943928251559</v>
      </c>
      <c r="J233">
        <f t="shared" si="46"/>
        <v>-0.74487633095185002</v>
      </c>
      <c r="K233">
        <f t="shared" si="49"/>
        <v>1.0242480819455964</v>
      </c>
      <c r="L233">
        <f t="shared" si="50"/>
        <v>0.2081031869195428</v>
      </c>
      <c r="M233">
        <f t="shared" si="51"/>
        <v>-0.12397229175455449</v>
      </c>
      <c r="N233">
        <f t="shared" si="52"/>
        <v>-7.1030890941004676</v>
      </c>
      <c r="O233">
        <f t="shared" si="53"/>
        <v>0</v>
      </c>
      <c r="P233">
        <f t="shared" si="47"/>
        <v>-7.1030890941004676</v>
      </c>
      <c r="Q233">
        <f t="shared" si="54"/>
        <v>-3.1064128364053267E-3</v>
      </c>
      <c r="W233">
        <v>228</v>
      </c>
      <c r="X233">
        <f t="shared" si="48"/>
        <v>4.75</v>
      </c>
      <c r="Y233">
        <v>0</v>
      </c>
      <c r="Z233">
        <f t="shared" si="55"/>
        <v>1.5244937424353946E-8</v>
      </c>
    </row>
    <row r="234" spans="5:26" x14ac:dyDescent="0.4">
      <c r="E234">
        <v>7486.5352000000003</v>
      </c>
      <c r="F234">
        <f t="shared" si="42"/>
        <v>0.97998516604839137</v>
      </c>
      <c r="G234">
        <f t="shared" si="43"/>
        <v>-0.3696596855622718</v>
      </c>
      <c r="H234">
        <f t="shared" si="44"/>
        <v>-0.73403944579476044</v>
      </c>
      <c r="I234">
        <f t="shared" si="45"/>
        <v>-0.28544434239862188</v>
      </c>
      <c r="J234">
        <f t="shared" si="46"/>
        <v>-0.79052529490425305</v>
      </c>
      <c r="K234">
        <f t="shared" si="49"/>
        <v>1.0226511283331228</v>
      </c>
      <c r="L234">
        <f t="shared" si="50"/>
        <v>0.19455003727764111</v>
      </c>
      <c r="M234">
        <f t="shared" si="51"/>
        <v>-0.12000767101035414</v>
      </c>
      <c r="N234">
        <f t="shared" si="52"/>
        <v>-6.8759330580877727</v>
      </c>
      <c r="O234">
        <f t="shared" si="53"/>
        <v>0</v>
      </c>
      <c r="P234">
        <f t="shared" si="47"/>
        <v>-6.8759330580877727</v>
      </c>
      <c r="Q234">
        <f t="shared" si="54"/>
        <v>-2.9586392316038419E-3</v>
      </c>
      <c r="W234">
        <v>229</v>
      </c>
      <c r="X234">
        <f t="shared" si="48"/>
        <v>4.7708333333333339</v>
      </c>
      <c r="Y234">
        <v>0</v>
      </c>
      <c r="Z234">
        <f t="shared" si="55"/>
        <v>9.1541075810951428E-9</v>
      </c>
    </row>
    <row r="235" spans="5:26" x14ac:dyDescent="0.4">
      <c r="E235">
        <v>7706.0586999999996</v>
      </c>
      <c r="F235">
        <f t="shared" si="42"/>
        <v>1.0087207250021546</v>
      </c>
      <c r="G235">
        <f t="shared" si="43"/>
        <v>-0.37089451977304444</v>
      </c>
      <c r="H235">
        <f t="shared" si="44"/>
        <v>-0.7836501112786658</v>
      </c>
      <c r="I235">
        <f t="shared" si="45"/>
        <v>-0.28347290290849408</v>
      </c>
      <c r="J235">
        <f t="shared" si="46"/>
        <v>-0.83871215826203793</v>
      </c>
      <c r="K235">
        <f t="shared" si="49"/>
        <v>1.0211453353602931</v>
      </c>
      <c r="L235">
        <f t="shared" si="50"/>
        <v>0.1817511561966198</v>
      </c>
      <c r="M235">
        <f t="shared" si="51"/>
        <v>-0.11612097217453199</v>
      </c>
      <c r="N235">
        <f t="shared" si="52"/>
        <v>-6.653241618556752</v>
      </c>
      <c r="O235">
        <f t="shared" si="53"/>
        <v>0</v>
      </c>
      <c r="P235">
        <f t="shared" si="47"/>
        <v>-6.653241618556752</v>
      </c>
      <c r="Q235">
        <f t="shared" si="54"/>
        <v>-2.8178638370407487E-3</v>
      </c>
      <c r="W235">
        <v>230</v>
      </c>
      <c r="X235">
        <f t="shared" si="48"/>
        <v>4.7916666666666661</v>
      </c>
      <c r="Y235">
        <v>0</v>
      </c>
      <c r="Z235">
        <f t="shared" si="55"/>
        <v>3.6635000030242567E-9</v>
      </c>
    </row>
    <row r="236" spans="5:26" x14ac:dyDescent="0.4">
      <c r="E236">
        <v>7932.0192999999999</v>
      </c>
      <c r="F236">
        <f t="shared" si="42"/>
        <v>1.0382988983755188</v>
      </c>
      <c r="G236">
        <f t="shared" si="43"/>
        <v>-0.3700021468343917</v>
      </c>
      <c r="H236">
        <f t="shared" si="44"/>
        <v>-0.83608518190607495</v>
      </c>
      <c r="I236">
        <f t="shared" si="45"/>
        <v>-0.27937128792417665</v>
      </c>
      <c r="J236">
        <f t="shared" si="46"/>
        <v>-0.88949183792506137</v>
      </c>
      <c r="K236">
        <f t="shared" si="49"/>
        <v>1.0197255563567302</v>
      </c>
      <c r="L236">
        <f t="shared" si="50"/>
        <v>0.1696660745044371</v>
      </c>
      <c r="M236">
        <f t="shared" si="51"/>
        <v>-0.112310572349263</v>
      </c>
      <c r="N236">
        <f t="shared" si="52"/>
        <v>-6.4349217903114528</v>
      </c>
      <c r="O236">
        <f t="shared" si="53"/>
        <v>0</v>
      </c>
      <c r="P236">
        <f t="shared" si="47"/>
        <v>-6.4349217903114528</v>
      </c>
      <c r="Q236">
        <f t="shared" si="54"/>
        <v>-2.6838482786293374E-3</v>
      </c>
      <c r="W236">
        <v>231</v>
      </c>
      <c r="X236">
        <f t="shared" si="48"/>
        <v>4.8125</v>
      </c>
      <c r="Y236">
        <v>0</v>
      </c>
      <c r="Z236">
        <f t="shared" si="55"/>
        <v>-1.2123395922758241E-9</v>
      </c>
    </row>
    <row r="237" spans="5:26" x14ac:dyDescent="0.4">
      <c r="E237">
        <v>8164.6054999999997</v>
      </c>
      <c r="F237">
        <f t="shared" si="42"/>
        <v>1.0687443607607841</v>
      </c>
      <c r="G237">
        <f t="shared" si="43"/>
        <v>-0.36666595541473956</v>
      </c>
      <c r="H237">
        <f t="shared" si="44"/>
        <v>-0.89139567079946969</v>
      </c>
      <c r="I237">
        <f t="shared" si="45"/>
        <v>-0.27283994462546374</v>
      </c>
      <c r="J237">
        <f t="shared" si="46"/>
        <v>-0.94290332202015326</v>
      </c>
      <c r="K237">
        <f t="shared" si="49"/>
        <v>1.0183869481237198</v>
      </c>
      <c r="L237">
        <f t="shared" si="50"/>
        <v>0.15825649330926345</v>
      </c>
      <c r="M237">
        <f t="shared" si="51"/>
        <v>-0.10857476536518984</v>
      </c>
      <c r="N237">
        <f t="shared" si="52"/>
        <v>-6.2208758170485643</v>
      </c>
      <c r="O237">
        <f t="shared" si="53"/>
        <v>0</v>
      </c>
      <c r="P237">
        <f t="shared" si="47"/>
        <v>-6.2208758170485643</v>
      </c>
      <c r="Q237">
        <f t="shared" si="54"/>
        <v>-2.5563517867890221E-3</v>
      </c>
      <c r="W237">
        <v>232</v>
      </c>
      <c r="X237">
        <f t="shared" si="48"/>
        <v>4.8333333333333339</v>
      </c>
      <c r="Y237">
        <v>0</v>
      </c>
      <c r="Z237">
        <f t="shared" si="55"/>
        <v>-5.4705236117036926E-9</v>
      </c>
    </row>
    <row r="238" spans="5:26" x14ac:dyDescent="0.4">
      <c r="E238">
        <v>8404.0116999999991</v>
      </c>
      <c r="F238">
        <f t="shared" si="42"/>
        <v>1.1000825590584444</v>
      </c>
      <c r="G238">
        <f t="shared" si="43"/>
        <v>-0.36054042482778437</v>
      </c>
      <c r="H238">
        <f t="shared" si="44"/>
        <v>-0.94961259402968556</v>
      </c>
      <c r="I238">
        <f t="shared" si="45"/>
        <v>-0.26355256760882384</v>
      </c>
      <c r="J238">
        <f t="shared" si="46"/>
        <v>-0.99896623888684033</v>
      </c>
      <c r="K238">
        <f t="shared" si="49"/>
        <v>1.017124948185699</v>
      </c>
      <c r="L238">
        <f t="shared" si="50"/>
        <v>0.14748613759748919</v>
      </c>
      <c r="M238">
        <f t="shared" si="51"/>
        <v>-0.10491175652164131</v>
      </c>
      <c r="N238">
        <f t="shared" si="52"/>
        <v>-6.0110008699941373</v>
      </c>
      <c r="O238">
        <f t="shared" si="53"/>
        <v>0</v>
      </c>
      <c r="P238">
        <f t="shared" si="47"/>
        <v>-6.0110008699941373</v>
      </c>
      <c r="Q238">
        <f t="shared" si="54"/>
        <v>-2.4351331086666776E-3</v>
      </c>
      <c r="W238">
        <v>233</v>
      </c>
      <c r="X238">
        <f t="shared" si="48"/>
        <v>4.8541666666666661</v>
      </c>
      <c r="Y238">
        <v>0</v>
      </c>
      <c r="Z238">
        <f t="shared" si="55"/>
        <v>-9.1184387051412123E-9</v>
      </c>
    </row>
    <row r="239" spans="5:26" x14ac:dyDescent="0.4">
      <c r="E239">
        <v>8650.4379000000008</v>
      </c>
      <c r="F239">
        <f t="shared" si="42"/>
        <v>1.1323396732072799</v>
      </c>
      <c r="G239">
        <f t="shared" si="43"/>
        <v>-0.35125022398689643</v>
      </c>
      <c r="H239">
        <f t="shared" si="44"/>
        <v>-1.0107425157846204</v>
      </c>
      <c r="I239">
        <f t="shared" si="45"/>
        <v>-0.25115532272422603</v>
      </c>
      <c r="J239">
        <f t="shared" si="46"/>
        <v>-1.0576766636294848</v>
      </c>
      <c r="K239">
        <f t="shared" si="49"/>
        <v>1.0159352615790194</v>
      </c>
      <c r="L239">
        <f t="shared" si="50"/>
        <v>0.13732068583236062</v>
      </c>
      <c r="M239">
        <f t="shared" si="51"/>
        <v>-0.10131967856509005</v>
      </c>
      <c r="N239">
        <f t="shared" si="52"/>
        <v>-5.805189963401773</v>
      </c>
      <c r="O239">
        <f t="shared" si="53"/>
        <v>0</v>
      </c>
      <c r="P239">
        <f t="shared" si="47"/>
        <v>-5.805189963401773</v>
      </c>
      <c r="Q239">
        <f t="shared" si="54"/>
        <v>-2.3199520292751488E-3</v>
      </c>
      <c r="W239">
        <v>234</v>
      </c>
      <c r="X239">
        <f t="shared" si="48"/>
        <v>4.875</v>
      </c>
      <c r="Y239">
        <v>0</v>
      </c>
      <c r="Z239">
        <f t="shared" si="55"/>
        <v>-1.2172366651660568E-8</v>
      </c>
    </row>
    <row r="240" spans="5:26" x14ac:dyDescent="0.4">
      <c r="E240">
        <v>8904.09</v>
      </c>
      <c r="F240">
        <f t="shared" si="42"/>
        <v>1.1655426554542643</v>
      </c>
      <c r="G240">
        <f t="shared" si="43"/>
        <v>-0.33838963858412718</v>
      </c>
      <c r="H240">
        <f t="shared" si="44"/>
        <v>-1.0747626919125972</v>
      </c>
      <c r="I240">
        <f t="shared" si="45"/>
        <v>-0.23526637527031025</v>
      </c>
      <c r="J240">
        <f t="shared" si="46"/>
        <v>-1.1190025562793662</v>
      </c>
      <c r="K240">
        <f t="shared" si="49"/>
        <v>1.0148138448430282</v>
      </c>
      <c r="L240">
        <f t="shared" si="50"/>
        <v>0.1277276711498464</v>
      </c>
      <c r="M240">
        <f t="shared" si="51"/>
        <v>-9.7796596441082517E-2</v>
      </c>
      <c r="N240">
        <f t="shared" si="52"/>
        <v>-5.6033322268181553</v>
      </c>
      <c r="O240">
        <f t="shared" si="53"/>
        <v>0</v>
      </c>
      <c r="P240">
        <f t="shared" si="47"/>
        <v>-5.6033322268181553</v>
      </c>
      <c r="Q240">
        <f t="shared" si="54"/>
        <v>-2.2105708368055886E-3</v>
      </c>
      <c r="W240">
        <v>235</v>
      </c>
      <c r="X240">
        <f t="shared" si="48"/>
        <v>4.8958333333333339</v>
      </c>
      <c r="Y240">
        <v>0</v>
      </c>
      <c r="Z240">
        <f t="shared" si="55"/>
        <v>-1.4656131578056446E-8</v>
      </c>
    </row>
    <row r="241" spans="5:26" x14ac:dyDescent="0.4">
      <c r="E241">
        <v>9165.1797000000006</v>
      </c>
      <c r="F241">
        <f t="shared" si="42"/>
        <v>1.1997192172645961</v>
      </c>
      <c r="G241">
        <f t="shared" si="43"/>
        <v>-0.32152244340379976</v>
      </c>
      <c r="H241">
        <f t="shared" si="44"/>
        <v>-1.1416155463989852</v>
      </c>
      <c r="I241">
        <f t="shared" si="45"/>
        <v>-0.21547584683977228</v>
      </c>
      <c r="J241">
        <f t="shared" si="46"/>
        <v>-1.1828785769778047</v>
      </c>
      <c r="K241">
        <f t="shared" si="49"/>
        <v>1.0137568928728173</v>
      </c>
      <c r="L241">
        <f t="shared" si="50"/>
        <v>0.11867640285925711</v>
      </c>
      <c r="M241">
        <f t="shared" si="51"/>
        <v>-9.4340516802091212E-2</v>
      </c>
      <c r="N241">
        <f t="shared" si="52"/>
        <v>-5.4053134498428559</v>
      </c>
      <c r="O241">
        <f t="shared" si="53"/>
        <v>0</v>
      </c>
      <c r="P241">
        <f t="shared" si="47"/>
        <v>-5.4053134498428559</v>
      </c>
      <c r="Q241">
        <f t="shared" si="54"/>
        <v>-2.1067554877297716E-3</v>
      </c>
      <c r="W241">
        <v>236</v>
      </c>
      <c r="X241">
        <f t="shared" si="48"/>
        <v>4.9166666666666661</v>
      </c>
      <c r="Y241">
        <v>0</v>
      </c>
      <c r="Z241">
        <f t="shared" si="55"/>
        <v>-1.6599792005786833E-8</v>
      </c>
    </row>
    <row r="242" spans="5:26" x14ac:dyDescent="0.4">
      <c r="E242">
        <v>9433.9251999999997</v>
      </c>
      <c r="F242">
        <f t="shared" si="42"/>
        <v>1.2348979209514841</v>
      </c>
      <c r="G242">
        <f t="shared" si="43"/>
        <v>-0.30018226788822178</v>
      </c>
      <c r="H242">
        <f t="shared" si="44"/>
        <v>-1.2112027644702383</v>
      </c>
      <c r="I242">
        <f t="shared" si="45"/>
        <v>-0.19134622774547938</v>
      </c>
      <c r="J242">
        <f t="shared" si="46"/>
        <v>-1.2492005510269415</v>
      </c>
      <c r="K242">
        <f t="shared" si="49"/>
        <v>1.0127608233058056</v>
      </c>
      <c r="L242">
        <f t="shared" si="50"/>
        <v>0.110137863118348</v>
      </c>
      <c r="M242">
        <f t="shared" si="51"/>
        <v>-9.0949385732155719E-2</v>
      </c>
      <c r="N242">
        <f t="shared" si="52"/>
        <v>-5.2110159517598698</v>
      </c>
      <c r="O242">
        <f t="shared" si="53"/>
        <v>0</v>
      </c>
      <c r="P242">
        <f t="shared" si="47"/>
        <v>-5.2110159517598698</v>
      </c>
      <c r="Q242">
        <f t="shared" si="54"/>
        <v>-2.0082765011981266E-3</v>
      </c>
      <c r="W242">
        <v>237</v>
      </c>
      <c r="X242">
        <f t="shared" si="48"/>
        <v>4.9375</v>
      </c>
      <c r="Y242">
        <v>0</v>
      </c>
      <c r="Z242">
        <f t="shared" si="55"/>
        <v>-1.80383932332678E-8</v>
      </c>
    </row>
    <row r="243" spans="5:26" x14ac:dyDescent="0.4">
      <c r="E243">
        <v>9710.5509999999995</v>
      </c>
      <c r="F243">
        <f t="shared" si="42"/>
        <v>1.271108153496209</v>
      </c>
      <c r="G243">
        <f t="shared" si="43"/>
        <v>-0.27387367435844912</v>
      </c>
      <c r="H243">
        <f t="shared" si="44"/>
        <v>-1.2833785626820322</v>
      </c>
      <c r="I243">
        <f t="shared" si="45"/>
        <v>-0.16241347633235792</v>
      </c>
      <c r="J243">
        <f t="shared" si="46"/>
        <v>-1.3178191639366887</v>
      </c>
      <c r="K243">
        <f t="shared" si="49"/>
        <v>1.0118222657402676</v>
      </c>
      <c r="L243">
        <f t="shared" si="50"/>
        <v>0.10208464163158285</v>
      </c>
      <c r="M243">
        <f t="shared" si="51"/>
        <v>-8.7621098064349923E-2</v>
      </c>
      <c r="N243">
        <f t="shared" si="52"/>
        <v>-5.0203191153891575</v>
      </c>
      <c r="O243">
        <f t="shared" si="53"/>
        <v>0</v>
      </c>
      <c r="P243">
        <f t="shared" si="47"/>
        <v>-5.0203191153891575</v>
      </c>
      <c r="Q243">
        <f t="shared" si="54"/>
        <v>-1.9149097241222253E-3</v>
      </c>
      <c r="W243">
        <v>238</v>
      </c>
      <c r="X243">
        <f t="shared" si="48"/>
        <v>4.9583333333333339</v>
      </c>
      <c r="Y243">
        <v>0</v>
      </c>
      <c r="Z243">
        <f t="shared" si="55"/>
        <v>-1.9010792688994728E-8</v>
      </c>
    </row>
    <row r="244" spans="5:26" x14ac:dyDescent="0.4">
      <c r="E244">
        <v>9995.2882000000009</v>
      </c>
      <c r="F244">
        <f t="shared" si="42"/>
        <v>1.3083801658180312</v>
      </c>
      <c r="G244">
        <f t="shared" si="43"/>
        <v>-0.24207402510558795</v>
      </c>
      <c r="H244">
        <f t="shared" si="44"/>
        <v>-1.3579424952654966</v>
      </c>
      <c r="I244">
        <f t="shared" si="45"/>
        <v>-0.12818885523984003</v>
      </c>
      <c r="J244">
        <f t="shared" si="46"/>
        <v>-1.3885332314321601</v>
      </c>
      <c r="K244">
        <f t="shared" si="49"/>
        <v>1.0109380495463904</v>
      </c>
      <c r="L244">
        <f t="shared" si="50"/>
        <v>9.4490855351164749E-2</v>
      </c>
      <c r="M244">
        <f t="shared" si="51"/>
        <v>-8.4353498860852749E-2</v>
      </c>
      <c r="N244">
        <f t="shared" si="52"/>
        <v>-4.8330994718884597</v>
      </c>
      <c r="O244">
        <f t="shared" si="53"/>
        <v>0</v>
      </c>
      <c r="P244">
        <f t="shared" si="47"/>
        <v>-4.8330994718884597</v>
      </c>
      <c r="Q244">
        <f t="shared" si="54"/>
        <v>-1.82643702782676E-3</v>
      </c>
      <c r="W244">
        <v>239</v>
      </c>
      <c r="X244">
        <f t="shared" si="48"/>
        <v>4.9791666666666661</v>
      </c>
      <c r="Y244">
        <v>0</v>
      </c>
      <c r="Z244">
        <f t="shared" si="55"/>
        <v>-1.9558568168836925E-8</v>
      </c>
    </row>
    <row r="245" spans="5:26" x14ac:dyDescent="0.4">
      <c r="E245">
        <v>10288.3745</v>
      </c>
      <c r="F245">
        <f t="shared" si="42"/>
        <v>1.3467450727741901</v>
      </c>
      <c r="G245">
        <f t="shared" si="43"/>
        <v>-0.20423635880811242</v>
      </c>
      <c r="H245">
        <f t="shared" si="44"/>
        <v>-1.4346316184619845</v>
      </c>
      <c r="I245">
        <f t="shared" si="45"/>
        <v>-8.8161723089300814E-2</v>
      </c>
      <c r="J245">
        <f t="shared" si="46"/>
        <v>-1.4610823746666184</v>
      </c>
      <c r="K245">
        <f t="shared" si="49"/>
        <v>1.0101051934834677</v>
      </c>
      <c r="L245">
        <f t="shared" si="50"/>
        <v>8.7332081008867163E-2</v>
      </c>
      <c r="M245">
        <f t="shared" si="51"/>
        <v>-8.1144387653929506E-2</v>
      </c>
      <c r="N245">
        <f t="shared" si="52"/>
        <v>-4.6492309437436248</v>
      </c>
      <c r="O245">
        <f t="shared" si="53"/>
        <v>0</v>
      </c>
      <c r="P245">
        <f t="shared" si="47"/>
        <v>-4.6492309437436248</v>
      </c>
      <c r="Q245">
        <f t="shared" si="54"/>
        <v>-1.7426468296656377E-3</v>
      </c>
      <c r="W245">
        <v>240</v>
      </c>
      <c r="X245">
        <f t="shared" si="48"/>
        <v>5</v>
      </c>
      <c r="Y245">
        <v>0</v>
      </c>
      <c r="Z245">
        <f t="shared" si="55"/>
        <v>-1.9725016323471428E-8</v>
      </c>
    </row>
    <row r="246" spans="5:26" x14ac:dyDescent="0.4">
      <c r="E246">
        <v>10590.0548</v>
      </c>
      <c r="F246">
        <f t="shared" si="42"/>
        <v>1.3862349316997218</v>
      </c>
      <c r="G246">
        <f t="shared" si="43"/>
        <v>-0.15979335642816461</v>
      </c>
      <c r="H246">
        <f t="shared" si="44"/>
        <v>-1.513112297015494</v>
      </c>
      <c r="I246">
        <f t="shared" si="45"/>
        <v>-4.180334230590721E-2</v>
      </c>
      <c r="J246">
        <f t="shared" si="46"/>
        <v>-1.5351393704880538</v>
      </c>
      <c r="K246">
        <f t="shared" si="49"/>
        <v>1.0093208942976784</v>
      </c>
      <c r="L246">
        <f t="shared" si="50"/>
        <v>8.0585276503639544E-2</v>
      </c>
      <c r="M246">
        <f t="shared" si="51"/>
        <v>-7.799151516389724E-2</v>
      </c>
      <c r="N246">
        <f t="shared" si="52"/>
        <v>-4.4685846567218732</v>
      </c>
      <c r="O246">
        <f t="shared" si="53"/>
        <v>0</v>
      </c>
      <c r="P246">
        <f t="shared" si="47"/>
        <v>-4.4685846567218732</v>
      </c>
      <c r="Q246">
        <f t="shared" si="54"/>
        <v>-1.6633344693938838E-3</v>
      </c>
      <c r="W246">
        <v>241</v>
      </c>
      <c r="X246">
        <f t="shared" si="48"/>
        <v>5.0208333333333339</v>
      </c>
      <c r="Y246">
        <v>0</v>
      </c>
      <c r="Z246">
        <f t="shared" si="55"/>
        <v>-1.955424640875931E-8</v>
      </c>
    </row>
    <row r="247" spans="5:26" x14ac:dyDescent="0.4">
      <c r="E247">
        <v>10900.581200000001</v>
      </c>
      <c r="F247">
        <f t="shared" si="42"/>
        <v>1.4268827424074588</v>
      </c>
      <c r="G247">
        <f t="shared" si="43"/>
        <v>-0.10816273141729882</v>
      </c>
      <c r="H247">
        <f t="shared" si="44"/>
        <v>-1.5929714165908797</v>
      </c>
      <c r="I247">
        <f t="shared" si="45"/>
        <v>1.1427965044855326E-2</v>
      </c>
      <c r="J247">
        <f t="shared" si="46"/>
        <v>-1.6103019528406988</v>
      </c>
      <c r="K247">
        <f t="shared" si="49"/>
        <v>1.0085825179593251</v>
      </c>
      <c r="L247">
        <f t="shared" si="50"/>
        <v>7.4228722831569935E-2</v>
      </c>
      <c r="M247">
        <f t="shared" si="51"/>
        <v>6.2082927209640246</v>
      </c>
      <c r="N247">
        <f t="shared" si="52"/>
        <v>355.70897089302866</v>
      </c>
      <c r="O247">
        <f t="shared" si="53"/>
        <v>-360</v>
      </c>
      <c r="P247">
        <f t="shared" si="47"/>
        <v>-4.2910291069713367</v>
      </c>
      <c r="Q247">
        <f t="shared" si="54"/>
        <v>-1.5883025096035508E-3</v>
      </c>
      <c r="W247">
        <v>242</v>
      </c>
      <c r="X247">
        <f t="shared" si="48"/>
        <v>5.0416666666666661</v>
      </c>
      <c r="Y247">
        <v>0</v>
      </c>
      <c r="Z247">
        <f t="shared" si="55"/>
        <v>-1.909037216689021E-8</v>
      </c>
    </row>
    <row r="248" spans="5:26" x14ac:dyDescent="0.4">
      <c r="E248">
        <v>11220.2129</v>
      </c>
      <c r="F248">
        <f t="shared" si="42"/>
        <v>1.4687224340980596</v>
      </c>
      <c r="G248">
        <f t="shared" si="43"/>
        <v>-4.875424231004577E-2</v>
      </c>
      <c r="H248">
        <f t="shared" si="44"/>
        <v>-1.6737072533460682</v>
      </c>
      <c r="I248">
        <f t="shared" si="45"/>
        <v>7.2080136245923798E-2</v>
      </c>
      <c r="J248">
        <f t="shared" si="46"/>
        <v>-1.6860843044514926</v>
      </c>
      <c r="K248">
        <f t="shared" si="49"/>
        <v>1.0078875914873127</v>
      </c>
      <c r="L248">
        <f t="shared" si="50"/>
        <v>6.8241969193960486E-2</v>
      </c>
      <c r="M248">
        <f t="shared" si="51"/>
        <v>6.2113400450518981</v>
      </c>
      <c r="N248">
        <f t="shared" si="52"/>
        <v>355.88356970207235</v>
      </c>
      <c r="O248">
        <f t="shared" si="53"/>
        <v>-360</v>
      </c>
      <c r="P248">
        <f t="shared" si="47"/>
        <v>-4.1164302979276499</v>
      </c>
      <c r="Q248">
        <f t="shared" si="54"/>
        <v>-1.5173610495705491E-3</v>
      </c>
      <c r="W248">
        <v>243</v>
      </c>
      <c r="X248">
        <f t="shared" si="48"/>
        <v>5.0625</v>
      </c>
      <c r="Y248">
        <v>0</v>
      </c>
      <c r="Z248">
        <f t="shared" si="55"/>
        <v>-1.837680277823697E-8</v>
      </c>
    </row>
    <row r="249" spans="5:26" x14ac:dyDescent="0.4">
      <c r="E249">
        <v>11549.2171</v>
      </c>
      <c r="F249">
        <f t="shared" si="42"/>
        <v>1.511788983169734</v>
      </c>
      <c r="G249">
        <f t="shared" si="43"/>
        <v>1.9021661648895516E-2</v>
      </c>
      <c r="H249">
        <f t="shared" si="44"/>
        <v>-1.7547204408920476</v>
      </c>
      <c r="I249">
        <f t="shared" si="45"/>
        <v>0.14069916986028996</v>
      </c>
      <c r="J249">
        <f t="shared" si="46"/>
        <v>-1.7619086521653267</v>
      </c>
      <c r="K249">
        <f t="shared" si="49"/>
        <v>1.0072337931958155</v>
      </c>
      <c r="L249">
        <f t="shared" si="50"/>
        <v>6.2605762811630328E-2</v>
      </c>
      <c r="M249">
        <f t="shared" si="51"/>
        <v>-6.8847152561110292E-2</v>
      </c>
      <c r="N249">
        <f t="shared" si="52"/>
        <v>-3.9446512732449164</v>
      </c>
      <c r="O249">
        <f t="shared" si="53"/>
        <v>0</v>
      </c>
      <c r="P249">
        <f t="shared" si="47"/>
        <v>-3.9446512732449164</v>
      </c>
      <c r="Q249">
        <f t="shared" si="54"/>
        <v>-1.4503278604104098E-3</v>
      </c>
      <c r="W249">
        <v>244</v>
      </c>
      <c r="X249">
        <f t="shared" si="48"/>
        <v>5.083333333333333</v>
      </c>
      <c r="Y249">
        <v>0</v>
      </c>
      <c r="Z249">
        <f t="shared" si="55"/>
        <v>-1.7455632117401694E-8</v>
      </c>
    </row>
    <row r="250" spans="5:26" x14ac:dyDescent="0.4">
      <c r="E250">
        <v>11887.868399999999</v>
      </c>
      <c r="F250">
        <f t="shared" si="42"/>
        <v>1.5561183346784271</v>
      </c>
      <c r="G250">
        <f t="shared" si="43"/>
        <v>9.574287229949785E-2</v>
      </c>
      <c r="H250">
        <f t="shared" si="44"/>
        <v>-1.8353046148442023</v>
      </c>
      <c r="I250">
        <f t="shared" si="45"/>
        <v>0.21781872651499212</v>
      </c>
      <c r="J250">
        <f t="shared" si="46"/>
        <v>-1.837096571960313</v>
      </c>
      <c r="K250">
        <f t="shared" si="49"/>
        <v>1.0066189469210904</v>
      </c>
      <c r="L250">
        <f t="shared" si="50"/>
        <v>5.7302011503317526E-2</v>
      </c>
      <c r="M250">
        <f t="shared" si="51"/>
        <v>-6.5895820940872429E-2</v>
      </c>
      <c r="N250">
        <f t="shared" si="52"/>
        <v>-3.7755524274617795</v>
      </c>
      <c r="O250">
        <f t="shared" si="53"/>
        <v>0</v>
      </c>
      <c r="P250">
        <f t="shared" si="47"/>
        <v>-3.7755524274617795</v>
      </c>
      <c r="Q250">
        <f t="shared" si="54"/>
        <v>-1.387028533669499E-3</v>
      </c>
      <c r="W250">
        <v>245</v>
      </c>
      <c r="X250">
        <f t="shared" si="48"/>
        <v>5.104166666666667</v>
      </c>
      <c r="Y250">
        <v>0</v>
      </c>
      <c r="Z250">
        <f t="shared" si="55"/>
        <v>-1.6367124062139211E-8</v>
      </c>
    </row>
    <row r="251" spans="5:26" x14ac:dyDescent="0.4">
      <c r="E251">
        <v>12236.4498</v>
      </c>
      <c r="F251">
        <f t="shared" si="42"/>
        <v>1.6017475332375122</v>
      </c>
      <c r="G251">
        <f t="shared" si="43"/>
        <v>0.181962673850526</v>
      </c>
      <c r="H251">
        <f t="shared" si="44"/>
        <v>-1.9146377908469385</v>
      </c>
      <c r="I251">
        <f t="shared" si="45"/>
        <v>0.3039478985531574</v>
      </c>
      <c r="J251">
        <f t="shared" si="46"/>
        <v>-1.9108609948690678</v>
      </c>
      <c r="K251">
        <f t="shared" si="49"/>
        <v>1.0060410135056448</v>
      </c>
      <c r="L251">
        <f t="shared" si="50"/>
        <v>5.2313721279054398E-2</v>
      </c>
      <c r="M251">
        <f t="shared" si="51"/>
        <v>-6.2988773938601916E-2</v>
      </c>
      <c r="N251">
        <f t="shared" si="52"/>
        <v>-3.6089909033855214</v>
      </c>
      <c r="O251">
        <f t="shared" si="53"/>
        <v>0</v>
      </c>
      <c r="P251">
        <f t="shared" si="47"/>
        <v>-3.6089909033855214</v>
      </c>
      <c r="Q251">
        <f t="shared" si="54"/>
        <v>-1.3272965804022444E-3</v>
      </c>
      <c r="W251">
        <v>246</v>
      </c>
      <c r="X251">
        <f t="shared" si="48"/>
        <v>5.125</v>
      </c>
      <c r="Y251">
        <v>0</v>
      </c>
      <c r="Z251">
        <f t="shared" si="55"/>
        <v>-1.514929033736583E-8</v>
      </c>
    </row>
    <row r="252" spans="5:26" x14ac:dyDescent="0.4">
      <c r="E252">
        <v>12595.252500000001</v>
      </c>
      <c r="F252">
        <f t="shared" si="42"/>
        <v>1.6487146968378532</v>
      </c>
      <c r="G252">
        <f t="shared" si="43"/>
        <v>0.27819403048367397</v>
      </c>
      <c r="H252">
        <f t="shared" si="44"/>
        <v>-1.9917741274103289</v>
      </c>
      <c r="I252">
        <f t="shared" si="45"/>
        <v>0.39955637248612386</v>
      </c>
      <c r="J252">
        <f t="shared" si="46"/>
        <v>-1.9822985875763597</v>
      </c>
      <c r="K252">
        <f t="shared" si="49"/>
        <v>1.0054980853528497</v>
      </c>
      <c r="L252">
        <f t="shared" si="50"/>
        <v>4.7624959192582243E-2</v>
      </c>
      <c r="M252">
        <f t="shared" si="51"/>
        <v>-6.0123461042481896E-2</v>
      </c>
      <c r="N252">
        <f t="shared" si="52"/>
        <v>-3.4448205674534376</v>
      </c>
      <c r="O252">
        <f t="shared" si="53"/>
        <v>0</v>
      </c>
      <c r="P252">
        <f t="shared" si="47"/>
        <v>-3.4448205674534376</v>
      </c>
      <c r="Q252">
        <f t="shared" si="54"/>
        <v>-1.2709734651452035E-3</v>
      </c>
      <c r="W252">
        <v>247</v>
      </c>
      <c r="X252">
        <f t="shared" si="48"/>
        <v>5.145833333333333</v>
      </c>
      <c r="Y252">
        <v>0</v>
      </c>
      <c r="Z252">
        <f t="shared" si="55"/>
        <v>-1.3837556321857474E-8</v>
      </c>
    </row>
    <row r="253" spans="5:26" x14ac:dyDescent="0.4">
      <c r="E253">
        <v>12964.5761</v>
      </c>
      <c r="F253">
        <f t="shared" si="42"/>
        <v>1.6970590430277421</v>
      </c>
      <c r="G253">
        <f t="shared" si="43"/>
        <v>0.38489120016885103</v>
      </c>
      <c r="H253">
        <f t="shared" si="44"/>
        <v>-2.0656369106216301</v>
      </c>
      <c r="I253">
        <f t="shared" si="45"/>
        <v>0.50505709497202644</v>
      </c>
      <c r="J253">
        <f t="shared" si="46"/>
        <v>-2.0503832929481205</v>
      </c>
      <c r="K253">
        <f t="shared" si="49"/>
        <v>1.0049883806647744</v>
      </c>
      <c r="L253">
        <f t="shared" si="50"/>
        <v>4.3220812396958096E-2</v>
      </c>
      <c r="M253">
        <f t="shared" si="51"/>
        <v>-5.7297269068833145E-2</v>
      </c>
      <c r="N253">
        <f t="shared" si="52"/>
        <v>-3.2828916952696154</v>
      </c>
      <c r="O253">
        <f t="shared" si="53"/>
        <v>0</v>
      </c>
      <c r="P253">
        <f t="shared" si="47"/>
        <v>-3.2828916952696154</v>
      </c>
      <c r="Q253">
        <f t="shared" si="54"/>
        <v>-1.2179086923577037E-3</v>
      </c>
      <c r="W253">
        <v>248</v>
      </c>
      <c r="X253">
        <f t="shared" si="48"/>
        <v>5.166666666666667</v>
      </c>
      <c r="Y253">
        <v>0</v>
      </c>
      <c r="Z253">
        <f t="shared" si="55"/>
        <v>-1.2464509393455557E-8</v>
      </c>
    </row>
    <row r="254" spans="5:26" x14ac:dyDescent="0.4">
      <c r="E254">
        <v>13344.729300000001</v>
      </c>
      <c r="F254">
        <f t="shared" si="42"/>
        <v>1.746820980542686</v>
      </c>
      <c r="G254">
        <f t="shared" si="43"/>
        <v>0.50242858515851108</v>
      </c>
      <c r="H254">
        <f t="shared" si="44"/>
        <v>-2.1350132697511732</v>
      </c>
      <c r="I254">
        <f t="shared" si="45"/>
        <v>0.62078636111070928</v>
      </c>
      <c r="J254">
        <f t="shared" si="46"/>
        <v>-2.1139615053782794</v>
      </c>
      <c r="K254">
        <f t="shared" si="49"/>
        <v>1.0045102376749593</v>
      </c>
      <c r="L254">
        <f t="shared" si="50"/>
        <v>3.9087346186807641E-2</v>
      </c>
      <c r="M254">
        <f t="shared" si="51"/>
        <v>-5.4507511810930609E-2</v>
      </c>
      <c r="N254">
        <f t="shared" si="52"/>
        <v>-3.1230503785258108</v>
      </c>
      <c r="O254">
        <f t="shared" si="53"/>
        <v>0</v>
      </c>
      <c r="P254">
        <f t="shared" si="47"/>
        <v>-3.1230503785258108</v>
      </c>
      <c r="Q254">
        <f t="shared" si="54"/>
        <v>-1.1679598057353689E-3</v>
      </c>
      <c r="W254">
        <v>249</v>
      </c>
      <c r="X254">
        <f t="shared" si="48"/>
        <v>5.1875</v>
      </c>
      <c r="Y254">
        <v>0</v>
      </c>
      <c r="Z254">
        <f t="shared" si="55"/>
        <v>-1.1059723728429474E-8</v>
      </c>
    </row>
    <row r="255" spans="5:26" x14ac:dyDescent="0.4">
      <c r="E255">
        <v>13736.029399999999</v>
      </c>
      <c r="F255">
        <f t="shared" si="42"/>
        <v>1.7980420438555587</v>
      </c>
      <c r="G255">
        <f t="shared" si="43"/>
        <v>0.63107618880082572</v>
      </c>
      <c r="H255">
        <f t="shared" si="44"/>
        <v>-2.1985509149475337</v>
      </c>
      <c r="I255">
        <f t="shared" si="45"/>
        <v>0.74698071076084671</v>
      </c>
      <c r="J255">
        <f t="shared" si="46"/>
        <v>-2.1717491595359446</v>
      </c>
      <c r="K255">
        <f t="shared" si="49"/>
        <v>1.00406211112101</v>
      </c>
      <c r="L255">
        <f t="shared" si="50"/>
        <v>3.5211580538229655E-2</v>
      </c>
      <c r="M255">
        <f t="shared" si="51"/>
        <v>-5.1751427423718521E-2</v>
      </c>
      <c r="N255">
        <f t="shared" si="52"/>
        <v>-2.9651383751566582</v>
      </c>
      <c r="O255">
        <f t="shared" si="53"/>
        <v>0</v>
      </c>
      <c r="P255">
        <f t="shared" si="47"/>
        <v>-2.9651383751566582</v>
      </c>
      <c r="Q255">
        <f t="shared" si="54"/>
        <v>-1.1209924398261158E-3</v>
      </c>
      <c r="W255">
        <v>250</v>
      </c>
      <c r="X255">
        <f t="shared" si="48"/>
        <v>5.208333333333333</v>
      </c>
      <c r="Y255">
        <v>0</v>
      </c>
      <c r="Z255">
        <f t="shared" si="55"/>
        <v>-9.6496549891858505E-9</v>
      </c>
    </row>
    <row r="256" spans="5:26" x14ac:dyDescent="0.4">
      <c r="E256">
        <v>14138.8035</v>
      </c>
      <c r="F256">
        <f t="shared" si="42"/>
        <v>1.8507650502562356</v>
      </c>
      <c r="G256">
        <f t="shared" si="43"/>
        <v>0.77097250719549726</v>
      </c>
      <c r="H256">
        <f t="shared" si="44"/>
        <v>-2.2547581691182583</v>
      </c>
      <c r="I256">
        <f t="shared" si="45"/>
        <v>0.8837514537779636</v>
      </c>
      <c r="J256">
        <f t="shared" si="46"/>
        <v>-2.2223319141430693</v>
      </c>
      <c r="K256">
        <f t="shared" si="49"/>
        <v>1.0036425671721829</v>
      </c>
      <c r="L256">
        <f t="shared" si="50"/>
        <v>3.1581452531584425E-2</v>
      </c>
      <c r="M256">
        <f t="shared" si="51"/>
        <v>-4.9026161698542126E-2</v>
      </c>
      <c r="N256">
        <f t="shared" si="52"/>
        <v>-2.808992151052391</v>
      </c>
      <c r="O256">
        <f t="shared" si="53"/>
        <v>0</v>
      </c>
      <c r="P256">
        <f t="shared" si="47"/>
        <v>-2.808992151052391</v>
      </c>
      <c r="Q256">
        <f t="shared" si="54"/>
        <v>-1.0768803440954664E-3</v>
      </c>
      <c r="W256">
        <v>251</v>
      </c>
      <c r="X256">
        <f t="shared" si="48"/>
        <v>5.229166666666667</v>
      </c>
      <c r="Y256">
        <v>0</v>
      </c>
      <c r="Z256">
        <f t="shared" si="55"/>
        <v>-8.257598017574517E-9</v>
      </c>
    </row>
    <row r="257" spans="5:26" x14ac:dyDescent="0.4">
      <c r="E257">
        <v>14553.3878</v>
      </c>
      <c r="F257">
        <f t="shared" si="42"/>
        <v>1.9050340082218051</v>
      </c>
      <c r="G257">
        <f t="shared" si="43"/>
        <v>0.92209379629189936</v>
      </c>
      <c r="H257">
        <f t="shared" si="44"/>
        <v>-2.3020074873404193</v>
      </c>
      <c r="I257">
        <f t="shared" si="45"/>
        <v>1.0310557803242673</v>
      </c>
      <c r="J257">
        <f t="shared" si="46"/>
        <v>-2.264168625390611</v>
      </c>
      <c r="K257">
        <f t="shared" si="49"/>
        <v>1.0032502813040216</v>
      </c>
      <c r="L257">
        <f t="shared" si="50"/>
        <v>2.8185803577625443E-2</v>
      </c>
      <c r="M257">
        <f t="shared" si="51"/>
        <v>-4.6328763255124805E-2</v>
      </c>
      <c r="N257">
        <f t="shared" si="52"/>
        <v>-2.6544426045794207</v>
      </c>
      <c r="O257">
        <f t="shared" si="53"/>
        <v>0</v>
      </c>
      <c r="P257">
        <f t="shared" si="47"/>
        <v>-2.6544426045794207</v>
      </c>
      <c r="Q257">
        <f t="shared" si="54"/>
        <v>-1.0355054346202937E-3</v>
      </c>
      <c r="W257">
        <v>252</v>
      </c>
      <c r="X257">
        <f t="shared" si="48"/>
        <v>5.25</v>
      </c>
      <c r="Y257">
        <v>0</v>
      </c>
      <c r="Z257">
        <f t="shared" si="55"/>
        <v>-6.9037004835260436E-9</v>
      </c>
    </row>
    <row r="258" spans="5:26" x14ac:dyDescent="0.4">
      <c r="E258">
        <v>14980.1288</v>
      </c>
      <c r="F258">
        <f t="shared" si="42"/>
        <v>1.9608942744962035</v>
      </c>
      <c r="G258">
        <f t="shared" si="43"/>
        <v>1.0842211711798981</v>
      </c>
      <c r="H258">
        <f t="shared" si="44"/>
        <v>-2.3385440088353362</v>
      </c>
      <c r="I258">
        <f t="shared" si="45"/>
        <v>1.1886658773336933</v>
      </c>
      <c r="J258">
        <f t="shared" si="46"/>
        <v>-2.29559953986504</v>
      </c>
      <c r="K258">
        <f t="shared" si="49"/>
        <v>1.002884034779731</v>
      </c>
      <c r="L258">
        <f t="shared" si="50"/>
        <v>2.501435398907988E-2</v>
      </c>
      <c r="M258">
        <f t="shared" si="51"/>
        <v>-4.3656163566290207E-2</v>
      </c>
      <c r="N258">
        <f t="shared" si="52"/>
        <v>-2.5013139220812213</v>
      </c>
      <c r="O258">
        <f t="shared" si="53"/>
        <v>0</v>
      </c>
      <c r="P258">
        <f t="shared" si="47"/>
        <v>-2.5013139220812213</v>
      </c>
      <c r="Q258">
        <f t="shared" si="54"/>
        <v>-9.967578727703391E-4</v>
      </c>
      <c r="W258">
        <v>253</v>
      </c>
      <c r="X258">
        <f t="shared" si="48"/>
        <v>5.270833333333333</v>
      </c>
      <c r="Y258">
        <v>0</v>
      </c>
      <c r="Z258">
        <f t="shared" si="55"/>
        <v>-5.6050254050241364E-9</v>
      </c>
    </row>
    <row r="259" spans="5:26" x14ac:dyDescent="0.4">
      <c r="E259">
        <v>15419.382900000001</v>
      </c>
      <c r="F259">
        <f t="shared" si="42"/>
        <v>2.0183925017303368</v>
      </c>
      <c r="G259">
        <f t="shared" si="43"/>
        <v>1.2569047385809826</v>
      </c>
      <c r="H259">
        <f t="shared" si="44"/>
        <v>-2.362499661991694</v>
      </c>
      <c r="I259">
        <f t="shared" si="45"/>
        <v>1.3561352537795142</v>
      </c>
      <c r="J259">
        <f t="shared" si="46"/>
        <v>-2.3148597108793436</v>
      </c>
      <c r="K259">
        <f t="shared" si="49"/>
        <v>1.002542713558793</v>
      </c>
      <c r="L259">
        <f t="shared" si="50"/>
        <v>2.2057698018195057E-2</v>
      </c>
      <c r="M259">
        <f t="shared" si="51"/>
        <v>-4.1005165491947437E-2</v>
      </c>
      <c r="N259">
        <f t="shared" si="52"/>
        <v>-2.3494229209240722</v>
      </c>
      <c r="O259">
        <f t="shared" si="53"/>
        <v>0</v>
      </c>
      <c r="P259">
        <f t="shared" si="47"/>
        <v>-2.3494229209240722</v>
      </c>
      <c r="Q259">
        <f t="shared" si="54"/>
        <v>-9.6053616268749055E-4</v>
      </c>
      <c r="W259">
        <v>254</v>
      </c>
      <c r="X259">
        <f t="shared" si="48"/>
        <v>5.291666666666667</v>
      </c>
      <c r="Y259">
        <v>0</v>
      </c>
      <c r="Z259">
        <f t="shared" si="55"/>
        <v>-4.3756555395969374E-9</v>
      </c>
    </row>
    <row r="260" spans="5:26" x14ac:dyDescent="0.4">
      <c r="E260">
        <v>15871.516900000001</v>
      </c>
      <c r="F260">
        <f t="shared" si="42"/>
        <v>2.0775767039319271</v>
      </c>
      <c r="G260">
        <f t="shared" si="43"/>
        <v>1.4394262585887838</v>
      </c>
      <c r="H260">
        <f t="shared" si="44"/>
        <v>-2.371914275667431</v>
      </c>
      <c r="I260">
        <f t="shared" si="45"/>
        <v>1.5327637123940214</v>
      </c>
      <c r="J260">
        <f t="shared" si="46"/>
        <v>-2.320098985551621</v>
      </c>
      <c r="K260">
        <f t="shared" si="49"/>
        <v>1.0022253071073606</v>
      </c>
      <c r="L260">
        <f t="shared" si="50"/>
        <v>1.9307297570693958E-2</v>
      </c>
      <c r="M260">
        <f t="shared" si="51"/>
        <v>-3.8372423032229985E-2</v>
      </c>
      <c r="N260">
        <f t="shared" si="52"/>
        <v>-2.1985778894373711</v>
      </c>
      <c r="O260">
        <f t="shared" si="53"/>
        <v>0</v>
      </c>
      <c r="P260">
        <f t="shared" si="47"/>
        <v>-2.1985778894373711</v>
      </c>
      <c r="Q260">
        <f t="shared" si="54"/>
        <v>-9.2674732789825055E-4</v>
      </c>
      <c r="W260">
        <v>255</v>
      </c>
      <c r="X260">
        <f t="shared" si="48"/>
        <v>5.3125</v>
      </c>
      <c r="Y260">
        <v>0</v>
      </c>
      <c r="Z260">
        <f t="shared" si="55"/>
        <v>-3.2268328337863486E-9</v>
      </c>
    </row>
    <row r="261" spans="5:26" x14ac:dyDescent="0.4">
      <c r="E261">
        <v>16336.9087</v>
      </c>
      <c r="F261">
        <f t="shared" ref="F261:F268" si="56">2*PI()*E261/$B$8</f>
        <v>2.1384963480952988</v>
      </c>
      <c r="G261">
        <f t="shared" ref="G261:G268" si="57">1+SUM(a1_*COS(F261),a2_*COS(2*F261))</f>
        <v>1.6307610289274774</v>
      </c>
      <c r="H261">
        <f t="shared" ref="H261:H268" si="58">SUM(a1_*SIN(F261),a2_*SIN(2*F261))</f>
        <v>-2.3647646709602625</v>
      </c>
      <c r="I261">
        <f t="shared" ref="I261:I268" si="59">SUM(b0_,b1_*COS(F261),b2_*COS(2*F261))</f>
        <v>1.7175616063534296</v>
      </c>
      <c r="J261">
        <f t="shared" ref="J261:J268" si="60">SUM(b1_*SIN(F261),b2_*SIN(2*F261))</f>
        <v>-2.309409475939332</v>
      </c>
      <c r="K261">
        <f t="shared" si="49"/>
        <v>1.0019309081341048</v>
      </c>
      <c r="L261">
        <f t="shared" si="50"/>
        <v>1.6755483505298145E-2</v>
      </c>
      <c r="M261">
        <f t="shared" si="51"/>
        <v>-3.5754417114637782E-2</v>
      </c>
      <c r="N261">
        <f t="shared" si="52"/>
        <v>-2.0485771996190634</v>
      </c>
      <c r="O261">
        <f t="shared" si="53"/>
        <v>0</v>
      </c>
      <c r="P261">
        <f t="shared" ref="P261:P268" si="61">N261+O261</f>
        <v>-2.0485771996190634</v>
      </c>
      <c r="Q261">
        <f t="shared" si="54"/>
        <v>-8.9530710001472548E-4</v>
      </c>
      <c r="W261">
        <v>256</v>
      </c>
      <c r="X261">
        <f t="shared" ref="X261:X268" si="62">W261/Fs*1000</f>
        <v>5.333333333333333</v>
      </c>
      <c r="Y261">
        <v>0</v>
      </c>
      <c r="Z261">
        <f t="shared" si="55"/>
        <v>-2.1671263899070493E-9</v>
      </c>
    </row>
    <row r="262" spans="5:26" x14ac:dyDescent="0.4">
      <c r="E262">
        <v>16815.946899999999</v>
      </c>
      <c r="F262">
        <f t="shared" si="56"/>
        <v>2.2012023018415019</v>
      </c>
      <c r="G262">
        <f t="shared" si="57"/>
        <v>1.8295396779105078</v>
      </c>
      <c r="H262">
        <f t="shared" si="58"/>
        <v>-2.3390029104780701</v>
      </c>
      <c r="I262">
        <f t="shared" si="59"/>
        <v>1.9092140077524449</v>
      </c>
      <c r="J262">
        <f t="shared" si="60"/>
        <v>-2.2808616272968596</v>
      </c>
      <c r="K262">
        <f t="shared" ref="K262:K268" si="63">SQRT((I262^2+J262^2)/(G262^2+H262^2))</f>
        <v>1.001658714139352</v>
      </c>
      <c r="L262">
        <f t="shared" ref="L262:L268" si="64">20*LOG10(K262)</f>
        <v>1.4395472266640681E-2</v>
      </c>
      <c r="M262">
        <f t="shared" ref="M262:M268" si="65">ATAN2(J262,I262)-ATAN2(H262,G262)</f>
        <v>-3.314743398033837E-2</v>
      </c>
      <c r="N262">
        <f t="shared" ref="N262:N268" si="66">DEGREES(M262)</f>
        <v>-1.8992080687619199</v>
      </c>
      <c r="O262">
        <f t="shared" si="53"/>
        <v>0</v>
      </c>
      <c r="P262">
        <f t="shared" si="61"/>
        <v>-1.8992080687619199</v>
      </c>
      <c r="Q262">
        <f t="shared" si="54"/>
        <v>-8.6614022092800706E-4</v>
      </c>
      <c r="W262">
        <v>257</v>
      </c>
      <c r="X262">
        <f t="shared" si="62"/>
        <v>5.354166666666667</v>
      </c>
      <c r="Y262">
        <v>0</v>
      </c>
      <c r="Z262">
        <f t="shared" si="55"/>
        <v>-1.2026227538329504E-9</v>
      </c>
    </row>
    <row r="263" spans="5:26" x14ac:dyDescent="0.4">
      <c r="E263">
        <v>17309.031599999998</v>
      </c>
      <c r="F263">
        <f t="shared" si="56"/>
        <v>2.2657469381380659</v>
      </c>
      <c r="G263">
        <f t="shared" si="57"/>
        <v>2.0340124173742131</v>
      </c>
      <c r="H263">
        <f t="shared" si="58"/>
        <v>-2.292604825350411</v>
      </c>
      <c r="I263">
        <f t="shared" si="59"/>
        <v>2.1060472050535499</v>
      </c>
      <c r="J263">
        <f t="shared" si="60"/>
        <v>-2.2325499136263174</v>
      </c>
      <c r="K263">
        <f t="shared" si="63"/>
        <v>1.0014080293582575</v>
      </c>
      <c r="L263">
        <f t="shared" si="64"/>
        <v>1.2221385595823107E-2</v>
      </c>
      <c r="M263">
        <f t="shared" si="65"/>
        <v>-3.0547532149102885E-2</v>
      </c>
      <c r="N263">
        <f t="shared" si="66"/>
        <v>-1.7502446666837927</v>
      </c>
      <c r="O263">
        <f t="shared" ref="O263:O268" si="67">IF((N263-N262)&gt;180,O262-360,IF((N263-N262)&lt;(-180),O262+360,O262))</f>
        <v>0</v>
      </c>
      <c r="P263">
        <f t="shared" si="61"/>
        <v>-1.7502446666837927</v>
      </c>
      <c r="Q263">
        <f t="shared" ref="Q263:Q268" si="68">-(P263-P262)/((E263-E262)*360)*1000</f>
        <v>-8.3918083038228173E-4</v>
      </c>
      <c r="W263">
        <v>258</v>
      </c>
      <c r="X263">
        <f t="shared" si="62"/>
        <v>5.375</v>
      </c>
      <c r="Y263">
        <v>0</v>
      </c>
      <c r="Z263">
        <f t="shared" ref="Z263:Z268" si="69" xml:space="preserve"> b0_*Y263 + b1_*Y262 + b2_*Y261 - a1_*Z262 - a2_*Z261</f>
        <v>-3.3713272923591757E-10</v>
      </c>
    </row>
    <row r="264" spans="5:26" x14ac:dyDescent="0.4">
      <c r="E264">
        <v>17816.574799999999</v>
      </c>
      <c r="F264">
        <f t="shared" si="56"/>
        <v>2.3321841876588763</v>
      </c>
      <c r="G264">
        <f t="shared" si="57"/>
        <v>2.2420171563842564</v>
      </c>
      <c r="H264">
        <f t="shared" si="58"/>
        <v>-2.2236296713936357</v>
      </c>
      <c r="I264">
        <f t="shared" si="59"/>
        <v>2.3059988187534213</v>
      </c>
      <c r="J264">
        <f t="shared" si="60"/>
        <v>-2.1626489698878428</v>
      </c>
      <c r="K264">
        <f t="shared" si="63"/>
        <v>1.0011782685105846</v>
      </c>
      <c r="L264">
        <f t="shared" si="64"/>
        <v>1.022828559617211E-2</v>
      </c>
      <c r="M264">
        <f t="shared" si="65"/>
        <v>-2.7950506615395998E-2</v>
      </c>
      <c r="N264">
        <f t="shared" si="66"/>
        <v>-1.601446064314678</v>
      </c>
      <c r="O264">
        <f t="shared" si="67"/>
        <v>0</v>
      </c>
      <c r="P264">
        <f t="shared" si="61"/>
        <v>-1.601446064314678</v>
      </c>
      <c r="Q264">
        <f t="shared" si="68"/>
        <v>-8.1437294603753688E-4</v>
      </c>
      <c r="W264">
        <v>259</v>
      </c>
      <c r="X264">
        <f t="shared" si="62"/>
        <v>5.395833333333333</v>
      </c>
      <c r="Y264">
        <v>0</v>
      </c>
      <c r="Z264">
        <f t="shared" si="69"/>
        <v>4.2759063082671996E-10</v>
      </c>
    </row>
    <row r="265" spans="5:26" x14ac:dyDescent="0.4">
      <c r="E265">
        <v>18339.000400000001</v>
      </c>
      <c r="F265">
        <f t="shared" si="56"/>
        <v>2.4005695387841781</v>
      </c>
      <c r="G265">
        <f t="shared" si="57"/>
        <v>2.4509539726467056</v>
      </c>
      <c r="H265">
        <f t="shared" si="58"/>
        <v>-2.1302916946245469</v>
      </c>
      <c r="I265">
        <f t="shared" si="59"/>
        <v>2.5065938727818118</v>
      </c>
      <c r="J265">
        <f t="shared" si="60"/>
        <v>-2.0694808944763059</v>
      </c>
      <c r="K265">
        <f t="shared" si="63"/>
        <v>1.0009689624542482</v>
      </c>
      <c r="L265">
        <f t="shared" si="64"/>
        <v>8.4122260332963345E-3</v>
      </c>
      <c r="M265">
        <f t="shared" si="65"/>
        <v>-2.5351848674819877E-2</v>
      </c>
      <c r="N265">
        <f t="shared" si="66"/>
        <v>-1.4525539319215079</v>
      </c>
      <c r="O265">
        <f t="shared" si="67"/>
        <v>0</v>
      </c>
      <c r="P265">
        <f t="shared" si="61"/>
        <v>-1.4525539319215079</v>
      </c>
      <c r="Q265">
        <f t="shared" si="68"/>
        <v>-7.9167111383456838E-4</v>
      </c>
      <c r="W265">
        <v>260</v>
      </c>
      <c r="X265">
        <f t="shared" si="62"/>
        <v>5.416666666666667</v>
      </c>
      <c r="Y265">
        <v>0</v>
      </c>
      <c r="Z265">
        <f t="shared" si="69"/>
        <v>1.0916277273492804E-9</v>
      </c>
    </row>
    <row r="266" spans="5:26" x14ac:dyDescent="0.4">
      <c r="E266">
        <v>18876.744900000002</v>
      </c>
      <c r="F266">
        <f t="shared" si="56"/>
        <v>2.4709601292303582</v>
      </c>
      <c r="G266">
        <f t="shared" si="57"/>
        <v>2.6577693865220704</v>
      </c>
      <c r="H266">
        <f t="shared" si="58"/>
        <v>-2.0110437394567233</v>
      </c>
      <c r="I266">
        <f t="shared" si="59"/>
        <v>2.7049300558364942</v>
      </c>
      <c r="J266">
        <f t="shared" si="60"/>
        <v>-1.9515938379728788</v>
      </c>
      <c r="K266">
        <f t="shared" si="63"/>
        <v>1.000779765607462</v>
      </c>
      <c r="L266">
        <f t="shared" si="64"/>
        <v>6.7703187220430113E-3</v>
      </c>
      <c r="M266">
        <f t="shared" si="65"/>
        <v>-2.2746694405029633E-2</v>
      </c>
      <c r="N266">
        <f t="shared" si="66"/>
        <v>-1.3032895872820411</v>
      </c>
      <c r="O266">
        <f t="shared" si="67"/>
        <v>0</v>
      </c>
      <c r="P266">
        <f t="shared" si="61"/>
        <v>-1.3032895872820411</v>
      </c>
      <c r="Q266">
        <f t="shared" si="68"/>
        <v>-7.7104122785834892E-4</v>
      </c>
      <c r="W266">
        <v>261</v>
      </c>
      <c r="X266">
        <f t="shared" si="62"/>
        <v>5.4375</v>
      </c>
      <c r="Y266">
        <v>0</v>
      </c>
      <c r="Z266">
        <f t="shared" si="69"/>
        <v>1.656666189715897E-9</v>
      </c>
    </row>
    <row r="267" spans="5:26" x14ac:dyDescent="0.4">
      <c r="E267">
        <v>19430.257300000001</v>
      </c>
      <c r="F267">
        <f t="shared" si="56"/>
        <v>2.5434147329599774</v>
      </c>
      <c r="G267">
        <f t="shared" si="57"/>
        <v>2.8589532997403193</v>
      </c>
      <c r="H267">
        <f t="shared" si="58"/>
        <v>-1.8646728403856581</v>
      </c>
      <c r="I267">
        <f t="shared" si="59"/>
        <v>2.8976748344429515</v>
      </c>
      <c r="J267">
        <f t="shared" si="60"/>
        <v>-1.8078518432503008</v>
      </c>
      <c r="K267">
        <f t="shared" si="63"/>
        <v>1.0006104662762065</v>
      </c>
      <c r="L267">
        <f t="shared" si="64"/>
        <v>5.300824880048704E-3</v>
      </c>
      <c r="M267">
        <f t="shared" si="65"/>
        <v>-2.0129767752992134E-2</v>
      </c>
      <c r="N267">
        <f t="shared" si="66"/>
        <v>-1.1533507348249918</v>
      </c>
      <c r="O267">
        <f t="shared" si="67"/>
        <v>0</v>
      </c>
      <c r="P267">
        <f t="shared" si="61"/>
        <v>-1.1533507348249918</v>
      </c>
      <c r="Q267">
        <f t="shared" si="68"/>
        <v>-7.5246157517102198E-4</v>
      </c>
      <c r="W267">
        <v>262</v>
      </c>
      <c r="X267">
        <f t="shared" si="62"/>
        <v>5.458333333333333</v>
      </c>
      <c r="Y267">
        <v>0</v>
      </c>
      <c r="Z267">
        <f t="shared" si="69"/>
        <v>2.1257765909514972E-9</v>
      </c>
    </row>
    <row r="268" spans="5:26" x14ac:dyDescent="0.4">
      <c r="E268">
        <v>20000</v>
      </c>
      <c r="F268">
        <f t="shared" si="56"/>
        <v>2.6179938779914944</v>
      </c>
      <c r="G268">
        <f t="shared" si="57"/>
        <v>3.0505531976279183</v>
      </c>
      <c r="H268">
        <f t="shared" si="58"/>
        <v>-1.6904064194413351</v>
      </c>
      <c r="I268">
        <f t="shared" si="59"/>
        <v>3.0810787372371609</v>
      </c>
      <c r="J268">
        <f t="shared" si="60"/>
        <v>-1.6375346339096715</v>
      </c>
      <c r="K268">
        <f t="shared" si="63"/>
        <v>1.000460999811708</v>
      </c>
      <c r="L268">
        <f t="shared" si="64"/>
        <v>4.003270805002619E-3</v>
      </c>
      <c r="M268">
        <f t="shared" si="65"/>
        <v>-1.7495307215355638E-2</v>
      </c>
      <c r="N268">
        <f t="shared" si="66"/>
        <v>-1.0024072647246549</v>
      </c>
      <c r="O268">
        <f t="shared" si="67"/>
        <v>0</v>
      </c>
      <c r="P268">
        <f t="shared" si="61"/>
        <v>-1.0024072647246549</v>
      </c>
      <c r="Q268">
        <f t="shared" si="68"/>
        <v>-7.3592415830054715E-4</v>
      </c>
      <c r="W268">
        <v>263</v>
      </c>
      <c r="X268">
        <f t="shared" si="62"/>
        <v>5.479166666666667</v>
      </c>
      <c r="Y268">
        <v>0</v>
      </c>
      <c r="Z268">
        <f t="shared" si="69"/>
        <v>2.5031934679387468E-9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55D92-12AB-40AE-B9C6-AA5AD7454713}">
  <dimension ref="A2:Z268"/>
  <sheetViews>
    <sheetView workbookViewId="0"/>
  </sheetViews>
  <sheetFormatPr defaultRowHeight="14.6" x14ac:dyDescent="0.4"/>
  <cols>
    <col min="1" max="1" width="15.15234375" customWidth="1"/>
    <col min="5" max="5" width="9.23046875" customWidth="1"/>
    <col min="6" max="9" width="0" hidden="1" customWidth="1"/>
    <col min="10" max="10" width="9.53515625" hidden="1" customWidth="1"/>
    <col min="11" max="11" width="0" hidden="1" customWidth="1"/>
    <col min="12" max="12" width="14" customWidth="1"/>
    <col min="13" max="13" width="10.4609375" hidden="1" customWidth="1"/>
    <col min="14" max="15" width="11.07421875" hidden="1" customWidth="1"/>
    <col min="16" max="16" width="11.07421875" customWidth="1"/>
    <col min="23" max="23" width="0" hidden="1" customWidth="1"/>
    <col min="25" max="25" width="0" hidden="1" customWidth="1"/>
  </cols>
  <sheetData>
    <row r="2" spans="1:26" ht="15" thickBot="1" x14ac:dyDescent="0.45">
      <c r="A2" t="s">
        <v>39</v>
      </c>
    </row>
    <row r="3" spans="1:26" ht="15" thickBot="1" x14ac:dyDescent="0.45">
      <c r="A3" s="2" t="s">
        <v>0</v>
      </c>
      <c r="B3" s="3"/>
      <c r="E3" s="1" t="s">
        <v>10</v>
      </c>
      <c r="G3" t="s">
        <v>26</v>
      </c>
      <c r="X3" s="1" t="s">
        <v>41</v>
      </c>
    </row>
    <row r="4" spans="1:26" x14ac:dyDescent="0.4">
      <c r="A4" s="6" t="s">
        <v>1</v>
      </c>
      <c r="B4" s="3">
        <v>1000</v>
      </c>
      <c r="E4" t="s">
        <v>11</v>
      </c>
      <c r="F4" t="s">
        <v>12</v>
      </c>
      <c r="G4" t="s">
        <v>20</v>
      </c>
      <c r="H4" t="s">
        <v>21</v>
      </c>
      <c r="I4" t="s">
        <v>22</v>
      </c>
      <c r="J4" t="s">
        <v>23</v>
      </c>
      <c r="K4" t="s">
        <v>19</v>
      </c>
      <c r="L4" t="s">
        <v>13</v>
      </c>
      <c r="M4" t="s">
        <v>17</v>
      </c>
      <c r="N4" t="s">
        <v>18</v>
      </c>
      <c r="O4" t="s">
        <v>32</v>
      </c>
      <c r="P4" t="s">
        <v>24</v>
      </c>
      <c r="Q4" t="s">
        <v>25</v>
      </c>
      <c r="W4" t="s">
        <v>42</v>
      </c>
      <c r="X4" t="s">
        <v>43</v>
      </c>
      <c r="Y4" t="s">
        <v>44</v>
      </c>
      <c r="Z4" t="s">
        <v>45</v>
      </c>
    </row>
    <row r="5" spans="1:26" ht="15" thickBot="1" x14ac:dyDescent="0.45">
      <c r="A5" s="4" t="s">
        <v>2</v>
      </c>
      <c r="B5" s="5">
        <v>1</v>
      </c>
      <c r="E5">
        <v>10</v>
      </c>
      <c r="F5">
        <f t="shared" ref="F5:F68" si="0">2*PI()*E5/$B$7</f>
        <v>1.308996938995747E-3</v>
      </c>
      <c r="G5">
        <f t="shared" ref="G5:G68" si="1">1+SUM(a1_*COS(F5),a2_*COS(2*F5))</f>
        <v>1.6060607785589154E-2</v>
      </c>
      <c r="H5">
        <f t="shared" ref="H5:H68" si="2">SUM(a1_*SIN(F5),a2_*SIN(2*F5))</f>
        <v>-1.3936757991548157E-4</v>
      </c>
      <c r="I5">
        <f t="shared" ref="I5:I68" si="3">SUM(b0_,b1_*COS(F5),b2_*COS(2*F5))</f>
        <v>2.0995092897546641E-7</v>
      </c>
      <c r="J5">
        <f t="shared" ref="J5:J68" si="4">SUM(b1_*SIN(F5),b2_*SIN(2*F5))</f>
        <v>-1.6039060352756752E-4</v>
      </c>
      <c r="K5">
        <f>SQRT((I5^2+J5^2)/(G5^2+H5^2))</f>
        <v>9.9862162532779949E-3</v>
      </c>
      <c r="L5">
        <f>20*LOG10(K5)</f>
        <v>-40.011980669106222</v>
      </c>
      <c r="M5">
        <f>ATAN2(J5,I5)-ATAN2(H5,G5)</f>
        <v>1.5608099445557462</v>
      </c>
      <c r="N5">
        <f>DEGREES(M5)</f>
        <v>89.427822445092275</v>
      </c>
      <c r="O5">
        <v>0</v>
      </c>
      <c r="P5">
        <f t="shared" ref="P5:P68" si="5">N5+O5</f>
        <v>89.427822445092275</v>
      </c>
      <c r="W5">
        <v>0</v>
      </c>
      <c r="X5">
        <f t="shared" ref="X5:X68" si="6">W5/Fs*1000</f>
        <v>0</v>
      </c>
      <c r="Y5">
        <v>1</v>
      </c>
      <c r="Z5">
        <f xml:space="preserve"> b0_*Y5</f>
        <v>6.1264767688230401E-2</v>
      </c>
    </row>
    <row r="6" spans="1:26" ht="15" thickBot="1" x14ac:dyDescent="0.45">
      <c r="E6">
        <v>10.293200000000001</v>
      </c>
      <c r="F6">
        <f t="shared" si="0"/>
        <v>1.3473767292471023E-3</v>
      </c>
      <c r="G6">
        <f t="shared" si="1"/>
        <v>1.6060523753962164E-2</v>
      </c>
      <c r="H6">
        <f t="shared" si="2"/>
        <v>-1.4345395545602461E-4</v>
      </c>
      <c r="I6">
        <f t="shared" si="3"/>
        <v>2.2244293081119526E-7</v>
      </c>
      <c r="J6">
        <f t="shared" si="4"/>
        <v>-1.6509324480203547E-4</v>
      </c>
      <c r="K6">
        <f t="shared" ref="K6:K69" si="7">SQRT((I6^2+J6^2)/(G6^2+H6^2))</f>
        <v>1.0279042690680909E-2</v>
      </c>
      <c r="L6">
        <f t="shared" ref="L6:L69" si="8">20*LOG10(K6)</f>
        <v>-39.760946604702397</v>
      </c>
      <c r="M6">
        <f t="shared" ref="M6:M69" si="9">ATAN2(J6,I6)-ATAN2(H6,G6)</f>
        <v>1.5605171030838645</v>
      </c>
      <c r="N6">
        <f t="shared" ref="N6:N69" si="10">DEGREES(M6)</f>
        <v>89.411043864687059</v>
      </c>
      <c r="O6">
        <f>IF((N6-N5)&gt;180,O5-360,IF((N6-N5)&lt;(-180),O5+360,O5))</f>
        <v>0</v>
      </c>
      <c r="P6">
        <f t="shared" si="5"/>
        <v>89.411043864687059</v>
      </c>
      <c r="Q6">
        <f>-(P6-P5)/((E6-E5)*360)*1000</f>
        <v>0.15896032671304963</v>
      </c>
      <c r="W6">
        <v>1</v>
      </c>
      <c r="X6">
        <f t="shared" si="6"/>
        <v>2.0833333333333332E-2</v>
      </c>
      <c r="Y6">
        <v>0</v>
      </c>
      <c r="Z6">
        <f xml:space="preserve"> b0_*Y6 + b1_*Y5 - a1_*Z5</f>
        <v>0.11403875592716992</v>
      </c>
    </row>
    <row r="7" spans="1:26" ht="15" thickBot="1" x14ac:dyDescent="0.45">
      <c r="A7" s="9" t="s">
        <v>3</v>
      </c>
      <c r="B7" s="10">
        <v>48000</v>
      </c>
      <c r="E7">
        <v>10.595000000000001</v>
      </c>
      <c r="F7">
        <f t="shared" si="0"/>
        <v>1.3868822568659943E-3</v>
      </c>
      <c r="G7">
        <f t="shared" si="1"/>
        <v>1.6060434721482997E-2</v>
      </c>
      <c r="H7">
        <f t="shared" si="2"/>
        <v>-1.4766020127484443E-4</v>
      </c>
      <c r="I7">
        <f t="shared" si="3"/>
        <v>2.3567835180648977E-7</v>
      </c>
      <c r="J7">
        <f t="shared" si="4"/>
        <v>-1.6993382065017546E-4</v>
      </c>
      <c r="K7">
        <f t="shared" si="7"/>
        <v>1.0580460940042499E-2</v>
      </c>
      <c r="L7">
        <f t="shared" si="8"/>
        <v>-39.509908235135079</v>
      </c>
      <c r="M7">
        <f t="shared" si="9"/>
        <v>1.56021566843792</v>
      </c>
      <c r="N7">
        <f t="shared" si="10"/>
        <v>89.393772931675414</v>
      </c>
      <c r="O7">
        <f t="shared" ref="O7:O70" si="11">IF((N7-N6)&gt;180,O6-360,IF((N7-N6)&lt;(-180),O6+360,O6))</f>
        <v>0</v>
      </c>
      <c r="P7">
        <f t="shared" si="5"/>
        <v>89.393772931675414</v>
      </c>
      <c r="Q7">
        <f t="shared" ref="Q7:Q70" si="12">-(P7-P6)/((E7-E6)*360)*1000</f>
        <v>0.15896227276751274</v>
      </c>
      <c r="W7">
        <v>2</v>
      </c>
      <c r="X7">
        <f t="shared" si="6"/>
        <v>4.1666666666666664E-2</v>
      </c>
      <c r="Y7">
        <v>0</v>
      </c>
      <c r="Z7">
        <f t="shared" ref="Z7:Z70" si="13" xml:space="preserve"> b0_*Y7 + b1_*Y6 + b2_*Y5 - a1_*Z6 - a2_*Z5</f>
        <v>9.7249911430094982E-2</v>
      </c>
    </row>
    <row r="8" spans="1:26" ht="15" thickBot="1" x14ac:dyDescent="0.45">
      <c r="E8">
        <v>10.9057</v>
      </c>
      <c r="F8">
        <f t="shared" si="0"/>
        <v>1.4275527917605919E-3</v>
      </c>
      <c r="G8">
        <f t="shared" si="1"/>
        <v>1.6060340375805726E-2</v>
      </c>
      <c r="H8">
        <f t="shared" si="2"/>
        <v>-1.5199049980720199E-4</v>
      </c>
      <c r="I8">
        <f t="shared" si="3"/>
        <v>2.4970362495074783E-7</v>
      </c>
      <c r="J8">
        <f t="shared" si="4"/>
        <v>-1.7491714265632563E-4</v>
      </c>
      <c r="K8">
        <f t="shared" si="7"/>
        <v>1.0890770952336608E-2</v>
      </c>
      <c r="L8">
        <f t="shared" si="8"/>
        <v>-39.258827513251006</v>
      </c>
      <c r="M8">
        <f t="shared" si="9"/>
        <v>1.5599053405406853</v>
      </c>
      <c r="N8">
        <f t="shared" si="10"/>
        <v>89.3759924528987</v>
      </c>
      <c r="O8">
        <f t="shared" si="11"/>
        <v>0</v>
      </c>
      <c r="P8">
        <f t="shared" si="5"/>
        <v>89.3759924528987</v>
      </c>
      <c r="Q8">
        <f t="shared" si="12"/>
        <v>0.15896433480594419</v>
      </c>
      <c r="W8">
        <v>3</v>
      </c>
      <c r="X8">
        <f t="shared" si="6"/>
        <v>6.25E-2</v>
      </c>
      <c r="Y8">
        <v>0</v>
      </c>
      <c r="Z8">
        <f t="shared" si="13"/>
        <v>8.0956166217474229E-2</v>
      </c>
    </row>
    <row r="9" spans="1:26" ht="15" thickBot="1" x14ac:dyDescent="0.45">
      <c r="A9" s="9" t="s">
        <v>29</v>
      </c>
      <c r="B9" s="10">
        <v>0</v>
      </c>
      <c r="E9">
        <v>11.2255</v>
      </c>
      <c r="F9">
        <f t="shared" si="0"/>
        <v>1.4694145138696758E-3</v>
      </c>
      <c r="G9">
        <f t="shared" si="1"/>
        <v>1.6060240419196514E-2</v>
      </c>
      <c r="H9">
        <f t="shared" si="2"/>
        <v>-1.5644763989117834E-4</v>
      </c>
      <c r="I9">
        <f t="shared" si="3"/>
        <v>2.6456301091548617E-7</v>
      </c>
      <c r="J9">
        <f t="shared" si="4"/>
        <v>-1.800464184913194E-4</v>
      </c>
      <c r="K9">
        <f t="shared" si="7"/>
        <v>1.1210172836724555E-2</v>
      </c>
      <c r="L9">
        <f t="shared" si="8"/>
        <v>-39.007753829354606</v>
      </c>
      <c r="M9">
        <f t="shared" si="9"/>
        <v>1.5595859191516006</v>
      </c>
      <c r="N9">
        <f t="shared" si="10"/>
        <v>89.357690955417937</v>
      </c>
      <c r="O9">
        <f t="shared" si="11"/>
        <v>0</v>
      </c>
      <c r="P9">
        <f t="shared" si="5"/>
        <v>89.357690955417937</v>
      </c>
      <c r="Q9">
        <f t="shared" si="12"/>
        <v>0.15896651970644268</v>
      </c>
      <c r="W9">
        <v>4</v>
      </c>
      <c r="X9">
        <f t="shared" si="6"/>
        <v>8.3333333333333329E-2</v>
      </c>
      <c r="Y9">
        <v>0</v>
      </c>
      <c r="Z9">
        <f t="shared" si="13"/>
        <v>6.5358566466988025E-2</v>
      </c>
    </row>
    <row r="10" spans="1:26" ht="15" thickBot="1" x14ac:dyDescent="0.45">
      <c r="E10">
        <v>11.5547</v>
      </c>
      <c r="F10">
        <f t="shared" si="0"/>
        <v>1.5125066931014162E-3</v>
      </c>
      <c r="G10">
        <f t="shared" si="1"/>
        <v>1.6060134507144275E-2</v>
      </c>
      <c r="H10">
        <f t="shared" si="2"/>
        <v>-1.6103580422463255E-4</v>
      </c>
      <c r="I10">
        <f t="shared" si="3"/>
        <v>2.8030772447618091E-7</v>
      </c>
      <c r="J10">
        <f t="shared" si="4"/>
        <v>-1.8532645971454457E-4</v>
      </c>
      <c r="K10">
        <f t="shared" si="7"/>
        <v>1.1538966612157279E-2</v>
      </c>
      <c r="L10">
        <f t="shared" si="8"/>
        <v>-38.756661665431338</v>
      </c>
      <c r="M10">
        <f t="shared" si="9"/>
        <v>1.559257104102832</v>
      </c>
      <c r="N10">
        <f t="shared" si="10"/>
        <v>89.338851240883116</v>
      </c>
      <c r="O10">
        <f t="shared" si="11"/>
        <v>0</v>
      </c>
      <c r="P10">
        <f t="shared" si="5"/>
        <v>89.338851240883116</v>
      </c>
      <c r="Q10">
        <f t="shared" si="12"/>
        <v>0.15896883467345471</v>
      </c>
      <c r="W10">
        <v>5</v>
      </c>
      <c r="X10">
        <f t="shared" si="6"/>
        <v>0.10416666666666667</v>
      </c>
      <c r="Y10">
        <v>0</v>
      </c>
      <c r="Z10">
        <f t="shared" si="13"/>
        <v>5.0622342759177014E-2</v>
      </c>
    </row>
    <row r="11" spans="1:26" x14ac:dyDescent="0.4">
      <c r="A11" s="6" t="s">
        <v>14</v>
      </c>
      <c r="B11" s="3"/>
      <c r="E11">
        <v>11.8935</v>
      </c>
      <c r="F11">
        <f t="shared" si="0"/>
        <v>1.5568555093945916E-3</v>
      </c>
      <c r="G11">
        <f t="shared" si="1"/>
        <v>1.6060022310242283E-2</v>
      </c>
      <c r="H11">
        <f t="shared" si="2"/>
        <v>-1.6575778192090985E-4</v>
      </c>
      <c r="I11">
        <f t="shared" si="3"/>
        <v>2.9698673481570736E-7</v>
      </c>
      <c r="J11">
        <f t="shared" si="4"/>
        <v>-1.9076047397068E-4</v>
      </c>
      <c r="K11">
        <f t="shared" si="7"/>
        <v>1.1877352459052129E-2</v>
      </c>
      <c r="L11">
        <f t="shared" si="8"/>
        <v>-38.505607113973909</v>
      </c>
      <c r="M11">
        <f t="shared" si="9"/>
        <v>1.558918695058821</v>
      </c>
      <c r="N11">
        <f t="shared" si="10"/>
        <v>89.319461830912218</v>
      </c>
      <c r="O11">
        <f t="shared" si="11"/>
        <v>0</v>
      </c>
      <c r="P11">
        <f t="shared" si="5"/>
        <v>89.319461830912218</v>
      </c>
      <c r="Q11">
        <f t="shared" si="12"/>
        <v>0.15897128731223348</v>
      </c>
      <c r="W11">
        <v>6</v>
      </c>
      <c r="X11">
        <f t="shared" si="6"/>
        <v>0.125</v>
      </c>
      <c r="Y11">
        <v>0</v>
      </c>
      <c r="Z11">
        <f t="shared" si="13"/>
        <v>3.6878644609014473E-2</v>
      </c>
    </row>
    <row r="12" spans="1:26" x14ac:dyDescent="0.4">
      <c r="A12" s="7" t="s">
        <v>4</v>
      </c>
      <c r="B12" s="8">
        <v>1</v>
      </c>
      <c r="E12">
        <v>12.2422</v>
      </c>
      <c r="F12">
        <f t="shared" si="0"/>
        <v>1.6025002326573736E-3</v>
      </c>
      <c r="G12">
        <f t="shared" si="1"/>
        <v>1.605990344914765E-2</v>
      </c>
      <c r="H12">
        <f t="shared" si="2"/>
        <v>-1.7061775598368675E-4</v>
      </c>
      <c r="I12">
        <f t="shared" si="3"/>
        <v>3.1465643467176729E-7</v>
      </c>
      <c r="J12">
        <f t="shared" si="4"/>
        <v>-1.9635327279005671E-4</v>
      </c>
      <c r="K12">
        <f t="shared" si="7"/>
        <v>1.2225630475524463E-2</v>
      </c>
      <c r="L12">
        <f t="shared" si="8"/>
        <v>-38.254574701377827</v>
      </c>
      <c r="M12">
        <f t="shared" si="9"/>
        <v>1.5585703917461435</v>
      </c>
      <c r="N12">
        <f t="shared" si="10"/>
        <v>89.299505521105388</v>
      </c>
      <c r="O12">
        <f t="shared" si="11"/>
        <v>0</v>
      </c>
      <c r="P12">
        <f t="shared" si="5"/>
        <v>89.299505521105388</v>
      </c>
      <c r="Q12">
        <f t="shared" si="12"/>
        <v>0.15897388559753334</v>
      </c>
      <c r="W12">
        <v>7</v>
      </c>
      <c r="X12">
        <f t="shared" si="6"/>
        <v>0.14583333333333334</v>
      </c>
      <c r="Y12">
        <v>0</v>
      </c>
      <c r="Z12">
        <f t="shared" si="13"/>
        <v>2.4226609876890931E-2</v>
      </c>
    </row>
    <row r="13" spans="1:26" x14ac:dyDescent="0.4">
      <c r="A13" s="7" t="s">
        <v>5</v>
      </c>
      <c r="B13" s="8">
        <f>B22/a0_raw</f>
        <v>-1.8614084445321082</v>
      </c>
      <c r="E13">
        <v>12.6012</v>
      </c>
      <c r="F13">
        <f t="shared" si="0"/>
        <v>1.649493222767321E-3</v>
      </c>
      <c r="G13">
        <f t="shared" si="1"/>
        <v>1.6059777488965477E-2</v>
      </c>
      <c r="H13">
        <f t="shared" si="2"/>
        <v>-1.7562130334357676E-4</v>
      </c>
      <c r="I13">
        <f t="shared" si="3"/>
        <v>3.333814750788866E-7</v>
      </c>
      <c r="J13">
        <f t="shared" si="4"/>
        <v>-2.0211127158517863E-4</v>
      </c>
      <c r="K13">
        <f t="shared" si="7"/>
        <v>1.2584200686864649E-2</v>
      </c>
      <c r="L13">
        <f t="shared" si="8"/>
        <v>-38.003487288142097</v>
      </c>
      <c r="M13">
        <f t="shared" si="9"/>
        <v>1.5582117939409557</v>
      </c>
      <c r="N13">
        <f t="shared" si="10"/>
        <v>89.27895938032546</v>
      </c>
      <c r="O13">
        <f t="shared" si="11"/>
        <v>0</v>
      </c>
      <c r="P13">
        <f t="shared" si="5"/>
        <v>89.27895938032546</v>
      </c>
      <c r="Q13">
        <f t="shared" si="12"/>
        <v>0.15897663865620296</v>
      </c>
      <c r="W13">
        <v>8</v>
      </c>
      <c r="X13">
        <f t="shared" si="6"/>
        <v>0.16666666666666666</v>
      </c>
      <c r="Y13">
        <v>0</v>
      </c>
      <c r="Z13">
        <f t="shared" si="13"/>
        <v>1.2735694787471455E-2</v>
      </c>
    </row>
    <row r="14" spans="1:26" x14ac:dyDescent="0.4">
      <c r="A14" s="7" t="s">
        <v>6</v>
      </c>
      <c r="B14" s="8">
        <f>B23/a0_raw</f>
        <v>0.87747046462353917</v>
      </c>
      <c r="E14">
        <v>12.970700000000001</v>
      </c>
      <c r="F14">
        <f t="shared" si="0"/>
        <v>1.6978606596632138E-3</v>
      </c>
      <c r="G14">
        <f t="shared" si="1"/>
        <v>1.6059644043089683E-2</v>
      </c>
      <c r="H14">
        <f t="shared" si="2"/>
        <v>-1.8077121363849766E-4</v>
      </c>
      <c r="I14">
        <f t="shared" si="3"/>
        <v>3.5321932853604743E-7</v>
      </c>
      <c r="J14">
        <f t="shared" si="4"/>
        <v>-2.0803767795088307E-4</v>
      </c>
      <c r="K14">
        <f t="shared" si="7"/>
        <v>1.2953263409276909E-2</v>
      </c>
      <c r="L14">
        <f t="shared" si="8"/>
        <v>-37.752416056993148</v>
      </c>
      <c r="M14">
        <f t="shared" si="9"/>
        <v>1.5578427011266449</v>
      </c>
      <c r="N14">
        <f t="shared" si="10"/>
        <v>89.257811919816845</v>
      </c>
      <c r="O14">
        <f t="shared" si="11"/>
        <v>0</v>
      </c>
      <c r="P14">
        <f t="shared" si="5"/>
        <v>89.257811919816845</v>
      </c>
      <c r="Q14">
        <f t="shared" si="12"/>
        <v>0.15897955577067543</v>
      </c>
      <c r="W14">
        <v>9</v>
      </c>
      <c r="X14">
        <f t="shared" si="6"/>
        <v>0.1875</v>
      </c>
      <c r="Y14">
        <v>0</v>
      </c>
      <c r="Z14">
        <f t="shared" si="13"/>
        <v>2.4481951994542103E-3</v>
      </c>
    </row>
    <row r="15" spans="1:26" x14ac:dyDescent="0.4">
      <c r="A15" s="7"/>
      <c r="B15" s="8"/>
      <c r="E15">
        <v>13.351000000000001</v>
      </c>
      <c r="F15">
        <f t="shared" si="0"/>
        <v>1.7476418132532222E-3</v>
      </c>
      <c r="G15">
        <f t="shared" si="1"/>
        <v>1.6059502669629855E-2</v>
      </c>
      <c r="H15">
        <f t="shared" si="2"/>
        <v>-1.8607167045351898E-4</v>
      </c>
      <c r="I15">
        <f t="shared" si="3"/>
        <v>3.7423568613470515E-7</v>
      </c>
      <c r="J15">
        <f t="shared" si="4"/>
        <v>-2.1413730336225983E-4</v>
      </c>
      <c r="K15">
        <f t="shared" si="7"/>
        <v>1.3333118891370555E-2</v>
      </c>
      <c r="L15">
        <f t="shared" si="8"/>
        <v>-37.501364965399077</v>
      </c>
      <c r="M15">
        <f t="shared" si="9"/>
        <v>1.557462812829262</v>
      </c>
      <c r="N15">
        <f t="shared" si="10"/>
        <v>89.236045923690398</v>
      </c>
      <c r="O15">
        <f t="shared" si="11"/>
        <v>0</v>
      </c>
      <c r="P15">
        <f t="shared" si="5"/>
        <v>89.236045923690398</v>
      </c>
      <c r="Q15">
        <f t="shared" si="12"/>
        <v>0.15898264620363572</v>
      </c>
      <c r="W15">
        <v>10</v>
      </c>
      <c r="X15">
        <f t="shared" si="6"/>
        <v>0.20833333333333334</v>
      </c>
      <c r="Y15">
        <v>0</v>
      </c>
      <c r="Z15">
        <f t="shared" si="13"/>
        <v>-6.6181048043391271E-3</v>
      </c>
    </row>
    <row r="16" spans="1:26" x14ac:dyDescent="0.4">
      <c r="A16" s="7" t="s">
        <v>7</v>
      </c>
      <c r="B16" s="8">
        <f>(B25/a0_raw)*(10^(out_gain/20))</f>
        <v>6.1264767688230401E-2</v>
      </c>
      <c r="E16">
        <v>13.7425</v>
      </c>
      <c r="F16">
        <f t="shared" si="0"/>
        <v>1.7988890434149055E-3</v>
      </c>
      <c r="G16">
        <f t="shared" si="1"/>
        <v>1.6059352865285037E-2</v>
      </c>
      <c r="H16">
        <f t="shared" si="2"/>
        <v>-1.915282513650393E-4</v>
      </c>
      <c r="I16">
        <f t="shared" si="3"/>
        <v>3.9650536817065207E-7</v>
      </c>
      <c r="J16">
        <f t="shared" si="4"/>
        <v>-2.2041656317045425E-4</v>
      </c>
      <c r="K16">
        <f t="shared" si="7"/>
        <v>1.3724167325594852E-2</v>
      </c>
      <c r="L16">
        <f t="shared" si="8"/>
        <v>-37.250279912959179</v>
      </c>
      <c r="M16">
        <f t="shared" si="9"/>
        <v>1.5570717286019675</v>
      </c>
      <c r="N16">
        <f t="shared" si="10"/>
        <v>89.213638448032285</v>
      </c>
      <c r="O16">
        <f t="shared" si="11"/>
        <v>0</v>
      </c>
      <c r="P16">
        <f t="shared" si="5"/>
        <v>89.213638448032285</v>
      </c>
      <c r="Q16">
        <f t="shared" si="12"/>
        <v>0.15898592066207781</v>
      </c>
      <c r="W16">
        <v>11</v>
      </c>
      <c r="X16">
        <f t="shared" si="6"/>
        <v>0.22916666666666666</v>
      </c>
      <c r="Y16">
        <v>0</v>
      </c>
      <c r="Z16">
        <f t="shared" si="13"/>
        <v>-1.446721514874957E-2</v>
      </c>
    </row>
    <row r="17" spans="1:26" x14ac:dyDescent="0.4">
      <c r="A17" s="7" t="s">
        <v>8</v>
      </c>
      <c r="B17" s="8">
        <f>(B26/a0_raw)*(10^(out_gain/20))</f>
        <v>0</v>
      </c>
      <c r="E17">
        <v>14.1455</v>
      </c>
      <c r="F17">
        <f t="shared" si="0"/>
        <v>1.8516416200564342E-3</v>
      </c>
      <c r="G17">
        <f t="shared" si="1"/>
        <v>1.6059194138635879E-2</v>
      </c>
      <c r="H17">
        <f t="shared" si="2"/>
        <v>-1.9714514044669651E-4</v>
      </c>
      <c r="I17">
        <f t="shared" si="3"/>
        <v>4.2010142860260391E-7</v>
      </c>
      <c r="J17">
        <f t="shared" si="4"/>
        <v>-2.2688026880413506E-4</v>
      </c>
      <c r="K17">
        <f t="shared" si="7"/>
        <v>1.4126709087020971E-2</v>
      </c>
      <c r="L17">
        <f t="shared" si="8"/>
        <v>-36.999179964455827</v>
      </c>
      <c r="M17">
        <f t="shared" si="9"/>
        <v>1.5566691478021324</v>
      </c>
      <c r="N17">
        <f t="shared" si="10"/>
        <v>89.190572267288729</v>
      </c>
      <c r="O17">
        <f t="shared" si="11"/>
        <v>0</v>
      </c>
      <c r="P17">
        <f t="shared" si="5"/>
        <v>89.190572267288729</v>
      </c>
      <c r="Q17">
        <f t="shared" si="12"/>
        <v>0.15898939029194403</v>
      </c>
      <c r="W17">
        <v>12</v>
      </c>
      <c r="X17">
        <f t="shared" si="6"/>
        <v>0.25</v>
      </c>
      <c r="Y17">
        <v>0</v>
      </c>
      <c r="Z17">
        <f t="shared" si="13"/>
        <v>-2.1122204949154559E-2</v>
      </c>
    </row>
    <row r="18" spans="1:26" ht="15" thickBot="1" x14ac:dyDescent="0.45">
      <c r="A18" s="4" t="s">
        <v>9</v>
      </c>
      <c r="B18" s="5">
        <f>(B27/a0_raw)*(10^(out_gain/20))</f>
        <v>-6.1264767688230401E-2</v>
      </c>
      <c r="E18">
        <v>14.5602</v>
      </c>
      <c r="F18">
        <f t="shared" si="0"/>
        <v>1.9059257231165878E-3</v>
      </c>
      <c r="G18">
        <f t="shared" si="1"/>
        <v>1.6059026014717759E-2</v>
      </c>
      <c r="H18">
        <f t="shared" si="2"/>
        <v>-2.0292512825801625E-4</v>
      </c>
      <c r="I18">
        <f t="shared" si="3"/>
        <v>4.450944754777475E-7</v>
      </c>
      <c r="J18">
        <f t="shared" si="4"/>
        <v>-2.3353162777057333E-4</v>
      </c>
      <c r="K18">
        <f t="shared" si="7"/>
        <v>1.454094473039794E-2</v>
      </c>
      <c r="L18">
        <f t="shared" si="8"/>
        <v>-36.748147525839428</v>
      </c>
      <c r="M18">
        <f t="shared" si="9"/>
        <v>1.5562548695950669</v>
      </c>
      <c r="N18">
        <f t="shared" si="10"/>
        <v>89.166835874479631</v>
      </c>
      <c r="O18">
        <f t="shared" si="11"/>
        <v>0</v>
      </c>
      <c r="P18">
        <f t="shared" si="5"/>
        <v>89.166835874479631</v>
      </c>
      <c r="Q18">
        <f t="shared" si="12"/>
        <v>0.15899306599883833</v>
      </c>
      <c r="W18">
        <v>13</v>
      </c>
      <c r="X18">
        <f t="shared" si="6"/>
        <v>0.27083333333333331</v>
      </c>
      <c r="Y18">
        <v>0</v>
      </c>
      <c r="Z18">
        <f t="shared" si="13"/>
        <v>-2.6622496661112199E-2</v>
      </c>
    </row>
    <row r="19" spans="1:26" ht="15" thickBot="1" x14ac:dyDescent="0.45">
      <c r="E19">
        <v>14.9872</v>
      </c>
      <c r="F19">
        <f t="shared" si="0"/>
        <v>1.9618198924117062E-3</v>
      </c>
      <c r="G19">
        <f t="shared" si="1"/>
        <v>1.6058847828397171E-2</v>
      </c>
      <c r="H19">
        <f t="shared" si="2"/>
        <v>-2.0887658076097293E-4</v>
      </c>
      <c r="I19">
        <f t="shared" si="3"/>
        <v>4.7158338695868496E-7</v>
      </c>
      <c r="J19">
        <f t="shared" si="4"/>
        <v>-2.4038026313474189E-4</v>
      </c>
      <c r="K19">
        <f t="shared" si="7"/>
        <v>1.4967474440140755E-2</v>
      </c>
      <c r="L19">
        <f t="shared" si="8"/>
        <v>-36.497029496470418</v>
      </c>
      <c r="M19">
        <f t="shared" si="9"/>
        <v>1.5558282934496175</v>
      </c>
      <c r="N19">
        <f t="shared" si="10"/>
        <v>89.142394861704432</v>
      </c>
      <c r="O19">
        <f t="shared" si="11"/>
        <v>0</v>
      </c>
      <c r="P19">
        <f t="shared" si="5"/>
        <v>89.142394861704432</v>
      </c>
      <c r="Q19">
        <f t="shared" si="12"/>
        <v>0.15899696054644208</v>
      </c>
      <c r="W19">
        <v>14</v>
      </c>
      <c r="X19">
        <f t="shared" si="6"/>
        <v>0.29166666666666669</v>
      </c>
      <c r="Y19">
        <v>0</v>
      </c>
      <c r="Z19">
        <f t="shared" si="13"/>
        <v>-3.1021229108913834E-2</v>
      </c>
    </row>
    <row r="20" spans="1:26" x14ac:dyDescent="0.4">
      <c r="A20" s="6" t="s">
        <v>27</v>
      </c>
      <c r="B20" s="3"/>
      <c r="E20">
        <v>15.4267</v>
      </c>
      <c r="F20">
        <f t="shared" si="0"/>
        <v>2.0193503078805692E-3</v>
      </c>
      <c r="G20">
        <f t="shared" si="1"/>
        <v>1.6058659047481716E-2</v>
      </c>
      <c r="H20">
        <f t="shared" si="2"/>
        <v>-2.1500228913901845E-4</v>
      </c>
      <c r="I20">
        <f t="shared" si="3"/>
        <v>4.9964727856510738E-7</v>
      </c>
      <c r="J20">
        <f t="shared" si="4"/>
        <v>-2.4742938234462961E-4</v>
      </c>
      <c r="K20">
        <f t="shared" si="7"/>
        <v>1.5406498932485278E-2</v>
      </c>
      <c r="L20">
        <f t="shared" si="8"/>
        <v>-36.245920836342279</v>
      </c>
      <c r="M20">
        <f t="shared" si="9"/>
        <v>1.5553892183156719</v>
      </c>
      <c r="N20">
        <f t="shared" si="10"/>
        <v>89.117237709640207</v>
      </c>
      <c r="O20">
        <f t="shared" si="11"/>
        <v>0</v>
      </c>
      <c r="P20">
        <f t="shared" si="5"/>
        <v>89.117237709640207</v>
      </c>
      <c r="Q20">
        <f t="shared" si="12"/>
        <v>0.15900108749983805</v>
      </c>
      <c r="W20">
        <v>15</v>
      </c>
      <c r="X20">
        <f t="shared" si="6"/>
        <v>0.3125</v>
      </c>
      <c r="Y20">
        <v>0</v>
      </c>
      <c r="Z20">
        <f t="shared" si="13"/>
        <v>-3.4382723308432714E-2</v>
      </c>
    </row>
    <row r="21" spans="1:26" x14ac:dyDescent="0.4">
      <c r="A21" s="7" t="s">
        <v>4</v>
      </c>
      <c r="B21" s="8">
        <f>1+alpha</f>
        <v>1.0652630961100258</v>
      </c>
      <c r="E21">
        <v>15.879</v>
      </c>
      <c r="F21">
        <f t="shared" si="0"/>
        <v>2.0785562394313468E-3</v>
      </c>
      <c r="G21">
        <f t="shared" si="1"/>
        <v>1.6058459071897069E-2</v>
      </c>
      <c r="H21">
        <f t="shared" si="2"/>
        <v>-2.2130643868240128E-4</v>
      </c>
      <c r="I21">
        <f t="shared" si="3"/>
        <v>5.2937535711256034E-7</v>
      </c>
      <c r="J21">
        <f t="shared" si="4"/>
        <v>-2.546837967133096E-4</v>
      </c>
      <c r="K21">
        <f t="shared" si="7"/>
        <v>1.5858318897385509E-2</v>
      </c>
      <c r="L21">
        <f t="shared" si="8"/>
        <v>-35.994857062039628</v>
      </c>
      <c r="M21">
        <f t="shared" si="9"/>
        <v>1.5549373431306723</v>
      </c>
      <c r="N21">
        <f t="shared" si="10"/>
        <v>89.091347168673039</v>
      </c>
      <c r="O21">
        <f t="shared" si="11"/>
        <v>0</v>
      </c>
      <c r="P21">
        <f t="shared" si="5"/>
        <v>89.091347168673039</v>
      </c>
      <c r="Q21">
        <f t="shared" si="12"/>
        <v>0.15900545954730391</v>
      </c>
      <c r="W21">
        <v>16</v>
      </c>
      <c r="X21">
        <f t="shared" si="6"/>
        <v>0.33333333333333331</v>
      </c>
      <c r="Y21">
        <v>0</v>
      </c>
      <c r="Z21">
        <f t="shared" si="13"/>
        <v>-3.6780079192935716E-2</v>
      </c>
    </row>
    <row r="22" spans="1:26" x14ac:dyDescent="0.4">
      <c r="A22" s="7" t="s">
        <v>5</v>
      </c>
      <c r="B22" s="8">
        <f>-2*COS(w0)</f>
        <v>-1.9828897227476208</v>
      </c>
      <c r="E22">
        <v>16.3446</v>
      </c>
      <c r="F22">
        <f t="shared" si="0"/>
        <v>2.1395031369109887E-3</v>
      </c>
      <c r="G22">
        <f t="shared" si="1"/>
        <v>1.6058247180236962E-2</v>
      </c>
      <c r="H22">
        <f t="shared" si="2"/>
        <v>-2.2779600266361645E-4</v>
      </c>
      <c r="I22">
        <f t="shared" si="3"/>
        <v>5.6087486653005891E-7</v>
      </c>
      <c r="J22">
        <f t="shared" si="4"/>
        <v>-2.6215152530600466E-4</v>
      </c>
      <c r="K22">
        <f t="shared" si="7"/>
        <v>1.6323434912358319E-2</v>
      </c>
      <c r="L22">
        <f t="shared" si="8"/>
        <v>-35.743768962479649</v>
      </c>
      <c r="M22">
        <f t="shared" si="9"/>
        <v>1.554472166886768</v>
      </c>
      <c r="N22">
        <f t="shared" si="10"/>
        <v>89.064694533167568</v>
      </c>
      <c r="O22">
        <f t="shared" si="11"/>
        <v>0</v>
      </c>
      <c r="P22">
        <f t="shared" si="5"/>
        <v>89.064694533167568</v>
      </c>
      <c r="Q22">
        <f t="shared" si="12"/>
        <v>0.15901009155134829</v>
      </c>
      <c r="W22">
        <v>17</v>
      </c>
      <c r="X22">
        <f t="shared" si="6"/>
        <v>0.35416666666666669</v>
      </c>
      <c r="Y22">
        <v>0</v>
      </c>
      <c r="Z22">
        <f t="shared" si="13"/>
        <v>-3.8292925803817185E-2</v>
      </c>
    </row>
    <row r="23" spans="1:26" x14ac:dyDescent="0.4">
      <c r="A23" s="7" t="s">
        <v>6</v>
      </c>
      <c r="B23" s="8">
        <f>1-alpha</f>
        <v>0.93473690388997421</v>
      </c>
      <c r="E23">
        <v>16.823899999999998</v>
      </c>
      <c r="F23">
        <f t="shared" si="0"/>
        <v>2.2022433601970549E-3</v>
      </c>
      <c r="G23">
        <f t="shared" si="1"/>
        <v>1.6058022657693183E-2</v>
      </c>
      <c r="H23">
        <f t="shared" si="2"/>
        <v>-2.3447656099589986E-4</v>
      </c>
      <c r="I23">
        <f t="shared" si="3"/>
        <v>5.942520698715148E-7</v>
      </c>
      <c r="J23">
        <f t="shared" si="4"/>
        <v>-2.6983898325182669E-4</v>
      </c>
      <c r="K23">
        <f t="shared" si="7"/>
        <v>1.6802247774668509E-2</v>
      </c>
      <c r="L23">
        <f t="shared" si="8"/>
        <v>-35.49265230496453</v>
      </c>
      <c r="M23">
        <f t="shared" si="9"/>
        <v>1.5539932883305263</v>
      </c>
      <c r="N23">
        <f t="shared" si="10"/>
        <v>89.037256812995594</v>
      </c>
      <c r="O23">
        <f t="shared" si="11"/>
        <v>0</v>
      </c>
      <c r="P23">
        <f t="shared" si="5"/>
        <v>89.037256812995594</v>
      </c>
      <c r="Q23">
        <f t="shared" si="12"/>
        <v>0.15901499972166885</v>
      </c>
      <c r="W23">
        <v>18</v>
      </c>
      <c r="X23">
        <f t="shared" si="6"/>
        <v>0.375</v>
      </c>
      <c r="Y23">
        <v>0</v>
      </c>
      <c r="Z23">
        <f t="shared" si="13"/>
        <v>-3.900534227875091E-2</v>
      </c>
    </row>
    <row r="24" spans="1:26" x14ac:dyDescent="0.4">
      <c r="A24" s="7"/>
      <c r="B24" s="8"/>
      <c r="E24">
        <v>17.3172</v>
      </c>
      <c r="F24">
        <f t="shared" si="0"/>
        <v>2.2668161791977153E-3</v>
      </c>
      <c r="G24">
        <f t="shared" si="1"/>
        <v>1.6057784801113972E-2</v>
      </c>
      <c r="H24">
        <f t="shared" si="2"/>
        <v>-2.4135230022453383E-4</v>
      </c>
      <c r="I24">
        <f t="shared" si="3"/>
        <v>6.2961149761148194E-7</v>
      </c>
      <c r="J24">
        <f t="shared" si="4"/>
        <v>-2.7775098174460201E-4</v>
      </c>
      <c r="K24">
        <f t="shared" si="7"/>
        <v>1.7295058499070943E-2</v>
      </c>
      <c r="L24">
        <f t="shared" si="8"/>
        <v>-35.241559293656472</v>
      </c>
      <c r="M24">
        <f t="shared" si="9"/>
        <v>1.5535004059661952</v>
      </c>
      <c r="N24">
        <f t="shared" si="10"/>
        <v>89.009016733723001</v>
      </c>
      <c r="O24">
        <f t="shared" si="11"/>
        <v>0</v>
      </c>
      <c r="P24">
        <f t="shared" si="5"/>
        <v>89.009016733723001</v>
      </c>
      <c r="Q24">
        <f t="shared" si="12"/>
        <v>0.1590201999718012</v>
      </c>
      <c r="W24">
        <v>19</v>
      </c>
      <c r="X24">
        <f t="shared" si="6"/>
        <v>0.39583333333333331</v>
      </c>
      <c r="Y24">
        <v>0</v>
      </c>
      <c r="Z24">
        <f t="shared" si="13"/>
        <v>-3.9003962102662028E-2</v>
      </c>
    </row>
    <row r="25" spans="1:26" x14ac:dyDescent="0.4">
      <c r="A25" s="7" t="s">
        <v>7</v>
      </c>
      <c r="B25" s="8">
        <f>SIN(w0)/2</f>
        <v>6.5263096110025787E-2</v>
      </c>
      <c r="E25">
        <v>17.824999999999999</v>
      </c>
      <c r="F25">
        <f t="shared" si="0"/>
        <v>2.3332870437599192E-3</v>
      </c>
      <c r="G25">
        <f t="shared" si="1"/>
        <v>1.6057532773558814E-2</v>
      </c>
      <c r="H25">
        <f t="shared" si="2"/>
        <v>-2.4843019503359778E-4</v>
      </c>
      <c r="I25">
        <f t="shared" si="3"/>
        <v>6.6707756925937778E-7</v>
      </c>
      <c r="J25">
        <f t="shared" si="4"/>
        <v>-2.8589553971543243E-4</v>
      </c>
      <c r="K25">
        <f t="shared" si="7"/>
        <v>1.780236802839081E-2</v>
      </c>
      <c r="L25">
        <f t="shared" si="8"/>
        <v>-34.990444500719882</v>
      </c>
      <c r="M25">
        <f t="shared" si="9"/>
        <v>1.5529930182985212</v>
      </c>
      <c r="N25">
        <f t="shared" si="10"/>
        <v>88.979945561788298</v>
      </c>
      <c r="O25">
        <f t="shared" si="11"/>
        <v>0</v>
      </c>
      <c r="P25">
        <f t="shared" si="5"/>
        <v>88.979945561788298</v>
      </c>
      <c r="Q25">
        <f t="shared" si="12"/>
        <v>0.15902570967738289</v>
      </c>
      <c r="W25">
        <v>20</v>
      </c>
      <c r="X25">
        <f t="shared" si="6"/>
        <v>0.41666666666666669</v>
      </c>
      <c r="Y25">
        <v>0</v>
      </c>
      <c r="Z25">
        <f t="shared" si="13"/>
        <v>-3.8376268615969683E-2</v>
      </c>
    </row>
    <row r="26" spans="1:26" x14ac:dyDescent="0.4">
      <c r="A26" s="7" t="s">
        <v>8</v>
      </c>
      <c r="B26" s="8">
        <v>0</v>
      </c>
      <c r="E26">
        <v>18.3476</v>
      </c>
      <c r="F26">
        <f t="shared" si="0"/>
        <v>2.4016952237918372E-3</v>
      </c>
      <c r="G26">
        <f t="shared" si="1"/>
        <v>1.6057265795637488E-2</v>
      </c>
      <c r="H26">
        <f t="shared" si="2"/>
        <v>-2.5571443298427494E-4</v>
      </c>
      <c r="I26">
        <f t="shared" si="3"/>
        <v>7.0676614889741973E-7</v>
      </c>
      <c r="J26">
        <f t="shared" si="4"/>
        <v>-2.9427746826161911E-4</v>
      </c>
      <c r="K26">
        <f t="shared" si="7"/>
        <v>1.8324477640275907E-2</v>
      </c>
      <c r="L26">
        <f t="shared" si="8"/>
        <v>-34.739367931203681</v>
      </c>
      <c r="M26">
        <f t="shared" si="9"/>
        <v>1.5524708234810045</v>
      </c>
      <c r="N26">
        <f t="shared" si="10"/>
        <v>88.950026002660977</v>
      </c>
      <c r="O26">
        <f t="shared" si="11"/>
        <v>0</v>
      </c>
      <c r="P26">
        <f t="shared" si="5"/>
        <v>88.950026002660977</v>
      </c>
      <c r="Q26">
        <f t="shared" si="12"/>
        <v>0.15903154700494201</v>
      </c>
      <c r="W26">
        <v>21</v>
      </c>
      <c r="X26">
        <f t="shared" si="6"/>
        <v>0.4375</v>
      </c>
      <c r="Y26">
        <v>0</v>
      </c>
      <c r="Z26">
        <f t="shared" si="13"/>
        <v>-3.7209085723016733E-2</v>
      </c>
    </row>
    <row r="27" spans="1:26" ht="15" thickBot="1" x14ac:dyDescent="0.45">
      <c r="A27" s="4" t="s">
        <v>9</v>
      </c>
      <c r="B27" s="5">
        <f>-SIN(w0)/2</f>
        <v>-6.5263096110025787E-2</v>
      </c>
      <c r="E27">
        <v>18.8856</v>
      </c>
      <c r="F27">
        <f t="shared" si="0"/>
        <v>2.4721192591098083E-3</v>
      </c>
      <c r="G27">
        <f t="shared" si="1"/>
        <v>1.6056982891905602E-2</v>
      </c>
      <c r="H27">
        <f t="shared" si="2"/>
        <v>-2.6321338376231098E-4</v>
      </c>
      <c r="I27">
        <f t="shared" si="3"/>
        <v>7.4882224609940096E-7</v>
      </c>
      <c r="J27">
        <f t="shared" si="4"/>
        <v>-3.0290639009432222E-4</v>
      </c>
      <c r="K27">
        <f t="shared" si="7"/>
        <v>1.8861988482831941E-2</v>
      </c>
      <c r="L27">
        <f t="shared" si="8"/>
        <v>-34.488250493268822</v>
      </c>
      <c r="M27">
        <f t="shared" si="9"/>
        <v>1.5519332196968854</v>
      </c>
      <c r="N27">
        <f t="shared" si="10"/>
        <v>88.919223574780688</v>
      </c>
      <c r="O27">
        <f t="shared" si="11"/>
        <v>0</v>
      </c>
      <c r="P27">
        <f t="shared" si="5"/>
        <v>88.919223574780688</v>
      </c>
      <c r="Q27">
        <f t="shared" si="12"/>
        <v>0.15903773172392069</v>
      </c>
      <c r="W27">
        <v>22</v>
      </c>
      <c r="X27">
        <f t="shared" si="6"/>
        <v>0.45833333333333331</v>
      </c>
      <c r="Y27">
        <v>0</v>
      </c>
      <c r="Z27">
        <f t="shared" si="13"/>
        <v>-3.5587264125169792E-2</v>
      </c>
    </row>
    <row r="28" spans="1:26" ht="15" thickBot="1" x14ac:dyDescent="0.45">
      <c r="E28">
        <v>19.439399999999999</v>
      </c>
      <c r="F28">
        <f t="shared" si="0"/>
        <v>2.5446115095913925E-3</v>
      </c>
      <c r="G28">
        <f t="shared" si="1"/>
        <v>1.6056683140682648E-2</v>
      </c>
      <c r="H28">
        <f t="shared" si="2"/>
        <v>-2.7093263002567376E-4</v>
      </c>
      <c r="I28">
        <f t="shared" si="3"/>
        <v>7.9338287807539931E-7</v>
      </c>
      <c r="J28">
        <f t="shared" si="4"/>
        <v>-3.1178872008186384E-4</v>
      </c>
      <c r="K28">
        <f t="shared" si="7"/>
        <v>1.9415302063587558E-2</v>
      </c>
      <c r="L28">
        <f t="shared" si="8"/>
        <v>-34.23711696609417</v>
      </c>
      <c r="M28">
        <f t="shared" si="9"/>
        <v>1.551379804745217</v>
      </c>
      <c r="N28">
        <f t="shared" si="10"/>
        <v>88.887515233730653</v>
      </c>
      <c r="O28">
        <f t="shared" si="11"/>
        <v>0</v>
      </c>
      <c r="P28">
        <f t="shared" si="5"/>
        <v>88.887515233730653</v>
      </c>
      <c r="Q28">
        <f t="shared" si="12"/>
        <v>0.15904428519137756</v>
      </c>
      <c r="W28">
        <v>23</v>
      </c>
      <c r="X28">
        <f t="shared" si="6"/>
        <v>0.47916666666666663</v>
      </c>
      <c r="Y28">
        <v>0</v>
      </c>
      <c r="Z28">
        <f t="shared" si="13"/>
        <v>-3.3592560222793007E-2</v>
      </c>
    </row>
    <row r="29" spans="1:26" x14ac:dyDescent="0.4">
      <c r="A29" s="6" t="s">
        <v>33</v>
      </c>
      <c r="B29" s="3"/>
      <c r="E29">
        <v>20.009399999999999</v>
      </c>
      <c r="F29">
        <f t="shared" si="0"/>
        <v>2.6192243351141503E-3</v>
      </c>
      <c r="G29">
        <f t="shared" si="1"/>
        <v>1.6056365574461884E-2</v>
      </c>
      <c r="H29">
        <f t="shared" si="2"/>
        <v>-2.7887775511413991E-4</v>
      </c>
      <c r="I29">
        <f t="shared" si="3"/>
        <v>8.405918747733665E-7</v>
      </c>
      <c r="J29">
        <f t="shared" si="4"/>
        <v>-3.2093087302778416E-4</v>
      </c>
      <c r="K29">
        <f t="shared" si="7"/>
        <v>1.9984820066484978E-2</v>
      </c>
      <c r="L29">
        <f t="shared" si="8"/>
        <v>-33.985995151214347</v>
      </c>
      <c r="M29">
        <f t="shared" si="9"/>
        <v>1.5508101761896103</v>
      </c>
      <c r="N29">
        <f t="shared" si="10"/>
        <v>88.854877921604256</v>
      </c>
      <c r="O29">
        <f t="shared" si="11"/>
        <v>0</v>
      </c>
      <c r="P29">
        <f t="shared" si="5"/>
        <v>88.854877921604256</v>
      </c>
      <c r="Q29">
        <f t="shared" si="12"/>
        <v>0.15905122868614502</v>
      </c>
      <c r="W29">
        <v>24</v>
      </c>
      <c r="X29">
        <f t="shared" si="6"/>
        <v>0.5</v>
      </c>
      <c r="Y29">
        <v>0</v>
      </c>
      <c r="Z29">
        <f t="shared" si="13"/>
        <v>-3.1302702085566951E-2</v>
      </c>
    </row>
    <row r="30" spans="1:26" x14ac:dyDescent="0.4">
      <c r="A30" s="7" t="s">
        <v>30</v>
      </c>
      <c r="B30" s="8">
        <f>2*PI()*Freq/Fs</f>
        <v>0.1308996938995747</v>
      </c>
      <c r="E30">
        <v>20.5962</v>
      </c>
      <c r="F30">
        <f t="shared" si="0"/>
        <v>2.6960362754944209E-3</v>
      </c>
      <c r="G30">
        <f t="shared" si="1"/>
        <v>1.6056029061750965E-2</v>
      </c>
      <c r="H30">
        <f t="shared" si="2"/>
        <v>-2.8705713090614298E-4</v>
      </c>
      <c r="I30">
        <f t="shared" si="3"/>
        <v>8.9061744418250655E-7</v>
      </c>
      <c r="J30">
        <f t="shared" si="4"/>
        <v>-3.3034247143490583E-4</v>
      </c>
      <c r="K30">
        <f t="shared" si="7"/>
        <v>2.0571144206987687E-2</v>
      </c>
      <c r="L30">
        <f t="shared" si="8"/>
        <v>-33.734831026620107</v>
      </c>
      <c r="M30">
        <f t="shared" si="9"/>
        <v>1.5502237314562559</v>
      </c>
      <c r="N30">
        <f t="shared" si="10"/>
        <v>88.821277113465385</v>
      </c>
      <c r="O30">
        <f t="shared" si="11"/>
        <v>0</v>
      </c>
      <c r="P30">
        <f t="shared" si="5"/>
        <v>88.821277113465385</v>
      </c>
      <c r="Q30">
        <f t="shared" si="12"/>
        <v>0.15905858582742188</v>
      </c>
      <c r="W30">
        <v>25</v>
      </c>
      <c r="X30">
        <f t="shared" si="6"/>
        <v>0.52083333333333337</v>
      </c>
      <c r="Y30">
        <v>0</v>
      </c>
      <c r="Z30">
        <f t="shared" si="13"/>
        <v>-2.8790634572158757E-2</v>
      </c>
    </row>
    <row r="31" spans="1:26" ht="15" thickBot="1" x14ac:dyDescent="0.45">
      <c r="A31" s="4" t="s">
        <v>31</v>
      </c>
      <c r="B31" s="5">
        <f>SIN(w0)/(2*Q)</f>
        <v>6.5263096110025787E-2</v>
      </c>
      <c r="E31">
        <v>21.200099999999999</v>
      </c>
      <c r="F31">
        <f t="shared" si="0"/>
        <v>2.7750866006403733E-3</v>
      </c>
      <c r="G31">
        <f t="shared" si="1"/>
        <v>1.6055672587570902E-2</v>
      </c>
      <c r="H31">
        <f t="shared" si="2"/>
        <v>-2.9547494843885653E-4</v>
      </c>
      <c r="I31">
        <f t="shared" si="3"/>
        <v>9.4361047379976082E-7</v>
      </c>
      <c r="J31">
        <f t="shared" si="4"/>
        <v>-3.4002832607025975E-4</v>
      </c>
      <c r="K31">
        <f t="shared" si="7"/>
        <v>2.1174576662129761E-2</v>
      </c>
      <c r="L31">
        <f t="shared" si="8"/>
        <v>-33.483705272968848</v>
      </c>
      <c r="M31">
        <f t="shared" si="9"/>
        <v>1.5496201674983749</v>
      </c>
      <c r="N31">
        <f t="shared" si="10"/>
        <v>88.786695446012587</v>
      </c>
      <c r="O31">
        <f t="shared" si="11"/>
        <v>0</v>
      </c>
      <c r="P31">
        <f t="shared" si="5"/>
        <v>88.786695446012587</v>
      </c>
      <c r="Q31">
        <f t="shared" si="12"/>
        <v>0.15906638080623239</v>
      </c>
      <c r="W31">
        <v>26</v>
      </c>
      <c r="X31">
        <f t="shared" si="6"/>
        <v>0.54166666666666663</v>
      </c>
      <c r="Y31">
        <v>0</v>
      </c>
      <c r="Z31">
        <f t="shared" si="13"/>
        <v>-2.6123933773059708E-2</v>
      </c>
    </row>
    <row r="32" spans="1:26" x14ac:dyDescent="0.4">
      <c r="E32">
        <v>21.8217</v>
      </c>
      <c r="F32">
        <f t="shared" si="0"/>
        <v>2.8564538503683496E-3</v>
      </c>
      <c r="G32">
        <f t="shared" si="1"/>
        <v>1.6055294907076578E-2</v>
      </c>
      <c r="H32">
        <f t="shared" si="2"/>
        <v>-3.0413958134586309E-4</v>
      </c>
      <c r="I32">
        <f t="shared" si="3"/>
        <v>9.9975602313451262E-7</v>
      </c>
      <c r="J32">
        <f t="shared" si="4"/>
        <v>-3.49998059269904E-4</v>
      </c>
      <c r="K32">
        <f t="shared" si="7"/>
        <v>2.1795719601464352E-2</v>
      </c>
      <c r="L32">
        <f t="shared" si="8"/>
        <v>-33.232575757256242</v>
      </c>
      <c r="M32">
        <f t="shared" si="9"/>
        <v>1.5489988811360034</v>
      </c>
      <c r="N32">
        <f t="shared" si="10"/>
        <v>88.751098359579657</v>
      </c>
      <c r="O32">
        <f t="shared" si="11"/>
        <v>0</v>
      </c>
      <c r="P32">
        <f t="shared" si="5"/>
        <v>88.751098359579657</v>
      </c>
      <c r="Q32">
        <f t="shared" si="12"/>
        <v>0.15907463907179195</v>
      </c>
      <c r="W32">
        <v>27</v>
      </c>
      <c r="X32">
        <f t="shared" si="6"/>
        <v>0.5625</v>
      </c>
      <c r="Y32">
        <v>0</v>
      </c>
      <c r="Z32">
        <f t="shared" si="13"/>
        <v>-2.3364379434732203E-2</v>
      </c>
    </row>
    <row r="33" spans="5:26" x14ac:dyDescent="0.4">
      <c r="E33">
        <v>22.461600000000001</v>
      </c>
      <c r="F33">
        <f t="shared" si="0"/>
        <v>2.9402165644946874E-3</v>
      </c>
      <c r="G33">
        <f t="shared" si="1"/>
        <v>1.6054894707330902E-2</v>
      </c>
      <c r="H33">
        <f t="shared" si="2"/>
        <v>-3.1305940431415862E-4</v>
      </c>
      <c r="I33">
        <f t="shared" si="3"/>
        <v>1.0592492743766169E-6</v>
      </c>
      <c r="J33">
        <f t="shared" si="4"/>
        <v>-3.6026129326980629E-4</v>
      </c>
      <c r="K33">
        <f t="shared" si="7"/>
        <v>2.2435175467072466E-2</v>
      </c>
      <c r="L33">
        <f t="shared" si="8"/>
        <v>-32.981410589403673</v>
      </c>
      <c r="M33">
        <f t="shared" si="9"/>
        <v>1.5483592688253889</v>
      </c>
      <c r="N33">
        <f t="shared" si="10"/>
        <v>88.714451273656834</v>
      </c>
      <c r="O33">
        <f t="shared" si="11"/>
        <v>0</v>
      </c>
      <c r="P33">
        <f t="shared" si="5"/>
        <v>88.714451273656834</v>
      </c>
      <c r="Q33">
        <f t="shared" si="12"/>
        <v>0.15908338943073963</v>
      </c>
      <c r="W33">
        <v>28</v>
      </c>
      <c r="X33">
        <f t="shared" si="6"/>
        <v>0.58333333333333337</v>
      </c>
      <c r="Y33">
        <v>0</v>
      </c>
      <c r="Z33">
        <f t="shared" si="13"/>
        <v>-2.0567672875421581E-2</v>
      </c>
    </row>
    <row r="34" spans="5:26" x14ac:dyDescent="0.4">
      <c r="E34">
        <v>23.120200000000001</v>
      </c>
      <c r="F34">
        <f t="shared" si="0"/>
        <v>3.0264271028969474E-3</v>
      </c>
      <c r="G34">
        <f t="shared" si="1"/>
        <v>1.6054470734866988E-2</v>
      </c>
      <c r="H34">
        <f t="shared" si="2"/>
        <v>-3.2224000524139554E-4</v>
      </c>
      <c r="I34">
        <f t="shared" si="3"/>
        <v>1.1222765694332559E-6</v>
      </c>
      <c r="J34">
        <f t="shared" si="4"/>
        <v>-3.7082444244044161E-4</v>
      </c>
      <c r="K34">
        <f t="shared" si="7"/>
        <v>2.3093347122059793E-2</v>
      </c>
      <c r="L34">
        <f t="shared" si="8"/>
        <v>-32.73026232797821</v>
      </c>
      <c r="M34">
        <f t="shared" si="9"/>
        <v>1.5477009265560762</v>
      </c>
      <c r="N34">
        <f t="shared" si="10"/>
        <v>88.676731040150159</v>
      </c>
      <c r="O34">
        <f t="shared" si="11"/>
        <v>0</v>
      </c>
      <c r="P34">
        <f t="shared" si="5"/>
        <v>88.676731040150159</v>
      </c>
      <c r="Q34">
        <f t="shared" si="12"/>
        <v>0.15909266080691167</v>
      </c>
      <c r="W34">
        <v>29</v>
      </c>
      <c r="X34">
        <f t="shared" si="6"/>
        <v>0.60416666666666674</v>
      </c>
      <c r="Y34">
        <v>0</v>
      </c>
      <c r="Z34">
        <f t="shared" si="13"/>
        <v>-1.7783287096448587E-2</v>
      </c>
    </row>
    <row r="35" spans="5:26" x14ac:dyDescent="0.4">
      <c r="E35">
        <v>23.798200000000001</v>
      </c>
      <c r="F35">
        <f t="shared" si="0"/>
        <v>3.1151770953608592E-3</v>
      </c>
      <c r="G35">
        <f t="shared" si="1"/>
        <v>1.60540214755861E-2</v>
      </c>
      <c r="H35">
        <f t="shared" si="2"/>
        <v>-3.3169115506810013E-4</v>
      </c>
      <c r="I35">
        <f t="shared" si="3"/>
        <v>1.189062995725354E-6</v>
      </c>
      <c r="J35">
        <f t="shared" si="4"/>
        <v>-3.8169873267889079E-4</v>
      </c>
      <c r="K35">
        <f t="shared" si="7"/>
        <v>2.3770937537531671E-2</v>
      </c>
      <c r="L35">
        <f t="shared" si="8"/>
        <v>-32.479073782897871</v>
      </c>
      <c r="M35">
        <f t="shared" si="9"/>
        <v>1.5470231500302918</v>
      </c>
      <c r="N35">
        <f t="shared" si="10"/>
        <v>88.63789730576967</v>
      </c>
      <c r="O35">
        <f t="shared" si="11"/>
        <v>0</v>
      </c>
      <c r="P35">
        <f t="shared" si="5"/>
        <v>88.63789730576967</v>
      </c>
      <c r="Q35">
        <f t="shared" si="12"/>
        <v>0.1591024843513977</v>
      </c>
      <c r="W35">
        <v>30</v>
      </c>
      <c r="X35">
        <f t="shared" si="6"/>
        <v>0.625</v>
      </c>
      <c r="Y35">
        <v>0</v>
      </c>
      <c r="Z35">
        <f t="shared" si="13"/>
        <v>-1.5054435298647136E-2</v>
      </c>
    </row>
    <row r="36" spans="5:26" x14ac:dyDescent="0.4">
      <c r="E36">
        <v>24.495999999999999</v>
      </c>
      <c r="F36">
        <f t="shared" si="0"/>
        <v>3.2065189017639823E-3</v>
      </c>
      <c r="G36">
        <f t="shared" si="1"/>
        <v>1.605354553821059E-2</v>
      </c>
      <c r="H36">
        <f t="shared" si="2"/>
        <v>-3.4141844412907685E-4</v>
      </c>
      <c r="I36">
        <f t="shared" si="3"/>
        <v>1.2598153827925174E-6</v>
      </c>
      <c r="J36">
        <f t="shared" si="4"/>
        <v>-3.9289057812406307E-4</v>
      </c>
      <c r="K36">
        <f t="shared" si="7"/>
        <v>2.4468350206993981E-2</v>
      </c>
      <c r="L36">
        <f t="shared" si="8"/>
        <v>-32.227906244474916</v>
      </c>
      <c r="M36">
        <f t="shared" si="9"/>
        <v>1.5463255343956723</v>
      </c>
      <c r="N36">
        <f t="shared" si="10"/>
        <v>88.597926874183642</v>
      </c>
      <c r="O36">
        <f t="shared" si="11"/>
        <v>0</v>
      </c>
      <c r="P36">
        <f t="shared" si="5"/>
        <v>88.597926874183642</v>
      </c>
      <c r="Q36">
        <f t="shared" si="12"/>
        <v>0.1591128928458799</v>
      </c>
      <c r="W36">
        <v>31</v>
      </c>
      <c r="X36">
        <f t="shared" si="6"/>
        <v>0.64583333333333337</v>
      </c>
      <c r="Y36">
        <v>0</v>
      </c>
      <c r="Z36">
        <f t="shared" si="13"/>
        <v>-1.2418143801509501E-2</v>
      </c>
    </row>
    <row r="37" spans="5:26" x14ac:dyDescent="0.4">
      <c r="E37">
        <v>25.214300000000001</v>
      </c>
      <c r="F37">
        <f t="shared" si="0"/>
        <v>3.300544151892047E-3</v>
      </c>
      <c r="G37">
        <f t="shared" si="1"/>
        <v>1.6053041253498046E-2</v>
      </c>
      <c r="H37">
        <f t="shared" si="2"/>
        <v>-3.5143164611006056E-4</v>
      </c>
      <c r="I37">
        <f t="shared" si="3"/>
        <v>1.3347818825365509E-6</v>
      </c>
      <c r="J37">
        <f t="shared" si="4"/>
        <v>-4.0441120441220377E-4</v>
      </c>
      <c r="K37">
        <f t="shared" si="7"/>
        <v>2.5186288811605957E-2</v>
      </c>
      <c r="L37">
        <f t="shared" si="8"/>
        <v>-31.976716417707628</v>
      </c>
      <c r="M37">
        <f t="shared" si="9"/>
        <v>1.5456073744061056</v>
      </c>
      <c r="N37">
        <f t="shared" si="10"/>
        <v>88.556779337766301</v>
      </c>
      <c r="O37">
        <f t="shared" si="11"/>
        <v>0</v>
      </c>
      <c r="P37">
        <f t="shared" si="5"/>
        <v>88.556779337766301</v>
      </c>
      <c r="Q37">
        <f t="shared" si="12"/>
        <v>0.15912392074396761</v>
      </c>
      <c r="W37">
        <v>32</v>
      </c>
      <c r="X37">
        <f t="shared" si="6"/>
        <v>0.66666666666666663</v>
      </c>
      <c r="Y37">
        <v>0</v>
      </c>
      <c r="Z37">
        <f t="shared" si="13"/>
        <v>-9.9054154013949267E-3</v>
      </c>
    </row>
    <row r="38" spans="5:26" x14ac:dyDescent="0.4">
      <c r="E38">
        <v>25.953600000000002</v>
      </c>
      <c r="F38">
        <f t="shared" si="0"/>
        <v>3.3973182955920026E-3</v>
      </c>
      <c r="G38">
        <f t="shared" si="1"/>
        <v>1.6052507007208172E-2</v>
      </c>
      <c r="H38">
        <f t="shared" si="2"/>
        <v>-3.6173774823835929E-4</v>
      </c>
      <c r="I38">
        <f t="shared" si="3"/>
        <v>1.4142024709479228E-6</v>
      </c>
      <c r="J38">
        <f t="shared" si="4"/>
        <v>-4.1626862928262321E-4</v>
      </c>
      <c r="K38">
        <f t="shared" si="7"/>
        <v>2.5925257539045163E-2</v>
      </c>
      <c r="L38">
        <f t="shared" si="8"/>
        <v>-31.725538413547461</v>
      </c>
      <c r="M38">
        <f t="shared" si="9"/>
        <v>1.5448681642341953</v>
      </c>
      <c r="N38">
        <f t="shared" si="10"/>
        <v>88.5144257147427</v>
      </c>
      <c r="O38">
        <f t="shared" si="11"/>
        <v>0</v>
      </c>
      <c r="P38">
        <f t="shared" si="5"/>
        <v>88.5144257147427</v>
      </c>
      <c r="Q38">
        <f t="shared" si="12"/>
        <v>0.15913560509040464</v>
      </c>
      <c r="W38">
        <v>33</v>
      </c>
      <c r="X38">
        <f t="shared" si="6"/>
        <v>0.6875</v>
      </c>
      <c r="Y38">
        <v>0</v>
      </c>
      <c r="Z38">
        <f t="shared" si="13"/>
        <v>-7.5414694634824541E-3</v>
      </c>
    </row>
    <row r="39" spans="5:26" x14ac:dyDescent="0.4">
      <c r="E39">
        <v>26.714600000000001</v>
      </c>
      <c r="F39">
        <f t="shared" si="0"/>
        <v>3.4969329626495789E-3</v>
      </c>
      <c r="G39">
        <f t="shared" si="1"/>
        <v>1.6051940955648658E-2</v>
      </c>
      <c r="H39">
        <f t="shared" si="2"/>
        <v>-3.7234652746649406E-4</v>
      </c>
      <c r="I39">
        <f t="shared" si="3"/>
        <v>1.4983512347729877E-6</v>
      </c>
      <c r="J39">
        <f t="shared" si="4"/>
        <v>-4.2847407806117306E-4</v>
      </c>
      <c r="K39">
        <f t="shared" si="7"/>
        <v>2.6685960915321719E-2</v>
      </c>
      <c r="L39">
        <f t="shared" si="8"/>
        <v>-31.474343087705741</v>
      </c>
      <c r="M39">
        <f t="shared" si="9"/>
        <v>1.5441071975051399</v>
      </c>
      <c r="N39">
        <f t="shared" si="10"/>
        <v>88.470825532817955</v>
      </c>
      <c r="O39">
        <f t="shared" si="11"/>
        <v>0</v>
      </c>
      <c r="P39">
        <f t="shared" si="5"/>
        <v>88.470825532817955</v>
      </c>
      <c r="Q39">
        <f t="shared" si="12"/>
        <v>0.15914798483262219</v>
      </c>
      <c r="W39">
        <v>34</v>
      </c>
      <c r="X39">
        <f t="shared" si="6"/>
        <v>0.70833333333333337</v>
      </c>
      <c r="Y39">
        <v>0</v>
      </c>
      <c r="Z39">
        <f t="shared" si="13"/>
        <v>-5.3460454889561002E-3</v>
      </c>
    </row>
    <row r="40" spans="5:26" x14ac:dyDescent="0.4">
      <c r="E40">
        <v>27.498000000000001</v>
      </c>
      <c r="F40">
        <f t="shared" si="0"/>
        <v>3.5994797828505054E-3</v>
      </c>
      <c r="G40">
        <f t="shared" si="1"/>
        <v>1.6051341155894461E-2</v>
      </c>
      <c r="H40">
        <f t="shared" si="2"/>
        <v>-3.8326776265104005E-4</v>
      </c>
      <c r="I40">
        <f t="shared" si="3"/>
        <v>1.5875170133808347E-6</v>
      </c>
      <c r="J40">
        <f t="shared" si="4"/>
        <v>-4.4103877589279249E-4</v>
      </c>
      <c r="K40">
        <f t="shared" si="7"/>
        <v>2.7469103958822533E-2</v>
      </c>
      <c r="L40">
        <f t="shared" si="8"/>
        <v>-31.223110140373489</v>
      </c>
      <c r="M40">
        <f t="shared" si="9"/>
        <v>1.5433237671861884</v>
      </c>
      <c r="N40">
        <f t="shared" si="10"/>
        <v>88.42593828199945</v>
      </c>
      <c r="O40">
        <f t="shared" si="11"/>
        <v>0</v>
      </c>
      <c r="P40">
        <f t="shared" si="5"/>
        <v>88.42593828199945</v>
      </c>
      <c r="Q40">
        <f t="shared" si="12"/>
        <v>0.15916110266681111</v>
      </c>
      <c r="W40">
        <v>35</v>
      </c>
      <c r="X40">
        <f t="shared" si="6"/>
        <v>0.72916666666666674</v>
      </c>
      <c r="Y40">
        <v>0</v>
      </c>
      <c r="Z40">
        <f t="shared" si="13"/>
        <v>-3.3337575039294872E-3</v>
      </c>
    </row>
    <row r="41" spans="5:26" x14ac:dyDescent="0.4">
      <c r="E41">
        <v>28.304300000000001</v>
      </c>
      <c r="F41">
        <f t="shared" si="0"/>
        <v>3.7050242060417331E-3</v>
      </c>
      <c r="G41">
        <f t="shared" si="1"/>
        <v>1.605070572132361E-2</v>
      </c>
      <c r="H41">
        <f t="shared" si="2"/>
        <v>-3.945084464709531E-4</v>
      </c>
      <c r="I41">
        <f t="shared" si="3"/>
        <v>1.6819802768283654E-6</v>
      </c>
      <c r="J41">
        <f t="shared" si="4"/>
        <v>-4.539707399988036E-4</v>
      </c>
      <c r="K41">
        <f t="shared" si="7"/>
        <v>2.8275192266937914E-2</v>
      </c>
      <c r="L41">
        <f t="shared" si="8"/>
        <v>-30.971888665142068</v>
      </c>
      <c r="M41">
        <f t="shared" si="9"/>
        <v>1.5425173655661164</v>
      </c>
      <c r="N41">
        <f t="shared" si="10"/>
        <v>88.379734872576805</v>
      </c>
      <c r="O41">
        <f t="shared" si="11"/>
        <v>0</v>
      </c>
      <c r="P41">
        <f t="shared" si="5"/>
        <v>88.379734872576805</v>
      </c>
      <c r="Q41">
        <f t="shared" si="12"/>
        <v>0.15917500180056127</v>
      </c>
      <c r="W41">
        <v>36</v>
      </c>
      <c r="X41">
        <f t="shared" si="6"/>
        <v>0.75</v>
      </c>
      <c r="Y41">
        <v>0</v>
      </c>
      <c r="Z41">
        <f t="shared" si="13"/>
        <v>-1.5144873507437458E-3</v>
      </c>
    </row>
    <row r="42" spans="5:26" x14ac:dyDescent="0.4">
      <c r="E42">
        <v>29.1342</v>
      </c>
      <c r="F42">
        <f t="shared" si="0"/>
        <v>3.8136578620089896E-3</v>
      </c>
      <c r="G42">
        <f t="shared" si="1"/>
        <v>1.6050032511399692E-2</v>
      </c>
      <c r="H42">
        <f t="shared" si="2"/>
        <v>-4.060783619121008E-4</v>
      </c>
      <c r="I42">
        <f t="shared" si="3"/>
        <v>1.7820592430051185E-6</v>
      </c>
      <c r="J42">
        <f t="shared" si="4"/>
        <v>-4.6728119513180053E-4</v>
      </c>
      <c r="K42">
        <f t="shared" si="7"/>
        <v>2.9104931925700454E-2</v>
      </c>
      <c r="L42">
        <f t="shared" si="8"/>
        <v>-30.720668243216593</v>
      </c>
      <c r="M42">
        <f t="shared" si="9"/>
        <v>1.541687284184984</v>
      </c>
      <c r="N42">
        <f t="shared" si="10"/>
        <v>88.33217471278553</v>
      </c>
      <c r="O42">
        <f t="shared" si="11"/>
        <v>0</v>
      </c>
      <c r="P42">
        <f t="shared" si="5"/>
        <v>88.33217471278553</v>
      </c>
      <c r="Q42">
        <f t="shared" si="12"/>
        <v>0.15918972764882769</v>
      </c>
      <c r="W42">
        <v>37</v>
      </c>
      <c r="X42">
        <f t="shared" si="6"/>
        <v>0.77083333333333337</v>
      </c>
      <c r="Y42">
        <v>0</v>
      </c>
      <c r="Z42">
        <f t="shared" si="13"/>
        <v>1.0619420210374823E-4</v>
      </c>
    </row>
    <row r="43" spans="5:26" x14ac:dyDescent="0.4">
      <c r="E43">
        <v>29.988499999999998</v>
      </c>
      <c r="F43">
        <f t="shared" si="0"/>
        <v>3.9254854705073963E-3</v>
      </c>
      <c r="G43">
        <f t="shared" si="1"/>
        <v>1.6049319188985445E-2</v>
      </c>
      <c r="H43">
        <f t="shared" si="2"/>
        <v>-4.1798868853263303E-4</v>
      </c>
      <c r="I43">
        <f t="shared" si="3"/>
        <v>1.8881013572266681E-6</v>
      </c>
      <c r="J43">
        <f t="shared" si="4"/>
        <v>-4.8098296967520376E-4</v>
      </c>
      <c r="K43">
        <f t="shared" si="7"/>
        <v>2.9959129632273384E-2</v>
      </c>
      <c r="L43">
        <f t="shared" si="8"/>
        <v>-30.469416156828977</v>
      </c>
      <c r="M43">
        <f t="shared" si="9"/>
        <v>1.5408327137181512</v>
      </c>
      <c r="N43">
        <f t="shared" si="10"/>
        <v>88.283211431739488</v>
      </c>
      <c r="O43">
        <f t="shared" si="11"/>
        <v>0</v>
      </c>
      <c r="P43">
        <f t="shared" si="5"/>
        <v>88.283211431739488</v>
      </c>
      <c r="Q43">
        <f t="shared" si="12"/>
        <v>0.15920533069973525</v>
      </c>
      <c r="W43">
        <v>38</v>
      </c>
      <c r="X43">
        <f t="shared" si="6"/>
        <v>0.79166666666666663</v>
      </c>
      <c r="Y43">
        <v>0</v>
      </c>
      <c r="Z43">
        <f t="shared" si="13"/>
        <v>1.5265887038798539E-3</v>
      </c>
    </row>
    <row r="44" spans="5:26" x14ac:dyDescent="0.4">
      <c r="E44">
        <v>30.867799999999999</v>
      </c>
      <c r="F44">
        <f t="shared" si="0"/>
        <v>4.0405855713532921E-3</v>
      </c>
      <c r="G44">
        <f t="shared" si="1"/>
        <v>1.6048563464756915E-2</v>
      </c>
      <c r="H44">
        <f t="shared" si="2"/>
        <v>-4.302478201888716E-4</v>
      </c>
      <c r="I44">
        <f t="shared" si="3"/>
        <v>2.0004469581946793E-6</v>
      </c>
      <c r="J44">
        <f t="shared" si="4"/>
        <v>-4.9508568404360966E-4</v>
      </c>
      <c r="K44">
        <f t="shared" si="7"/>
        <v>3.083839278564323E-2</v>
      </c>
      <c r="L44">
        <f t="shared" si="8"/>
        <v>-30.218165285907425</v>
      </c>
      <c r="M44">
        <f t="shared" si="9"/>
        <v>1.5399530439977631</v>
      </c>
      <c r="N44">
        <f t="shared" si="10"/>
        <v>88.232810069395796</v>
      </c>
      <c r="O44">
        <f t="shared" si="11"/>
        <v>0</v>
      </c>
      <c r="P44">
        <f t="shared" si="5"/>
        <v>88.232810069395796</v>
      </c>
      <c r="Q44">
        <f t="shared" si="12"/>
        <v>0.15922186317301584</v>
      </c>
      <c r="W44">
        <v>39</v>
      </c>
      <c r="X44">
        <f t="shared" si="6"/>
        <v>0.8125</v>
      </c>
      <c r="Y44">
        <v>0</v>
      </c>
      <c r="Z44">
        <f t="shared" si="13"/>
        <v>2.7484228288689842E-3</v>
      </c>
    </row>
    <row r="45" spans="5:26" x14ac:dyDescent="0.4">
      <c r="E45">
        <v>31.773</v>
      </c>
      <c r="F45">
        <f t="shared" si="0"/>
        <v>4.1590759742711871E-3</v>
      </c>
      <c r="G45">
        <f t="shared" si="1"/>
        <v>1.6047762668444432E-2</v>
      </c>
      <c r="H45">
        <f t="shared" si="2"/>
        <v>-4.4286833613663926E-4</v>
      </c>
      <c r="I45">
        <f t="shared" si="3"/>
        <v>2.1194930169693427E-6</v>
      </c>
      <c r="J45">
        <f t="shared" si="4"/>
        <v>-5.0960376995430579E-4</v>
      </c>
      <c r="K45">
        <f t="shared" si="7"/>
        <v>3.174362950190155E-2</v>
      </c>
      <c r="L45">
        <f t="shared" si="8"/>
        <v>-29.966868367924256</v>
      </c>
      <c r="M45">
        <f t="shared" si="9"/>
        <v>1.539047363753715</v>
      </c>
      <c r="N45">
        <f t="shared" si="10"/>
        <v>88.180918413823463</v>
      </c>
      <c r="O45">
        <f t="shared" si="11"/>
        <v>0</v>
      </c>
      <c r="P45">
        <f t="shared" si="5"/>
        <v>88.180918413823463</v>
      </c>
      <c r="Q45">
        <f t="shared" si="12"/>
        <v>0.15923938102179269</v>
      </c>
      <c r="W45">
        <v>40</v>
      </c>
      <c r="X45">
        <f t="shared" si="6"/>
        <v>0.83333333333333337</v>
      </c>
      <c r="Y45">
        <v>0</v>
      </c>
      <c r="Z45">
        <f t="shared" si="13"/>
        <v>3.7764009635190506E-3</v>
      </c>
    </row>
    <row r="46" spans="5:26" x14ac:dyDescent="0.4">
      <c r="E46">
        <v>32.704599999999999</v>
      </c>
      <c r="F46">
        <f t="shared" si="0"/>
        <v>4.2810221291080313E-3</v>
      </c>
      <c r="G46">
        <f t="shared" si="1"/>
        <v>1.6046914351714014E-2</v>
      </c>
      <c r="H46">
        <f t="shared" si="2"/>
        <v>-4.5585724183052397E-4</v>
      </c>
      <c r="I46">
        <f t="shared" si="3"/>
        <v>2.2456035132928376E-6</v>
      </c>
      <c r="J46">
        <f t="shared" si="4"/>
        <v>-5.2454524341473711E-4</v>
      </c>
      <c r="K46">
        <f t="shared" si="7"/>
        <v>3.2675348680783561E-2</v>
      </c>
      <c r="L46">
        <f t="shared" si="8"/>
        <v>-29.715595386757219</v>
      </c>
      <c r="M46">
        <f t="shared" si="9"/>
        <v>1.5381151608580295</v>
      </c>
      <c r="N46">
        <f t="shared" si="10"/>
        <v>88.127507122250805</v>
      </c>
      <c r="O46">
        <f t="shared" si="11"/>
        <v>0</v>
      </c>
      <c r="P46">
        <f t="shared" si="5"/>
        <v>88.127507122250805</v>
      </c>
      <c r="Q46">
        <f t="shared" si="12"/>
        <v>0.15925794204909755</v>
      </c>
      <c r="W46">
        <v>41</v>
      </c>
      <c r="X46">
        <f t="shared" si="6"/>
        <v>0.85416666666666674</v>
      </c>
      <c r="Y46">
        <v>0</v>
      </c>
      <c r="Z46">
        <f t="shared" si="13"/>
        <v>4.6177647868039413E-3</v>
      </c>
    </row>
    <row r="47" spans="5:26" x14ac:dyDescent="0.4">
      <c r="E47">
        <v>33.663600000000002</v>
      </c>
      <c r="F47">
        <f t="shared" si="0"/>
        <v>4.4065549355577233E-3</v>
      </c>
      <c r="G47">
        <f t="shared" si="1"/>
        <v>1.6046015479887821E-2</v>
      </c>
      <c r="H47">
        <f t="shared" si="2"/>
        <v>-4.6922851727672268E-4</v>
      </c>
      <c r="I47">
        <f t="shared" si="3"/>
        <v>2.3792295940697206E-6</v>
      </c>
      <c r="J47">
        <f t="shared" si="4"/>
        <v>-5.3992613937603494E-4</v>
      </c>
      <c r="K47">
        <f t="shared" si="7"/>
        <v>3.3634560129072115E-2</v>
      </c>
      <c r="L47">
        <f t="shared" si="8"/>
        <v>-29.464284952467871</v>
      </c>
      <c r="M47">
        <f t="shared" si="9"/>
        <v>1.5371554217306498</v>
      </c>
      <c r="N47">
        <f t="shared" si="10"/>
        <v>88.072518120818387</v>
      </c>
      <c r="O47">
        <f t="shared" si="11"/>
        <v>0</v>
      </c>
      <c r="P47">
        <f t="shared" si="5"/>
        <v>88.072518120818387</v>
      </c>
      <c r="Q47">
        <f t="shared" si="12"/>
        <v>0.1592776081346817</v>
      </c>
      <c r="W47">
        <v>42</v>
      </c>
      <c r="X47">
        <f t="shared" si="6"/>
        <v>0.875</v>
      </c>
      <c r="Y47">
        <v>0</v>
      </c>
      <c r="Z47">
        <f t="shared" si="13"/>
        <v>5.2818660609560229E-3</v>
      </c>
    </row>
    <row r="48" spans="5:26" x14ac:dyDescent="0.4">
      <c r="E48">
        <v>34.650700000000001</v>
      </c>
      <c r="F48">
        <f t="shared" si="0"/>
        <v>4.5357660234059934E-3</v>
      </c>
      <c r="G48">
        <f t="shared" si="1"/>
        <v>1.6045063141488125E-2</v>
      </c>
      <c r="H48">
        <f t="shared" si="2"/>
        <v>-4.8299196341405892E-4</v>
      </c>
      <c r="I48">
        <f t="shared" si="3"/>
        <v>2.5208040932075959E-6</v>
      </c>
      <c r="J48">
        <f t="shared" si="4"/>
        <v>-5.5575768088499252E-4</v>
      </c>
      <c r="K48">
        <f t="shared" si="7"/>
        <v>3.4621974572771996E-2</v>
      </c>
      <c r="L48">
        <f t="shared" si="8"/>
        <v>-29.212963338337516</v>
      </c>
      <c r="M48">
        <f t="shared" si="9"/>
        <v>1.5361674317039418</v>
      </c>
      <c r="N48">
        <f t="shared" si="10"/>
        <v>88.015910462086993</v>
      </c>
      <c r="O48">
        <f t="shared" si="11"/>
        <v>0</v>
      </c>
      <c r="P48">
        <f t="shared" si="5"/>
        <v>88.015910462086993</v>
      </c>
      <c r="Q48">
        <f t="shared" si="12"/>
        <v>0.15929844643510874</v>
      </c>
      <c r="W48">
        <v>43</v>
      </c>
      <c r="X48">
        <f t="shared" si="6"/>
        <v>0.89583333333333337</v>
      </c>
      <c r="Y48">
        <v>0</v>
      </c>
      <c r="Z48">
        <f t="shared" si="13"/>
        <v>5.7797578757520108E-3</v>
      </c>
    </row>
    <row r="49" spans="5:26" x14ac:dyDescent="0.4">
      <c r="E49">
        <v>35.666800000000002</v>
      </c>
      <c r="F49">
        <f t="shared" si="0"/>
        <v>4.6687732023773512E-3</v>
      </c>
      <c r="G49">
        <f t="shared" si="1"/>
        <v>1.604405407970444E-2</v>
      </c>
      <c r="H49">
        <f t="shared" si="2"/>
        <v>-4.9716017379935161E-4</v>
      </c>
      <c r="I49">
        <f t="shared" si="3"/>
        <v>2.6708111838594228E-6</v>
      </c>
      <c r="J49">
        <f t="shared" si="4"/>
        <v>-5.7205429830008516E-4</v>
      </c>
      <c r="K49">
        <f t="shared" si="7"/>
        <v>3.5638503823381289E-2</v>
      </c>
      <c r="L49">
        <f t="shared" si="8"/>
        <v>-28.961610736299686</v>
      </c>
      <c r="M49">
        <f t="shared" si="9"/>
        <v>1.5351502745616101</v>
      </c>
      <c r="N49">
        <f t="shared" si="10"/>
        <v>87.957631650729809</v>
      </c>
      <c r="O49">
        <f t="shared" si="11"/>
        <v>0</v>
      </c>
      <c r="P49">
        <f t="shared" si="5"/>
        <v>87.957631650729809</v>
      </c>
      <c r="Q49">
        <f t="shared" si="12"/>
        <v>0.15932052662463128</v>
      </c>
      <c r="W49">
        <v>44</v>
      </c>
      <c r="X49">
        <f t="shared" si="6"/>
        <v>0.91666666666666663</v>
      </c>
      <c r="Y49">
        <v>0</v>
      </c>
      <c r="Z49">
        <f t="shared" si="13"/>
        <v>6.1238086506893684E-3</v>
      </c>
    </row>
    <row r="50" spans="5:26" x14ac:dyDescent="0.4">
      <c r="E50">
        <v>36.712600000000002</v>
      </c>
      <c r="F50">
        <f t="shared" si="0"/>
        <v>4.805668102257527E-3</v>
      </c>
      <c r="G50">
        <f t="shared" si="1"/>
        <v>1.6042985072019511E-2</v>
      </c>
      <c r="H50">
        <f t="shared" si="2"/>
        <v>-5.1174295759691228E-4</v>
      </c>
      <c r="I50">
        <f t="shared" si="3"/>
        <v>2.8297299432336609E-6</v>
      </c>
      <c r="J50">
        <f t="shared" si="4"/>
        <v>-5.8882721388655928E-4</v>
      </c>
      <c r="K50">
        <f t="shared" si="7"/>
        <v>3.6684860731801765E-2</v>
      </c>
      <c r="L50">
        <f t="shared" si="8"/>
        <v>-28.710262506310407</v>
      </c>
      <c r="M50">
        <f t="shared" si="9"/>
        <v>1.5341032327901329</v>
      </c>
      <c r="N50">
        <f t="shared" si="10"/>
        <v>87.897640576250254</v>
      </c>
      <c r="O50">
        <f t="shared" si="11"/>
        <v>0</v>
      </c>
      <c r="P50">
        <f t="shared" si="5"/>
        <v>87.897640576250254</v>
      </c>
      <c r="Q50">
        <f t="shared" si="12"/>
        <v>0.15934392192992899</v>
      </c>
      <c r="W50">
        <v>45</v>
      </c>
      <c r="X50">
        <f t="shared" si="6"/>
        <v>0.9375</v>
      </c>
      <c r="Y50">
        <v>0</v>
      </c>
      <c r="Z50">
        <f t="shared" si="13"/>
        <v>6.3273423064442889E-3</v>
      </c>
    </row>
    <row r="51" spans="5:26" x14ac:dyDescent="0.4">
      <c r="E51">
        <v>37.789099999999998</v>
      </c>
      <c r="F51">
        <f t="shared" si="0"/>
        <v>4.9465816227404185E-3</v>
      </c>
      <c r="G51">
        <f t="shared" si="1"/>
        <v>1.6041852419451885E-2</v>
      </c>
      <c r="H51">
        <f t="shared" si="2"/>
        <v>-5.2675431189612258E-4</v>
      </c>
      <c r="I51">
        <f t="shared" si="3"/>
        <v>2.9981102824261363E-6</v>
      </c>
      <c r="J51">
        <f t="shared" si="4"/>
        <v>-6.0609246097238279E-4</v>
      </c>
      <c r="K51">
        <f t="shared" si="7"/>
        <v>3.7762059518061795E-2</v>
      </c>
      <c r="L51">
        <f t="shared" si="8"/>
        <v>-28.458886551812977</v>
      </c>
      <c r="M51">
        <f t="shared" si="9"/>
        <v>1.5330252868992795</v>
      </c>
      <c r="N51">
        <f t="shared" si="10"/>
        <v>87.835878826160894</v>
      </c>
      <c r="O51">
        <f t="shared" si="11"/>
        <v>0</v>
      </c>
      <c r="P51">
        <f t="shared" si="5"/>
        <v>87.835878826160894</v>
      </c>
      <c r="Q51">
        <f t="shared" si="12"/>
        <v>0.15936871055725957</v>
      </c>
      <c r="W51">
        <v>46</v>
      </c>
      <c r="X51">
        <f t="shared" si="6"/>
        <v>0.95833333333333326</v>
      </c>
      <c r="Y51">
        <v>0</v>
      </c>
      <c r="Z51">
        <f t="shared" si="13"/>
        <v>6.4043071786746165E-3</v>
      </c>
    </row>
    <row r="52" spans="5:26" x14ac:dyDescent="0.4">
      <c r="E52">
        <v>38.897199999999998</v>
      </c>
      <c r="F52">
        <f t="shared" si="0"/>
        <v>5.091631573550537E-3</v>
      </c>
      <c r="G52">
        <f t="shared" si="1"/>
        <v>1.6040652333147998E-2</v>
      </c>
      <c r="H52">
        <f t="shared" si="2"/>
        <v>-5.4220684466233827E-4</v>
      </c>
      <c r="I52">
        <f t="shared" si="3"/>
        <v>3.1765154758015002E-6</v>
      </c>
      <c r="J52">
        <f t="shared" si="4"/>
        <v>-6.2386446854700069E-4</v>
      </c>
      <c r="K52">
        <f t="shared" si="7"/>
        <v>3.8871015715137049E-2</v>
      </c>
      <c r="L52">
        <f t="shared" si="8"/>
        <v>-28.207482218650284</v>
      </c>
      <c r="M52">
        <f t="shared" si="9"/>
        <v>1.5319155156865985</v>
      </c>
      <c r="N52">
        <f t="shared" si="10"/>
        <v>87.772293619449144</v>
      </c>
      <c r="O52">
        <f t="shared" si="11"/>
        <v>0</v>
      </c>
      <c r="P52">
        <f t="shared" si="5"/>
        <v>87.772293619449144</v>
      </c>
      <c r="Q52">
        <f t="shared" si="12"/>
        <v>0.15939497716749818</v>
      </c>
      <c r="W52">
        <v>47</v>
      </c>
      <c r="X52">
        <f t="shared" si="6"/>
        <v>0.97916666666666663</v>
      </c>
      <c r="Y52">
        <v>0</v>
      </c>
      <c r="Z52">
        <f t="shared" si="13"/>
        <v>6.3689754702946858E-3</v>
      </c>
    </row>
    <row r="53" spans="5:26" x14ac:dyDescent="0.4">
      <c r="E53">
        <v>40.037700000000001</v>
      </c>
      <c r="F53">
        <f t="shared" si="0"/>
        <v>5.2409226744430026E-3</v>
      </c>
      <c r="G53">
        <f t="shared" si="1"/>
        <v>1.6039380941684223E-2</v>
      </c>
      <c r="H53">
        <f t="shared" si="2"/>
        <v>-5.581117749272075E-4</v>
      </c>
      <c r="I53">
        <f t="shared" si="3"/>
        <v>3.3655210758473664E-6</v>
      </c>
      <c r="J53">
        <f t="shared" si="4"/>
        <v>-6.4215606124324925E-4</v>
      </c>
      <c r="K53">
        <f t="shared" si="7"/>
        <v>4.0012546217758696E-2</v>
      </c>
      <c r="L53">
        <f t="shared" si="8"/>
        <v>-27.956076224038526</v>
      </c>
      <c r="M53">
        <f t="shared" si="9"/>
        <v>1.530773096170962</v>
      </c>
      <c r="N53">
        <f t="shared" si="10"/>
        <v>87.706837802769797</v>
      </c>
      <c r="O53">
        <f t="shared" si="11"/>
        <v>0</v>
      </c>
      <c r="P53">
        <f t="shared" si="5"/>
        <v>87.706837802769797</v>
      </c>
      <c r="Q53">
        <f t="shared" si="12"/>
        <v>0.15942280841576853</v>
      </c>
      <c r="W53">
        <v>48</v>
      </c>
      <c r="X53">
        <f t="shared" si="6"/>
        <v>1</v>
      </c>
      <c r="Y53">
        <v>0</v>
      </c>
      <c r="Z53">
        <f t="shared" si="13"/>
        <v>6.235674327760901E-3</v>
      </c>
    </row>
    <row r="54" spans="5:26" x14ac:dyDescent="0.4">
      <c r="E54">
        <v>41.2117</v>
      </c>
      <c r="F54">
        <f t="shared" si="0"/>
        <v>5.3945989150811034E-3</v>
      </c>
      <c r="G54">
        <f t="shared" si="1"/>
        <v>1.6038033833891352E-2</v>
      </c>
      <c r="H54">
        <f t="shared" si="2"/>
        <v>-5.7448451152253104E-4</v>
      </c>
      <c r="I54">
        <f t="shared" si="3"/>
        <v>3.5657828774682265E-6</v>
      </c>
      <c r="J54">
        <f t="shared" si="4"/>
        <v>-6.6098487457852547E-4</v>
      </c>
      <c r="K54">
        <f t="shared" si="7"/>
        <v>4.1187769773480772E-2</v>
      </c>
      <c r="L54">
        <f t="shared" si="8"/>
        <v>-27.704634469826889</v>
      </c>
      <c r="M54">
        <f t="shared" si="9"/>
        <v>1.5295969027446958</v>
      </c>
      <c r="N54">
        <f t="shared" si="10"/>
        <v>87.639446883553717</v>
      </c>
      <c r="O54">
        <f t="shared" si="11"/>
        <v>0</v>
      </c>
      <c r="P54">
        <f t="shared" si="5"/>
        <v>87.639446883553717</v>
      </c>
      <c r="Q54">
        <f t="shared" si="12"/>
        <v>0.15945229797482652</v>
      </c>
      <c r="W54">
        <v>49</v>
      </c>
      <c r="X54">
        <f t="shared" si="6"/>
        <v>1.0208333333333333</v>
      </c>
      <c r="Y54">
        <v>0</v>
      </c>
      <c r="Z54">
        <f t="shared" si="13"/>
        <v>6.0185489859508169E-3</v>
      </c>
    </row>
    <row r="55" spans="5:26" x14ac:dyDescent="0.4">
      <c r="E55">
        <v>42.420200000000001</v>
      </c>
      <c r="F55">
        <f t="shared" si="0"/>
        <v>5.5527911951587395E-3</v>
      </c>
      <c r="G55">
        <f t="shared" si="1"/>
        <v>1.6036606479527316E-2</v>
      </c>
      <c r="H55">
        <f t="shared" si="2"/>
        <v>-5.9133907562055471E-4</v>
      </c>
      <c r="I55">
        <f t="shared" si="3"/>
        <v>3.7779743811000577E-6</v>
      </c>
      <c r="J55">
        <f t="shared" si="4"/>
        <v>-6.8036693959255357E-4</v>
      </c>
      <c r="K55">
        <f t="shared" si="7"/>
        <v>4.2397706820073697E-2</v>
      </c>
      <c r="L55">
        <f t="shared" si="8"/>
        <v>-27.453152652258904</v>
      </c>
      <c r="M55">
        <f t="shared" si="9"/>
        <v>1.528385907579545</v>
      </c>
      <c r="N55">
        <f t="shared" si="10"/>
        <v>87.570061971579818</v>
      </c>
      <c r="O55">
        <f t="shared" si="11"/>
        <v>0</v>
      </c>
      <c r="P55">
        <f t="shared" si="5"/>
        <v>87.570061971579818</v>
      </c>
      <c r="Q55">
        <f t="shared" si="12"/>
        <v>0.15948354703695689</v>
      </c>
      <c r="W55">
        <v>50</v>
      </c>
      <c r="X55">
        <f t="shared" si="6"/>
        <v>1.0416666666666667</v>
      </c>
      <c r="Y55">
        <v>0</v>
      </c>
      <c r="Z55">
        <f t="shared" si="13"/>
        <v>5.731357856657575E-3</v>
      </c>
    </row>
    <row r="56" spans="5:26" x14ac:dyDescent="0.4">
      <c r="E56">
        <v>43.664000000000001</v>
      </c>
      <c r="F56">
        <f t="shared" si="0"/>
        <v>5.7156042344310301E-3</v>
      </c>
      <c r="G56">
        <f t="shared" si="1"/>
        <v>1.6035094359603264E-2</v>
      </c>
      <c r="H56">
        <f t="shared" si="2"/>
        <v>-6.0868670625292831E-4</v>
      </c>
      <c r="I56">
        <f t="shared" si="3"/>
        <v>4.0027674188050644E-6</v>
      </c>
      <c r="J56">
        <f t="shared" si="4"/>
        <v>-7.0031507901785884E-4</v>
      </c>
      <c r="K56">
        <f t="shared" si="7"/>
        <v>4.3643179414336535E-2</v>
      </c>
      <c r="L56">
        <f t="shared" si="8"/>
        <v>-27.201672369829293</v>
      </c>
      <c r="M56">
        <f t="shared" si="9"/>
        <v>1.5271392807673292</v>
      </c>
      <c r="N56">
        <f t="shared" si="10"/>
        <v>87.498635516612012</v>
      </c>
      <c r="O56">
        <f t="shared" si="11"/>
        <v>0</v>
      </c>
      <c r="P56">
        <f t="shared" si="5"/>
        <v>87.498635516612012</v>
      </c>
      <c r="Q56">
        <f t="shared" si="12"/>
        <v>0.15951665810823082</v>
      </c>
      <c r="W56">
        <v>51</v>
      </c>
      <c r="X56">
        <f t="shared" si="6"/>
        <v>1.0625</v>
      </c>
      <c r="Y56">
        <v>0</v>
      </c>
      <c r="Z56">
        <f t="shared" si="13"/>
        <v>5.3872989379560596E-3</v>
      </c>
    </row>
    <row r="57" spans="5:26" x14ac:dyDescent="0.4">
      <c r="E57">
        <v>44.944400000000002</v>
      </c>
      <c r="F57">
        <f t="shared" si="0"/>
        <v>5.8832082025000454E-3</v>
      </c>
      <c r="G57">
        <f t="shared" si="1"/>
        <v>1.6033492104051028E-2</v>
      </c>
      <c r="H57">
        <f t="shared" si="2"/>
        <v>-6.2654562402541386E-4</v>
      </c>
      <c r="I57">
        <f t="shared" si="3"/>
        <v>4.2409603500034865E-6</v>
      </c>
      <c r="J57">
        <f t="shared" si="4"/>
        <v>-7.2085013386340483E-4</v>
      </c>
      <c r="K57">
        <f t="shared" si="7"/>
        <v>4.492551233209699E-2</v>
      </c>
      <c r="L57">
        <f t="shared" si="8"/>
        <v>-26.950139229629006</v>
      </c>
      <c r="M57">
        <f t="shared" si="9"/>
        <v>1.5258556885148313</v>
      </c>
      <c r="N57">
        <f t="shared" si="10"/>
        <v>87.425091097928188</v>
      </c>
      <c r="O57">
        <f t="shared" si="11"/>
        <v>0</v>
      </c>
      <c r="P57">
        <f t="shared" si="5"/>
        <v>87.425091097928188</v>
      </c>
      <c r="Q57">
        <f t="shared" si="12"/>
        <v>0.15955174312676521</v>
      </c>
      <c r="W57">
        <v>52</v>
      </c>
      <c r="X57">
        <f t="shared" si="6"/>
        <v>1.0833333333333333</v>
      </c>
      <c r="Y57">
        <v>0</v>
      </c>
      <c r="Z57">
        <f t="shared" si="13"/>
        <v>4.9988664949251731E-3</v>
      </c>
    </row>
    <row r="58" spans="5:26" x14ac:dyDescent="0.4">
      <c r="E58">
        <v>46.2622</v>
      </c>
      <c r="F58">
        <f t="shared" si="0"/>
        <v>6.0557078191209052E-3</v>
      </c>
      <c r="G58">
        <f t="shared" si="1"/>
        <v>1.6031794697302759E-2</v>
      </c>
      <c r="H58">
        <f t="shared" si="2"/>
        <v>-6.4492708447084698E-4</v>
      </c>
      <c r="I58">
        <f t="shared" si="3"/>
        <v>4.4932988393919793E-6</v>
      </c>
      <c r="J58">
        <f t="shared" si="4"/>
        <v>-7.4198492529384459E-4</v>
      </c>
      <c r="K58">
        <f t="shared" si="7"/>
        <v>4.6245531887031281E-2</v>
      </c>
      <c r="L58">
        <f t="shared" si="8"/>
        <v>-26.698604424140274</v>
      </c>
      <c r="M58">
        <f t="shared" si="9"/>
        <v>1.5245342951952821</v>
      </c>
      <c r="N58">
        <f t="shared" si="10"/>
        <v>87.349380837641235</v>
      </c>
      <c r="O58">
        <f t="shared" si="11"/>
        <v>0</v>
      </c>
      <c r="P58">
        <f t="shared" si="5"/>
        <v>87.349380837641235</v>
      </c>
      <c r="Q58">
        <f t="shared" si="12"/>
        <v>0.15958891984737572</v>
      </c>
      <c r="W58">
        <v>53</v>
      </c>
      <c r="X58">
        <f t="shared" si="6"/>
        <v>1.1041666666666667</v>
      </c>
      <c r="Y58">
        <v>0</v>
      </c>
      <c r="Z58">
        <f t="shared" si="13"/>
        <v>4.5777366045881354E-3</v>
      </c>
    </row>
    <row r="59" spans="5:26" x14ac:dyDescent="0.4">
      <c r="E59">
        <v>47.6188</v>
      </c>
      <c r="F59">
        <f t="shared" si="0"/>
        <v>6.2332863438650686E-3</v>
      </c>
      <c r="G59">
        <f t="shared" si="1"/>
        <v>1.6029996080938691E-2</v>
      </c>
      <c r="H59">
        <f t="shared" si="2"/>
        <v>-6.6385072166166847E-4</v>
      </c>
      <c r="I59">
        <f t="shared" si="3"/>
        <v>4.760683589857817E-6</v>
      </c>
      <c r="J59">
        <f t="shared" si="4"/>
        <v>-7.6374189634373217E-4</v>
      </c>
      <c r="K59">
        <f t="shared" si="7"/>
        <v>4.7604667822802295E-2</v>
      </c>
      <c r="L59">
        <f t="shared" si="8"/>
        <v>-26.447009218575687</v>
      </c>
      <c r="M59">
        <f t="shared" si="9"/>
        <v>1.5231736602931958</v>
      </c>
      <c r="N59">
        <f t="shared" si="10"/>
        <v>87.2714222002935</v>
      </c>
      <c r="O59">
        <f t="shared" si="11"/>
        <v>0</v>
      </c>
      <c r="P59">
        <f t="shared" si="5"/>
        <v>87.2714222002935</v>
      </c>
      <c r="Q59">
        <f t="shared" si="12"/>
        <v>0.15962831373313663</v>
      </c>
      <c r="W59">
        <v>54</v>
      </c>
      <c r="X59">
        <f t="shared" si="6"/>
        <v>1.125</v>
      </c>
      <c r="Y59">
        <v>0</v>
      </c>
      <c r="Z59">
        <f t="shared" si="13"/>
        <v>4.1346798667310615E-3</v>
      </c>
    </row>
    <row r="60" spans="5:26" x14ac:dyDescent="0.4">
      <c r="E60">
        <v>49.015099999999997</v>
      </c>
      <c r="F60">
        <f t="shared" si="0"/>
        <v>6.4160615864570442E-3</v>
      </c>
      <c r="G60">
        <f t="shared" si="1"/>
        <v>1.6028090549737084E-2</v>
      </c>
      <c r="H60">
        <f t="shared" si="2"/>
        <v>-6.8332920568899697E-4</v>
      </c>
      <c r="I60">
        <f t="shared" si="3"/>
        <v>5.0439628046447527E-6</v>
      </c>
      <c r="J60">
        <f t="shared" si="4"/>
        <v>-7.8613547009958934E-4</v>
      </c>
      <c r="K60">
        <f t="shared" si="7"/>
        <v>4.9003851700925326E-2</v>
      </c>
      <c r="L60">
        <f t="shared" si="8"/>
        <v>-26.19539566199456</v>
      </c>
      <c r="M60">
        <f t="shared" si="9"/>
        <v>1.5217728410786606</v>
      </c>
      <c r="N60">
        <f t="shared" si="10"/>
        <v>87.191161171439802</v>
      </c>
      <c r="O60">
        <f t="shared" si="11"/>
        <v>0</v>
      </c>
      <c r="P60">
        <f t="shared" si="5"/>
        <v>87.191161171439802</v>
      </c>
      <c r="Q60">
        <f t="shared" si="12"/>
        <v>0.15967005827643382</v>
      </c>
      <c r="W60">
        <v>55</v>
      </c>
      <c r="X60">
        <f t="shared" si="6"/>
        <v>1.1458333333333333</v>
      </c>
      <c r="Y60">
        <v>0</v>
      </c>
      <c r="Z60">
        <f t="shared" si="13"/>
        <v>3.6794993540179557E-3</v>
      </c>
    </row>
    <row r="61" spans="5:26" x14ac:dyDescent="0.4">
      <c r="E61">
        <v>50.452300000000001</v>
      </c>
      <c r="F61">
        <f t="shared" si="0"/>
        <v>6.6041906265295134E-3</v>
      </c>
      <c r="G61">
        <f t="shared" si="1"/>
        <v>1.6026071697560318E-2</v>
      </c>
      <c r="H61">
        <f t="shared" si="2"/>
        <v>-7.0337940259333938E-4</v>
      </c>
      <c r="I61">
        <f t="shared" si="3"/>
        <v>5.3440888942504761E-6</v>
      </c>
      <c r="J61">
        <f t="shared" si="4"/>
        <v>-8.0918487994821999E-4</v>
      </c>
      <c r="K61">
        <f t="shared" si="7"/>
        <v>5.0444318519149392E-2</v>
      </c>
      <c r="L61">
        <f t="shared" si="8"/>
        <v>-25.943754814400425</v>
      </c>
      <c r="M61">
        <f t="shared" si="9"/>
        <v>1.5203305900594564</v>
      </c>
      <c r="N61">
        <f t="shared" si="10"/>
        <v>87.108526275040958</v>
      </c>
      <c r="O61">
        <f t="shared" si="11"/>
        <v>0</v>
      </c>
      <c r="P61">
        <f t="shared" si="5"/>
        <v>87.108526275040958</v>
      </c>
      <c r="Q61">
        <f t="shared" si="12"/>
        <v>0.15971429090291975</v>
      </c>
      <c r="W61">
        <v>56</v>
      </c>
      <c r="X61">
        <f t="shared" si="6"/>
        <v>1.1666666666666667</v>
      </c>
      <c r="Y61">
        <v>0</v>
      </c>
      <c r="Z61">
        <f t="shared" si="13"/>
        <v>3.2209917054893621E-3</v>
      </c>
    </row>
    <row r="62" spans="5:26" x14ac:dyDescent="0.4">
      <c r="E62">
        <v>51.931699999999999</v>
      </c>
      <c r="F62">
        <f t="shared" si="0"/>
        <v>6.7978436336845445E-3</v>
      </c>
      <c r="G62">
        <f t="shared" si="1"/>
        <v>1.6023932637867166E-2</v>
      </c>
      <c r="H62">
        <f t="shared" si="2"/>
        <v>-7.2401958604131032E-4</v>
      </c>
      <c r="I62">
        <f t="shared" si="3"/>
        <v>5.6620856960232224E-6</v>
      </c>
      <c r="J62">
        <f t="shared" si="4"/>
        <v>-8.3291096185696145E-4</v>
      </c>
      <c r="K62">
        <f t="shared" si="7"/>
        <v>5.1927406733803222E-2</v>
      </c>
      <c r="L62">
        <f t="shared" si="8"/>
        <v>-25.692067312520699</v>
      </c>
      <c r="M62">
        <f t="shared" si="9"/>
        <v>1.5188455550412265</v>
      </c>
      <c r="N62">
        <f t="shared" si="10"/>
        <v>87.023440036067257</v>
      </c>
      <c r="O62">
        <f t="shared" si="11"/>
        <v>0</v>
      </c>
      <c r="P62">
        <f t="shared" si="5"/>
        <v>87.023440036067257</v>
      </c>
      <c r="Q62">
        <f t="shared" si="12"/>
        <v>0.15976116250901606</v>
      </c>
      <c r="W62">
        <v>57</v>
      </c>
      <c r="X62">
        <f t="shared" si="6"/>
        <v>1.1875</v>
      </c>
      <c r="Y62">
        <v>0</v>
      </c>
      <c r="Z62">
        <f t="shared" si="13"/>
        <v>2.7669291526136283E-3</v>
      </c>
    </row>
    <row r="63" spans="5:26" x14ac:dyDescent="0.4">
      <c r="E63">
        <v>53.4544</v>
      </c>
      <c r="F63">
        <f t="shared" si="0"/>
        <v>6.9971645975854266E-3</v>
      </c>
      <c r="G63">
        <f t="shared" si="1"/>
        <v>1.602166642109859E-2</v>
      </c>
      <c r="H63">
        <f t="shared" si="2"/>
        <v>-7.4526525286496177E-4</v>
      </c>
      <c r="I63">
        <f t="shared" si="3"/>
        <v>5.9989864259132886E-6</v>
      </c>
      <c r="J63">
        <f t="shared" si="4"/>
        <v>-8.5733134298178731E-4</v>
      </c>
      <c r="K63">
        <f t="shared" si="7"/>
        <v>5.3454257783234531E-2</v>
      </c>
      <c r="L63">
        <f t="shared" si="8"/>
        <v>-25.440353925804665</v>
      </c>
      <c r="M63">
        <f t="shared" si="9"/>
        <v>1.5173165799015758</v>
      </c>
      <c r="N63">
        <f t="shared" si="10"/>
        <v>86.935836213584835</v>
      </c>
      <c r="O63">
        <f t="shared" si="11"/>
        <v>0</v>
      </c>
      <c r="P63">
        <f t="shared" si="5"/>
        <v>86.935836213584835</v>
      </c>
      <c r="Q63">
        <f t="shared" si="12"/>
        <v>0.15981083032774632</v>
      </c>
      <c r="W63">
        <v>58</v>
      </c>
      <c r="X63">
        <f t="shared" si="6"/>
        <v>1.2083333333333335</v>
      </c>
      <c r="Y63">
        <v>0</v>
      </c>
      <c r="Z63">
        <f t="shared" si="13"/>
        <v>2.3240602017327613E-3</v>
      </c>
    </row>
    <row r="64" spans="5:26" x14ac:dyDescent="0.4">
      <c r="E64">
        <v>55.021900000000002</v>
      </c>
      <c r="F64">
        <f t="shared" si="0"/>
        <v>7.20234986777301E-3</v>
      </c>
      <c r="G64">
        <f t="shared" si="1"/>
        <v>1.60192651307971E-2</v>
      </c>
      <c r="H64">
        <f t="shared" si="2"/>
        <v>-7.671374956563573E-4</v>
      </c>
      <c r="I64">
        <f t="shared" si="3"/>
        <v>6.3559680527139339E-6</v>
      </c>
      <c r="J64">
        <f t="shared" si="4"/>
        <v>-8.8247006410208096E-4</v>
      </c>
      <c r="K64">
        <f t="shared" si="7"/>
        <v>5.5026417984307276E-2</v>
      </c>
      <c r="L64">
        <f t="shared" si="8"/>
        <v>-25.188575144569839</v>
      </c>
      <c r="M64">
        <f t="shared" si="9"/>
        <v>1.5157421017621178</v>
      </c>
      <c r="N64">
        <f t="shared" si="10"/>
        <v>86.845625261258292</v>
      </c>
      <c r="O64">
        <f t="shared" si="11"/>
        <v>0</v>
      </c>
      <c r="P64">
        <f t="shared" si="5"/>
        <v>86.845625261258292</v>
      </c>
      <c r="Q64">
        <f t="shared" si="12"/>
        <v>0.15986346327581716</v>
      </c>
      <c r="W64">
        <v>59</v>
      </c>
      <c r="X64">
        <f t="shared" si="6"/>
        <v>1.2291666666666665</v>
      </c>
      <c r="Y64">
        <v>0</v>
      </c>
      <c r="Z64">
        <f t="shared" si="13"/>
        <v>1.8981266759820607E-3</v>
      </c>
    </row>
    <row r="65" spans="5:26" x14ac:dyDescent="0.4">
      <c r="E65">
        <v>56.635199999999998</v>
      </c>
      <c r="F65">
        <f t="shared" si="0"/>
        <v>7.4135303439411939E-3</v>
      </c>
      <c r="G65">
        <f t="shared" si="1"/>
        <v>1.6016721218542918E-2</v>
      </c>
      <c r="H65">
        <f t="shared" si="2"/>
        <v>-7.8965044634123072E-4</v>
      </c>
      <c r="I65">
        <f t="shared" si="3"/>
        <v>6.7341528447173449E-6</v>
      </c>
      <c r="J65">
        <f t="shared" si="4"/>
        <v>-9.0834314573420632E-4</v>
      </c>
      <c r="K65">
        <f t="shared" si="7"/>
        <v>5.6644936319053936E-2</v>
      </c>
      <c r="L65">
        <f t="shared" si="8"/>
        <v>-24.936778142131292</v>
      </c>
      <c r="M65">
        <f t="shared" si="9"/>
        <v>1.5141210543687411</v>
      </c>
      <c r="N65">
        <f t="shared" si="10"/>
        <v>86.752746087227123</v>
      </c>
      <c r="O65">
        <f t="shared" si="11"/>
        <v>0</v>
      </c>
      <c r="P65">
        <f t="shared" si="5"/>
        <v>86.752746087227123</v>
      </c>
      <c r="Q65">
        <f t="shared" si="12"/>
        <v>0.1599192373657313</v>
      </c>
      <c r="W65">
        <v>60</v>
      </c>
      <c r="X65">
        <f t="shared" si="6"/>
        <v>1.25</v>
      </c>
      <c r="Y65">
        <v>0</v>
      </c>
      <c r="Z65">
        <f t="shared" si="13"/>
        <v>1.4938948384371465E-3</v>
      </c>
    </row>
    <row r="66" spans="5:26" x14ac:dyDescent="0.4">
      <c r="E66">
        <v>58.295900000000003</v>
      </c>
      <c r="F66">
        <f t="shared" si="0"/>
        <v>7.6309154656002175E-3</v>
      </c>
      <c r="G66">
        <f t="shared" si="1"/>
        <v>1.6014025790770381E-2</v>
      </c>
      <c r="H66">
        <f t="shared" si="2"/>
        <v>-8.1282662668575451E-4</v>
      </c>
      <c r="I66">
        <f t="shared" si="3"/>
        <v>7.1348630575965299E-6</v>
      </c>
      <c r="J66">
        <f t="shared" si="4"/>
        <v>-9.3497622919065952E-4</v>
      </c>
      <c r="K66">
        <f t="shared" si="7"/>
        <v>5.8311468106254226E-2</v>
      </c>
      <c r="L66">
        <f t="shared" si="8"/>
        <v>-24.684920484417837</v>
      </c>
      <c r="M66">
        <f t="shared" si="9"/>
        <v>1.5124517626488532</v>
      </c>
      <c r="N66">
        <f t="shared" si="10"/>
        <v>86.657102716901406</v>
      </c>
      <c r="O66">
        <f t="shared" si="11"/>
        <v>0</v>
      </c>
      <c r="P66">
        <f t="shared" si="5"/>
        <v>86.657102716901406</v>
      </c>
      <c r="Q66">
        <f t="shared" si="12"/>
        <v>0.15997833966553135</v>
      </c>
      <c r="W66">
        <v>61</v>
      </c>
      <c r="X66">
        <f t="shared" si="6"/>
        <v>1.2708333333333333</v>
      </c>
      <c r="Y66">
        <v>0</v>
      </c>
      <c r="Z66">
        <f t="shared" si="13"/>
        <v>1.1151983712215209E-3</v>
      </c>
    </row>
    <row r="67" spans="5:26" x14ac:dyDescent="0.4">
      <c r="E67">
        <v>60.005299999999998</v>
      </c>
      <c r="F67">
        <f t="shared" si="0"/>
        <v>7.8546754023521501E-3</v>
      </c>
      <c r="G67">
        <f t="shared" si="1"/>
        <v>1.6011169976242856E-2</v>
      </c>
      <c r="H67">
        <f t="shared" si="2"/>
        <v>-8.3668439135129759E-4</v>
      </c>
      <c r="I67">
        <f t="shared" si="3"/>
        <v>7.5594176440624272E-6</v>
      </c>
      <c r="J67">
        <f t="shared" si="4"/>
        <v>-9.6239014274294434E-4</v>
      </c>
      <c r="K67">
        <f t="shared" si="7"/>
        <v>6.0027372653079086E-2</v>
      </c>
      <c r="L67">
        <f t="shared" si="8"/>
        <v>-24.433013298546577</v>
      </c>
      <c r="M67">
        <f t="shared" si="9"/>
        <v>1.5107328462697314</v>
      </c>
      <c r="N67">
        <f t="shared" si="10"/>
        <v>86.558616063041825</v>
      </c>
      <c r="O67">
        <f t="shared" si="11"/>
        <v>0</v>
      </c>
      <c r="P67">
        <f t="shared" si="5"/>
        <v>86.558616063041825</v>
      </c>
      <c r="Q67">
        <f t="shared" si="12"/>
        <v>0.16004097256279215</v>
      </c>
      <c r="W67">
        <v>62</v>
      </c>
      <c r="X67">
        <f t="shared" si="6"/>
        <v>1.2916666666666667</v>
      </c>
      <c r="Y67">
        <v>0</v>
      </c>
      <c r="Z67">
        <f t="shared" si="13"/>
        <v>7.649910675380418E-4</v>
      </c>
    </row>
    <row r="68" spans="5:26" x14ac:dyDescent="0.4">
      <c r="E68">
        <v>61.764800000000001</v>
      </c>
      <c r="F68">
        <f t="shared" si="0"/>
        <v>8.0849934137684522E-3</v>
      </c>
      <c r="G68">
        <f t="shared" si="1"/>
        <v>1.6008144281053571E-2</v>
      </c>
      <c r="H68">
        <f t="shared" si="2"/>
        <v>-8.6124351118248288E-4</v>
      </c>
      <c r="I68">
        <f t="shared" si="3"/>
        <v>8.009228143118774E-6</v>
      </c>
      <c r="J68">
        <f t="shared" si="4"/>
        <v>-9.9060731643001556E-4</v>
      </c>
      <c r="K68">
        <f t="shared" si="7"/>
        <v>6.17941149193863E-2</v>
      </c>
      <c r="L68">
        <f t="shared" si="8"/>
        <v>-24.181057676132497</v>
      </c>
      <c r="M68">
        <f t="shared" si="9"/>
        <v>1.5089628172100293</v>
      </c>
      <c r="N68">
        <f t="shared" si="10"/>
        <v>86.457200868305378</v>
      </c>
      <c r="O68">
        <f t="shared" si="11"/>
        <v>0</v>
      </c>
      <c r="P68">
        <f t="shared" si="5"/>
        <v>86.457200868305378</v>
      </c>
      <c r="Q68">
        <f t="shared" si="12"/>
        <v>0.16010734542080551</v>
      </c>
      <c r="W68">
        <v>63</v>
      </c>
      <c r="X68">
        <f t="shared" si="6"/>
        <v>1.3125</v>
      </c>
      <c r="Y68">
        <v>0</v>
      </c>
      <c r="Z68">
        <f t="shared" si="13"/>
        <v>4.4540720016378126E-4</v>
      </c>
    </row>
    <row r="69" spans="5:26" x14ac:dyDescent="0.4">
      <c r="E69">
        <v>63.575899999999997</v>
      </c>
      <c r="F69">
        <f t="shared" ref="F69:F132" si="14">2*PI()*E69/$B$7</f>
        <v>8.3220658493899716E-3</v>
      </c>
      <c r="G69">
        <f t="shared" ref="G69:G132" si="15">1+SUM(a1_*COS(F69),a2_*COS(2*F69))</f>
        <v>1.600493854496976E-2</v>
      </c>
      <c r="H69">
        <f t="shared" ref="H69:H132" si="16">SUM(a1_*SIN(F69),a2_*SIN(2*F69))</f>
        <v>-8.8652517546556134E-4</v>
      </c>
      <c r="I69">
        <f t="shared" ref="I69:I132" si="17">SUM(b0_,b1_*COS(F69),b2_*COS(2*F69))</f>
        <v>8.4858051727018657E-6</v>
      </c>
      <c r="J69">
        <f t="shared" ref="J69:J132" si="18">SUM(b1_*SIN(F69),b2_*SIN(2*F69))</f>
        <v>-1.0196517818436945E-3</v>
      </c>
      <c r="K69">
        <f t="shared" si="7"/>
        <v>6.3613266096381418E-2</v>
      </c>
      <c r="L69">
        <f t="shared" si="8"/>
        <v>-23.929046117325974</v>
      </c>
      <c r="M69">
        <f t="shared" si="9"/>
        <v>1.5071400789710543</v>
      </c>
      <c r="N69">
        <f t="shared" si="10"/>
        <v>86.352765660055013</v>
      </c>
      <c r="O69">
        <f t="shared" si="11"/>
        <v>0</v>
      </c>
      <c r="P69">
        <f t="shared" ref="P69:P132" si="19">N69+O69</f>
        <v>86.352765660055013</v>
      </c>
      <c r="Q69">
        <f t="shared" si="12"/>
        <v>0.16017768245566727</v>
      </c>
      <c r="W69">
        <v>64</v>
      </c>
      <c r="X69">
        <f t="shared" ref="X69:X132" si="20">W69/Fs*1000</f>
        <v>1.3333333333333333</v>
      </c>
      <c r="Y69">
        <v>0</v>
      </c>
      <c r="Z69">
        <f t="shared" si="13"/>
        <v>1.5782765617480268E-4</v>
      </c>
    </row>
    <row r="70" spans="5:26" x14ac:dyDescent="0.4">
      <c r="E70">
        <v>65.440100000000001</v>
      </c>
      <c r="F70">
        <f t="shared" si="14"/>
        <v>8.5660890587575603E-3</v>
      </c>
      <c r="G70">
        <f t="shared" si="15"/>
        <v>1.600154207988902E-2</v>
      </c>
      <c r="H70">
        <f t="shared" si="16"/>
        <v>-9.1255059828165147E-4</v>
      </c>
      <c r="I70">
        <f t="shared" si="17"/>
        <v>8.9907378489489931E-6</v>
      </c>
      <c r="J70">
        <f t="shared" si="18"/>
        <v>-1.049547568219866E-3</v>
      </c>
      <c r="K70">
        <f t="shared" ref="K70:K133" si="21">SQRT((I70^2+J70^2)/(G70^2+H70^2))</f>
        <v>6.5486403745985217E-2</v>
      </c>
      <c r="L70">
        <f t="shared" ref="L70:L133" si="22">20*LOG10(K70)</f>
        <v>-23.676977172996182</v>
      </c>
      <c r="M70">
        <f t="shared" ref="M70:M133" si="23">ATAN2(J70,I70)-ATAN2(H70,G70)</f>
        <v>1.505263026421235</v>
      </c>
      <c r="N70">
        <f t="shared" ref="N70:N133" si="24">DEGREES(M70)</f>
        <v>86.245218471026092</v>
      </c>
      <c r="O70">
        <f t="shared" si="11"/>
        <v>0</v>
      </c>
      <c r="P70">
        <f t="shared" si="19"/>
        <v>86.245218471026092</v>
      </c>
      <c r="Q70">
        <f t="shared" si="12"/>
        <v>0.16025222172889259</v>
      </c>
      <c r="W70">
        <v>65</v>
      </c>
      <c r="X70">
        <f t="shared" si="20"/>
        <v>1.3541666666666667</v>
      </c>
      <c r="Y70">
        <v>0</v>
      </c>
      <c r="Z70">
        <f t="shared" si="13"/>
        <v>-9.7049930889894992E-5</v>
      </c>
    </row>
    <row r="71" spans="5:26" x14ac:dyDescent="0.4">
      <c r="E71">
        <v>67.358999999999995</v>
      </c>
      <c r="F71">
        <f t="shared" si="14"/>
        <v>8.8172724813814531E-3</v>
      </c>
      <c r="G71">
        <f t="shared" si="15"/>
        <v>1.5997943457458641E-2</v>
      </c>
      <c r="H71">
        <f t="shared" si="16"/>
        <v>-9.3934241678902096E-4</v>
      </c>
      <c r="I71">
        <f t="shared" si="17"/>
        <v>9.525725362558024E-6</v>
      </c>
      <c r="J71">
        <f t="shared" si="18"/>
        <v>-1.080320305906819E-3</v>
      </c>
      <c r="K71">
        <f t="shared" si="21"/>
        <v>6.7415212846848441E-2</v>
      </c>
      <c r="L71">
        <f t="shared" si="22"/>
        <v>-23.424841799282873</v>
      </c>
      <c r="M71">
        <f t="shared" si="23"/>
        <v>1.5033299443292185</v>
      </c>
      <c r="N71">
        <f t="shared" si="24"/>
        <v>86.134461025701228</v>
      </c>
      <c r="O71">
        <f t="shared" ref="O71:O134" si="25">IF((N71-N70)&gt;180,O70-360,IF((N71-N70)&lt;(-180),O70+360,O70))</f>
        <v>0</v>
      </c>
      <c r="P71">
        <f t="shared" si="19"/>
        <v>86.134461025701228</v>
      </c>
      <c r="Q71">
        <f t="shared" ref="Q71:Q134" si="26">-(P71-P70)/((E71-E70)*360)*1000</f>
        <v>0.16033121598147218</v>
      </c>
      <c r="W71">
        <v>66</v>
      </c>
      <c r="X71">
        <f t="shared" si="20"/>
        <v>1.375</v>
      </c>
      <c r="Y71">
        <v>0</v>
      </c>
      <c r="Z71">
        <f t="shared" ref="Z71:Z134" si="27" xml:space="preserve"> b0_*Y71 + b1_*Y70 + b2_*Y69 - a1_*Z70 - a2_*Z69</f>
        <v>-3.1913866769385632E-4</v>
      </c>
    </row>
    <row r="72" spans="5:26" x14ac:dyDescent="0.4">
      <c r="E72">
        <v>69.334100000000007</v>
      </c>
      <c r="F72">
        <f t="shared" si="14"/>
        <v>9.0758124668025037E-3</v>
      </c>
      <c r="G72">
        <f t="shared" si="15"/>
        <v>1.5994130850068289E-2</v>
      </c>
      <c r="H72">
        <f t="shared" si="16"/>
        <v>-9.6692190127448466E-4</v>
      </c>
      <c r="I72">
        <f t="shared" si="17"/>
        <v>1.0092526288738024E-5</v>
      </c>
      <c r="J72">
        <f t="shared" si="18"/>
        <v>-1.1119940187999226E-3</v>
      </c>
      <c r="K72">
        <f t="shared" si="21"/>
        <v>6.940128539087552E-2</v>
      </c>
      <c r="L72">
        <f t="shared" si="22"/>
        <v>-23.172649716841033</v>
      </c>
      <c r="M72">
        <f t="shared" si="23"/>
        <v>1.501339207977255</v>
      </c>
      <c r="N72">
        <f t="shared" si="24"/>
        <v>86.020400234610449</v>
      </c>
      <c r="O72">
        <f t="shared" si="25"/>
        <v>0</v>
      </c>
      <c r="P72">
        <f t="shared" si="19"/>
        <v>86.020400234610449</v>
      </c>
      <c r="Q72">
        <f t="shared" si="26"/>
        <v>0.16041493129852533</v>
      </c>
      <c r="W72">
        <v>67</v>
      </c>
      <c r="X72">
        <f t="shared" si="20"/>
        <v>1.3958333333333333</v>
      </c>
      <c r="Y72">
        <v>0</v>
      </c>
      <c r="Z72">
        <f t="shared" si="27"/>
        <v>-5.088889630724319E-4</v>
      </c>
    </row>
    <row r="73" spans="5:26" x14ac:dyDescent="0.4">
      <c r="E73">
        <v>71.367099999999994</v>
      </c>
      <c r="F73">
        <f t="shared" si="14"/>
        <v>9.3419315445003384E-3</v>
      </c>
      <c r="G73">
        <f t="shared" si="15"/>
        <v>1.5990091429837539E-2</v>
      </c>
      <c r="H73">
        <f t="shared" si="16"/>
        <v>-9.9531314652540753E-4</v>
      </c>
      <c r="I73">
        <f t="shared" si="17"/>
        <v>1.0693047940185663E-5</v>
      </c>
      <c r="J73">
        <f t="shared" si="18"/>
        <v>-1.1445959350768228E-3</v>
      </c>
      <c r="K73">
        <f t="shared" si="21"/>
        <v>7.1446422633998877E-2</v>
      </c>
      <c r="L73">
        <f t="shared" si="22"/>
        <v>-22.920390234369666</v>
      </c>
      <c r="M73">
        <f t="shared" si="23"/>
        <v>1.4992889799786859</v>
      </c>
      <c r="N73">
        <f t="shared" si="24"/>
        <v>85.902930823252888</v>
      </c>
      <c r="O73">
        <f t="shared" si="25"/>
        <v>0</v>
      </c>
      <c r="P73">
        <f t="shared" si="19"/>
        <v>85.902930823252888</v>
      </c>
      <c r="Q73">
        <f t="shared" si="26"/>
        <v>0.16050364999393604</v>
      </c>
      <c r="W73">
        <v>68</v>
      </c>
      <c r="X73">
        <f t="shared" si="20"/>
        <v>1.4166666666666667</v>
      </c>
      <c r="Y73">
        <v>0</v>
      </c>
      <c r="Z73">
        <f t="shared" si="27"/>
        <v>-6.6721545817154744E-4</v>
      </c>
    </row>
    <row r="74" spans="5:26" x14ac:dyDescent="0.4">
      <c r="E74">
        <v>73.459800000000001</v>
      </c>
      <c r="F74">
        <f t="shared" si="14"/>
        <v>9.6158653339239782E-3</v>
      </c>
      <c r="G74">
        <f t="shared" si="15"/>
        <v>1.5985811492937874E-2</v>
      </c>
      <c r="H74">
        <f t="shared" si="16"/>
        <v>-1.024541679269797E-3</v>
      </c>
      <c r="I74">
        <f t="shared" si="17"/>
        <v>1.1329327889629537E-5</v>
      </c>
      <c r="J74">
        <f t="shared" si="18"/>
        <v>-1.1781548831853697E-3</v>
      </c>
      <c r="K74">
        <f t="shared" si="21"/>
        <v>7.3552535511116554E-2</v>
      </c>
      <c r="L74">
        <f t="shared" si="22"/>
        <v>-22.668047032622461</v>
      </c>
      <c r="M74">
        <f t="shared" si="23"/>
        <v>1.4971773097387453</v>
      </c>
      <c r="N74">
        <f t="shared" si="24"/>
        <v>85.781941030780914</v>
      </c>
      <c r="O74">
        <f t="shared" si="25"/>
        <v>0</v>
      </c>
      <c r="P74">
        <f t="shared" si="19"/>
        <v>85.781941030780914</v>
      </c>
      <c r="Q74">
        <f t="shared" si="26"/>
        <v>0.16059767614402129</v>
      </c>
      <c r="W74">
        <v>69</v>
      </c>
      <c r="X74">
        <f t="shared" si="20"/>
        <v>1.4375</v>
      </c>
      <c r="Y74">
        <v>0</v>
      </c>
      <c r="Z74">
        <f t="shared" si="27"/>
        <v>-7.9542545329392019E-4</v>
      </c>
    </row>
    <row r="75" spans="5:26" x14ac:dyDescent="0.4">
      <c r="E75">
        <v>75.613799999999998</v>
      </c>
      <c r="F75">
        <f t="shared" si="14"/>
        <v>9.8978232745836631E-3</v>
      </c>
      <c r="G75">
        <f t="shared" si="15"/>
        <v>1.598127704170238E-2</v>
      </c>
      <c r="H75">
        <f t="shared" si="16"/>
        <v>-1.0546302710584543E-3</v>
      </c>
      <c r="I75">
        <f t="shared" si="17"/>
        <v>1.200344743448184E-5</v>
      </c>
      <c r="J75">
        <f t="shared" si="18"/>
        <v>-1.2126964807041799E-3</v>
      </c>
      <c r="K75">
        <f t="shared" si="21"/>
        <v>7.5721343463694968E-2</v>
      </c>
      <c r="L75">
        <f t="shared" si="22"/>
        <v>-22.415633785952082</v>
      </c>
      <c r="M75">
        <f t="shared" si="23"/>
        <v>1.4950024351341797</v>
      </c>
      <c r="N75">
        <f t="shared" si="24"/>
        <v>85.657329894969124</v>
      </c>
      <c r="O75">
        <f t="shared" si="25"/>
        <v>0</v>
      </c>
      <c r="P75">
        <f t="shared" si="19"/>
        <v>85.657329894969124</v>
      </c>
      <c r="Q75">
        <f t="shared" si="26"/>
        <v>0.16069732772592368</v>
      </c>
      <c r="W75">
        <v>70</v>
      </c>
      <c r="X75">
        <f t="shared" si="20"/>
        <v>1.4583333333333335</v>
      </c>
      <c r="Y75">
        <v>0</v>
      </c>
      <c r="Z75">
        <f t="shared" si="27"/>
        <v>-8.9514979767128789E-4</v>
      </c>
    </row>
    <row r="76" spans="5:26" x14ac:dyDescent="0.4">
      <c r="E76">
        <v>77.831000000000003</v>
      </c>
      <c r="F76">
        <f t="shared" si="14"/>
        <v>1.0188054075897799E-2</v>
      </c>
      <c r="G76">
        <f t="shared" si="15"/>
        <v>1.5976472717429746E-2</v>
      </c>
      <c r="H76">
        <f t="shared" si="16"/>
        <v>-1.0856059252615305E-3</v>
      </c>
      <c r="I76">
        <f t="shared" si="17"/>
        <v>1.271769025799202E-5</v>
      </c>
      <c r="J76">
        <f t="shared" si="18"/>
        <v>-1.2482511521038401E-3</v>
      </c>
      <c r="K76">
        <f t="shared" si="21"/>
        <v>7.7954878546038997E-2</v>
      </c>
      <c r="L76">
        <f t="shared" si="22"/>
        <v>-22.163134015063694</v>
      </c>
      <c r="M76">
        <f t="shared" si="23"/>
        <v>1.4927622767321986</v>
      </c>
      <c r="N76">
        <f t="shared" si="24"/>
        <v>85.528978273094836</v>
      </c>
      <c r="O76">
        <f t="shared" si="25"/>
        <v>0</v>
      </c>
      <c r="P76">
        <f t="shared" si="19"/>
        <v>85.528978273094836</v>
      </c>
      <c r="Q76">
        <f t="shared" si="26"/>
        <v>0.16080294199176037</v>
      </c>
      <c r="W76">
        <v>71</v>
      </c>
      <c r="X76">
        <f t="shared" si="20"/>
        <v>1.4791666666666665</v>
      </c>
      <c r="Y76">
        <v>0</v>
      </c>
      <c r="Z76">
        <f t="shared" si="27"/>
        <v>-9.6827705043133784E-4</v>
      </c>
    </row>
    <row r="77" spans="5:26" x14ac:dyDescent="0.4">
      <c r="E77">
        <v>80.113200000000006</v>
      </c>
      <c r="F77">
        <f t="shared" si="14"/>
        <v>1.0486793357315409E-2</v>
      </c>
      <c r="G77">
        <f t="shared" si="15"/>
        <v>1.5971382580789228E-2</v>
      </c>
      <c r="H77">
        <f t="shared" si="16"/>
        <v>-1.1174942938776238E-3</v>
      </c>
      <c r="I77">
        <f t="shared" si="17"/>
        <v>1.3474426415506502E-5</v>
      </c>
      <c r="J77">
        <f t="shared" si="18"/>
        <v>-1.2848477139292124E-3</v>
      </c>
      <c r="K77">
        <f t="shared" si="21"/>
        <v>8.0255083766757995E-2</v>
      </c>
      <c r="L77">
        <f t="shared" si="22"/>
        <v>-21.910548952438006</v>
      </c>
      <c r="M77">
        <f t="shared" si="23"/>
        <v>1.4904548401565816</v>
      </c>
      <c r="N77">
        <f t="shared" si="24"/>
        <v>85.396771895817849</v>
      </c>
      <c r="O77">
        <f t="shared" si="25"/>
        <v>0</v>
      </c>
      <c r="P77">
        <f t="shared" si="19"/>
        <v>85.396771895817849</v>
      </c>
      <c r="Q77">
        <f t="shared" si="26"/>
        <v>0.16091487901170703</v>
      </c>
      <c r="W77">
        <v>72</v>
      </c>
      <c r="X77">
        <f t="shared" si="20"/>
        <v>1.5</v>
      </c>
      <c r="Y77">
        <v>0</v>
      </c>
      <c r="Z77">
        <f t="shared" si="27"/>
        <v>-1.0168915694492423E-3</v>
      </c>
    </row>
    <row r="78" spans="5:26" x14ac:dyDescent="0.4">
      <c r="E78">
        <v>82.462299999999999</v>
      </c>
      <c r="F78">
        <f t="shared" si="14"/>
        <v>1.0794289828254899E-2</v>
      </c>
      <c r="G78">
        <f t="shared" si="15"/>
        <v>1.5965989644877276E-2</v>
      </c>
      <c r="H78">
        <f t="shared" si="16"/>
        <v>-1.1503224753571205E-3</v>
      </c>
      <c r="I78">
        <f t="shared" si="17"/>
        <v>1.4276181760107531E-5</v>
      </c>
      <c r="J78">
        <f t="shared" si="18"/>
        <v>-1.3225165816164973E-3</v>
      </c>
      <c r="K78">
        <f t="shared" si="21"/>
        <v>8.2624015498405645E-2</v>
      </c>
      <c r="L78">
        <f t="shared" si="22"/>
        <v>-21.657874045716298</v>
      </c>
      <c r="M78">
        <f t="shared" si="23"/>
        <v>1.4880780127079494</v>
      </c>
      <c r="N78">
        <f t="shared" si="24"/>
        <v>85.260589714380387</v>
      </c>
      <c r="O78">
        <f t="shared" si="25"/>
        <v>0</v>
      </c>
      <c r="P78">
        <f t="shared" si="19"/>
        <v>85.260589714380387</v>
      </c>
      <c r="Q78">
        <f t="shared" si="26"/>
        <v>0.16103351808193989</v>
      </c>
      <c r="W78">
        <v>73</v>
      </c>
      <c r="X78">
        <f t="shared" si="20"/>
        <v>1.5208333333333333</v>
      </c>
      <c r="Y78">
        <v>0</v>
      </c>
      <c r="Z78">
        <f t="shared" si="27"/>
        <v>-1.0432160412200324E-3</v>
      </c>
    </row>
    <row r="79" spans="5:26" x14ac:dyDescent="0.4">
      <c r="E79">
        <v>84.880300000000005</v>
      </c>
      <c r="F79">
        <f t="shared" si="14"/>
        <v>1.1110805288104073E-2</v>
      </c>
      <c r="G79">
        <f t="shared" si="15"/>
        <v>1.5960275807689328E-2</v>
      </c>
      <c r="H79">
        <f t="shared" si="16"/>
        <v>-1.1841190196624184E-3</v>
      </c>
      <c r="I79">
        <f t="shared" si="17"/>
        <v>1.5125647989694402E-5</v>
      </c>
      <c r="J79">
        <f t="shared" si="18"/>
        <v>-1.3612897690124122E-3</v>
      </c>
      <c r="K79">
        <f t="shared" si="21"/>
        <v>8.5063844760960253E-2</v>
      </c>
      <c r="L79">
        <f t="shared" si="22"/>
        <v>-21.40509983410147</v>
      </c>
      <c r="M79">
        <f t="shared" si="23"/>
        <v>1.4856295615783384</v>
      </c>
      <c r="N79">
        <f t="shared" si="24"/>
        <v>85.120303798309635</v>
      </c>
      <c r="O79">
        <f t="shared" si="25"/>
        <v>0</v>
      </c>
      <c r="P79">
        <f t="shared" si="19"/>
        <v>85.120303798309635</v>
      </c>
      <c r="Q79">
        <f t="shared" si="26"/>
        <v>0.16115926393570418</v>
      </c>
      <c r="W79">
        <v>74</v>
      </c>
      <c r="X79">
        <f t="shared" si="20"/>
        <v>1.5416666666666667</v>
      </c>
      <c r="Y79">
        <v>0</v>
      </c>
      <c r="Z79">
        <f t="shared" si="27"/>
        <v>-1.0495588306819376E-3</v>
      </c>
    </row>
    <row r="80" spans="5:26" x14ac:dyDescent="0.4">
      <c r="E80">
        <v>87.369200000000006</v>
      </c>
      <c r="F80">
        <f t="shared" si="14"/>
        <v>1.1436601536250724E-2</v>
      </c>
      <c r="G80">
        <f t="shared" si="15"/>
        <v>1.5954222027442011E-2</v>
      </c>
      <c r="H80">
        <f t="shared" si="16"/>
        <v>-1.2189125357394935E-3</v>
      </c>
      <c r="I80">
        <f t="shared" si="17"/>
        <v>1.6025656590673565E-5</v>
      </c>
      <c r="J80">
        <f t="shared" si="18"/>
        <v>-1.4011992843590995E-3</v>
      </c>
      <c r="K80">
        <f t="shared" si="21"/>
        <v>8.7576757629162116E-2</v>
      </c>
      <c r="L80">
        <f t="shared" si="22"/>
        <v>-21.152222756257597</v>
      </c>
      <c r="M80">
        <f t="shared" si="23"/>
        <v>1.4831072332791657</v>
      </c>
      <c r="N80">
        <f t="shared" si="24"/>
        <v>84.975785032220628</v>
      </c>
      <c r="O80">
        <f t="shared" si="25"/>
        <v>0</v>
      </c>
      <c r="P80">
        <f t="shared" si="19"/>
        <v>84.975785032220628</v>
      </c>
      <c r="Q80">
        <f t="shared" si="26"/>
        <v>0.16129254566833071</v>
      </c>
      <c r="W80">
        <v>75</v>
      </c>
      <c r="X80">
        <f t="shared" si="20"/>
        <v>1.5625</v>
      </c>
      <c r="Y80">
        <v>0</v>
      </c>
      <c r="Z80">
        <f t="shared" si="27"/>
        <v>-1.0382664060725327E-3</v>
      </c>
    </row>
    <row r="81" spans="5:26" x14ac:dyDescent="0.4">
      <c r="E81">
        <v>89.931100000000001</v>
      </c>
      <c r="F81">
        <f t="shared" si="14"/>
        <v>1.1771953462052044E-2</v>
      </c>
      <c r="G81">
        <f t="shared" si="15"/>
        <v>1.5947808029250332E-2</v>
      </c>
      <c r="H81">
        <f t="shared" si="16"/>
        <v>-1.2547330946110838E-3</v>
      </c>
      <c r="I81">
        <f t="shared" si="17"/>
        <v>1.6979222455616727E-5</v>
      </c>
      <c r="J81">
        <f t="shared" si="18"/>
        <v>-1.4422787333053318E-3</v>
      </c>
      <c r="K81">
        <f t="shared" si="21"/>
        <v>9.0165057494773979E-2</v>
      </c>
      <c r="L81">
        <f t="shared" si="22"/>
        <v>-20.899234720855997</v>
      </c>
      <c r="M81">
        <f t="shared" si="23"/>
        <v>1.4805086504722271</v>
      </c>
      <c r="N81">
        <f t="shared" si="24"/>
        <v>84.826897204667787</v>
      </c>
      <c r="O81">
        <f t="shared" si="25"/>
        <v>0</v>
      </c>
      <c r="P81">
        <f t="shared" si="19"/>
        <v>84.826897204667787</v>
      </c>
      <c r="Q81">
        <f t="shared" si="26"/>
        <v>0.16143381816538185</v>
      </c>
      <c r="W81">
        <v>76</v>
      </c>
      <c r="X81">
        <f t="shared" si="20"/>
        <v>1.5833333333333333</v>
      </c>
      <c r="Y81">
        <v>0</v>
      </c>
      <c r="Z81">
        <f t="shared" si="27"/>
        <v>-1.011680981129197E-3</v>
      </c>
    </row>
    <row r="82" spans="5:26" x14ac:dyDescent="0.4">
      <c r="E82">
        <v>92.568100000000001</v>
      </c>
      <c r="F82">
        <f t="shared" si="14"/>
        <v>1.2117135954865221E-2</v>
      </c>
      <c r="G82">
        <f t="shared" si="15"/>
        <v>1.5941012488864814E-2</v>
      </c>
      <c r="H82">
        <f t="shared" si="16"/>
        <v>-1.2916108372560929E-3</v>
      </c>
      <c r="I82">
        <f t="shared" si="17"/>
        <v>1.798951657770026E-5</v>
      </c>
      <c r="J82">
        <f t="shared" si="18"/>
        <v>-1.4845617148526614E-3</v>
      </c>
      <c r="K82">
        <f t="shared" si="21"/>
        <v>9.2831065569635871E-2</v>
      </c>
      <c r="L82">
        <f t="shared" si="22"/>
        <v>-20.646133288605416</v>
      </c>
      <c r="M82">
        <f t="shared" si="23"/>
        <v>1.4778314112435831</v>
      </c>
      <c r="N82">
        <f t="shared" si="24"/>
        <v>84.673502696119627</v>
      </c>
      <c r="O82">
        <f t="shared" si="25"/>
        <v>0</v>
      </c>
      <c r="P82">
        <f t="shared" si="19"/>
        <v>84.673502696119627</v>
      </c>
      <c r="Q82">
        <f t="shared" si="26"/>
        <v>0.1615835635488144</v>
      </c>
      <c r="W82">
        <v>77</v>
      </c>
      <c r="X82">
        <f t="shared" si="20"/>
        <v>1.6041666666666667</v>
      </c>
      <c r="Y82">
        <v>0</v>
      </c>
      <c r="Z82">
        <f t="shared" si="27"/>
        <v>-9.7210341570693826E-4</v>
      </c>
    </row>
    <row r="83" spans="5:26" x14ac:dyDescent="0.4">
      <c r="E83">
        <v>95.282399999999996</v>
      </c>
      <c r="F83">
        <f t="shared" si="14"/>
        <v>1.2472436994016836E-2</v>
      </c>
      <c r="G83">
        <f t="shared" si="15"/>
        <v>1.5933812719842844E-2</v>
      </c>
      <c r="H83">
        <f t="shared" si="16"/>
        <v>-1.3295773791469935E-3</v>
      </c>
      <c r="I83">
        <f t="shared" si="17"/>
        <v>1.9059912571256499E-5</v>
      </c>
      <c r="J83">
        <f t="shared" si="18"/>
        <v>-1.5280834242293823E-3</v>
      </c>
      <c r="K83">
        <f t="shared" si="21"/>
        <v>9.5577223508720874E-2</v>
      </c>
      <c r="L83">
        <f t="shared" si="22"/>
        <v>-20.392911795274095</v>
      </c>
      <c r="M83">
        <f t="shared" si="23"/>
        <v>1.4750729854183837</v>
      </c>
      <c r="N83">
        <f t="shared" si="24"/>
        <v>84.51545653823581</v>
      </c>
      <c r="O83">
        <f t="shared" si="25"/>
        <v>0</v>
      </c>
      <c r="P83">
        <f t="shared" si="19"/>
        <v>84.51545653823581</v>
      </c>
      <c r="Q83">
        <f t="shared" si="26"/>
        <v>0.16174229275792115</v>
      </c>
      <c r="W83">
        <v>78</v>
      </c>
      <c r="X83">
        <f t="shared" si="20"/>
        <v>1.625</v>
      </c>
      <c r="Y83">
        <v>0</v>
      </c>
      <c r="Z83">
        <f t="shared" si="27"/>
        <v>-9.2176132639316673E-4</v>
      </c>
    </row>
    <row r="84" spans="5:26" x14ac:dyDescent="0.4">
      <c r="E84">
        <v>98.076300000000003</v>
      </c>
      <c r="F84">
        <f t="shared" si="14"/>
        <v>1.283815764880286E-2</v>
      </c>
      <c r="G84">
        <f t="shared" si="15"/>
        <v>1.5926184589140746E-2</v>
      </c>
      <c r="H84">
        <f t="shared" si="16"/>
        <v>-1.3686658178452028E-3</v>
      </c>
      <c r="I84">
        <f t="shared" si="17"/>
        <v>2.0193999234308091E-5</v>
      </c>
      <c r="J84">
        <f t="shared" si="18"/>
        <v>-1.572880652168794E-3</v>
      </c>
      <c r="K84">
        <f t="shared" si="21"/>
        <v>9.8406095320049014E-2</v>
      </c>
      <c r="L84">
        <f t="shared" si="22"/>
        <v>-20.139560006601272</v>
      </c>
      <c r="M84">
        <f t="shared" si="23"/>
        <v>1.4722307118601565</v>
      </c>
      <c r="N84">
        <f t="shared" si="24"/>
        <v>84.352606259127754</v>
      </c>
      <c r="O84">
        <f t="shared" si="25"/>
        <v>0</v>
      </c>
      <c r="P84">
        <f t="shared" si="19"/>
        <v>84.352606259127754</v>
      </c>
      <c r="Q84">
        <f t="shared" si="26"/>
        <v>0.1619105502742641</v>
      </c>
      <c r="W84">
        <v>79</v>
      </c>
      <c r="X84">
        <f t="shared" si="20"/>
        <v>1.6458333333333333</v>
      </c>
      <c r="Y84">
        <v>0</v>
      </c>
      <c r="Z84">
        <f t="shared" si="27"/>
        <v>-8.6278228094886094E-4</v>
      </c>
    </row>
    <row r="85" spans="5:26" x14ac:dyDescent="0.4">
      <c r="E85">
        <v>100.9522</v>
      </c>
      <c r="F85">
        <f t="shared" si="14"/>
        <v>1.3214612078488647E-2</v>
      </c>
      <c r="G85">
        <f t="shared" si="15"/>
        <v>1.5918102428029268E-2</v>
      </c>
      <c r="H85">
        <f t="shared" si="16"/>
        <v>-1.408910741302824E-3</v>
      </c>
      <c r="I85">
        <f t="shared" si="17"/>
        <v>2.1395593808704039E-5</v>
      </c>
      <c r="J85">
        <f t="shared" si="18"/>
        <v>-1.6189917841203324E-3</v>
      </c>
      <c r="K85">
        <f t="shared" si="21"/>
        <v>0.10132036944794254</v>
      </c>
      <c r="L85">
        <f t="shared" si="22"/>
        <v>-19.886064705914382</v>
      </c>
      <c r="M85">
        <f t="shared" si="23"/>
        <v>1.4693017955137981</v>
      </c>
      <c r="N85">
        <f t="shared" si="24"/>
        <v>84.184791713934544</v>
      </c>
      <c r="O85">
        <f t="shared" si="25"/>
        <v>0</v>
      </c>
      <c r="P85">
        <f t="shared" si="19"/>
        <v>84.184791713934544</v>
      </c>
      <c r="Q85">
        <f t="shared" si="26"/>
        <v>0.16208891631335651</v>
      </c>
      <c r="W85">
        <v>80</v>
      </c>
      <c r="X85">
        <f t="shared" si="20"/>
        <v>1.6666666666666667</v>
      </c>
      <c r="Y85">
        <v>0</v>
      </c>
      <c r="Z85">
        <f t="shared" si="27"/>
        <v>-7.9717188420866186E-4</v>
      </c>
    </row>
    <row r="86" spans="5:26" x14ac:dyDescent="0.4">
      <c r="E86">
        <v>103.9123</v>
      </c>
      <c r="F86">
        <f t="shared" si="14"/>
        <v>1.3602088262400776E-2</v>
      </c>
      <c r="G86">
        <f t="shared" si="15"/>
        <v>1.5909539818443452E-2</v>
      </c>
      <c r="H86">
        <f t="shared" si="16"/>
        <v>-1.4503440372269048E-3</v>
      </c>
      <c r="I86">
        <f t="shared" si="17"/>
        <v>2.2668625088248517E-5</v>
      </c>
      <c r="J86">
        <f t="shared" si="18"/>
        <v>-1.6664519894443346E-3</v>
      </c>
      <c r="K86">
        <f t="shared" si="21"/>
        <v>0.1043225566433231</v>
      </c>
      <c r="L86">
        <f t="shared" si="22"/>
        <v>-19.632435563669148</v>
      </c>
      <c r="M86">
        <f t="shared" si="23"/>
        <v>1.466283610239653</v>
      </c>
      <c r="N86">
        <f t="shared" si="24"/>
        <v>84.011862435937502</v>
      </c>
      <c r="O86">
        <f t="shared" si="25"/>
        <v>0</v>
      </c>
      <c r="P86">
        <f t="shared" si="19"/>
        <v>84.011862435937502</v>
      </c>
      <c r="Q86">
        <f t="shared" si="26"/>
        <v>0.16227799923899186</v>
      </c>
      <c r="W86">
        <v>81</v>
      </c>
      <c r="X86">
        <f t="shared" si="20"/>
        <v>1.6875</v>
      </c>
      <c r="Y86">
        <v>0</v>
      </c>
      <c r="Z86">
        <f t="shared" si="27"/>
        <v>-7.2679650807642125E-4</v>
      </c>
    </row>
    <row r="87" spans="5:26" x14ac:dyDescent="0.4">
      <c r="E87">
        <v>106.9593</v>
      </c>
      <c r="F87">
        <f t="shared" si="14"/>
        <v>1.4000939629712782E-2</v>
      </c>
      <c r="G87">
        <f t="shared" si="15"/>
        <v>1.5900467508545346E-2</v>
      </c>
      <c r="H87">
        <f t="shared" si="16"/>
        <v>-1.4930046993337567E-3</v>
      </c>
      <c r="I87">
        <f t="shared" si="17"/>
        <v>2.4017443337145949E-5</v>
      </c>
      <c r="J87">
        <f t="shared" si="18"/>
        <v>-1.7153044439536371E-3</v>
      </c>
      <c r="K87">
        <f t="shared" si="21"/>
        <v>0.10741570194594054</v>
      </c>
      <c r="L87">
        <f t="shared" si="22"/>
        <v>-19.378644583151036</v>
      </c>
      <c r="M87">
        <f t="shared" si="23"/>
        <v>1.4631729821414285</v>
      </c>
      <c r="N87">
        <f t="shared" si="24"/>
        <v>83.833636574274436</v>
      </c>
      <c r="O87">
        <f t="shared" si="25"/>
        <v>0</v>
      </c>
      <c r="P87">
        <f t="shared" si="19"/>
        <v>83.833636574274436</v>
      </c>
      <c r="Q87">
        <f t="shared" si="26"/>
        <v>0.16247845026352498</v>
      </c>
      <c r="W87">
        <v>82</v>
      </c>
      <c r="X87">
        <f t="shared" si="20"/>
        <v>1.7083333333333335</v>
      </c>
      <c r="Y87">
        <v>0</v>
      </c>
      <c r="Z87">
        <f t="shared" si="27"/>
        <v>-6.5337037396850234E-4</v>
      </c>
    </row>
    <row r="88" spans="5:26" x14ac:dyDescent="0.4">
      <c r="E88">
        <v>110.0956</v>
      </c>
      <c r="F88">
        <f t="shared" si="14"/>
        <v>1.4411480339690018E-2</v>
      </c>
      <c r="G88">
        <f t="shared" si="15"/>
        <v>1.5890855625924627E-2</v>
      </c>
      <c r="H88">
        <f t="shared" si="16"/>
        <v>-1.5369276400413641E-3</v>
      </c>
      <c r="I88">
        <f t="shared" si="17"/>
        <v>2.5446491268392435E-5</v>
      </c>
      <c r="J88">
        <f t="shared" si="18"/>
        <v>-1.7655875022664026E-3</v>
      </c>
      <c r="K88">
        <f t="shared" si="21"/>
        <v>0.11060257592484526</v>
      </c>
      <c r="L88">
        <f t="shared" si="22"/>
        <v>-19.124695164619418</v>
      </c>
      <c r="M88">
        <f t="shared" si="23"/>
        <v>1.4599670015002091</v>
      </c>
      <c r="N88">
        <f t="shared" si="24"/>
        <v>83.649947414331905</v>
      </c>
      <c r="O88">
        <f t="shared" si="25"/>
        <v>0</v>
      </c>
      <c r="P88">
        <f t="shared" si="19"/>
        <v>83.649947414331905</v>
      </c>
      <c r="Q88">
        <f t="shared" si="26"/>
        <v>0.16269096276090642</v>
      </c>
      <c r="W88">
        <v>83</v>
      </c>
      <c r="X88">
        <f t="shared" si="20"/>
        <v>1.7291666666666665</v>
      </c>
      <c r="Y88">
        <v>0</v>
      </c>
      <c r="Z88">
        <f t="shared" si="27"/>
        <v>-5.7844666188348859E-4</v>
      </c>
    </row>
    <row r="89" spans="5:26" x14ac:dyDescent="0.4">
      <c r="E89">
        <v>113.32389999999999</v>
      </c>
      <c r="F89">
        <f t="shared" si="14"/>
        <v>1.4834063821506014E-2</v>
      </c>
      <c r="G89">
        <f t="shared" si="15"/>
        <v>1.588067182727948E-2</v>
      </c>
      <c r="H89">
        <f t="shared" si="16"/>
        <v>-1.5821521006483749E-3</v>
      </c>
      <c r="I89">
        <f t="shared" si="17"/>
        <v>2.6960579161676435E-5</v>
      </c>
      <c r="J89">
        <f t="shared" si="18"/>
        <v>-1.817344316669645E-3</v>
      </c>
      <c r="K89">
        <f t="shared" si="21"/>
        <v>0.11388628614736938</v>
      </c>
      <c r="L89">
        <f t="shared" si="22"/>
        <v>-18.870571384809871</v>
      </c>
      <c r="M89">
        <f t="shared" si="23"/>
        <v>1.4566624067582801</v>
      </c>
      <c r="N89">
        <f t="shared" si="24"/>
        <v>83.460608082618251</v>
      </c>
      <c r="O89">
        <f t="shared" si="25"/>
        <v>0</v>
      </c>
      <c r="P89">
        <f t="shared" si="19"/>
        <v>83.460608082618251</v>
      </c>
      <c r="Q89">
        <f t="shared" si="26"/>
        <v>0.16291626803379042</v>
      </c>
      <c r="W89">
        <v>84</v>
      </c>
      <c r="X89">
        <f t="shared" si="20"/>
        <v>1.75</v>
      </c>
      <c r="Y89">
        <v>0</v>
      </c>
      <c r="Z89">
        <f t="shared" si="27"/>
        <v>-5.0341229552393742E-4</v>
      </c>
    </row>
    <row r="90" spans="5:26" x14ac:dyDescent="0.4">
      <c r="E90">
        <v>116.6468</v>
      </c>
      <c r="F90">
        <f t="shared" si="14"/>
        <v>1.526903041436491E-2</v>
      </c>
      <c r="G90">
        <f t="shared" si="15"/>
        <v>1.5869882414345282E-2</v>
      </c>
      <c r="H90">
        <f t="shared" si="16"/>
        <v>-1.6287160617717879E-3</v>
      </c>
      <c r="I90">
        <f t="shared" si="17"/>
        <v>2.8564718980328418E-5</v>
      </c>
      <c r="J90">
        <f t="shared" si="18"/>
        <v>-1.8706164229067995E-3</v>
      </c>
      <c r="K90">
        <f t="shared" si="21"/>
        <v>0.11726987377669988</v>
      </c>
      <c r="L90">
        <f t="shared" si="22"/>
        <v>-18.616270846004571</v>
      </c>
      <c r="M90">
        <f t="shared" si="23"/>
        <v>1.4532559889702599</v>
      </c>
      <c r="N90">
        <f t="shared" si="24"/>
        <v>83.265434720106413</v>
      </c>
      <c r="O90">
        <f t="shared" si="25"/>
        <v>0</v>
      </c>
      <c r="P90">
        <f t="shared" si="19"/>
        <v>83.265434720106413</v>
      </c>
      <c r="Q90">
        <f t="shared" si="26"/>
        <v>0.16315514436171691</v>
      </c>
      <c r="W90">
        <v>85</v>
      </c>
      <c r="X90">
        <f t="shared" si="20"/>
        <v>1.7708333333333333</v>
      </c>
      <c r="Y90">
        <v>0</v>
      </c>
      <c r="Z90">
        <f t="shared" si="27"/>
        <v>-4.2948603680671032E-4</v>
      </c>
    </row>
    <row r="91" spans="5:26" x14ac:dyDescent="0.4">
      <c r="E91">
        <v>120.0672</v>
      </c>
      <c r="F91">
        <f t="shared" si="14"/>
        <v>1.5716759727379015E-2</v>
      </c>
      <c r="G91">
        <f t="shared" si="15"/>
        <v>1.5858450955252623E-2</v>
      </c>
      <c r="H91">
        <f t="shared" si="16"/>
        <v>-1.6766618603823759E-3</v>
      </c>
      <c r="I91">
        <f t="shared" si="17"/>
        <v>3.0264329373537457E-5</v>
      </c>
      <c r="J91">
        <f t="shared" si="18"/>
        <v>-1.9254501517794531E-3</v>
      </c>
      <c r="K91">
        <f t="shared" si="21"/>
        <v>0.12075672377530657</v>
      </c>
      <c r="L91">
        <f t="shared" si="22"/>
        <v>-18.36177356478521</v>
      </c>
      <c r="M91">
        <f t="shared" si="23"/>
        <v>1.4497441774650235</v>
      </c>
      <c r="N91">
        <f t="shared" si="24"/>
        <v>83.064222742410877</v>
      </c>
      <c r="O91">
        <f t="shared" si="25"/>
        <v>0</v>
      </c>
      <c r="P91">
        <f t="shared" si="19"/>
        <v>83.064222742410877</v>
      </c>
      <c r="Q91">
        <f t="shared" si="26"/>
        <v>0.16340842014541496</v>
      </c>
      <c r="W91">
        <v>86</v>
      </c>
      <c r="X91">
        <f t="shared" si="20"/>
        <v>1.7916666666666667</v>
      </c>
      <c r="Y91">
        <v>0</v>
      </c>
      <c r="Z91">
        <f t="shared" si="27"/>
        <v>-3.5771951487004671E-4</v>
      </c>
    </row>
    <row r="92" spans="5:26" x14ac:dyDescent="0.4">
      <c r="E92">
        <v>123.5878</v>
      </c>
      <c r="F92">
        <f t="shared" si="14"/>
        <v>1.6177605189721861E-2</v>
      </c>
      <c r="G92">
        <f t="shared" si="15"/>
        <v>1.5846339810450027E-2</v>
      </c>
      <c r="H92">
        <f t="shared" si="16"/>
        <v>-1.7260291967305039E-3</v>
      </c>
      <c r="I92">
        <f t="shared" si="17"/>
        <v>3.2065008840120868E-5</v>
      </c>
      <c r="J92">
        <f t="shared" si="18"/>
        <v>-1.981888611963425E-3</v>
      </c>
      <c r="K92">
        <f t="shared" si="21"/>
        <v>0.12435005906573918</v>
      </c>
      <c r="L92">
        <f t="shared" si="22"/>
        <v>-18.107080082119985</v>
      </c>
      <c r="M92">
        <f t="shared" si="23"/>
        <v>1.4461235475305747</v>
      </c>
      <c r="N92">
        <f t="shared" si="24"/>
        <v>82.856775927988238</v>
      </c>
      <c r="O92">
        <f t="shared" si="25"/>
        <v>0</v>
      </c>
      <c r="P92">
        <f t="shared" si="19"/>
        <v>82.856775927988238</v>
      </c>
      <c r="Q92">
        <f t="shared" si="26"/>
        <v>0.16367697300857698</v>
      </c>
      <c r="W92">
        <v>87</v>
      </c>
      <c r="X92">
        <f t="shared" si="20"/>
        <v>1.8125</v>
      </c>
      <c r="Y92">
        <v>0</v>
      </c>
      <c r="Z92">
        <f t="shared" si="27"/>
        <v>-2.8900081348692743E-4</v>
      </c>
    </row>
    <row r="93" spans="5:26" x14ac:dyDescent="0.4">
      <c r="E93">
        <v>127.21169999999999</v>
      </c>
      <c r="F93">
        <f t="shared" si="14"/>
        <v>1.6651972590444528E-2</v>
      </c>
      <c r="G93">
        <f t="shared" si="15"/>
        <v>1.58335079992723E-2</v>
      </c>
      <c r="H93">
        <f t="shared" si="16"/>
        <v>-1.7768635608579296E-3</v>
      </c>
      <c r="I93">
        <f t="shared" si="17"/>
        <v>3.397285296288105E-5</v>
      </c>
      <c r="J93">
        <f t="shared" si="18"/>
        <v>-2.0399813073202853E-3</v>
      </c>
      <c r="K93">
        <f t="shared" si="21"/>
        <v>0.1280535560902159</v>
      </c>
      <c r="L93">
        <f t="shared" si="22"/>
        <v>-17.852167130492273</v>
      </c>
      <c r="M93">
        <f t="shared" si="23"/>
        <v>1.4423901985901242</v>
      </c>
      <c r="N93">
        <f t="shared" si="24"/>
        <v>82.642870790250782</v>
      </c>
      <c r="O93">
        <f t="shared" si="25"/>
        <v>0</v>
      </c>
      <c r="P93">
        <f t="shared" si="19"/>
        <v>82.642870790250782</v>
      </c>
      <c r="Q93">
        <f t="shared" si="26"/>
        <v>0.16396173684693299</v>
      </c>
      <c r="W93">
        <v>88</v>
      </c>
      <c r="X93">
        <f t="shared" si="20"/>
        <v>1.8333333333333333</v>
      </c>
      <c r="Y93">
        <v>0</v>
      </c>
      <c r="Z93">
        <f t="shared" si="27"/>
        <v>-2.2406024578328863E-4</v>
      </c>
    </row>
    <row r="94" spans="5:26" x14ac:dyDescent="0.4">
      <c r="E94">
        <v>130.9419</v>
      </c>
      <c r="F94">
        <f t="shared" si="14"/>
        <v>1.7140254628628723E-2</v>
      </c>
      <c r="G94">
        <f t="shared" si="15"/>
        <v>1.5819912761256716E-2</v>
      </c>
      <c r="H94">
        <f t="shared" si="16"/>
        <v>-1.8292092398998969E-3</v>
      </c>
      <c r="I94">
        <f t="shared" si="17"/>
        <v>3.5994222317564661E-5</v>
      </c>
      <c r="J94">
        <f t="shared" si="18"/>
        <v>-2.0997761196776222E-3</v>
      </c>
      <c r="K94">
        <f t="shared" si="21"/>
        <v>0.13187083900432853</v>
      </c>
      <c r="L94">
        <f t="shared" si="22"/>
        <v>-17.597024613662345</v>
      </c>
      <c r="M94">
        <f t="shared" si="23"/>
        <v>1.4385402616877028</v>
      </c>
      <c r="N94">
        <f t="shared" si="24"/>
        <v>82.422285654350361</v>
      </c>
      <c r="O94">
        <f t="shared" si="25"/>
        <v>0</v>
      </c>
      <c r="P94">
        <f t="shared" si="19"/>
        <v>82.422285654350361</v>
      </c>
      <c r="Q94">
        <f t="shared" si="26"/>
        <v>0.16426370934863541</v>
      </c>
      <c r="W94">
        <v>89</v>
      </c>
      <c r="X94">
        <f t="shared" si="20"/>
        <v>1.8541666666666667</v>
      </c>
      <c r="Y94">
        <v>0</v>
      </c>
      <c r="Z94">
        <f t="shared" si="27"/>
        <v>-1.6347795549799814E-4</v>
      </c>
    </row>
    <row r="95" spans="5:26" x14ac:dyDescent="0.4">
      <c r="E95">
        <v>134.78139999999999</v>
      </c>
      <c r="F95">
        <f t="shared" si="14"/>
        <v>1.764284400335614E-2</v>
      </c>
      <c r="G95">
        <f t="shared" si="15"/>
        <v>1.5805509138660745E-2</v>
      </c>
      <c r="H95">
        <f t="shared" si="16"/>
        <v>-1.8831107356362883E-3</v>
      </c>
      <c r="I95">
        <f t="shared" si="17"/>
        <v>3.8135804589917166E-5</v>
      </c>
      <c r="J95">
        <f t="shared" si="18"/>
        <v>-2.161320910466238E-3</v>
      </c>
      <c r="K95">
        <f t="shared" si="21"/>
        <v>0.1358055854088244</v>
      </c>
      <c r="L95">
        <f t="shared" si="22"/>
        <v>-17.34164736070554</v>
      </c>
      <c r="M95">
        <f t="shared" si="23"/>
        <v>1.4345697910076458</v>
      </c>
      <c r="N95">
        <f t="shared" si="24"/>
        <v>82.194794441702669</v>
      </c>
      <c r="O95">
        <f t="shared" si="25"/>
        <v>0</v>
      </c>
      <c r="P95">
        <f t="shared" si="19"/>
        <v>82.194794441702669</v>
      </c>
      <c r="Q95">
        <f t="shared" si="26"/>
        <v>0.16458393934951945</v>
      </c>
      <c r="W95">
        <v>90</v>
      </c>
      <c r="X95">
        <f t="shared" si="20"/>
        <v>1.875</v>
      </c>
      <c r="Y95">
        <v>0</v>
      </c>
      <c r="Z95">
        <f t="shared" si="27"/>
        <v>-1.0769299888769126E-4</v>
      </c>
    </row>
    <row r="96" spans="5:26" x14ac:dyDescent="0.4">
      <c r="E96">
        <v>138.73349999999999</v>
      </c>
      <c r="F96">
        <f t="shared" si="14"/>
        <v>1.8160172683616648E-2</v>
      </c>
      <c r="G96">
        <f t="shared" si="15"/>
        <v>1.5790248710778276E-2</v>
      </c>
      <c r="H96">
        <f t="shared" si="16"/>
        <v>-1.938616996036549E-3</v>
      </c>
      <c r="I96">
        <f t="shared" si="17"/>
        <v>4.0404802816522423E-5</v>
      </c>
      <c r="J96">
        <f t="shared" si="18"/>
        <v>-2.2246683276379003E-3</v>
      </c>
      <c r="K96">
        <f t="shared" si="21"/>
        <v>0.13986183859333187</v>
      </c>
      <c r="L96">
        <f t="shared" si="22"/>
        <v>-17.086015338347728</v>
      </c>
      <c r="M96">
        <f t="shared" si="23"/>
        <v>1.4304744463318029</v>
      </c>
      <c r="N96">
        <f t="shared" si="24"/>
        <v>81.960148476125497</v>
      </c>
      <c r="O96">
        <f t="shared" si="25"/>
        <v>0</v>
      </c>
      <c r="P96">
        <f t="shared" si="19"/>
        <v>81.960148476125497</v>
      </c>
      <c r="Q96">
        <f t="shared" si="26"/>
        <v>0.16492354667783676</v>
      </c>
      <c r="W96">
        <v>91</v>
      </c>
      <c r="X96">
        <f t="shared" si="20"/>
        <v>1.8958333333333333</v>
      </c>
      <c r="Y96">
        <v>0</v>
      </c>
      <c r="Z96">
        <f t="shared" si="27"/>
        <v>-5.7013579980000757E-5</v>
      </c>
    </row>
    <row r="97" spans="5:26" x14ac:dyDescent="0.4">
      <c r="E97">
        <v>142.80160000000001</v>
      </c>
      <c r="F97">
        <f t="shared" si="14"/>
        <v>1.8692685728369508E-2</v>
      </c>
      <c r="G97">
        <f t="shared" si="15"/>
        <v>1.5774080135169122E-2</v>
      </c>
      <c r="H97">
        <f t="shared" si="16"/>
        <v>-1.9957786326908755E-3</v>
      </c>
      <c r="I97">
        <f t="shared" si="17"/>
        <v>4.2808854977413602E-5</v>
      </c>
      <c r="J97">
        <f t="shared" si="18"/>
        <v>-2.2898725973984242E-3</v>
      </c>
      <c r="K97">
        <f t="shared" si="21"/>
        <v>0.14404380865108654</v>
      </c>
      <c r="L97">
        <f t="shared" si="22"/>
        <v>-16.830108080049683</v>
      </c>
      <c r="M97">
        <f t="shared" si="23"/>
        <v>1.4262496906634146</v>
      </c>
      <c r="N97">
        <f t="shared" si="24"/>
        <v>81.718087806852864</v>
      </c>
      <c r="O97">
        <f t="shared" si="25"/>
        <v>0</v>
      </c>
      <c r="P97">
        <f t="shared" si="19"/>
        <v>81.718087806852864</v>
      </c>
      <c r="Q97">
        <f t="shared" si="26"/>
        <v>0.16528373146666303</v>
      </c>
      <c r="W97">
        <v>92</v>
      </c>
      <c r="X97">
        <f t="shared" si="20"/>
        <v>1.9166666666666665</v>
      </c>
      <c r="Y97">
        <v>0</v>
      </c>
      <c r="Z97">
        <f t="shared" si="27"/>
        <v>-1.1628133457095423E-5</v>
      </c>
    </row>
    <row r="98" spans="5:26" x14ac:dyDescent="0.4">
      <c r="E98">
        <v>146.9888</v>
      </c>
      <c r="F98">
        <f t="shared" si="14"/>
        <v>1.9240788926665808E-2</v>
      </c>
      <c r="G98">
        <f t="shared" si="15"/>
        <v>1.5756950643105005E-2</v>
      </c>
      <c r="H98">
        <f t="shared" si="16"/>
        <v>-2.0546423205799746E-3</v>
      </c>
      <c r="I98">
        <f t="shared" si="17"/>
        <v>4.535581170826003E-5</v>
      </c>
      <c r="J98">
        <f t="shared" si="18"/>
        <v>-2.3569831110086172E-3</v>
      </c>
      <c r="K98">
        <f t="shared" si="21"/>
        <v>0.14835546604049521</v>
      </c>
      <c r="L98">
        <f t="shared" si="22"/>
        <v>-16.573928956273065</v>
      </c>
      <c r="M98">
        <f t="shared" si="23"/>
        <v>1.4218911980998816</v>
      </c>
      <c r="N98">
        <f t="shared" si="24"/>
        <v>81.468364577923282</v>
      </c>
      <c r="O98">
        <f t="shared" si="25"/>
        <v>0</v>
      </c>
      <c r="P98">
        <f t="shared" si="19"/>
        <v>81.468364577923282</v>
      </c>
      <c r="Q98">
        <f t="shared" si="26"/>
        <v>0.1656657517948768</v>
      </c>
      <c r="W98">
        <v>93</v>
      </c>
      <c r="X98">
        <f t="shared" si="20"/>
        <v>1.9375</v>
      </c>
      <c r="Y98">
        <v>0</v>
      </c>
      <c r="Z98">
        <f t="shared" si="27"/>
        <v>2.8383026703718822E-5</v>
      </c>
    </row>
    <row r="99" spans="5:26" x14ac:dyDescent="0.4">
      <c r="E99">
        <v>151.2989</v>
      </c>
      <c r="F99">
        <f t="shared" si="14"/>
        <v>1.9804979697342365E-2</v>
      </c>
      <c r="G99">
        <f t="shared" si="15"/>
        <v>1.5738801838478755E-2</v>
      </c>
      <c r="H99">
        <f t="shared" si="16"/>
        <v>-2.1152648786885928E-3</v>
      </c>
      <c r="I99">
        <f t="shared" si="17"/>
        <v>4.8054361027546899E-5</v>
      </c>
      <c r="J99">
        <f t="shared" si="18"/>
        <v>-2.4260604501753222E-3</v>
      </c>
      <c r="K99">
        <f t="shared" si="21"/>
        <v>0.15280157659100416</v>
      </c>
      <c r="L99">
        <f t="shared" si="22"/>
        <v>-16.317443294625299</v>
      </c>
      <c r="M99">
        <f t="shared" si="23"/>
        <v>1.4173938044946301</v>
      </c>
      <c r="N99">
        <f t="shared" si="24"/>
        <v>81.210682905533247</v>
      </c>
      <c r="O99">
        <f t="shared" si="25"/>
        <v>0</v>
      </c>
      <c r="P99">
        <f t="shared" si="19"/>
        <v>81.210682905533247</v>
      </c>
      <c r="Q99">
        <f t="shared" si="26"/>
        <v>0.16607095503715735</v>
      </c>
      <c r="W99">
        <v>94</v>
      </c>
      <c r="X99">
        <f t="shared" si="20"/>
        <v>1.9583333333333333</v>
      </c>
      <c r="Y99">
        <v>0</v>
      </c>
      <c r="Z99">
        <f t="shared" si="27"/>
        <v>6.3035749254984589E-5</v>
      </c>
    </row>
    <row r="100" spans="5:26" x14ac:dyDescent="0.4">
      <c r="E100">
        <v>155.7354</v>
      </c>
      <c r="F100">
        <f t="shared" si="14"/>
        <v>2.0385716189327829E-2</v>
      </c>
      <c r="G100">
        <f t="shared" si="15"/>
        <v>1.5719573552156918E-2</v>
      </c>
      <c r="H100">
        <f t="shared" si="16"/>
        <v>-2.1776992438490086E-3</v>
      </c>
      <c r="I100">
        <f t="shared" si="17"/>
        <v>5.0913455329495982E-5</v>
      </c>
      <c r="J100">
        <f t="shared" si="18"/>
        <v>-2.4971603564848967E-3</v>
      </c>
      <c r="K100">
        <f t="shared" si="21"/>
        <v>0.15738667931778441</v>
      </c>
      <c r="L100">
        <f t="shared" si="22"/>
        <v>-16.060640553082951</v>
      </c>
      <c r="M100">
        <f t="shared" si="23"/>
        <v>1.4127525366006672</v>
      </c>
      <c r="N100">
        <f t="shared" si="24"/>
        <v>80.944757843619598</v>
      </c>
      <c r="O100">
        <f t="shared" si="25"/>
        <v>0</v>
      </c>
      <c r="P100">
        <f t="shared" si="19"/>
        <v>80.944757843619598</v>
      </c>
      <c r="Q100">
        <f t="shared" si="26"/>
        <v>0.16650078384715736</v>
      </c>
      <c r="W100">
        <v>95</v>
      </c>
      <c r="X100">
        <f t="shared" si="20"/>
        <v>1.9791666666666667</v>
      </c>
      <c r="Y100">
        <v>0</v>
      </c>
      <c r="Z100">
        <f t="shared" si="27"/>
        <v>9.2430008341502383E-5</v>
      </c>
    </row>
    <row r="101" spans="5:26" x14ac:dyDescent="0.4">
      <c r="E101">
        <v>160.30189999999999</v>
      </c>
      <c r="F101">
        <f t="shared" si="14"/>
        <v>2.0983469641520234E-2</v>
      </c>
      <c r="G101">
        <f t="shared" si="15"/>
        <v>1.5699202092487985E-2</v>
      </c>
      <c r="H101">
        <f t="shared" si="16"/>
        <v>-2.24200012028411E-3</v>
      </c>
      <c r="I101">
        <f t="shared" si="17"/>
        <v>5.3942571605986034E-5</v>
      </c>
      <c r="J101">
        <f t="shared" si="18"/>
        <v>-2.57034013991556E-3</v>
      </c>
      <c r="K101">
        <f t="shared" si="21"/>
        <v>0.16211550434227093</v>
      </c>
      <c r="L101">
        <f t="shared" si="22"/>
        <v>-15.803508965423541</v>
      </c>
      <c r="M101">
        <f t="shared" si="23"/>
        <v>1.4079621857914992</v>
      </c>
      <c r="N101">
        <f t="shared" si="24"/>
        <v>80.670290959867188</v>
      </c>
      <c r="O101">
        <f t="shared" si="25"/>
        <v>0</v>
      </c>
      <c r="P101">
        <f t="shared" si="19"/>
        <v>80.670290959867188</v>
      </c>
      <c r="Q101">
        <f t="shared" si="26"/>
        <v>0.166956752528931</v>
      </c>
      <c r="W101">
        <v>96</v>
      </c>
      <c r="X101">
        <f t="shared" si="20"/>
        <v>2</v>
      </c>
      <c r="Y101">
        <v>0</v>
      </c>
      <c r="Z101">
        <f t="shared" si="27"/>
        <v>1.1673798986838151E-4</v>
      </c>
    </row>
    <row r="102" spans="5:26" x14ac:dyDescent="0.4">
      <c r="E102">
        <v>165.00239999999999</v>
      </c>
      <c r="F102">
        <f t="shared" si="14"/>
        <v>2.159876365269519E-2</v>
      </c>
      <c r="G102">
        <f t="shared" si="15"/>
        <v>1.5677618656512404E-2</v>
      </c>
      <c r="H102">
        <f t="shared" si="16"/>
        <v>-2.3082282407980159E-3</v>
      </c>
      <c r="I102">
        <f t="shared" si="17"/>
        <v>5.7151947802404346E-5</v>
      </c>
      <c r="J102">
        <f t="shared" si="18"/>
        <v>-2.6456634829377531E-3</v>
      </c>
      <c r="K102">
        <f t="shared" si="21"/>
        <v>0.16699329213191069</v>
      </c>
      <c r="L102">
        <f t="shared" si="22"/>
        <v>-15.546019469096832</v>
      </c>
      <c r="M102">
        <f t="shared" si="23"/>
        <v>1.4030169796125704</v>
      </c>
      <c r="N102">
        <f t="shared" si="24"/>
        <v>80.386951516992553</v>
      </c>
      <c r="O102">
        <f t="shared" si="25"/>
        <v>0</v>
      </c>
      <c r="P102">
        <f t="shared" si="19"/>
        <v>80.386951516992553</v>
      </c>
      <c r="Q102">
        <f t="shared" si="26"/>
        <v>0.16744048675355708</v>
      </c>
      <c r="W102">
        <v>97</v>
      </c>
      <c r="X102">
        <f t="shared" si="20"/>
        <v>2.020833333333333</v>
      </c>
      <c r="Y102">
        <v>0</v>
      </c>
      <c r="Z102">
        <f t="shared" si="27"/>
        <v>1.3619247777413331E-4</v>
      </c>
    </row>
    <row r="103" spans="5:26" x14ac:dyDescent="0.4">
      <c r="E103">
        <v>169.84059999999999</v>
      </c>
      <c r="F103">
        <f t="shared" si="14"/>
        <v>2.2232082551720107E-2</v>
      </c>
      <c r="G103">
        <f t="shared" si="15"/>
        <v>1.5654752280973461E-2</v>
      </c>
      <c r="H103">
        <f t="shared" si="16"/>
        <v>-2.3764405442316533E-3</v>
      </c>
      <c r="I103">
        <f t="shared" si="17"/>
        <v>6.055214413954596E-5</v>
      </c>
      <c r="J103">
        <f t="shared" si="18"/>
        <v>-2.7231892195194942E-3</v>
      </c>
      <c r="K103">
        <f t="shared" si="21"/>
        <v>0.1720250763475214</v>
      </c>
      <c r="L103">
        <f t="shared" si="22"/>
        <v>-15.288164814691722</v>
      </c>
      <c r="M103">
        <f t="shared" si="23"/>
        <v>1.3979113031998831</v>
      </c>
      <c r="N103">
        <f t="shared" si="24"/>
        <v>80.094417806986073</v>
      </c>
      <c r="O103">
        <f t="shared" si="25"/>
        <v>0</v>
      </c>
      <c r="P103">
        <f t="shared" si="19"/>
        <v>80.094417806986073</v>
      </c>
      <c r="Q103">
        <f t="shared" si="26"/>
        <v>0.16795370983152644</v>
      </c>
      <c r="W103">
        <v>98</v>
      </c>
      <c r="X103">
        <f t="shared" si="20"/>
        <v>2.0416666666666665</v>
      </c>
      <c r="Y103">
        <v>0</v>
      </c>
      <c r="Z103">
        <f t="shared" si="27"/>
        <v>1.5107569000149645E-4</v>
      </c>
    </row>
    <row r="104" spans="5:26" x14ac:dyDescent="0.4">
      <c r="E104">
        <v>174.82079999999999</v>
      </c>
      <c r="F104">
        <f t="shared" si="14"/>
        <v>2.2883989207278767E-2</v>
      </c>
      <c r="G104">
        <f t="shared" si="15"/>
        <v>1.5630525459957134E-2</v>
      </c>
      <c r="H104">
        <f t="shared" si="16"/>
        <v>-2.4467028980896532E-3</v>
      </c>
      <c r="I104">
        <f t="shared" si="17"/>
        <v>6.4154694894395792E-5</v>
      </c>
      <c r="J104">
        <f t="shared" si="18"/>
        <v>-2.8029857532195974E-3</v>
      </c>
      <c r="K104">
        <f t="shared" si="21"/>
        <v>0.17721662731318166</v>
      </c>
      <c r="L104">
        <f t="shared" si="22"/>
        <v>-15.029910658957736</v>
      </c>
      <c r="M104">
        <f t="shared" si="23"/>
        <v>1.3926387366165975</v>
      </c>
      <c r="N104">
        <f t="shared" si="24"/>
        <v>79.792321994562101</v>
      </c>
      <c r="O104">
        <f t="shared" si="25"/>
        <v>0</v>
      </c>
      <c r="P104">
        <f t="shared" si="19"/>
        <v>79.792321994562101</v>
      </c>
      <c r="Q104">
        <f t="shared" si="26"/>
        <v>0.16849826001185331</v>
      </c>
      <c r="W104">
        <v>99</v>
      </c>
      <c r="X104">
        <f t="shared" si="20"/>
        <v>2.0625</v>
      </c>
      <c r="Y104">
        <v>0</v>
      </c>
      <c r="Z104">
        <f t="shared" si="27"/>
        <v>1.6170868838160068E-4</v>
      </c>
    </row>
    <row r="105" spans="5:26" x14ac:dyDescent="0.4">
      <c r="E105">
        <v>179.9469</v>
      </c>
      <c r="F105">
        <f t="shared" si="14"/>
        <v>2.3554994128177378E-2</v>
      </c>
      <c r="G105">
        <f t="shared" si="15"/>
        <v>1.5604858647091602E-2</v>
      </c>
      <c r="H105">
        <f t="shared" si="16"/>
        <v>-2.5190760425779501E-3</v>
      </c>
      <c r="I105">
        <f t="shared" si="17"/>
        <v>6.7971439082964435E-5</v>
      </c>
      <c r="J105">
        <f t="shared" si="18"/>
        <v>-2.8851150294527152E-3</v>
      </c>
      <c r="K105">
        <f t="shared" si="21"/>
        <v>0.18257342150226488</v>
      </c>
      <c r="L105">
        <f t="shared" si="22"/>
        <v>-14.771248910081834</v>
      </c>
      <c r="M105">
        <f t="shared" si="23"/>
        <v>1.387193093915176</v>
      </c>
      <c r="N105">
        <f t="shared" si="24"/>
        <v>79.480309651034418</v>
      </c>
      <c r="O105">
        <f t="shared" si="25"/>
        <v>0</v>
      </c>
      <c r="P105">
        <f t="shared" si="19"/>
        <v>79.480309651034418</v>
      </c>
      <c r="Q105">
        <f t="shared" si="26"/>
        <v>0.16907609181318445</v>
      </c>
      <c r="W105">
        <v>100</v>
      </c>
      <c r="X105">
        <f t="shared" si="20"/>
        <v>2.0833333333333335</v>
      </c>
      <c r="Y105">
        <v>0</v>
      </c>
      <c r="Z105">
        <f t="shared" si="27"/>
        <v>1.6844146220878787E-4</v>
      </c>
    </row>
    <row r="106" spans="5:26" x14ac:dyDescent="0.4">
      <c r="E106">
        <v>185.2234</v>
      </c>
      <c r="F106">
        <f t="shared" si="14"/>
        <v>2.4245686363038487E-2</v>
      </c>
      <c r="G106">
        <f t="shared" si="15"/>
        <v>1.5577665152442632E-2</v>
      </c>
      <c r="H106">
        <f t="shared" si="16"/>
        <v>-2.5936297459184313E-3</v>
      </c>
      <c r="I106">
        <f t="shared" si="17"/>
        <v>7.2015279469900273E-5</v>
      </c>
      <c r="J106">
        <f t="shared" si="18"/>
        <v>-2.96964855378129E-3</v>
      </c>
      <c r="K106">
        <f t="shared" si="21"/>
        <v>0.18810169427796949</v>
      </c>
      <c r="L106">
        <f t="shared" si="22"/>
        <v>-14.512145852707562</v>
      </c>
      <c r="M106">
        <f t="shared" si="23"/>
        <v>1.3815673465225775</v>
      </c>
      <c r="N106">
        <f t="shared" si="24"/>
        <v>79.15797806883181</v>
      </c>
      <c r="O106">
        <f t="shared" si="25"/>
        <v>0</v>
      </c>
      <c r="P106">
        <f t="shared" si="19"/>
        <v>79.15797806883181</v>
      </c>
      <c r="Q106">
        <f t="shared" si="26"/>
        <v>0.16968928382798368</v>
      </c>
      <c r="W106">
        <v>101</v>
      </c>
      <c r="X106">
        <f t="shared" si="20"/>
        <v>2.1041666666666665</v>
      </c>
      <c r="Y106">
        <v>0</v>
      </c>
      <c r="Z106">
        <f t="shared" si="27"/>
        <v>1.7164376223690743E-4</v>
      </c>
    </row>
    <row r="107" spans="5:26" x14ac:dyDescent="0.4">
      <c r="E107">
        <v>190.65459999999999</v>
      </c>
      <c r="F107">
        <f t="shared" si="14"/>
        <v>2.4956628780545855E-2</v>
      </c>
      <c r="G107">
        <f t="shared" si="15"/>
        <v>1.554885482814139E-2</v>
      </c>
      <c r="H107">
        <f t="shared" si="16"/>
        <v>-2.6704315654089705E-3</v>
      </c>
      <c r="I107">
        <f t="shared" si="17"/>
        <v>7.6299634702584052E-5</v>
      </c>
      <c r="J107">
        <f t="shared" si="18"/>
        <v>-3.0566545691730002E-3</v>
      </c>
      <c r="K107">
        <f t="shared" si="21"/>
        <v>0.19380761613009778</v>
      </c>
      <c r="L107">
        <f t="shared" si="22"/>
        <v>-14.252583206356954</v>
      </c>
      <c r="M107">
        <f t="shared" si="23"/>
        <v>1.375754451829136</v>
      </c>
      <c r="N107">
        <f t="shared" si="24"/>
        <v>78.824923736143617</v>
      </c>
      <c r="O107">
        <f t="shared" si="25"/>
        <v>0</v>
      </c>
      <c r="P107">
        <f t="shared" si="19"/>
        <v>78.824923736143617</v>
      </c>
      <c r="Q107">
        <f t="shared" si="26"/>
        <v>0.17034005820700199</v>
      </c>
      <c r="W107">
        <v>102</v>
      </c>
      <c r="X107">
        <f t="shared" si="20"/>
        <v>2.125</v>
      </c>
      <c r="Y107">
        <v>0</v>
      </c>
      <c r="Z107">
        <f t="shared" si="27"/>
        <v>1.7169674037282746E-4</v>
      </c>
    </row>
    <row r="108" spans="5:26" x14ac:dyDescent="0.4">
      <c r="E108">
        <v>196.24510000000001</v>
      </c>
      <c r="F108">
        <f t="shared" si="14"/>
        <v>2.5688423519291428E-2</v>
      </c>
      <c r="G108">
        <f t="shared" si="15"/>
        <v>1.5518331265794716E-2</v>
      </c>
      <c r="H108">
        <f t="shared" si="16"/>
        <v>-2.7495539648452194E-3</v>
      </c>
      <c r="I108">
        <f t="shared" si="17"/>
        <v>8.0838856287478167E-5</v>
      </c>
      <c r="J108">
        <f t="shared" si="18"/>
        <v>-3.1462060613671175E-3</v>
      </c>
      <c r="K108">
        <f t="shared" si="21"/>
        <v>0.19969782760440857</v>
      </c>
      <c r="L108">
        <f t="shared" si="22"/>
        <v>-13.992533190773182</v>
      </c>
      <c r="M108">
        <f t="shared" si="23"/>
        <v>1.369746799712483</v>
      </c>
      <c r="N108">
        <f t="shared" si="24"/>
        <v>78.480710625076554</v>
      </c>
      <c r="O108">
        <f t="shared" si="25"/>
        <v>0</v>
      </c>
      <c r="P108">
        <f t="shared" si="19"/>
        <v>78.480710625076554</v>
      </c>
      <c r="Q108">
        <f t="shared" si="26"/>
        <v>0.17103077197779057</v>
      </c>
      <c r="W108">
        <v>103</v>
      </c>
      <c r="X108">
        <f t="shared" si="20"/>
        <v>2.1458333333333335</v>
      </c>
      <c r="Y108">
        <v>0</v>
      </c>
      <c r="Z108">
        <f t="shared" si="27"/>
        <v>1.6898543062886655E-4</v>
      </c>
    </row>
    <row r="109" spans="5:26" x14ac:dyDescent="0.4">
      <c r="E109">
        <v>201.99950000000001</v>
      </c>
      <c r="F109">
        <f t="shared" si="14"/>
        <v>2.6441672717867144E-2</v>
      </c>
      <c r="G109">
        <f t="shared" si="15"/>
        <v>1.548599307656251E-2</v>
      </c>
      <c r="H109">
        <f t="shared" si="16"/>
        <v>-2.8310701350827971E-3</v>
      </c>
      <c r="I109">
        <f t="shared" si="17"/>
        <v>8.5648038478075561E-5</v>
      </c>
      <c r="J109">
        <f t="shared" si="18"/>
        <v>-3.2383759470031533E-3</v>
      </c>
      <c r="K109">
        <f t="shared" si="21"/>
        <v>0.20577913728753633</v>
      </c>
      <c r="L109">
        <f t="shared" si="22"/>
        <v>-13.731973157087165</v>
      </c>
      <c r="M109">
        <f t="shared" si="23"/>
        <v>1.363536509391841</v>
      </c>
      <c r="N109">
        <f t="shared" si="24"/>
        <v>78.124887200152827</v>
      </c>
      <c r="O109">
        <f t="shared" si="25"/>
        <v>0</v>
      </c>
      <c r="P109">
        <f t="shared" si="19"/>
        <v>78.124887200152827</v>
      </c>
      <c r="Q109">
        <f t="shared" si="26"/>
        <v>0.17176393760703262</v>
      </c>
      <c r="W109">
        <v>104</v>
      </c>
      <c r="X109">
        <f t="shared" si="20"/>
        <v>2.1666666666666665</v>
      </c>
      <c r="Y109">
        <v>0</v>
      </c>
      <c r="Z109">
        <f t="shared" si="27"/>
        <v>1.6389208902617487E-4</v>
      </c>
    </row>
    <row r="110" spans="5:26" x14ac:dyDescent="0.4">
      <c r="E110">
        <v>207.92259999999999</v>
      </c>
      <c r="F110">
        <f t="shared" si="14"/>
        <v>2.7217004694803711E-2</v>
      </c>
      <c r="G110">
        <f t="shared" si="15"/>
        <v>1.5451732511676086E-2</v>
      </c>
      <c r="H110">
        <f t="shared" si="16"/>
        <v>-2.9150568898695106E-3</v>
      </c>
      <c r="I110">
        <f t="shared" si="17"/>
        <v>9.0743223693116881E-5</v>
      </c>
      <c r="J110">
        <f t="shared" si="18"/>
        <v>-3.3332402711225939E-3</v>
      </c>
      <c r="K110">
        <f t="shared" si="21"/>
        <v>0.21205874576362493</v>
      </c>
      <c r="L110">
        <f t="shared" si="22"/>
        <v>-13.47087623172915</v>
      </c>
      <c r="M110">
        <f t="shared" si="23"/>
        <v>1.3571151891239464</v>
      </c>
      <c r="N110">
        <f t="shared" si="24"/>
        <v>77.756972649900646</v>
      </c>
      <c r="O110">
        <f t="shared" si="25"/>
        <v>0</v>
      </c>
      <c r="P110">
        <f t="shared" si="19"/>
        <v>77.756972649900646</v>
      </c>
      <c r="Q110">
        <f t="shared" si="26"/>
        <v>0.17254222650497489</v>
      </c>
      <c r="W110">
        <v>105</v>
      </c>
      <c r="X110">
        <f t="shared" si="20"/>
        <v>2.1875</v>
      </c>
      <c r="Y110">
        <v>0</v>
      </c>
      <c r="Z110">
        <f t="shared" si="27"/>
        <v>1.567903941768096E-4</v>
      </c>
    </row>
    <row r="111" spans="5:26" x14ac:dyDescent="0.4">
      <c r="E111">
        <v>214.01939999999999</v>
      </c>
      <c r="F111">
        <f t="shared" si="14"/>
        <v>2.801507394857064E-2</v>
      </c>
      <c r="G111">
        <f t="shared" si="15"/>
        <v>1.5415435079237372E-2</v>
      </c>
      <c r="H111">
        <f t="shared" si="16"/>
        <v>-3.0015947434284054E-3</v>
      </c>
      <c r="I111">
        <f t="shared" si="17"/>
        <v>9.6141459819662489E-5</v>
      </c>
      <c r="J111">
        <f t="shared" si="18"/>
        <v>-3.4308781997939896E-3</v>
      </c>
      <c r="K111">
        <f t="shared" si="21"/>
        <v>0.21854426128845411</v>
      </c>
      <c r="L111">
        <f t="shared" si="22"/>
        <v>-13.209211861590404</v>
      </c>
      <c r="M111">
        <f t="shared" si="23"/>
        <v>1.3504739060771309</v>
      </c>
      <c r="N111">
        <f t="shared" si="24"/>
        <v>77.376455160766341</v>
      </c>
      <c r="O111">
        <f t="shared" si="25"/>
        <v>0</v>
      </c>
      <c r="P111">
        <f t="shared" si="19"/>
        <v>77.376455160766341</v>
      </c>
      <c r="Q111">
        <f t="shared" si="26"/>
        <v>0.17336849254905376</v>
      </c>
      <c r="W111">
        <v>106</v>
      </c>
      <c r="X111">
        <f t="shared" si="20"/>
        <v>2.2083333333333335</v>
      </c>
      <c r="Y111">
        <v>0</v>
      </c>
      <c r="Z111">
        <f t="shared" si="27"/>
        <v>1.4804049623631116E-4</v>
      </c>
    </row>
    <row r="112" spans="5:26" x14ac:dyDescent="0.4">
      <c r="E112">
        <v>220.29499999999999</v>
      </c>
      <c r="F112">
        <f t="shared" si="14"/>
        <v>2.8836548067606809E-2</v>
      </c>
      <c r="G112">
        <f t="shared" si="15"/>
        <v>1.5376979762160792E-2</v>
      </c>
      <c r="H112">
        <f t="shared" si="16"/>
        <v>-3.090766573415199E-3</v>
      </c>
      <c r="I112">
        <f t="shared" si="17"/>
        <v>1.0186076815008049E-4</v>
      </c>
      <c r="J112">
        <f t="shared" si="18"/>
        <v>-3.5313704108221999E-3</v>
      </c>
      <c r="K112">
        <f t="shared" si="21"/>
        <v>0.22524360950967875</v>
      </c>
      <c r="L112">
        <f t="shared" si="22"/>
        <v>-12.946950434862847</v>
      </c>
      <c r="M112">
        <f t="shared" si="23"/>
        <v>1.343603263055539</v>
      </c>
      <c r="N112">
        <f t="shared" si="24"/>
        <v>76.982796313088116</v>
      </c>
      <c r="O112">
        <f t="shared" si="25"/>
        <v>0</v>
      </c>
      <c r="P112">
        <f t="shared" si="19"/>
        <v>76.982796313088116</v>
      </c>
      <c r="Q112">
        <f t="shared" si="26"/>
        <v>0.17424577715376705</v>
      </c>
      <c r="W112">
        <v>107</v>
      </c>
      <c r="X112">
        <f t="shared" si="20"/>
        <v>2.2291666666666665</v>
      </c>
      <c r="Y112">
        <v>0</v>
      </c>
      <c r="Z112">
        <f t="shared" si="27"/>
        <v>1.3798488980016038E-4</v>
      </c>
    </row>
    <row r="113" spans="5:26" x14ac:dyDescent="0.4">
      <c r="E113">
        <v>226.75460000000001</v>
      </c>
      <c r="F113">
        <f t="shared" si="14"/>
        <v>2.9682107730320505E-2</v>
      </c>
      <c r="G113">
        <f t="shared" si="15"/>
        <v>1.5336238684063863E-2</v>
      </c>
      <c r="H113">
        <f t="shared" si="16"/>
        <v>-3.1826577049687346E-3</v>
      </c>
      <c r="I113">
        <f t="shared" si="17"/>
        <v>1.0792019345665788E-4</v>
      </c>
      <c r="J113">
        <f t="shared" si="18"/>
        <v>-3.634799085757953E-3</v>
      </c>
      <c r="K113">
        <f t="shared" si="21"/>
        <v>0.23216504907927513</v>
      </c>
      <c r="L113">
        <f t="shared" si="22"/>
        <v>-12.684063197073758</v>
      </c>
      <c r="M113">
        <f t="shared" si="23"/>
        <v>1.3364933652799575</v>
      </c>
      <c r="N113">
        <f t="shared" si="24"/>
        <v>76.575429177777835</v>
      </c>
      <c r="O113">
        <f t="shared" si="25"/>
        <v>0</v>
      </c>
      <c r="P113">
        <f t="shared" si="19"/>
        <v>76.575429177777835</v>
      </c>
      <c r="Q113">
        <f t="shared" si="26"/>
        <v>0.1751773137441773</v>
      </c>
      <c r="W113">
        <v>108</v>
      </c>
      <c r="X113">
        <f t="shared" si="20"/>
        <v>2.25</v>
      </c>
      <c r="Y113">
        <v>0</v>
      </c>
      <c r="Z113">
        <f t="shared" si="27"/>
        <v>1.2694507607627565E-4</v>
      </c>
    </row>
    <row r="114" spans="5:26" x14ac:dyDescent="0.4">
      <c r="E114">
        <v>233.40360000000001</v>
      </c>
      <c r="F114">
        <f t="shared" si="14"/>
        <v>3.0552459795058776E-2</v>
      </c>
      <c r="G114">
        <f t="shared" si="15"/>
        <v>1.5293076102272485E-2</v>
      </c>
      <c r="H114">
        <f t="shared" si="16"/>
        <v>-3.277357426825861E-3</v>
      </c>
      <c r="I114">
        <f t="shared" si="17"/>
        <v>1.1433995419578291E-4</v>
      </c>
      <c r="J114">
        <f t="shared" si="18"/>
        <v>-3.7412495021650412E-3</v>
      </c>
      <c r="K114">
        <f t="shared" si="21"/>
        <v>0.23931729567432672</v>
      </c>
      <c r="L114">
        <f t="shared" si="22"/>
        <v>-12.420518268058373</v>
      </c>
      <c r="M114">
        <f t="shared" si="23"/>
        <v>1.3291336732308521</v>
      </c>
      <c r="N114">
        <f t="shared" si="24"/>
        <v>76.153749884848111</v>
      </c>
      <c r="O114">
        <f t="shared" si="25"/>
        <v>0</v>
      </c>
      <c r="P114">
        <f t="shared" si="19"/>
        <v>76.153749884848111</v>
      </c>
      <c r="Q114">
        <f t="shared" si="26"/>
        <v>0.17616654673623608</v>
      </c>
      <c r="W114">
        <v>109</v>
      </c>
      <c r="X114">
        <f t="shared" si="20"/>
        <v>2.2708333333333335</v>
      </c>
      <c r="Y114">
        <v>0</v>
      </c>
      <c r="Z114">
        <f t="shared" si="27"/>
        <v>1.1521897123617583E-4</v>
      </c>
    </row>
    <row r="115" spans="5:26" x14ac:dyDescent="0.4">
      <c r="E115">
        <v>240.2475</v>
      </c>
      <c r="F115">
        <f t="shared" si="14"/>
        <v>3.144832421013808E-2</v>
      </c>
      <c r="G115">
        <f t="shared" si="15"/>
        <v>1.5247348626005519E-2</v>
      </c>
      <c r="H115">
        <f t="shared" si="16"/>
        <v>-3.3749576720440433E-3</v>
      </c>
      <c r="I115">
        <f t="shared" si="17"/>
        <v>1.2114141054739985E-4</v>
      </c>
      <c r="J115">
        <f t="shared" si="18"/>
        <v>-3.8508084226396059E-3</v>
      </c>
      <c r="K115">
        <f t="shared" si="21"/>
        <v>0.24670943279428273</v>
      </c>
      <c r="L115">
        <f t="shared" si="22"/>
        <v>-12.15628490382594</v>
      </c>
      <c r="M115">
        <f t="shared" si="23"/>
        <v>1.3215130716271124</v>
      </c>
      <c r="N115">
        <f t="shared" si="24"/>
        <v>75.717121575603201</v>
      </c>
      <c r="O115">
        <f t="shared" si="25"/>
        <v>0</v>
      </c>
      <c r="P115">
        <f t="shared" si="19"/>
        <v>75.717121575603201</v>
      </c>
      <c r="Q115">
        <f t="shared" si="26"/>
        <v>0.17721714440146624</v>
      </c>
      <c r="W115">
        <v>110</v>
      </c>
      <c r="X115">
        <f t="shared" si="20"/>
        <v>2.2916666666666665</v>
      </c>
      <c r="Y115">
        <v>0</v>
      </c>
      <c r="Z115">
        <f t="shared" si="27"/>
        <v>1.0307901114299963E-4</v>
      </c>
    </row>
    <row r="116" spans="5:26" x14ac:dyDescent="0.4">
      <c r="E116">
        <v>247.29220000000001</v>
      </c>
      <c r="F116">
        <f t="shared" si="14"/>
        <v>3.2370473283752414E-2</v>
      </c>
      <c r="G116">
        <f t="shared" si="15"/>
        <v>1.5198902739443132E-2</v>
      </c>
      <c r="H116">
        <f t="shared" si="16"/>
        <v>-3.47555741254469E-3</v>
      </c>
      <c r="I116">
        <f t="shared" si="17"/>
        <v>1.2834743338621668E-4</v>
      </c>
      <c r="J116">
        <f t="shared" si="18"/>
        <v>-3.9635688862333842E-3</v>
      </c>
      <c r="K116">
        <f t="shared" si="21"/>
        <v>0.25435125532323527</v>
      </c>
      <c r="L116">
        <f t="shared" si="22"/>
        <v>-11.891322292273623</v>
      </c>
      <c r="M116">
        <f t="shared" si="23"/>
        <v>1.3136194890358166</v>
      </c>
      <c r="N116">
        <f t="shared" si="24"/>
        <v>75.264852607884009</v>
      </c>
      <c r="O116">
        <f t="shared" si="25"/>
        <v>0</v>
      </c>
      <c r="P116">
        <f t="shared" si="19"/>
        <v>75.264852607884009</v>
      </c>
      <c r="Q116">
        <f t="shared" si="26"/>
        <v>0.1783330288172478</v>
      </c>
      <c r="W116">
        <v>111</v>
      </c>
      <c r="X116">
        <f t="shared" si="20"/>
        <v>2.3125</v>
      </c>
      <c r="Y116">
        <v>0</v>
      </c>
      <c r="Z116">
        <f t="shared" si="27"/>
        <v>9.0770897571545382E-5</v>
      </c>
    </row>
    <row r="117" spans="5:26" x14ac:dyDescent="0.4">
      <c r="E117">
        <v>254.54339999999999</v>
      </c>
      <c r="F117">
        <f t="shared" si="14"/>
        <v>3.3319653144157003E-2</v>
      </c>
      <c r="G117">
        <f t="shared" si="15"/>
        <v>1.5147578403647999E-2</v>
      </c>
      <c r="H117">
        <f t="shared" si="16"/>
        <v>-3.5792542201465785E-3</v>
      </c>
      <c r="I117">
        <f t="shared" si="17"/>
        <v>1.3598186914540872E-4</v>
      </c>
      <c r="J117">
        <f t="shared" si="18"/>
        <v>-4.0796205923189438E-3</v>
      </c>
      <c r="K117">
        <f t="shared" si="21"/>
        <v>0.26225263942585858</v>
      </c>
      <c r="L117">
        <f t="shared" si="22"/>
        <v>-11.625602643636242</v>
      </c>
      <c r="M117">
        <f t="shared" si="23"/>
        <v>1.3054405185567652</v>
      </c>
      <c r="N117">
        <f t="shared" si="24"/>
        <v>74.796232118672279</v>
      </c>
      <c r="O117">
        <f t="shared" si="25"/>
        <v>0</v>
      </c>
      <c r="P117">
        <f t="shared" si="19"/>
        <v>74.796232118672279</v>
      </c>
      <c r="Q117">
        <f t="shared" si="26"/>
        <v>0.17951836677290631</v>
      </c>
      <c r="W117">
        <v>112</v>
      </c>
      <c r="X117">
        <f t="shared" si="20"/>
        <v>2.3333333333333335</v>
      </c>
      <c r="Y117">
        <v>0</v>
      </c>
      <c r="Z117">
        <f t="shared" si="27"/>
        <v>7.8512927456850749E-5</v>
      </c>
    </row>
    <row r="118" spans="5:26" x14ac:dyDescent="0.4">
      <c r="E118">
        <v>262.00720000000001</v>
      </c>
      <c r="F118">
        <f t="shared" si="14"/>
        <v>3.4296662279484656E-2</v>
      </c>
      <c r="G118">
        <f t="shared" si="15"/>
        <v>1.5093204503162982E-2</v>
      </c>
      <c r="H118">
        <f t="shared" si="16"/>
        <v>-3.6861529625673642E-3</v>
      </c>
      <c r="I118">
        <f t="shared" si="17"/>
        <v>1.4407021779008766E-4</v>
      </c>
      <c r="J118">
        <f t="shared" si="18"/>
        <v>-4.1990594922852401E-3</v>
      </c>
      <c r="K118">
        <f t="shared" si="21"/>
        <v>0.27042421157050062</v>
      </c>
      <c r="L118">
        <f t="shared" si="22"/>
        <v>-11.359088556328356</v>
      </c>
      <c r="M118">
        <f t="shared" si="23"/>
        <v>1.2969626937344625</v>
      </c>
      <c r="N118">
        <f t="shared" si="24"/>
        <v>74.31048853690308</v>
      </c>
      <c r="O118">
        <f t="shared" si="25"/>
        <v>0</v>
      </c>
      <c r="P118">
        <f t="shared" si="19"/>
        <v>74.31048853690308</v>
      </c>
      <c r="Q118">
        <f t="shared" si="26"/>
        <v>0.18077758342086619</v>
      </c>
      <c r="W118">
        <v>113</v>
      </c>
      <c r="X118">
        <f t="shared" si="20"/>
        <v>2.3541666666666665</v>
      </c>
      <c r="Y118">
        <v>0</v>
      </c>
      <c r="Z118">
        <f t="shared" si="27"/>
        <v>6.6495844506719187E-5</v>
      </c>
    </row>
    <row r="119" spans="5:26" x14ac:dyDescent="0.4">
      <c r="E119">
        <v>269.68990000000002</v>
      </c>
      <c r="F119">
        <f t="shared" si="14"/>
        <v>3.5302325357806918E-2</v>
      </c>
      <c r="G119">
        <f t="shared" si="15"/>
        <v>1.5035599609288242E-2</v>
      </c>
      <c r="H119">
        <f t="shared" si="16"/>
        <v>-3.7963631032787298E-3</v>
      </c>
      <c r="I119">
        <f t="shared" si="17"/>
        <v>1.5263952008461035E-4</v>
      </c>
      <c r="J119">
        <f t="shared" si="18"/>
        <v>-4.3219845734294021E-3</v>
      </c>
      <c r="K119">
        <f t="shared" si="21"/>
        <v>0.27887715370083405</v>
      </c>
      <c r="L119">
        <f t="shared" si="22"/>
        <v>-11.091741254877407</v>
      </c>
      <c r="M119">
        <f t="shared" si="23"/>
        <v>1.2881716499771703</v>
      </c>
      <c r="N119">
        <f t="shared" si="24"/>
        <v>73.80679883209541</v>
      </c>
      <c r="O119">
        <f t="shared" si="25"/>
        <v>0</v>
      </c>
      <c r="P119">
        <f t="shared" si="19"/>
        <v>73.80679883209541</v>
      </c>
      <c r="Q119">
        <f t="shared" si="26"/>
        <v>0.18211541110679727</v>
      </c>
      <c r="W119">
        <v>114</v>
      </c>
      <c r="X119">
        <f t="shared" si="20"/>
        <v>2.375</v>
      </c>
      <c r="Y119">
        <v>0</v>
      </c>
      <c r="Z119">
        <f t="shared" si="27"/>
        <v>5.4883151556584024E-5</v>
      </c>
    </row>
    <row r="120" spans="5:26" x14ac:dyDescent="0.4">
      <c r="E120">
        <v>277.59789999999998</v>
      </c>
      <c r="F120">
        <f t="shared" si="14"/>
        <v>3.633748013716475E-2</v>
      </c>
      <c r="G120">
        <f t="shared" si="15"/>
        <v>1.4974572181768786E-2</v>
      </c>
      <c r="H120">
        <f t="shared" si="16"/>
        <v>-3.9099974266931931E-3</v>
      </c>
      <c r="I120">
        <f t="shared" si="17"/>
        <v>1.617183284625609E-4</v>
      </c>
      <c r="J120">
        <f t="shared" si="18"/>
        <v>-4.4484962437451583E-3</v>
      </c>
      <c r="K120">
        <f t="shared" si="21"/>
        <v>0.28762311287921705</v>
      </c>
      <c r="L120">
        <f t="shared" si="22"/>
        <v>-10.823524355172225</v>
      </c>
      <c r="M120">
        <f t="shared" si="23"/>
        <v>1.279052174176269</v>
      </c>
      <c r="N120">
        <f t="shared" si="24"/>
        <v>73.28429135733208</v>
      </c>
      <c r="O120">
        <f t="shared" si="25"/>
        <v>0</v>
      </c>
      <c r="P120">
        <f t="shared" si="19"/>
        <v>73.28429135733208</v>
      </c>
      <c r="Q120">
        <f t="shared" si="26"/>
        <v>0.18353688064243409</v>
      </c>
      <c r="W120">
        <v>115</v>
      </c>
      <c r="X120">
        <f t="shared" si="20"/>
        <v>2.395833333333333</v>
      </c>
      <c r="Y120">
        <v>0</v>
      </c>
      <c r="Z120">
        <f t="shared" si="27"/>
        <v>4.3811822195115516E-5</v>
      </c>
    </row>
    <row r="121" spans="5:26" x14ac:dyDescent="0.4">
      <c r="E121">
        <v>285.73770000000002</v>
      </c>
      <c r="F121">
        <f t="shared" si="14"/>
        <v>3.7402977465568511E-2</v>
      </c>
      <c r="G121">
        <f t="shared" si="15"/>
        <v>1.4909920073586713E-2</v>
      </c>
      <c r="H121">
        <f t="shared" si="16"/>
        <v>-4.0271722026458678E-3</v>
      </c>
      <c r="I121">
        <f t="shared" si="17"/>
        <v>1.7133678165814903E-4</v>
      </c>
      <c r="J121">
        <f t="shared" si="18"/>
        <v>-4.5786963162806676E-3</v>
      </c>
      <c r="K121">
        <f t="shared" si="21"/>
        <v>0.29667421807530925</v>
      </c>
      <c r="L121">
        <f t="shared" si="22"/>
        <v>-10.5544038720546</v>
      </c>
      <c r="M121">
        <f t="shared" si="23"/>
        <v>1.2695881374328288</v>
      </c>
      <c r="N121">
        <f t="shared" si="24"/>
        <v>72.742041994776216</v>
      </c>
      <c r="O121">
        <f t="shared" si="25"/>
        <v>0</v>
      </c>
      <c r="P121">
        <f t="shared" si="19"/>
        <v>72.742041994776216</v>
      </c>
      <c r="Q121">
        <f t="shared" si="26"/>
        <v>0.18504732663232989</v>
      </c>
      <c r="W121">
        <v>116</v>
      </c>
      <c r="X121">
        <f t="shared" si="20"/>
        <v>2.416666666666667</v>
      </c>
      <c r="Y121">
        <v>0</v>
      </c>
      <c r="Z121">
        <f t="shared" si="27"/>
        <v>3.339335130796736E-5</v>
      </c>
    </row>
    <row r="122" spans="5:26" x14ac:dyDescent="0.4">
      <c r="E122">
        <v>294.11630000000002</v>
      </c>
      <c r="F122">
        <f t="shared" si="14"/>
        <v>3.8499733640875493E-2</v>
      </c>
      <c r="G122">
        <f t="shared" si="15"/>
        <v>1.4841426699180205E-2</v>
      </c>
      <c r="H122">
        <f t="shared" si="16"/>
        <v>-4.1480131387094388E-3</v>
      </c>
      <c r="I122">
        <f t="shared" si="17"/>
        <v>1.8152717587713307E-4</v>
      </c>
      <c r="J122">
        <f t="shared" si="18"/>
        <v>-4.7126943888654346E-3</v>
      </c>
      <c r="K122">
        <f t="shared" si="21"/>
        <v>0.30604354381525051</v>
      </c>
      <c r="L122">
        <f t="shared" si="22"/>
        <v>-10.284335555773282</v>
      </c>
      <c r="M122">
        <f t="shared" si="23"/>
        <v>1.2597619510522151</v>
      </c>
      <c r="N122">
        <f t="shared" si="24"/>
        <v>72.179042986458128</v>
      </c>
      <c r="O122">
        <f t="shared" si="25"/>
        <v>0</v>
      </c>
      <c r="P122">
        <f t="shared" si="19"/>
        <v>72.179042986458128</v>
      </c>
      <c r="Q122">
        <f t="shared" si="26"/>
        <v>0.18665244005166826</v>
      </c>
      <c r="W122">
        <v>117</v>
      </c>
      <c r="X122">
        <f t="shared" si="20"/>
        <v>2.4375</v>
      </c>
      <c r="Y122">
        <v>0</v>
      </c>
      <c r="Z122">
        <f t="shared" si="27"/>
        <v>2.3715086138325862E-5</v>
      </c>
    </row>
    <row r="123" spans="5:26" x14ac:dyDescent="0.4">
      <c r="E123">
        <v>302.7405</v>
      </c>
      <c r="F123">
        <f t="shared" si="14"/>
        <v>3.96286387810042E-2</v>
      </c>
      <c r="G123">
        <f t="shared" si="15"/>
        <v>1.4768865989492341E-2</v>
      </c>
      <c r="H123">
        <f t="shared" si="16"/>
        <v>-4.2726455049540008E-3</v>
      </c>
      <c r="I123">
        <f t="shared" si="17"/>
        <v>1.923232288489965E-4</v>
      </c>
      <c r="J123">
        <f t="shared" si="18"/>
        <v>-4.8505966281080773E-3</v>
      </c>
      <c r="K123">
        <f t="shared" si="21"/>
        <v>0.31574434644630495</v>
      </c>
      <c r="L123">
        <f t="shared" si="22"/>
        <v>-10.01328833907287</v>
      </c>
      <c r="M123">
        <f t="shared" si="23"/>
        <v>1.2495552981203542</v>
      </c>
      <c r="N123">
        <f t="shared" si="24"/>
        <v>71.594244850507664</v>
      </c>
      <c r="O123">
        <f t="shared" si="25"/>
        <v>0</v>
      </c>
      <c r="P123">
        <f t="shared" si="19"/>
        <v>71.594244850507664</v>
      </c>
      <c r="Q123">
        <f t="shared" si="26"/>
        <v>0.18835825543575899</v>
      </c>
      <c r="W123">
        <v>118</v>
      </c>
      <c r="X123">
        <f t="shared" si="20"/>
        <v>2.458333333333333</v>
      </c>
      <c r="Y123">
        <v>0</v>
      </c>
      <c r="Z123">
        <f t="shared" si="27"/>
        <v>1.4841782113146913E-5</v>
      </c>
    </row>
    <row r="124" spans="5:26" x14ac:dyDescent="0.4">
      <c r="E124">
        <v>311.61759999999998</v>
      </c>
      <c r="F124">
        <f t="shared" si="14"/>
        <v>4.0790648453720109E-2</v>
      </c>
      <c r="G124">
        <f t="shared" si="15"/>
        <v>1.4691996033747712E-2</v>
      </c>
      <c r="H124">
        <f t="shared" si="16"/>
        <v>-4.4012044492099806E-3</v>
      </c>
      <c r="I124">
        <f t="shared" si="17"/>
        <v>2.0376102717693106E-4</v>
      </c>
      <c r="J124">
        <f t="shared" si="18"/>
        <v>-4.9925169435489523E-3</v>
      </c>
      <c r="K124">
        <f t="shared" si="21"/>
        <v>0.32579085848572337</v>
      </c>
      <c r="L124">
        <f t="shared" si="22"/>
        <v>-9.7412221184695014</v>
      </c>
      <c r="M124">
        <f t="shared" si="23"/>
        <v>1.2389482229754252</v>
      </c>
      <c r="N124">
        <f t="shared" si="24"/>
        <v>70.986504211725119</v>
      </c>
      <c r="O124">
        <f t="shared" si="25"/>
        <v>0</v>
      </c>
      <c r="P124">
        <f t="shared" si="19"/>
        <v>70.986504211725119</v>
      </c>
      <c r="Q124">
        <f t="shared" si="26"/>
        <v>0.19017116412596763</v>
      </c>
      <c r="W124">
        <v>119</v>
      </c>
      <c r="X124">
        <f t="shared" si="20"/>
        <v>2.479166666666667</v>
      </c>
      <c r="Y124">
        <v>0</v>
      </c>
      <c r="Z124">
        <f t="shared" si="27"/>
        <v>6.8173309049332145E-6</v>
      </c>
    </row>
    <row r="125" spans="5:26" x14ac:dyDescent="0.4">
      <c r="E125">
        <v>320.755</v>
      </c>
      <c r="F125">
        <f t="shared" si="14"/>
        <v>4.1986731316758084E-2</v>
      </c>
      <c r="G125">
        <f t="shared" si="15"/>
        <v>1.4610561598607741E-2</v>
      </c>
      <c r="H125">
        <f t="shared" si="16"/>
        <v>-4.5338294767323095E-3</v>
      </c>
      <c r="I125">
        <f t="shared" si="17"/>
        <v>2.15878653110603E-4</v>
      </c>
      <c r="J125">
        <f t="shared" si="18"/>
        <v>-5.1385705668473029E-3</v>
      </c>
      <c r="K125">
        <f t="shared" si="21"/>
        <v>0.33619785084466797</v>
      </c>
      <c r="L125">
        <f t="shared" si="22"/>
        <v>-9.4681013425760909</v>
      </c>
      <c r="M125">
        <f t="shared" si="23"/>
        <v>1.2279194994130673</v>
      </c>
      <c r="N125">
        <f t="shared" si="24"/>
        <v>70.354604898185528</v>
      </c>
      <c r="O125">
        <f t="shared" si="25"/>
        <v>0</v>
      </c>
      <c r="P125">
        <f t="shared" si="19"/>
        <v>70.354604898185528</v>
      </c>
      <c r="Q125">
        <f t="shared" si="26"/>
        <v>0.19209795685242048</v>
      </c>
      <c r="W125">
        <v>120</v>
      </c>
      <c r="X125">
        <f t="shared" si="20"/>
        <v>2.5</v>
      </c>
      <c r="Y125">
        <v>0</v>
      </c>
      <c r="Z125">
        <f t="shared" si="27"/>
        <v>-3.3338813105195138E-7</v>
      </c>
    </row>
    <row r="126" spans="5:26" x14ac:dyDescent="0.4">
      <c r="E126">
        <v>330.16030000000001</v>
      </c>
      <c r="F126">
        <f t="shared" si="14"/>
        <v>4.3217882207791755E-2</v>
      </c>
      <c r="G126">
        <f t="shared" si="15"/>
        <v>1.4524292562328012E-2</v>
      </c>
      <c r="H126">
        <f t="shared" si="16"/>
        <v>-4.670666157852485E-3</v>
      </c>
      <c r="I126">
        <f t="shared" si="17"/>
        <v>2.2871641926812403E-4</v>
      </c>
      <c r="J126">
        <f t="shared" si="18"/>
        <v>-5.2888756258252286E-3</v>
      </c>
      <c r="K126">
        <f t="shared" si="21"/>
        <v>0.34698074732121126</v>
      </c>
      <c r="L126">
        <f t="shared" si="22"/>
        <v>-9.1938924387142382</v>
      </c>
      <c r="M126">
        <f t="shared" si="23"/>
        <v>1.2164464060288176</v>
      </c>
      <c r="N126">
        <f t="shared" si="24"/>
        <v>69.697245069308551</v>
      </c>
      <c r="O126">
        <f t="shared" si="25"/>
        <v>0</v>
      </c>
      <c r="P126">
        <f t="shared" si="19"/>
        <v>69.697245069308551</v>
      </c>
      <c r="Q126">
        <f t="shared" si="26"/>
        <v>0.19414580339364701</v>
      </c>
      <c r="W126">
        <v>121</v>
      </c>
      <c r="X126">
        <f t="shared" si="20"/>
        <v>2.520833333333333</v>
      </c>
      <c r="Y126">
        <v>0</v>
      </c>
      <c r="Z126">
        <f t="shared" si="27"/>
        <v>-6.6025779990910404E-6</v>
      </c>
    </row>
    <row r="127" spans="5:26" x14ac:dyDescent="0.4">
      <c r="E127">
        <v>339.84140000000002</v>
      </c>
      <c r="F127">
        <f t="shared" si="14"/>
        <v>4.4485135234402937E-2</v>
      </c>
      <c r="G127">
        <f t="shared" si="15"/>
        <v>1.4432902162331396E-2</v>
      </c>
      <c r="H127">
        <f t="shared" si="16"/>
        <v>-4.8118678779155571E-3</v>
      </c>
      <c r="I127">
        <f t="shared" si="17"/>
        <v>2.4231713138038458E-4</v>
      </c>
      <c r="J127">
        <f t="shared" si="18"/>
        <v>-5.4435547144888992E-3</v>
      </c>
      <c r="K127">
        <f t="shared" si="21"/>
        <v>0.35815573560498504</v>
      </c>
      <c r="L127">
        <f t="shared" si="22"/>
        <v>-8.9185617907549624</v>
      </c>
      <c r="M127">
        <f t="shared" si="23"/>
        <v>1.2045044858613956</v>
      </c>
      <c r="N127">
        <f t="shared" si="24"/>
        <v>69.013023444433102</v>
      </c>
      <c r="O127">
        <f t="shared" si="25"/>
        <v>0</v>
      </c>
      <c r="P127">
        <f t="shared" si="19"/>
        <v>69.013023444433102</v>
      </c>
      <c r="Q127">
        <f t="shared" si="26"/>
        <v>0.19632227997376539</v>
      </c>
      <c r="W127">
        <v>122</v>
      </c>
      <c r="X127">
        <f t="shared" si="20"/>
        <v>2.5416666666666665</v>
      </c>
      <c r="Y127">
        <v>0</v>
      </c>
      <c r="Z127">
        <f t="shared" si="27"/>
        <v>-1.1997556204935844E-5</v>
      </c>
    </row>
    <row r="128" spans="5:26" x14ac:dyDescent="0.4">
      <c r="E128">
        <v>349.8064</v>
      </c>
      <c r="F128">
        <f t="shared" si="14"/>
        <v>4.5789550684112196E-2</v>
      </c>
      <c r="G128">
        <f t="shared" si="15"/>
        <v>1.4336087010383469E-2</v>
      </c>
      <c r="H128">
        <f t="shared" si="16"/>
        <v>-4.9575947068227766E-3</v>
      </c>
      <c r="I128">
        <f t="shared" si="17"/>
        <v>2.5672608825383358E-4</v>
      </c>
      <c r="J128">
        <f t="shared" si="18"/>
        <v>-5.6027332640746488E-3</v>
      </c>
      <c r="K128">
        <f t="shared" si="21"/>
        <v>0.36973963969194301</v>
      </c>
      <c r="L128">
        <f t="shared" si="22"/>
        <v>-8.642079726616398</v>
      </c>
      <c r="M128">
        <f t="shared" si="23"/>
        <v>1.1920675395593607</v>
      </c>
      <c r="N128">
        <f t="shared" si="24"/>
        <v>68.300438911295672</v>
      </c>
      <c r="O128">
        <f t="shared" si="25"/>
        <v>0</v>
      </c>
      <c r="P128">
        <f t="shared" si="19"/>
        <v>68.300438911295672</v>
      </c>
      <c r="Q128">
        <f t="shared" si="26"/>
        <v>0.19863537189536504</v>
      </c>
      <c r="W128">
        <v>123</v>
      </c>
      <c r="X128">
        <f t="shared" si="20"/>
        <v>2.5625</v>
      </c>
      <c r="Y128">
        <v>0</v>
      </c>
      <c r="Z128">
        <f t="shared" si="27"/>
        <v>-1.6538785249040599E-5</v>
      </c>
    </row>
    <row r="129" spans="5:26" x14ac:dyDescent="0.4">
      <c r="E129">
        <v>360.06360000000001</v>
      </c>
      <c r="F129">
        <f t="shared" si="14"/>
        <v>4.7132215024378914E-2</v>
      </c>
      <c r="G129">
        <f t="shared" si="15"/>
        <v>1.4233526216916093E-2</v>
      </c>
      <c r="H129">
        <f t="shared" si="16"/>
        <v>-5.1080137419759752E-3</v>
      </c>
      <c r="I129">
        <f t="shared" si="17"/>
        <v>2.7199121455596942E-4</v>
      </c>
      <c r="J129">
        <f t="shared" si="18"/>
        <v>-5.7665395104192878E-3</v>
      </c>
      <c r="K129">
        <f t="shared" si="21"/>
        <v>0.38174989184559666</v>
      </c>
      <c r="L129">
        <f t="shared" si="22"/>
        <v>-8.3644215462490141</v>
      </c>
      <c r="M129">
        <f t="shared" si="23"/>
        <v>1.1791074908725268</v>
      </c>
      <c r="N129">
        <f t="shared" si="24"/>
        <v>67.557882819256022</v>
      </c>
      <c r="O129">
        <f t="shared" si="25"/>
        <v>0</v>
      </c>
      <c r="P129">
        <f t="shared" si="19"/>
        <v>67.557882819256022</v>
      </c>
      <c r="Q129">
        <f t="shared" si="26"/>
        <v>0.20109345739785181</v>
      </c>
      <c r="W129">
        <v>124</v>
      </c>
      <c r="X129">
        <f t="shared" si="20"/>
        <v>2.5833333333333335</v>
      </c>
      <c r="Y129">
        <v>0</v>
      </c>
      <c r="Z129">
        <f t="shared" si="27"/>
        <v>-2.0257933307375156E-5</v>
      </c>
    </row>
    <row r="130" spans="5:26" x14ac:dyDescent="0.4">
      <c r="E130">
        <v>370.62150000000003</v>
      </c>
      <c r="F130">
        <f t="shared" si="14"/>
        <v>4.8514240902601237E-2</v>
      </c>
      <c r="G130">
        <f t="shared" si="15"/>
        <v>1.4124880476850121E-2</v>
      </c>
      <c r="H130">
        <f t="shared" si="16"/>
        <v>-5.2632994801035671E-3</v>
      </c>
      <c r="I130">
        <f t="shared" si="17"/>
        <v>2.8816319963501091E-4</v>
      </c>
      <c r="J130">
        <f t="shared" si="18"/>
        <v>-5.9351044585793482E-3</v>
      </c>
      <c r="K130">
        <f t="shared" si="21"/>
        <v>0.39420448754718146</v>
      </c>
      <c r="L130">
        <f t="shared" si="22"/>
        <v>-8.0855687220911712</v>
      </c>
      <c r="M130">
        <f t="shared" si="23"/>
        <v>1.1655942435192603</v>
      </c>
      <c r="N130">
        <f t="shared" si="24"/>
        <v>66.783630778397523</v>
      </c>
      <c r="O130">
        <f t="shared" si="25"/>
        <v>0</v>
      </c>
      <c r="P130">
        <f t="shared" si="19"/>
        <v>66.783630778397523</v>
      </c>
      <c r="Q130">
        <f t="shared" si="26"/>
        <v>0.20370529305030624</v>
      </c>
      <c r="W130">
        <v>125</v>
      </c>
      <c r="X130">
        <f t="shared" si="20"/>
        <v>2.6041666666666665</v>
      </c>
      <c r="Y130">
        <v>0</v>
      </c>
      <c r="Z130">
        <f t="shared" si="27"/>
        <v>-2.3195992550331784E-5</v>
      </c>
    </row>
    <row r="131" spans="5:26" x14ac:dyDescent="0.4">
      <c r="E131">
        <v>381.48899999999998</v>
      </c>
      <c r="F131">
        <f t="shared" si="14"/>
        <v>4.9936793326054857E-2</v>
      </c>
      <c r="G131">
        <f t="shared" si="15"/>
        <v>1.4009788967291104E-2</v>
      </c>
      <c r="H131">
        <f t="shared" si="16"/>
        <v>-5.4236371757566681E-3</v>
      </c>
      <c r="I131">
        <f t="shared" si="17"/>
        <v>3.0529596241918311E-4</v>
      </c>
      <c r="J131">
        <f t="shared" si="18"/>
        <v>-6.1085650363127382E-3</v>
      </c>
      <c r="K131">
        <f t="shared" si="21"/>
        <v>0.40712215748422187</v>
      </c>
      <c r="L131">
        <f t="shared" si="22"/>
        <v>-7.8055052129737943</v>
      </c>
      <c r="M131">
        <f t="shared" si="23"/>
        <v>1.1514952685952438</v>
      </c>
      <c r="N131">
        <f t="shared" si="24"/>
        <v>65.975819019790592</v>
      </c>
      <c r="O131">
        <f t="shared" si="25"/>
        <v>0</v>
      </c>
      <c r="P131">
        <f t="shared" si="19"/>
        <v>65.975819019790592</v>
      </c>
      <c r="Q131">
        <f t="shared" si="26"/>
        <v>0.20648001395775756</v>
      </c>
      <c r="W131">
        <v>126</v>
      </c>
      <c r="X131">
        <f t="shared" si="20"/>
        <v>2.625</v>
      </c>
      <c r="Y131">
        <v>0</v>
      </c>
      <c r="Z131">
        <f t="shared" si="27"/>
        <v>-2.5401478260956306E-5</v>
      </c>
    </row>
    <row r="132" spans="5:26" x14ac:dyDescent="0.4">
      <c r="E132">
        <v>392.67520000000002</v>
      </c>
      <c r="F132">
        <f t="shared" si="14"/>
        <v>5.1401063481954279E-2</v>
      </c>
      <c r="G132">
        <f t="shared" si="15"/>
        <v>1.3887870251147016E-2</v>
      </c>
      <c r="H132">
        <f t="shared" si="16"/>
        <v>-5.589220362352959E-3</v>
      </c>
      <c r="I132">
        <f t="shared" si="17"/>
        <v>3.2344652045043082E-4</v>
      </c>
      <c r="J132">
        <f t="shared" si="18"/>
        <v>-6.2870608568975136E-3</v>
      </c>
      <c r="K132">
        <f t="shared" si="21"/>
        <v>0.42052204250530861</v>
      </c>
      <c r="L132">
        <f t="shared" si="22"/>
        <v>-7.5242246970823263</v>
      </c>
      <c r="M132">
        <f t="shared" si="23"/>
        <v>1.1367756919329388</v>
      </c>
      <c r="N132">
        <f t="shared" si="24"/>
        <v>65.132449400821258</v>
      </c>
      <c r="O132">
        <f t="shared" si="25"/>
        <v>0</v>
      </c>
      <c r="P132">
        <f t="shared" si="19"/>
        <v>65.132449400821258</v>
      </c>
      <c r="Q132">
        <f t="shared" si="26"/>
        <v>0.20942709642469451</v>
      </c>
      <c r="W132">
        <v>127</v>
      </c>
      <c r="X132">
        <f t="shared" si="20"/>
        <v>2.6458333333333335</v>
      </c>
      <c r="Y132">
        <v>0</v>
      </c>
      <c r="Z132">
        <f t="shared" si="27"/>
        <v>-2.6928727777999056E-5</v>
      </c>
    </row>
    <row r="133" spans="5:26" x14ac:dyDescent="0.4">
      <c r="E133">
        <v>404.18939999999998</v>
      </c>
      <c r="F133">
        <f t="shared" ref="F133:F196" si="28">2*PI()*E133/$B$7</f>
        <v>5.290826873745276E-2</v>
      </c>
      <c r="G133">
        <f t="shared" ref="G133:G196" si="29">1+SUM(a1_*COS(F133),a2_*COS(2*F133))</f>
        <v>1.3758721222857595E-2</v>
      </c>
      <c r="H133">
        <f t="shared" ref="H133:H196" si="30">SUM(a1_*SIN(F133),a2_*SIN(2*F133))</f>
        <v>-5.7602513308742109E-3</v>
      </c>
      <c r="I133">
        <f t="shared" ref="I133:I196" si="31">SUM(b0_,b1_*COS(F133),b2_*COS(2*F133))</f>
        <v>3.426751507292769E-4</v>
      </c>
      <c r="J133">
        <f t="shared" ref="J133:J196" si="32">SUM(b1_*SIN(F133),b2_*SIN(2*F133))</f>
        <v>-6.4707341735686982E-3</v>
      </c>
      <c r="K133">
        <f t="shared" si="21"/>
        <v>0.43442356601181581</v>
      </c>
      <c r="L133">
        <f t="shared" si="22"/>
        <v>-7.2417324754149863</v>
      </c>
      <c r="M133">
        <f t="shared" si="23"/>
        <v>1.1213981271298168</v>
      </c>
      <c r="N133">
        <f t="shared" si="24"/>
        <v>64.251379838413442</v>
      </c>
      <c r="O133">
        <f t="shared" si="25"/>
        <v>0</v>
      </c>
      <c r="P133">
        <f t="shared" ref="P133:P196" si="33">N133+O133</f>
        <v>64.251379838413442</v>
      </c>
      <c r="Q133">
        <f t="shared" si="26"/>
        <v>0.21255627409049974</v>
      </c>
      <c r="W133">
        <v>128</v>
      </c>
      <c r="X133">
        <f t="shared" ref="X133:X196" si="34">W133/Fs*1000</f>
        <v>2.6666666666666665</v>
      </c>
      <c r="Y133">
        <v>0</v>
      </c>
      <c r="Z133">
        <f t="shared" si="27"/>
        <v>-2.783631435470774E-5</v>
      </c>
    </row>
    <row r="134" spans="5:26" x14ac:dyDescent="0.4">
      <c r="E134">
        <v>416.0412</v>
      </c>
      <c r="F134">
        <f t="shared" si="28"/>
        <v>5.4459665729611743E-2</v>
      </c>
      <c r="G134">
        <f t="shared" si="29"/>
        <v>1.3621914839462623E-2</v>
      </c>
      <c r="H134">
        <f t="shared" si="30"/>
        <v>-5.9369431419066809E-3</v>
      </c>
      <c r="I134">
        <f t="shared" si="31"/>
        <v>3.6304573190674289E-4</v>
      </c>
      <c r="J134">
        <f t="shared" si="32"/>
        <v>-6.6597314245760266E-3</v>
      </c>
      <c r="K134">
        <f t="shared" ref="K134:K197" si="35">SQRT((I134^2+J134^2)/(G134^2+H134^2))</f>
        <v>0.44884638590834314</v>
      </c>
      <c r="L134">
        <f t="shared" ref="L134:L197" si="36">20*LOG10(K134)</f>
        <v>-6.9580453477362783</v>
      </c>
      <c r="M134">
        <f t="shared" ref="M134:M197" si="37">ATAN2(J134,I134)-ATAN2(H134,G134)</f>
        <v>1.1053223677172779</v>
      </c>
      <c r="N134">
        <f t="shared" ref="N134:N197" si="38">DEGREES(M134)</f>
        <v>63.330306671607254</v>
      </c>
      <c r="O134">
        <f t="shared" si="25"/>
        <v>0</v>
      </c>
      <c r="P134">
        <f t="shared" si="33"/>
        <v>63.330306671607254</v>
      </c>
      <c r="Q134">
        <f t="shared" si="26"/>
        <v>0.21587746793412213</v>
      </c>
      <c r="W134">
        <v>129</v>
      </c>
      <c r="X134">
        <f t="shared" si="34"/>
        <v>2.6875</v>
      </c>
      <c r="Y134">
        <v>0</v>
      </c>
      <c r="Z134">
        <f t="shared" si="27"/>
        <v>-2.8185587329421695E-5</v>
      </c>
    </row>
    <row r="135" spans="5:26" x14ac:dyDescent="0.4">
      <c r="E135">
        <v>428.24059999999997</v>
      </c>
      <c r="F135">
        <f t="shared" si="28"/>
        <v>5.6056563455370217E-2</v>
      </c>
      <c r="G135">
        <f t="shared" si="29"/>
        <v>1.3476997602436924E-2</v>
      </c>
      <c r="H135">
        <f t="shared" si="30"/>
        <v>-6.1195217160676801E-3</v>
      </c>
      <c r="I135">
        <f t="shared" si="31"/>
        <v>3.8462612422708597E-4</v>
      </c>
      <c r="J135">
        <f t="shared" si="32"/>
        <v>-6.8542047707779762E-3</v>
      </c>
      <c r="K135">
        <f t="shared" si="35"/>
        <v>0.46381029963479703</v>
      </c>
      <c r="L135">
        <f t="shared" si="36"/>
        <v>-6.6731922280230798</v>
      </c>
      <c r="M135">
        <f t="shared" si="37"/>
        <v>1.0885050645090177</v>
      </c>
      <c r="N135">
        <f t="shared" si="38"/>
        <v>62.366746174982133</v>
      </c>
      <c r="O135">
        <f t="shared" ref="O135:O198" si="39">IF((N135-N134)&gt;180,O134-360,IF((N135-N134)&lt;(-180),O134+360,O134))</f>
        <v>0</v>
      </c>
      <c r="P135">
        <f t="shared" si="33"/>
        <v>62.366746174982133</v>
      </c>
      <c r="Q135">
        <f t="shared" ref="Q135:Q198" si="40">-(P135-P134)/((E135-E134)*360)*1000</f>
        <v>0.21940070290914199</v>
      </c>
      <c r="W135">
        <v>130</v>
      </c>
      <c r="X135">
        <f t="shared" si="34"/>
        <v>2.7083333333333335</v>
      </c>
      <c r="Y135">
        <v>0</v>
      </c>
      <c r="Z135">
        <f t="shared" ref="Z135:Z198" si="41" xml:space="preserve"> b0_*Y135 + b1_*Y134 + b2_*Y133 - a1_*Z134 - a2_*Z133</f>
        <v>-2.8039346578850441E-5</v>
      </c>
    </row>
    <row r="136" spans="5:26" x14ac:dyDescent="0.4">
      <c r="E136">
        <v>440.79770000000002</v>
      </c>
      <c r="F136">
        <f t="shared" si="28"/>
        <v>5.770028400163657E-2</v>
      </c>
      <c r="G136">
        <f t="shared" si="29"/>
        <v>1.3323491728776227E-2</v>
      </c>
      <c r="H136">
        <f t="shared" si="30"/>
        <v>-6.3082219898770719E-3</v>
      </c>
      <c r="I136">
        <f t="shared" si="31"/>
        <v>4.0748785179599289E-4</v>
      </c>
      <c r="J136">
        <f t="shared" si="32"/>
        <v>-7.054307251796837E-3</v>
      </c>
      <c r="K136">
        <f t="shared" si="35"/>
        <v>0.47933459362821773</v>
      </c>
      <c r="L136">
        <f t="shared" si="36"/>
        <v>-6.3872245359708133</v>
      </c>
      <c r="M136">
        <f t="shared" si="37"/>
        <v>1.0708999551096134</v>
      </c>
      <c r="N136">
        <f t="shared" si="38"/>
        <v>61.358047708530172</v>
      </c>
      <c r="O136">
        <f t="shared" si="39"/>
        <v>0</v>
      </c>
      <c r="P136">
        <f t="shared" si="33"/>
        <v>61.358047708530172</v>
      </c>
      <c r="Q136">
        <f t="shared" si="40"/>
        <v>0.22313592983959421</v>
      </c>
      <c r="W136">
        <v>131</v>
      </c>
      <c r="X136">
        <f t="shared" si="34"/>
        <v>2.7291666666666665</v>
      </c>
      <c r="Y136">
        <v>0</v>
      </c>
      <c r="Z136">
        <f t="shared" si="41"/>
        <v>-2.7460656091399692E-5</v>
      </c>
    </row>
    <row r="137" spans="5:26" x14ac:dyDescent="0.4">
      <c r="E137">
        <v>453.72289999999998</v>
      </c>
      <c r="F137">
        <f t="shared" si="28"/>
        <v>5.9392188725227349E-2</v>
      </c>
      <c r="G137">
        <f t="shared" si="29"/>
        <v>1.3160891513520845E-2</v>
      </c>
      <c r="H137">
        <f t="shared" si="30"/>
        <v>-6.5032915755141446E-3</v>
      </c>
      <c r="I137">
        <f t="shared" si="31"/>
        <v>4.3170665042174122E-4</v>
      </c>
      <c r="J137">
        <f t="shared" si="32"/>
        <v>-7.2601959107923292E-3</v>
      </c>
      <c r="K137">
        <f t="shared" si="35"/>
        <v>0.49543792101207873</v>
      </c>
      <c r="L137">
        <f t="shared" si="36"/>
        <v>-6.1002151081723728</v>
      </c>
      <c r="M137">
        <f t="shared" si="37"/>
        <v>1.0524574239701723</v>
      </c>
      <c r="N137">
        <f t="shared" si="38"/>
        <v>60.301368510701593</v>
      </c>
      <c r="O137">
        <f t="shared" si="39"/>
        <v>0</v>
      </c>
      <c r="P137">
        <f t="shared" si="33"/>
        <v>60.301368510701593</v>
      </c>
      <c r="Q137">
        <f t="shared" si="40"/>
        <v>0.22709281047630092</v>
      </c>
      <c r="W137">
        <v>132</v>
      </c>
      <c r="X137">
        <f t="shared" si="34"/>
        <v>2.75</v>
      </c>
      <c r="Y137">
        <v>0</v>
      </c>
      <c r="Z137">
        <f t="shared" si="41"/>
        <v>-2.6511798670639119E-5</v>
      </c>
    </row>
    <row r="138" spans="5:26" x14ac:dyDescent="0.4">
      <c r="E138">
        <v>467.02719999999999</v>
      </c>
      <c r="F138">
        <f t="shared" si="28"/>
        <v>6.1133717522775459E-2</v>
      </c>
      <c r="G138">
        <f t="shared" si="29"/>
        <v>1.2988657900561584E-2</v>
      </c>
      <c r="H138">
        <f t="shared" si="30"/>
        <v>-6.7049960735557773E-3</v>
      </c>
      <c r="I138">
        <f t="shared" si="31"/>
        <v>4.5736328335285042E-4</v>
      </c>
      <c r="J138">
        <f t="shared" si="32"/>
        <v>-7.4720364984733308E-3</v>
      </c>
      <c r="K138">
        <f t="shared" si="35"/>
        <v>0.51213821964518491</v>
      </c>
      <c r="L138">
        <f t="shared" si="36"/>
        <v>-5.8122562520434764</v>
      </c>
      <c r="M138">
        <f t="shared" si="37"/>
        <v>1.0331239016018299</v>
      </c>
      <c r="N138">
        <f t="shared" si="38"/>
        <v>59.193639275873799</v>
      </c>
      <c r="O138">
        <f t="shared" si="39"/>
        <v>0</v>
      </c>
      <c r="P138">
        <f t="shared" si="33"/>
        <v>59.193639275873799</v>
      </c>
      <c r="Q138">
        <f t="shared" si="40"/>
        <v>0.23128053729241102</v>
      </c>
      <c r="W138">
        <v>133</v>
      </c>
      <c r="X138">
        <f t="shared" si="34"/>
        <v>2.7708333333333335</v>
      </c>
      <c r="Y138">
        <v>0</v>
      </c>
      <c r="Z138">
        <f t="shared" si="41"/>
        <v>-2.5253371265875065E-5</v>
      </c>
    </row>
    <row r="139" spans="5:26" x14ac:dyDescent="0.4">
      <c r="E139">
        <v>480.72160000000002</v>
      </c>
      <c r="F139">
        <f t="shared" si="28"/>
        <v>6.2926310290913806E-2</v>
      </c>
      <c r="G139">
        <f t="shared" si="29"/>
        <v>1.280622446300328E-2</v>
      </c>
      <c r="H139">
        <f t="shared" si="30"/>
        <v>-6.9136108407640423E-3</v>
      </c>
      <c r="I139">
        <f t="shared" si="31"/>
        <v>4.8454265839542598E-4</v>
      </c>
      <c r="J139">
        <f t="shared" si="32"/>
        <v>-7.6899938371536919E-3</v>
      </c>
      <c r="K139">
        <f t="shared" si="35"/>
        <v>0.52945138670365999</v>
      </c>
      <c r="L139">
        <f t="shared" si="36"/>
        <v>-5.5234781976482861</v>
      </c>
      <c r="M139">
        <f t="shared" si="37"/>
        <v>1.012842582195244</v>
      </c>
      <c r="N139">
        <f t="shared" si="38"/>
        <v>58.031605270919663</v>
      </c>
      <c r="O139">
        <f t="shared" si="39"/>
        <v>0</v>
      </c>
      <c r="P139">
        <f t="shared" si="33"/>
        <v>58.031605270919663</v>
      </c>
      <c r="Q139">
        <f t="shared" si="40"/>
        <v>0.23570745969036294</v>
      </c>
      <c r="W139">
        <v>134</v>
      </c>
      <c r="X139">
        <f t="shared" si="34"/>
        <v>2.7916666666666665</v>
      </c>
      <c r="Y139">
        <v>0</v>
      </c>
      <c r="Z139">
        <f t="shared" si="41"/>
        <v>-2.3743518229672906E-5</v>
      </c>
    </row>
    <row r="140" spans="5:26" x14ac:dyDescent="0.4">
      <c r="E140">
        <v>494.8175</v>
      </c>
      <c r="F140">
        <f t="shared" si="28"/>
        <v>6.4771459286152813E-2</v>
      </c>
      <c r="G140">
        <f t="shared" si="29"/>
        <v>1.2612990775112021E-2</v>
      </c>
      <c r="H140">
        <f t="shared" si="30"/>
        <v>-7.1294279124808208E-3</v>
      </c>
      <c r="I140">
        <f t="shared" si="31"/>
        <v>5.1333482396571234E-4</v>
      </c>
      <c r="J140">
        <f t="shared" si="32"/>
        <v>-7.9142381080922423E-3</v>
      </c>
      <c r="K140">
        <f t="shared" si="35"/>
        <v>0.54739105671457988</v>
      </c>
      <c r="L140">
        <f t="shared" si="36"/>
        <v>-5.2340460475875581</v>
      </c>
      <c r="M140">
        <f t="shared" si="37"/>
        <v>0.99155275429686807</v>
      </c>
      <c r="N140">
        <f t="shared" si="38"/>
        <v>56.811787985782843</v>
      </c>
      <c r="O140">
        <f t="shared" si="39"/>
        <v>0</v>
      </c>
      <c r="P140">
        <f t="shared" si="33"/>
        <v>56.811787985782843</v>
      </c>
      <c r="Q140">
        <f t="shared" si="40"/>
        <v>0.24038063178670988</v>
      </c>
      <c r="W140">
        <v>135</v>
      </c>
      <c r="X140">
        <f t="shared" si="34"/>
        <v>2.8125</v>
      </c>
      <c r="Y140">
        <v>0</v>
      </c>
      <c r="Z140">
        <f t="shared" si="41"/>
        <v>-2.2037297917637072E-5</v>
      </c>
    </row>
    <row r="141" spans="5:26" x14ac:dyDescent="0.4">
      <c r="E141">
        <v>509.32679999999999</v>
      </c>
      <c r="F141">
        <f t="shared" si="28"/>
        <v>6.6670722214849903E-2</v>
      </c>
      <c r="G141">
        <f t="shared" si="29"/>
        <v>1.2408319088652031E-2</v>
      </c>
      <c r="H141">
        <f t="shared" si="30"/>
        <v>-7.3527585517691035E-3</v>
      </c>
      <c r="I141">
        <f t="shared" si="31"/>
        <v>5.4383547433722867E-4</v>
      </c>
      <c r="J141">
        <f t="shared" si="32"/>
        <v>-8.1449463453499744E-3</v>
      </c>
      <c r="K141">
        <f t="shared" si="35"/>
        <v>0.56596784652277254</v>
      </c>
      <c r="L141">
        <f t="shared" si="36"/>
        <v>-4.9441648205591795</v>
      </c>
      <c r="M141">
        <f t="shared" si="37"/>
        <v>0.96918958340277994</v>
      </c>
      <c r="N141">
        <f t="shared" si="38"/>
        <v>55.530472677021791</v>
      </c>
      <c r="O141">
        <f t="shared" si="39"/>
        <v>0</v>
      </c>
      <c r="P141">
        <f t="shared" si="33"/>
        <v>55.530472677021791</v>
      </c>
      <c r="Q141">
        <f t="shared" si="40"/>
        <v>0.24530536903936939</v>
      </c>
      <c r="W141">
        <v>136</v>
      </c>
      <c r="X141">
        <f t="shared" si="34"/>
        <v>2.8333333333333335</v>
      </c>
      <c r="Y141">
        <v>0</v>
      </c>
      <c r="Z141">
        <f t="shared" si="41"/>
        <v>-2.0186176465770933E-5</v>
      </c>
    </row>
    <row r="142" spans="5:26" x14ac:dyDescent="0.4">
      <c r="E142">
        <v>524.26149999999996</v>
      </c>
      <c r="F142">
        <f t="shared" si="28"/>
        <v>6.8625669873331879E-2</v>
      </c>
      <c r="G142">
        <f t="shared" si="29"/>
        <v>1.2191538034635685E-2</v>
      </c>
      <c r="H142">
        <f t="shared" si="30"/>
        <v>-7.5839281788243618E-3</v>
      </c>
      <c r="I142">
        <f t="shared" si="31"/>
        <v>5.7614540916761658E-4</v>
      </c>
      <c r="J142">
        <f t="shared" si="32"/>
        <v>-8.3822959719926059E-3</v>
      </c>
      <c r="K142">
        <f t="shared" si="35"/>
        <v>0.58518775974283976</v>
      </c>
      <c r="L142">
        <f t="shared" si="36"/>
        <v>-4.6540953300779719</v>
      </c>
      <c r="M142">
        <f t="shared" si="37"/>
        <v>0.94568474287337922</v>
      </c>
      <c r="N142">
        <f t="shared" si="38"/>
        <v>54.183744516559088</v>
      </c>
      <c r="O142">
        <f t="shared" si="39"/>
        <v>0</v>
      </c>
      <c r="P142">
        <f t="shared" si="33"/>
        <v>54.183744516559088</v>
      </c>
      <c r="Q142">
        <f t="shared" si="40"/>
        <v>0.25048454651521967</v>
      </c>
      <c r="W142">
        <v>137</v>
      </c>
      <c r="X142">
        <f t="shared" si="34"/>
        <v>2.854166666666667</v>
      </c>
      <c r="Y142">
        <v>0</v>
      </c>
      <c r="Z142">
        <f t="shared" si="41"/>
        <v>-1.8237641293364964E-5</v>
      </c>
    </row>
    <row r="143" spans="5:26" x14ac:dyDescent="0.4">
      <c r="E143">
        <v>539.63409999999999</v>
      </c>
      <c r="F143">
        <f t="shared" si="28"/>
        <v>7.0637938507772488E-2</v>
      </c>
      <c r="G143">
        <f t="shared" si="29"/>
        <v>1.1961935122319911E-2</v>
      </c>
      <c r="H143">
        <f t="shared" si="30"/>
        <v>-7.8232836722237353E-3</v>
      </c>
      <c r="I143">
        <f t="shared" si="31"/>
        <v>6.1037166375572244E-4</v>
      </c>
      <c r="J143">
        <f t="shared" si="32"/>
        <v>-8.626471051306539E-3</v>
      </c>
      <c r="K143">
        <f t="shared" si="35"/>
        <v>0.60505138188351526</v>
      </c>
      <c r="L143">
        <f t="shared" si="36"/>
        <v>-4.3641548566713704</v>
      </c>
      <c r="M143">
        <f t="shared" si="37"/>
        <v>0.92096592596230176</v>
      </c>
      <c r="N143">
        <f t="shared" si="38"/>
        <v>52.767460632997739</v>
      </c>
      <c r="O143">
        <f t="shared" si="39"/>
        <v>0</v>
      </c>
      <c r="P143">
        <f t="shared" si="33"/>
        <v>52.767460632997739</v>
      </c>
      <c r="Q143">
        <f t="shared" si="40"/>
        <v>0.25591779521886437</v>
      </c>
      <c r="W143">
        <v>138</v>
      </c>
      <c r="X143">
        <f t="shared" si="34"/>
        <v>2.875</v>
      </c>
      <c r="Y143">
        <v>0</v>
      </c>
      <c r="Z143">
        <f t="shared" si="41"/>
        <v>-1.6234925869424247E-5</v>
      </c>
    </row>
    <row r="144" spans="5:26" x14ac:dyDescent="0.4">
      <c r="E144">
        <v>555.45749999999998</v>
      </c>
      <c r="F144">
        <f t="shared" si="28"/>
        <v>7.2709216724223022E-2</v>
      </c>
      <c r="G144">
        <f t="shared" si="29"/>
        <v>1.1718755941444781E-2</v>
      </c>
      <c r="H144">
        <f t="shared" si="30"/>
        <v>-8.0711931304527085E-3</v>
      </c>
      <c r="I144">
        <f t="shared" si="31"/>
        <v>6.4662764213489071E-4</v>
      </c>
      <c r="J144">
        <f t="shared" si="32"/>
        <v>-8.877660572740538E-3</v>
      </c>
      <c r="K144">
        <f t="shared" si="35"/>
        <v>0.6255521760087126</v>
      </c>
      <c r="L144">
        <f t="shared" si="36"/>
        <v>-4.0747292171684153</v>
      </c>
      <c r="M144">
        <f t="shared" si="37"/>
        <v>0.89495724198777626</v>
      </c>
      <c r="N144">
        <f t="shared" si="38"/>
        <v>51.277272810567894</v>
      </c>
      <c r="O144">
        <f t="shared" si="39"/>
        <v>0</v>
      </c>
      <c r="P144">
        <f t="shared" si="33"/>
        <v>51.277272810567894</v>
      </c>
      <c r="Q144">
        <f t="shared" si="40"/>
        <v>0.26160058001824416</v>
      </c>
      <c r="W144">
        <v>139</v>
      </c>
      <c r="X144">
        <f t="shared" si="34"/>
        <v>2.895833333333333</v>
      </c>
      <c r="Y144">
        <v>0</v>
      </c>
      <c r="Z144">
        <f t="shared" si="41"/>
        <v>-1.4216836530372673E-5</v>
      </c>
    </row>
    <row r="145" spans="5:26" x14ac:dyDescent="0.4">
      <c r="E145">
        <v>571.74490000000003</v>
      </c>
      <c r="F145">
        <f t="shared" si="28"/>
        <v>7.484123239864296E-2</v>
      </c>
      <c r="G145">
        <f t="shared" si="29"/>
        <v>1.1461203523869812E-2</v>
      </c>
      <c r="H145">
        <f t="shared" si="30"/>
        <v>-8.3280456900918509E-3</v>
      </c>
      <c r="I145">
        <f t="shared" si="31"/>
        <v>6.8503322797480032E-4</v>
      </c>
      <c r="J145">
        <f t="shared" si="32"/>
        <v>-9.1360567324070361E-3</v>
      </c>
      <c r="K145">
        <f t="shared" si="35"/>
        <v>0.64667448012873618</v>
      </c>
      <c r="L145">
        <f t="shared" si="36"/>
        <v>-3.7862855476559076</v>
      </c>
      <c r="M145">
        <f t="shared" si="37"/>
        <v>0.86757980748134367</v>
      </c>
      <c r="N145">
        <f t="shared" si="38"/>
        <v>49.70866135945348</v>
      </c>
      <c r="O145">
        <f t="shared" si="39"/>
        <v>0</v>
      </c>
      <c r="P145">
        <f t="shared" si="33"/>
        <v>49.70866135945348</v>
      </c>
      <c r="Q145">
        <f t="shared" si="40"/>
        <v>0.26752299512957006</v>
      </c>
      <c r="W145">
        <v>140</v>
      </c>
      <c r="X145">
        <f t="shared" si="34"/>
        <v>2.916666666666667</v>
      </c>
      <c r="Y145">
        <v>0</v>
      </c>
      <c r="Z145">
        <f t="shared" si="41"/>
        <v>-1.2217671626395841E-5</v>
      </c>
    </row>
    <row r="146" spans="5:26" x14ac:dyDescent="0.4">
      <c r="E146">
        <v>588.50980000000004</v>
      </c>
      <c r="F146">
        <f t="shared" si="28"/>
        <v>7.7035752676899938E-2</v>
      </c>
      <c r="G146">
        <f t="shared" si="29"/>
        <v>1.1188436237985266E-2</v>
      </c>
      <c r="H146">
        <f t="shared" si="30"/>
        <v>-8.5942529913260179E-3</v>
      </c>
      <c r="I146">
        <f t="shared" si="31"/>
        <v>7.2571511604144906E-4</v>
      </c>
      <c r="J146">
        <f t="shared" si="32"/>
        <v>-9.4018547933150953E-3</v>
      </c>
      <c r="K146">
        <f t="shared" si="35"/>
        <v>0.66839131516274997</v>
      </c>
      <c r="L146">
        <f t="shared" si="36"/>
        <v>-3.4993840361773056</v>
      </c>
      <c r="M146">
        <f t="shared" si="37"/>
        <v>0.8387524104048536</v>
      </c>
      <c r="N146">
        <f t="shared" si="38"/>
        <v>48.056973172622826</v>
      </c>
      <c r="O146">
        <f t="shared" si="39"/>
        <v>0</v>
      </c>
      <c r="P146">
        <f t="shared" si="33"/>
        <v>48.056973172622826</v>
      </c>
      <c r="Q146">
        <f t="shared" si="40"/>
        <v>0.27366836313943171</v>
      </c>
      <c r="W146">
        <v>141</v>
      </c>
      <c r="X146">
        <f t="shared" si="34"/>
        <v>2.9375</v>
      </c>
      <c r="Y146">
        <v>0</v>
      </c>
      <c r="Z146">
        <f t="shared" si="41"/>
        <v>-1.0267222982110539E-5</v>
      </c>
    </row>
    <row r="147" spans="5:26" x14ac:dyDescent="0.4">
      <c r="E147">
        <v>605.76639999999998</v>
      </c>
      <c r="F147">
        <f t="shared" si="28"/>
        <v>7.9294636334647325E-2</v>
      </c>
      <c r="G147">
        <f t="shared" si="29"/>
        <v>1.0899558814397525E-2</v>
      </c>
      <c r="H147">
        <f t="shared" si="30"/>
        <v>-8.8702571858136625E-3</v>
      </c>
      <c r="I147">
        <f t="shared" si="31"/>
        <v>7.6880817052908668E-4</v>
      </c>
      <c r="J147">
        <f t="shared" si="32"/>
        <v>-9.6752592691608554E-3</v>
      </c>
      <c r="K147">
        <f t="shared" si="35"/>
        <v>0.69066237947811893</v>
      </c>
      <c r="L147">
        <f t="shared" si="36"/>
        <v>-3.2146839891872911</v>
      </c>
      <c r="M147">
        <f t="shared" si="37"/>
        <v>0.80839174465833308</v>
      </c>
      <c r="N147">
        <f t="shared" si="38"/>
        <v>46.317435162139795</v>
      </c>
      <c r="O147">
        <f t="shared" si="39"/>
        <v>0</v>
      </c>
      <c r="P147">
        <f t="shared" si="33"/>
        <v>46.317435162139795</v>
      </c>
      <c r="Q147">
        <f t="shared" si="40"/>
        <v>0.28001170735368197</v>
      </c>
      <c r="W147">
        <v>142</v>
      </c>
      <c r="X147">
        <f t="shared" si="34"/>
        <v>2.958333333333333</v>
      </c>
      <c r="Y147">
        <v>0</v>
      </c>
      <c r="Z147">
        <f t="shared" si="41"/>
        <v>-8.3908495621633022E-6</v>
      </c>
    </row>
    <row r="148" spans="5:26" x14ac:dyDescent="0.4">
      <c r="E148">
        <v>623.52890000000002</v>
      </c>
      <c r="F148">
        <f t="shared" si="28"/>
        <v>8.1619742147538532E-2</v>
      </c>
      <c r="G148">
        <f t="shared" si="29"/>
        <v>1.0593631333290499E-2</v>
      </c>
      <c r="H148">
        <f t="shared" si="30"/>
        <v>-9.1565215788393939E-3</v>
      </c>
      <c r="I148">
        <f t="shared" si="31"/>
        <v>8.1445410680711094E-4</v>
      </c>
      <c r="J148">
        <f t="shared" si="32"/>
        <v>-9.9564726585488397E-3</v>
      </c>
      <c r="K148">
        <f t="shared" si="35"/>
        <v>0.7134302953143582</v>
      </c>
      <c r="L148">
        <f t="shared" si="36"/>
        <v>-2.9329690519438727</v>
      </c>
      <c r="M148">
        <f t="shared" si="37"/>
        <v>0.77641489383821005</v>
      </c>
      <c r="N148">
        <f t="shared" si="38"/>
        <v>44.485296568027302</v>
      </c>
      <c r="O148">
        <f t="shared" si="39"/>
        <v>0</v>
      </c>
      <c r="P148">
        <f t="shared" si="33"/>
        <v>44.485296568027302</v>
      </c>
      <c r="Q148">
        <f t="shared" si="40"/>
        <v>0.28651788163460606</v>
      </c>
      <c r="W148">
        <v>143</v>
      </c>
      <c r="X148">
        <f t="shared" si="34"/>
        <v>2.979166666666667</v>
      </c>
      <c r="Y148">
        <v>0</v>
      </c>
      <c r="Z148">
        <f t="shared" si="41"/>
        <v>-6.6096133113032995E-6</v>
      </c>
    </row>
    <row r="149" spans="5:26" x14ac:dyDescent="0.4">
      <c r="E149">
        <v>641.81230000000005</v>
      </c>
      <c r="F149">
        <f t="shared" si="28"/>
        <v>8.401303361098203E-2</v>
      </c>
      <c r="G149">
        <f t="shared" si="29"/>
        <v>1.0269653209291629E-2</v>
      </c>
      <c r="H149">
        <f t="shared" si="30"/>
        <v>-9.4535453656394153E-3</v>
      </c>
      <c r="I149">
        <f t="shared" si="31"/>
        <v>8.6280390547688324E-4</v>
      </c>
      <c r="J149">
        <f t="shared" si="32"/>
        <v>-1.0245707934533957E-2</v>
      </c>
      <c r="K149">
        <f t="shared" si="35"/>
        <v>0.73661850621182678</v>
      </c>
      <c r="L149">
        <f t="shared" si="36"/>
        <v>-2.655147489564635</v>
      </c>
      <c r="M149">
        <f t="shared" si="37"/>
        <v>0.74273960652599502</v>
      </c>
      <c r="N149">
        <f t="shared" si="38"/>
        <v>42.555844731146934</v>
      </c>
      <c r="O149">
        <f t="shared" si="39"/>
        <v>0</v>
      </c>
      <c r="P149">
        <f t="shared" si="33"/>
        <v>42.555844731146934</v>
      </c>
      <c r="Q149">
        <f t="shared" si="40"/>
        <v>0.29313959306139953</v>
      </c>
      <c r="W149">
        <v>144</v>
      </c>
      <c r="X149">
        <f t="shared" si="34"/>
        <v>3</v>
      </c>
      <c r="Y149">
        <v>0</v>
      </c>
      <c r="Z149">
        <f t="shared" si="41"/>
        <v>-4.9404673688541385E-6</v>
      </c>
    </row>
    <row r="150" spans="5:26" x14ac:dyDescent="0.4">
      <c r="E150">
        <v>660.6318</v>
      </c>
      <c r="F150">
        <f t="shared" si="28"/>
        <v>8.6476500400325076E-2</v>
      </c>
      <c r="G150">
        <f t="shared" si="29"/>
        <v>9.9265705600479759E-3</v>
      </c>
      <c r="H150">
        <f t="shared" si="30"/>
        <v>-9.761856127860874E-3</v>
      </c>
      <c r="I150">
        <f t="shared" si="31"/>
        <v>9.1401674122821436E-4</v>
      </c>
      <c r="J150">
        <f t="shared" si="32"/>
        <v>-1.0543178838744749E-2</v>
      </c>
      <c r="K150">
        <f t="shared" si="35"/>
        <v>0.76012716915074174</v>
      </c>
      <c r="L150">
        <f t="shared" si="36"/>
        <v>-2.3822748849029058</v>
      </c>
      <c r="M150">
        <f t="shared" si="37"/>
        <v>0.70728752138311313</v>
      </c>
      <c r="N150">
        <f t="shared" si="38"/>
        <v>40.52458987752135</v>
      </c>
      <c r="O150">
        <f t="shared" si="39"/>
        <v>0</v>
      </c>
      <c r="P150">
        <f t="shared" si="33"/>
        <v>40.52458987752135</v>
      </c>
      <c r="Q150">
        <f t="shared" si="40"/>
        <v>0.29981532949357914</v>
      </c>
      <c r="W150">
        <v>145</v>
      </c>
      <c r="X150">
        <f t="shared" si="34"/>
        <v>3.0208333333333335</v>
      </c>
      <c r="Y150">
        <v>0</v>
      </c>
      <c r="Z150">
        <f t="shared" si="41"/>
        <v>-3.3964872170691841E-6</v>
      </c>
    </row>
    <row r="151" spans="5:26" x14ac:dyDescent="0.4">
      <c r="E151">
        <v>680.00319999999999</v>
      </c>
      <c r="F151">
        <f t="shared" si="28"/>
        <v>8.9012210730731289E-2</v>
      </c>
      <c r="G151">
        <f t="shared" si="29"/>
        <v>9.5632662836372395E-3</v>
      </c>
      <c r="H151">
        <f t="shared" si="30"/>
        <v>-1.0082018620156508E-2</v>
      </c>
      <c r="I151">
        <f t="shared" si="31"/>
        <v>9.6826149512273252E-4</v>
      </c>
      <c r="J151">
        <f t="shared" si="32"/>
        <v>-1.084910599069659E-2</v>
      </c>
      <c r="K151">
        <f t="shared" si="35"/>
        <v>0.78383027187649901</v>
      </c>
      <c r="L151">
        <f t="shared" si="36"/>
        <v>-2.1155593577286904</v>
      </c>
      <c r="M151">
        <f t="shared" si="37"/>
        <v>0.66998614127999412</v>
      </c>
      <c r="N151">
        <f t="shared" si="38"/>
        <v>38.387378227599363</v>
      </c>
      <c r="O151">
        <f t="shared" si="39"/>
        <v>0</v>
      </c>
      <c r="P151">
        <f t="shared" si="33"/>
        <v>38.387378227599363</v>
      </c>
      <c r="Q151">
        <f t="shared" si="40"/>
        <v>0.30646721597618531</v>
      </c>
      <c r="W151">
        <v>146</v>
      </c>
      <c r="X151">
        <f t="shared" si="34"/>
        <v>3.0416666666666665</v>
      </c>
      <c r="Y151">
        <v>0</v>
      </c>
      <c r="Z151">
        <f t="shared" si="41"/>
        <v>-1.9871357899920637E-6</v>
      </c>
    </row>
    <row r="152" spans="5:26" x14ac:dyDescent="0.4">
      <c r="E152">
        <v>699.9425</v>
      </c>
      <c r="F152">
        <f t="shared" si="28"/>
        <v>9.1622258997303072E-2</v>
      </c>
      <c r="G152">
        <f t="shared" si="29"/>
        <v>9.1785644205786276E-3</v>
      </c>
      <c r="H152">
        <f t="shared" si="30"/>
        <v>-1.0414630693585308E-2</v>
      </c>
      <c r="I152">
        <f t="shared" si="31"/>
        <v>1.0257161386665326E-3</v>
      </c>
      <c r="J152">
        <f t="shared" si="32"/>
        <v>-1.116371032864193E-2</v>
      </c>
      <c r="K152">
        <f t="shared" si="35"/>
        <v>0.80757192334334194</v>
      </c>
      <c r="L152">
        <f t="shared" si="36"/>
        <v>-1.8563757695312975</v>
      </c>
      <c r="M152">
        <f t="shared" si="37"/>
        <v>0.63077288928947972</v>
      </c>
      <c r="N152">
        <f t="shared" si="38"/>
        <v>36.140624387559917</v>
      </c>
      <c r="O152">
        <f t="shared" si="39"/>
        <v>0</v>
      </c>
      <c r="P152">
        <f t="shared" si="33"/>
        <v>36.140624387559917</v>
      </c>
      <c r="Q152">
        <f t="shared" si="40"/>
        <v>0.31299909670843307</v>
      </c>
      <c r="W152">
        <v>147</v>
      </c>
      <c r="X152">
        <f t="shared" si="34"/>
        <v>3.0625</v>
      </c>
      <c r="Y152">
        <v>0</v>
      </c>
      <c r="Z152">
        <f t="shared" si="41"/>
        <v>-7.1855412347360102E-7</v>
      </c>
    </row>
    <row r="153" spans="5:26" x14ac:dyDescent="0.4">
      <c r="E153">
        <v>720.46659999999997</v>
      </c>
      <c r="F153">
        <f t="shared" si="28"/>
        <v>9.430885740486733E-2</v>
      </c>
      <c r="G153">
        <f t="shared" si="29"/>
        <v>8.7712135774090649E-3</v>
      </c>
      <c r="H153">
        <f t="shared" si="30"/>
        <v>-1.0760337671339437E-2</v>
      </c>
      <c r="I153">
        <f t="shared" si="31"/>
        <v>1.0865702488965234E-3</v>
      </c>
      <c r="J153">
        <f t="shared" si="32"/>
        <v>-1.1487223896372408E-2</v>
      </c>
      <c r="K153">
        <f t="shared" si="35"/>
        <v>0.83116447003031435</v>
      </c>
      <c r="L153">
        <f t="shared" si="36"/>
        <v>-1.6062605987090333</v>
      </c>
      <c r="M153">
        <f t="shared" si="37"/>
        <v>0.58959763860260539</v>
      </c>
      <c r="N153">
        <f t="shared" si="38"/>
        <v>33.78145630280887</v>
      </c>
      <c r="O153">
        <f t="shared" si="39"/>
        <v>0</v>
      </c>
      <c r="P153">
        <f t="shared" si="33"/>
        <v>33.78145630280887</v>
      </c>
      <c r="Q153">
        <f t="shared" si="40"/>
        <v>0.31929510574709874</v>
      </c>
      <c r="W153">
        <v>148</v>
      </c>
      <c r="X153">
        <f t="shared" si="34"/>
        <v>3.0833333333333335</v>
      </c>
      <c r="Y153">
        <v>0</v>
      </c>
      <c r="Z153">
        <f t="shared" si="41"/>
        <v>4.0613025162727169E-7</v>
      </c>
    </row>
    <row r="154" spans="5:26" x14ac:dyDescent="0.4">
      <c r="E154">
        <v>741.5924</v>
      </c>
      <c r="F154">
        <f t="shared" si="28"/>
        <v>9.7074218158250972E-2</v>
      </c>
      <c r="G154">
        <f t="shared" si="29"/>
        <v>8.3399010017984887E-3</v>
      </c>
      <c r="H154">
        <f t="shared" si="30"/>
        <v>-1.1119820294040655E-2</v>
      </c>
      <c r="I154">
        <f t="shared" si="31"/>
        <v>1.1510229507505354E-3</v>
      </c>
      <c r="J154">
        <f t="shared" si="32"/>
        <v>-1.1819875360169882E-2</v>
      </c>
      <c r="K154">
        <f t="shared" si="35"/>
        <v>0.8543856244512501</v>
      </c>
      <c r="L154">
        <f t="shared" si="36"/>
        <v>-1.3669213503651299</v>
      </c>
      <c r="M154">
        <f t="shared" si="37"/>
        <v>0.54642895001868697</v>
      </c>
      <c r="N154">
        <f t="shared" si="38"/>
        <v>31.308072639835768</v>
      </c>
      <c r="O154">
        <f t="shared" si="39"/>
        <v>0</v>
      </c>
      <c r="P154">
        <f t="shared" si="33"/>
        <v>31.308072639835768</v>
      </c>
      <c r="Q154">
        <f t="shared" si="40"/>
        <v>0.32521893490070319</v>
      </c>
      <c r="W154">
        <v>149</v>
      </c>
      <c r="X154">
        <f t="shared" si="34"/>
        <v>3.1041666666666665</v>
      </c>
      <c r="Y154">
        <v>0</v>
      </c>
      <c r="Z154">
        <f t="shared" si="41"/>
        <v>1.386484300540494E-6</v>
      </c>
    </row>
    <row r="155" spans="5:26" x14ac:dyDescent="0.4">
      <c r="E155">
        <v>763.33770000000004</v>
      </c>
      <c r="F155">
        <f t="shared" si="28"/>
        <v>9.9920671272005393E-2</v>
      </c>
      <c r="G155">
        <f t="shared" si="29"/>
        <v>7.8832313070876792E-3</v>
      </c>
      <c r="H155">
        <f t="shared" si="30"/>
        <v>-1.149381309501124E-2</v>
      </c>
      <c r="I155">
        <f t="shared" si="31"/>
        <v>1.2192861453269588E-3</v>
      </c>
      <c r="J155">
        <f t="shared" si="32"/>
        <v>-1.2161903887701215E-2</v>
      </c>
      <c r="K155">
        <f t="shared" si="35"/>
        <v>0.87697913605169242</v>
      </c>
      <c r="L155">
        <f t="shared" si="36"/>
        <v>-1.1402147736234263</v>
      </c>
      <c r="M155">
        <f t="shared" si="37"/>
        <v>0.50125719724896189</v>
      </c>
      <c r="N155">
        <f t="shared" si="38"/>
        <v>28.719921852922134</v>
      </c>
      <c r="O155">
        <f t="shared" si="39"/>
        <v>0</v>
      </c>
      <c r="P155">
        <f t="shared" si="33"/>
        <v>28.719921852922134</v>
      </c>
      <c r="Q155">
        <f t="shared" si="40"/>
        <v>0.33061432775941219</v>
      </c>
      <c r="W155">
        <v>150</v>
      </c>
      <c r="X155">
        <f t="shared" si="34"/>
        <v>3.125</v>
      </c>
      <c r="Y155">
        <v>0</v>
      </c>
      <c r="Z155">
        <f t="shared" si="41"/>
        <v>2.2244462846442122E-6</v>
      </c>
    </row>
    <row r="156" spans="5:26" x14ac:dyDescent="0.4">
      <c r="E156">
        <v>785.72069999999997</v>
      </c>
      <c r="F156">
        <f t="shared" si="28"/>
        <v>0.10285059912055958</v>
      </c>
      <c r="G156">
        <f t="shared" si="29"/>
        <v>7.3997325774390887E-3</v>
      </c>
      <c r="H156">
        <f t="shared" si="30"/>
        <v>-1.1883099555846377E-2</v>
      </c>
      <c r="I156">
        <f t="shared" si="31"/>
        <v>1.2915836544360251E-3</v>
      </c>
      <c r="J156">
        <f t="shared" si="32"/>
        <v>-1.2513550924556593E-2</v>
      </c>
      <c r="K156">
        <f t="shared" si="35"/>
        <v>0.89865585421951522</v>
      </c>
      <c r="L156">
        <f t="shared" si="36"/>
        <v>-0.92813184338241927</v>
      </c>
      <c r="M156">
        <f t="shared" si="37"/>
        <v>0.45410074362107267</v>
      </c>
      <c r="N156">
        <f t="shared" si="38"/>
        <v>26.018056083239703</v>
      </c>
      <c r="O156">
        <f t="shared" si="39"/>
        <v>0</v>
      </c>
      <c r="P156">
        <f t="shared" si="33"/>
        <v>26.018056083239703</v>
      </c>
      <c r="Q156">
        <f t="shared" si="40"/>
        <v>0.33530727308950248</v>
      </c>
      <c r="W156">
        <v>151</v>
      </c>
      <c r="X156">
        <f t="shared" si="34"/>
        <v>3.1458333333333335</v>
      </c>
      <c r="Y156">
        <v>0</v>
      </c>
      <c r="Z156">
        <f t="shared" si="41"/>
        <v>2.9240040752563002E-6</v>
      </c>
    </row>
    <row r="157" spans="5:26" x14ac:dyDescent="0.4">
      <c r="E157">
        <v>808.75990000000002</v>
      </c>
      <c r="F157">
        <f t="shared" si="28"/>
        <v>0.10586642334825065</v>
      </c>
      <c r="G157">
        <f t="shared" si="29"/>
        <v>6.8878551204776262E-3</v>
      </c>
      <c r="H157">
        <f t="shared" si="30"/>
        <v>-1.2288514075433327E-2</v>
      </c>
      <c r="I157">
        <f t="shared" si="31"/>
        <v>1.3681514692805152E-3</v>
      </c>
      <c r="J157">
        <f t="shared" si="32"/>
        <v>-1.2875058268321327E-2</v>
      </c>
      <c r="K157">
        <f t="shared" si="35"/>
        <v>0.91909794288464985</v>
      </c>
      <c r="L157">
        <f t="shared" si="36"/>
        <v>-0.73276411857036394</v>
      </c>
      <c r="M157">
        <f t="shared" si="37"/>
        <v>0.40501130459471968</v>
      </c>
      <c r="N157">
        <f t="shared" si="38"/>
        <v>23.205438408364884</v>
      </c>
      <c r="O157">
        <f t="shared" si="39"/>
        <v>0</v>
      </c>
      <c r="P157">
        <f t="shared" si="33"/>
        <v>23.205438408364884</v>
      </c>
      <c r="Q157">
        <f t="shared" si="40"/>
        <v>0.33911016331523036</v>
      </c>
      <c r="W157">
        <v>152</v>
      </c>
      <c r="X157">
        <f t="shared" si="34"/>
        <v>3.1666666666666665</v>
      </c>
      <c r="Y157">
        <v>0</v>
      </c>
      <c r="Z157">
        <f t="shared" si="41"/>
        <v>3.4908799626115132E-6</v>
      </c>
    </row>
    <row r="158" spans="5:26" x14ac:dyDescent="0.4">
      <c r="E158">
        <v>832.47469999999998</v>
      </c>
      <c r="F158">
        <f t="shared" si="28"/>
        <v>0.10897068340914029</v>
      </c>
      <c r="G158">
        <f t="shared" si="29"/>
        <v>6.34595429389051E-3</v>
      </c>
      <c r="H158">
        <f t="shared" si="30"/>
        <v>-1.2710956656387135E-2</v>
      </c>
      <c r="I158">
        <f t="shared" si="31"/>
        <v>1.4492403895375039E-3</v>
      </c>
      <c r="J158">
        <f t="shared" si="32"/>
        <v>-1.3246677087940379E-2</v>
      </c>
      <c r="K158">
        <f t="shared" si="35"/>
        <v>0.93796680296351032</v>
      </c>
      <c r="L158">
        <f t="shared" si="36"/>
        <v>-0.5562506427575663</v>
      </c>
      <c r="M158">
        <f t="shared" si="37"/>
        <v>0.3540773239262589</v>
      </c>
      <c r="N158">
        <f t="shared" si="38"/>
        <v>20.287136282261159</v>
      </c>
      <c r="O158">
        <f t="shared" si="39"/>
        <v>0</v>
      </c>
      <c r="P158">
        <f t="shared" si="33"/>
        <v>20.287136282261159</v>
      </c>
      <c r="Q158">
        <f t="shared" si="40"/>
        <v>0.34182851193063329</v>
      </c>
      <c r="W158">
        <v>153</v>
      </c>
      <c r="X158">
        <f t="shared" si="34"/>
        <v>3.1875</v>
      </c>
      <c r="Y158">
        <v>0</v>
      </c>
      <c r="Z158">
        <f t="shared" si="41"/>
        <v>3.9322262267767329E-6</v>
      </c>
    </row>
    <row r="159" spans="5:26" x14ac:dyDescent="0.4">
      <c r="E159">
        <v>856.88490000000002</v>
      </c>
      <c r="F159">
        <f t="shared" si="28"/>
        <v>0.1121659711171677</v>
      </c>
      <c r="G159">
        <f t="shared" si="29"/>
        <v>5.7722971142837309E-3</v>
      </c>
      <c r="H159">
        <f t="shared" si="30"/>
        <v>-1.315138876963462E-2</v>
      </c>
      <c r="I159">
        <f t="shared" si="31"/>
        <v>1.5351151148635944E-3</v>
      </c>
      <c r="J159">
        <f t="shared" si="32"/>
        <v>-1.3628659631736931E-2</v>
      </c>
      <c r="K159">
        <f t="shared" si="35"/>
        <v>0.95491331161380288</v>
      </c>
      <c r="L159">
        <f t="shared" si="36"/>
        <v>-0.40072104992928897</v>
      </c>
      <c r="M159">
        <f t="shared" si="37"/>
        <v>0.30142867617836089</v>
      </c>
      <c r="N159">
        <f t="shared" si="38"/>
        <v>17.270590969235656</v>
      </c>
      <c r="O159">
        <f t="shared" si="39"/>
        <v>0</v>
      </c>
      <c r="P159">
        <f t="shared" si="33"/>
        <v>17.270590969235656</v>
      </c>
      <c r="Q159">
        <f t="shared" si="40"/>
        <v>0.3432701303627968</v>
      </c>
      <c r="W159">
        <v>154</v>
      </c>
      <c r="X159">
        <f t="shared" si="34"/>
        <v>3.2083333333333335</v>
      </c>
      <c r="Y159">
        <v>0</v>
      </c>
      <c r="Z159">
        <f t="shared" si="41"/>
        <v>4.2563350415951124E-6</v>
      </c>
    </row>
    <row r="160" spans="5:26" x14ac:dyDescent="0.4">
      <c r="E160">
        <v>882.01089999999999</v>
      </c>
      <c r="F160">
        <f t="shared" si="28"/>
        <v>0.11545495682608842</v>
      </c>
      <c r="G160">
        <f t="shared" si="29"/>
        <v>5.1650535309175627E-3</v>
      </c>
      <c r="H160">
        <f t="shared" si="30"/>
        <v>-1.3610841809027885E-2</v>
      </c>
      <c r="I160">
        <f t="shared" si="31"/>
        <v>1.6260556395247261E-3</v>
      </c>
      <c r="J160">
        <f t="shared" si="32"/>
        <v>-1.4021261892725951E-2</v>
      </c>
      <c r="K160">
        <f t="shared" si="35"/>
        <v>0.96959197833146049</v>
      </c>
      <c r="L160">
        <f t="shared" si="36"/>
        <v>-0.2682197237206595</v>
      </c>
      <c r="M160">
        <f t="shared" si="37"/>
        <v>0.24723831261039075</v>
      </c>
      <c r="N160">
        <f t="shared" si="38"/>
        <v>14.165711846511469</v>
      </c>
      <c r="O160">
        <f t="shared" si="39"/>
        <v>0</v>
      </c>
      <c r="P160">
        <f t="shared" si="33"/>
        <v>14.165711846511469</v>
      </c>
      <c r="Q160">
        <f t="shared" si="40"/>
        <v>0.34325655614858774</v>
      </c>
      <c r="W160">
        <v>155</v>
      </c>
      <c r="X160">
        <f t="shared" si="34"/>
        <v>3.2291666666666665</v>
      </c>
      <c r="Y160">
        <v>0</v>
      </c>
      <c r="Z160">
        <f t="shared" si="41"/>
        <v>4.4723656149684176E-6</v>
      </c>
    </row>
    <row r="161" spans="5:26" x14ac:dyDescent="0.4">
      <c r="E161">
        <v>907.87360000000001</v>
      </c>
      <c r="F161">
        <f t="shared" si="28"/>
        <v>0.11884037633950492</v>
      </c>
      <c r="G161">
        <f t="shared" si="29"/>
        <v>4.5222943532411408E-3</v>
      </c>
      <c r="H161">
        <f t="shared" si="30"/>
        <v>-1.4090420641342721E-2</v>
      </c>
      <c r="I161">
        <f t="shared" si="31"/>
        <v>1.7223576625005135E-3</v>
      </c>
      <c r="J161">
        <f t="shared" si="32"/>
        <v>-1.4424741530464287E-2</v>
      </c>
      <c r="K161">
        <f t="shared" si="35"/>
        <v>0.98167748733216531</v>
      </c>
      <c r="L161">
        <f t="shared" si="36"/>
        <v>-0.16062337007514818</v>
      </c>
      <c r="M161">
        <f t="shared" si="37"/>
        <v>0.19172240392752427</v>
      </c>
      <c r="N161">
        <f t="shared" si="38"/>
        <v>10.984884583149539</v>
      </c>
      <c r="O161">
        <f t="shared" si="39"/>
        <v>0</v>
      </c>
      <c r="P161">
        <f t="shared" si="33"/>
        <v>10.984884583149539</v>
      </c>
      <c r="Q161">
        <f t="shared" si="40"/>
        <v>0.34163607384830147</v>
      </c>
      <c r="W161">
        <v>156</v>
      </c>
      <c r="X161">
        <f t="shared" si="34"/>
        <v>3.25</v>
      </c>
      <c r="Y161">
        <v>0</v>
      </c>
      <c r="Z161">
        <f t="shared" si="41"/>
        <v>4.5900908361953331E-6</v>
      </c>
    </row>
    <row r="162" spans="5:26" x14ac:dyDescent="0.4">
      <c r="E162">
        <v>934.49469999999997</v>
      </c>
      <c r="F162">
        <f t="shared" si="28"/>
        <v>0.1223250701807749</v>
      </c>
      <c r="G162">
        <f t="shared" si="29"/>
        <v>3.8419791227654043E-3</v>
      </c>
      <c r="H162">
        <f t="shared" si="30"/>
        <v>-1.4591315025089258E-2</v>
      </c>
      <c r="I162">
        <f t="shared" si="31"/>
        <v>1.8243345165790265E-3</v>
      </c>
      <c r="J162">
        <f t="shared" si="32"/>
        <v>-1.4839361989630363E-2</v>
      </c>
      <c r="K162">
        <f t="shared" si="35"/>
        <v>0.99088287689152321</v>
      </c>
      <c r="L162">
        <f t="shared" si="36"/>
        <v>-7.9553528373031368E-2</v>
      </c>
      <c r="M162">
        <f t="shared" si="37"/>
        <v>0.1351370455840244</v>
      </c>
      <c r="N162">
        <f t="shared" si="38"/>
        <v>7.7427823678316168</v>
      </c>
      <c r="O162">
        <f t="shared" si="39"/>
        <v>0</v>
      </c>
      <c r="P162">
        <f t="shared" si="33"/>
        <v>7.7427823678316168</v>
      </c>
      <c r="Q162">
        <f t="shared" si="40"/>
        <v>0.33829704583936215</v>
      </c>
      <c r="W162">
        <v>157</v>
      </c>
      <c r="X162">
        <f t="shared" si="34"/>
        <v>3.2708333333333335</v>
      </c>
      <c r="Y162">
        <v>0</v>
      </c>
      <c r="Z162">
        <f t="shared" si="41"/>
        <v>4.6196651095307605E-6</v>
      </c>
    </row>
    <row r="163" spans="5:26" x14ac:dyDescent="0.4">
      <c r="E163">
        <v>961.89639999999997</v>
      </c>
      <c r="F163">
        <f t="shared" si="28"/>
        <v>0.12591194432310288</v>
      </c>
      <c r="G163">
        <f t="shared" si="29"/>
        <v>3.1219585738642142E-3</v>
      </c>
      <c r="H163">
        <f t="shared" si="30"/>
        <v>-1.5114800476072859E-2</v>
      </c>
      <c r="I163">
        <f t="shared" si="31"/>
        <v>1.9323169261077633E-3</v>
      </c>
      <c r="J163">
        <f t="shared" si="32"/>
        <v>-1.5265387202856423E-2</v>
      </c>
      <c r="K163">
        <f t="shared" si="35"/>
        <v>0.99697716810288517</v>
      </c>
      <c r="L163">
        <f t="shared" si="36"/>
        <v>-2.6295748119314642E-2</v>
      </c>
      <c r="M163">
        <f t="shared" si="37"/>
        <v>7.7773466486880771E-2</v>
      </c>
      <c r="N163">
        <f t="shared" si="38"/>
        <v>4.4560913878004182</v>
      </c>
      <c r="O163">
        <f t="shared" si="39"/>
        <v>0</v>
      </c>
      <c r="P163">
        <f t="shared" si="33"/>
        <v>4.4560913878004182</v>
      </c>
      <c r="Q163">
        <f t="shared" si="40"/>
        <v>0.33317995477482526</v>
      </c>
      <c r="W163">
        <v>158</v>
      </c>
      <c r="X163">
        <f t="shared" si="34"/>
        <v>3.2916666666666665</v>
      </c>
      <c r="Y163">
        <v>0</v>
      </c>
      <c r="Z163">
        <f t="shared" si="41"/>
        <v>4.5714145070903363E-6</v>
      </c>
    </row>
    <row r="164" spans="5:26" x14ac:dyDescent="0.4">
      <c r="E164">
        <v>990.10149999999999</v>
      </c>
      <c r="F164">
        <f t="shared" si="28"/>
        <v>0.12960398327950975</v>
      </c>
      <c r="G164">
        <f t="shared" si="29"/>
        <v>2.3599673329028903E-3</v>
      </c>
      <c r="H164">
        <f t="shared" si="30"/>
        <v>-1.5662246971257621E-2</v>
      </c>
      <c r="I164">
        <f t="shared" si="31"/>
        <v>2.0466542421620146E-3</v>
      </c>
      <c r="J164">
        <f t="shared" si="32"/>
        <v>-1.5703082492982513E-2</v>
      </c>
      <c r="K164">
        <f t="shared" si="35"/>
        <v>0.99980101166541469</v>
      </c>
      <c r="L164">
        <f t="shared" si="36"/>
        <v>-1.7285627010812626E-3</v>
      </c>
      <c r="M164">
        <f t="shared" si="37"/>
        <v>1.9949683422520348E-2</v>
      </c>
      <c r="N164">
        <f t="shared" si="38"/>
        <v>1.1430326627325194</v>
      </c>
      <c r="O164">
        <f t="shared" si="39"/>
        <v>0</v>
      </c>
      <c r="P164">
        <f t="shared" si="33"/>
        <v>1.1430326627325194</v>
      </c>
      <c r="Q164">
        <f t="shared" si="40"/>
        <v>0.32628641284612997</v>
      </c>
      <c r="W164">
        <v>159</v>
      </c>
      <c r="X164">
        <f t="shared" si="34"/>
        <v>3.3125</v>
      </c>
      <c r="Y164">
        <v>0</v>
      </c>
      <c r="Z164">
        <f t="shared" si="41"/>
        <v>4.455649876889428E-6</v>
      </c>
    </row>
    <row r="165" spans="5:26" x14ac:dyDescent="0.4">
      <c r="E165">
        <v>1019.1337</v>
      </c>
      <c r="F165">
        <f t="shared" si="28"/>
        <v>0.13340428937274101</v>
      </c>
      <c r="G165">
        <f t="shared" si="29"/>
        <v>1.5536104682327689E-3</v>
      </c>
      <c r="H165">
        <f t="shared" si="30"/>
        <v>-1.6235132372418526E-2</v>
      </c>
      <c r="I165">
        <f t="shared" si="31"/>
        <v>2.1677166195816153E-3</v>
      </c>
      <c r="J165">
        <f t="shared" si="32"/>
        <v>-1.6152718498208183E-2</v>
      </c>
      <c r="K165">
        <f t="shared" si="35"/>
        <v>0.99927806988747903</v>
      </c>
      <c r="L165">
        <f t="shared" si="36"/>
        <v>-6.2728698431100821E-3</v>
      </c>
      <c r="M165">
        <f t="shared" si="37"/>
        <v>-3.8000447184066921E-2</v>
      </c>
      <c r="N165">
        <f t="shared" si="38"/>
        <v>-2.1772652432568282</v>
      </c>
      <c r="O165">
        <f t="shared" si="39"/>
        <v>0</v>
      </c>
      <c r="P165">
        <f t="shared" si="33"/>
        <v>-2.1772652432568282</v>
      </c>
      <c r="Q165">
        <f t="shared" si="40"/>
        <v>0.31768345970540646</v>
      </c>
      <c r="W165">
        <v>160</v>
      </c>
      <c r="X165">
        <f t="shared" si="34"/>
        <v>3.3333333333333335</v>
      </c>
      <c r="Y165">
        <v>0</v>
      </c>
      <c r="Z165">
        <f t="shared" si="41"/>
        <v>4.2825030951970851E-6</v>
      </c>
    </row>
    <row r="166" spans="5:26" x14ac:dyDescent="0.4">
      <c r="E166">
        <v>1049.0172</v>
      </c>
      <c r="F166">
        <f t="shared" si="28"/>
        <v>0.13731603037538895</v>
      </c>
      <c r="G166">
        <f t="shared" si="29"/>
        <v>7.0036881631707626E-4</v>
      </c>
      <c r="H166">
        <f t="shared" si="30"/>
        <v>-1.6835042915135684E-2</v>
      </c>
      <c r="I166">
        <f t="shared" si="31"/>
        <v>2.2958943965257009E-3</v>
      </c>
      <c r="J166">
        <f t="shared" si="32"/>
        <v>-1.6614564171223877E-2</v>
      </c>
      <c r="K166">
        <f t="shared" si="35"/>
        <v>0.99542060154045775</v>
      </c>
      <c r="L166">
        <f t="shared" si="36"/>
        <v>-3.9867504053043956E-2</v>
      </c>
      <c r="M166">
        <f t="shared" si="37"/>
        <v>-9.5738162530870863E-2</v>
      </c>
      <c r="N166">
        <f t="shared" si="38"/>
        <v>-5.4853926513564168</v>
      </c>
      <c r="O166">
        <f t="shared" si="39"/>
        <v>0</v>
      </c>
      <c r="P166">
        <f t="shared" si="33"/>
        <v>-5.4853926513564168</v>
      </c>
      <c r="Q166">
        <f t="shared" si="40"/>
        <v>0.30750222699070151</v>
      </c>
      <c r="W166">
        <v>161</v>
      </c>
      <c r="X166">
        <f t="shared" si="34"/>
        <v>3.354166666666667</v>
      </c>
      <c r="Y166">
        <v>0</v>
      </c>
      <c r="Z166">
        <f t="shared" si="41"/>
        <v>4.0617862574607633E-6</v>
      </c>
    </row>
    <row r="167" spans="5:26" x14ac:dyDescent="0.4">
      <c r="E167">
        <v>1079.777</v>
      </c>
      <c r="F167">
        <f t="shared" si="28"/>
        <v>0.14134247877980108</v>
      </c>
      <c r="G167">
        <f t="shared" si="29"/>
        <v>-2.0241472029702834E-4</v>
      </c>
      <c r="H167">
        <f t="shared" si="30"/>
        <v>-1.7463687985850768E-2</v>
      </c>
      <c r="I167">
        <f t="shared" si="31"/>
        <v>2.4316003514727319E-3</v>
      </c>
      <c r="J167">
        <f t="shared" si="32"/>
        <v>-1.7088890573056827E-2</v>
      </c>
      <c r="K167">
        <f t="shared" si="35"/>
        <v>0.98832858978209215</v>
      </c>
      <c r="L167">
        <f t="shared" si="36"/>
        <v>-0.10197282881404458</v>
      </c>
      <c r="M167">
        <f t="shared" si="37"/>
        <v>6.1302527417630976</v>
      </c>
      <c r="N167">
        <f t="shared" si="38"/>
        <v>351.23760945152685</v>
      </c>
      <c r="O167">
        <f t="shared" si="39"/>
        <v>-360</v>
      </c>
      <c r="P167">
        <f t="shared" si="33"/>
        <v>-8.7623905484731495</v>
      </c>
      <c r="Q167">
        <f t="shared" si="40"/>
        <v>0.29593079072150524</v>
      </c>
      <c r="W167">
        <v>162</v>
      </c>
      <c r="X167">
        <f t="shared" si="34"/>
        <v>3.375</v>
      </c>
      <c r="Y167">
        <v>0</v>
      </c>
      <c r="Z167">
        <f t="shared" si="41"/>
        <v>3.8028732588276014E-6</v>
      </c>
    </row>
    <row r="168" spans="5:26" x14ac:dyDescent="0.4">
      <c r="E168">
        <v>1111.4386999999999</v>
      </c>
      <c r="F168">
        <f t="shared" si="28"/>
        <v>0.14548698561814125</v>
      </c>
      <c r="G168">
        <f t="shared" si="29"/>
        <v>-1.1575350729575717E-3</v>
      </c>
      <c r="H168">
        <f t="shared" si="30"/>
        <v>-1.8122905773502895E-2</v>
      </c>
      <c r="I168">
        <f t="shared" si="31"/>
        <v>2.57526991271919E-3</v>
      </c>
      <c r="J168">
        <f t="shared" si="32"/>
        <v>-1.7575966851103953E-2</v>
      </c>
      <c r="K168">
        <f t="shared" si="35"/>
        <v>0.97818247127651647</v>
      </c>
      <c r="L168">
        <f t="shared" si="36"/>
        <v>-0.19160247732174326</v>
      </c>
      <c r="M168">
        <f t="shared" si="37"/>
        <v>6.0739135812093021</v>
      </c>
      <c r="N168">
        <f t="shared" si="38"/>
        <v>348.0096133304844</v>
      </c>
      <c r="O168">
        <f t="shared" si="39"/>
        <v>-360</v>
      </c>
      <c r="P168">
        <f t="shared" si="33"/>
        <v>-11.990386669515601</v>
      </c>
      <c r="Q168">
        <f t="shared" si="40"/>
        <v>0.28320197247098611</v>
      </c>
      <c r="W168">
        <v>163</v>
      </c>
      <c r="X168">
        <f t="shared" si="34"/>
        <v>3.395833333333333</v>
      </c>
      <c r="Y168">
        <v>0</v>
      </c>
      <c r="Z168">
        <f t="shared" si="41"/>
        <v>3.5146029229314326E-6</v>
      </c>
    </row>
    <row r="169" spans="5:26" x14ac:dyDescent="0.4">
      <c r="E169">
        <v>1144.0288</v>
      </c>
      <c r="F169">
        <f t="shared" si="28"/>
        <v>0.14975301973229779</v>
      </c>
      <c r="G169">
        <f t="shared" si="29"/>
        <v>-2.1679396669416207E-3</v>
      </c>
      <c r="H169">
        <f t="shared" si="30"/>
        <v>-1.8814679962197489E-2</v>
      </c>
      <c r="I169">
        <f t="shared" si="31"/>
        <v>2.7273636145719524E-3</v>
      </c>
      <c r="J169">
        <f t="shared" si="32"/>
        <v>-1.8076063847255994E-2</v>
      </c>
      <c r="K169">
        <f t="shared" si="35"/>
        <v>0.96523037813414381</v>
      </c>
      <c r="L169">
        <f t="shared" si="36"/>
        <v>-0.307380365011859</v>
      </c>
      <c r="M169">
        <f t="shared" si="37"/>
        <v>6.0187122501482513</v>
      </c>
      <c r="N169">
        <f t="shared" si="38"/>
        <v>344.8468100371818</v>
      </c>
      <c r="O169">
        <f t="shared" si="39"/>
        <v>-360</v>
      </c>
      <c r="P169">
        <f t="shared" si="33"/>
        <v>-15.153189962818203</v>
      </c>
      <c r="Q169">
        <f t="shared" si="40"/>
        <v>0.26957771542948034</v>
      </c>
      <c r="W169">
        <v>164</v>
      </c>
      <c r="X169">
        <f t="shared" si="34"/>
        <v>3.416666666666667</v>
      </c>
      <c r="Y169">
        <v>0</v>
      </c>
      <c r="Z169">
        <f t="shared" si="41"/>
        <v>3.2052025945939104E-6</v>
      </c>
    </row>
    <row r="170" spans="5:26" x14ac:dyDescent="0.4">
      <c r="E170">
        <v>1177.5744999999999</v>
      </c>
      <c r="F170">
        <f t="shared" si="28"/>
        <v>0.15414414159394474</v>
      </c>
      <c r="G170">
        <f t="shared" si="29"/>
        <v>-3.2367284696082077E-3</v>
      </c>
      <c r="H170">
        <f t="shared" si="30"/>
        <v>-1.9541147093080635E-2</v>
      </c>
      <c r="I170">
        <f t="shared" si="31"/>
        <v>2.888367388420375E-3</v>
      </c>
      <c r="J170">
        <f t="shared" si="32"/>
        <v>-1.8589449909267884E-2</v>
      </c>
      <c r="K170">
        <f t="shared" si="35"/>
        <v>0.94977181667930044</v>
      </c>
      <c r="L170">
        <f t="shared" si="36"/>
        <v>-0.44761443444116311</v>
      </c>
      <c r="M170">
        <f t="shared" si="37"/>
        <v>5.9648949169158563</v>
      </c>
      <c r="N170">
        <f t="shared" si="38"/>
        <v>341.7633039783164</v>
      </c>
      <c r="O170">
        <f t="shared" si="39"/>
        <v>-360</v>
      </c>
      <c r="P170">
        <f t="shared" si="33"/>
        <v>-18.236696021683599</v>
      </c>
      <c r="Q170">
        <f t="shared" si="40"/>
        <v>0.25533211731934224</v>
      </c>
      <c r="W170">
        <v>165</v>
      </c>
      <c r="X170">
        <f t="shared" si="34"/>
        <v>3.4375</v>
      </c>
      <c r="Y170">
        <v>0</v>
      </c>
      <c r="Z170">
        <f t="shared" si="41"/>
        <v>2.8822309162614351E-6</v>
      </c>
    </row>
    <row r="171" spans="5:26" x14ac:dyDescent="0.4">
      <c r="E171">
        <v>1212.1039000000001</v>
      </c>
      <c r="F171">
        <f t="shared" si="28"/>
        <v>0.15866402948448072</v>
      </c>
      <c r="G171">
        <f t="shared" si="29"/>
        <v>-4.367166277590151E-3</v>
      </c>
      <c r="H171">
        <f t="shared" si="30"/>
        <v>-2.0304613288512408E-2</v>
      </c>
      <c r="I171">
        <f t="shared" si="31"/>
        <v>3.0587947306569968E-3</v>
      </c>
      <c r="J171">
        <f t="shared" si="32"/>
        <v>-1.9116392754781789E-2</v>
      </c>
      <c r="K171">
        <f t="shared" si="35"/>
        <v>0.93213953813556605</v>
      </c>
      <c r="L171">
        <f t="shared" si="36"/>
        <v>-0.61038140729355994</v>
      </c>
      <c r="M171">
        <f t="shared" si="37"/>
        <v>5.9126662975043578</v>
      </c>
      <c r="N171">
        <f t="shared" si="38"/>
        <v>338.7708245162425</v>
      </c>
      <c r="O171">
        <f t="shared" si="39"/>
        <v>-360</v>
      </c>
      <c r="P171">
        <f t="shared" si="33"/>
        <v>-21.229175483757501</v>
      </c>
      <c r="Q171">
        <f t="shared" si="40"/>
        <v>0.24073522708779344</v>
      </c>
      <c r="W171">
        <v>166</v>
      </c>
      <c r="X171">
        <f t="shared" si="34"/>
        <v>3.458333333333333</v>
      </c>
      <c r="Y171">
        <v>0</v>
      </c>
      <c r="Z171">
        <f t="shared" si="41"/>
        <v>2.5525383567296591E-6</v>
      </c>
    </row>
    <row r="172" spans="5:26" x14ac:dyDescent="0.4">
      <c r="E172">
        <v>1247.6457</v>
      </c>
      <c r="F172">
        <f t="shared" si="28"/>
        <v>0.16331644022512062</v>
      </c>
      <c r="G172">
        <f t="shared" si="29"/>
        <v>-5.5626789809593014E-3</v>
      </c>
      <c r="H172">
        <f t="shared" si="30"/>
        <v>-2.1107561127813812E-2</v>
      </c>
      <c r="I172">
        <f t="shared" si="31"/>
        <v>3.2391864956355654E-3</v>
      </c>
      <c r="J172">
        <f t="shared" si="32"/>
        <v>-1.9657153587292947E-2</v>
      </c>
      <c r="K172">
        <f t="shared" si="35"/>
        <v>0.91268189262262012</v>
      </c>
      <c r="L172">
        <f t="shared" si="36"/>
        <v>-0.79361131353620884</v>
      </c>
      <c r="M172">
        <f t="shared" si="37"/>
        <v>5.8621881682509338</v>
      </c>
      <c r="N172">
        <f t="shared" si="38"/>
        <v>335.87864075230544</v>
      </c>
      <c r="O172">
        <f t="shared" si="39"/>
        <v>-360</v>
      </c>
      <c r="P172">
        <f t="shared" si="33"/>
        <v>-24.121359247694556</v>
      </c>
      <c r="Q172">
        <f t="shared" si="40"/>
        <v>0.22603930551390333</v>
      </c>
      <c r="W172">
        <v>167</v>
      </c>
      <c r="X172">
        <f t="shared" si="34"/>
        <v>3.479166666666667</v>
      </c>
      <c r="Y172">
        <v>0</v>
      </c>
      <c r="Z172">
        <f t="shared" si="41"/>
        <v>2.2222439509644479E-6</v>
      </c>
    </row>
    <row r="173" spans="5:26" x14ac:dyDescent="0.4">
      <c r="E173">
        <v>1284.2298000000001</v>
      </c>
      <c r="F173">
        <f t="shared" si="28"/>
        <v>0.16810528771671207</v>
      </c>
      <c r="G173">
        <f t="shared" si="29"/>
        <v>-6.826879622000348E-3</v>
      </c>
      <c r="H173">
        <f t="shared" si="30"/>
        <v>-2.1952677740441351E-2</v>
      </c>
      <c r="I173">
        <f t="shared" si="31"/>
        <v>3.430115226497131E-3</v>
      </c>
      <c r="J173">
        <f t="shared" si="32"/>
        <v>-2.0211994818012627E-2</v>
      </c>
      <c r="K173">
        <f t="shared" si="35"/>
        <v>0.89174652954407008</v>
      </c>
      <c r="L173">
        <f t="shared" si="36"/>
        <v>-0.99517144305076843</v>
      </c>
      <c r="M173">
        <f t="shared" si="37"/>
        <v>5.8135790273309311</v>
      </c>
      <c r="N173">
        <f t="shared" si="38"/>
        <v>333.09354213183263</v>
      </c>
      <c r="O173">
        <f t="shared" si="39"/>
        <v>-360</v>
      </c>
      <c r="P173">
        <f t="shared" si="33"/>
        <v>-26.906457868167365</v>
      </c>
      <c r="Q173">
        <f t="shared" si="40"/>
        <v>0.21146850836480618</v>
      </c>
      <c r="W173">
        <v>168</v>
      </c>
      <c r="X173">
        <f t="shared" si="34"/>
        <v>3.5</v>
      </c>
      <c r="Y173">
        <v>0</v>
      </c>
      <c r="Z173">
        <f t="shared" si="41"/>
        <v>1.89672663828664E-6</v>
      </c>
    </row>
    <row r="174" spans="5:26" x14ac:dyDescent="0.4">
      <c r="E174">
        <v>1321.8865000000001</v>
      </c>
      <c r="F174">
        <f t="shared" si="28"/>
        <v>0.17303453821998016</v>
      </c>
      <c r="G174">
        <f t="shared" si="29"/>
        <v>-8.1635473213936827E-3</v>
      </c>
      <c r="H174">
        <f t="shared" si="30"/>
        <v>-2.284285248723017E-2</v>
      </c>
      <c r="I174">
        <f t="shared" si="31"/>
        <v>3.6321824234806926E-3</v>
      </c>
      <c r="J174">
        <f t="shared" si="32"/>
        <v>-2.0781166367511573E-2</v>
      </c>
      <c r="K174">
        <f t="shared" si="35"/>
        <v>0.86966770360847234</v>
      </c>
      <c r="L174">
        <f t="shared" si="36"/>
        <v>-1.2129331558268759</v>
      </c>
      <c r="M174">
        <f t="shared" si="37"/>
        <v>5.7669177426614322</v>
      </c>
      <c r="N174">
        <f t="shared" si="38"/>
        <v>330.42004745361186</v>
      </c>
      <c r="O174">
        <f t="shared" si="39"/>
        <v>-360</v>
      </c>
      <c r="P174">
        <f t="shared" si="33"/>
        <v>-29.579952546388142</v>
      </c>
      <c r="Q174">
        <f t="shared" si="40"/>
        <v>0.19721255729176548</v>
      </c>
      <c r="W174">
        <v>169</v>
      </c>
      <c r="X174">
        <f t="shared" si="34"/>
        <v>3.5208333333333335</v>
      </c>
      <c r="Y174">
        <v>0</v>
      </c>
      <c r="Z174">
        <f t="shared" si="41"/>
        <v>1.5806295493161259E-6</v>
      </c>
    </row>
    <row r="175" spans="5:26" x14ac:dyDescent="0.4">
      <c r="E175">
        <v>1360.6475</v>
      </c>
      <c r="F175">
        <f t="shared" si="28"/>
        <v>0.1781083412552216</v>
      </c>
      <c r="G175">
        <f t="shared" si="29"/>
        <v>-9.576667972165831E-3</v>
      </c>
      <c r="H175">
        <f t="shared" si="30"/>
        <v>-2.3781217372256191E-2</v>
      </c>
      <c r="I175">
        <f t="shared" si="31"/>
        <v>3.8460251951390884E-3</v>
      </c>
      <c r="J175">
        <f t="shared" si="32"/>
        <v>-2.1364919152781974E-2</v>
      </c>
      <c r="K175">
        <f t="shared" si="35"/>
        <v>0.84675589377710681</v>
      </c>
      <c r="L175">
        <f t="shared" si="36"/>
        <v>-1.4448354360116797</v>
      </c>
      <c r="M175">
        <f t="shared" si="37"/>
        <v>5.7222461944905874</v>
      </c>
      <c r="N175">
        <f t="shared" si="38"/>
        <v>327.86055627910707</v>
      </c>
      <c r="O175">
        <f t="shared" si="39"/>
        <v>-360</v>
      </c>
      <c r="P175">
        <f t="shared" si="33"/>
        <v>-32.139443720892928</v>
      </c>
      <c r="Q175">
        <f t="shared" si="40"/>
        <v>0.18342400110827231</v>
      </c>
      <c r="W175">
        <v>170</v>
      </c>
      <c r="X175">
        <f t="shared" si="34"/>
        <v>3.5416666666666665</v>
      </c>
      <c r="Y175">
        <v>0</v>
      </c>
      <c r="Z175">
        <f t="shared" si="41"/>
        <v>1.2778755862127957E-6</v>
      </c>
    </row>
    <row r="176" spans="5:26" x14ac:dyDescent="0.4">
      <c r="E176">
        <v>1400.5450000000001</v>
      </c>
      <c r="F176">
        <f t="shared" si="28"/>
        <v>0.1833309117925799</v>
      </c>
      <c r="G176">
        <f t="shared" si="29"/>
        <v>-1.1070408428940581E-2</v>
      </c>
      <c r="H176">
        <f t="shared" si="30"/>
        <v>-2.477114458008961E-2</v>
      </c>
      <c r="I176">
        <f t="shared" si="31"/>
        <v>4.0723129237737812E-3</v>
      </c>
      <c r="J176">
        <f t="shared" si="32"/>
        <v>-2.1963489656892491E-2</v>
      </c>
      <c r="K176">
        <f t="shared" si="35"/>
        <v>0.82329183919752158</v>
      </c>
      <c r="L176">
        <f t="shared" si="36"/>
        <v>-1.6889237894022879</v>
      </c>
      <c r="M176">
        <f t="shared" si="37"/>
        <v>5.6795752316213139</v>
      </c>
      <c r="N176">
        <f t="shared" si="38"/>
        <v>325.41569019893825</v>
      </c>
      <c r="O176">
        <f t="shared" si="39"/>
        <v>-360</v>
      </c>
      <c r="P176">
        <f t="shared" si="33"/>
        <v>-34.58430980106175</v>
      </c>
      <c r="Q176">
        <f t="shared" si="40"/>
        <v>0.17021855171716549</v>
      </c>
      <c r="W176">
        <v>171</v>
      </c>
      <c r="X176">
        <f t="shared" si="34"/>
        <v>3.5625</v>
      </c>
      <c r="Y176">
        <v>0</v>
      </c>
      <c r="Z176">
        <f t="shared" si="41"/>
        <v>9.9169266220179949E-7</v>
      </c>
    </row>
    <row r="177" spans="5:26" x14ac:dyDescent="0.4">
      <c r="E177">
        <v>1441.6124</v>
      </c>
      <c r="F177">
        <f t="shared" si="28"/>
        <v>0.18870662188183124</v>
      </c>
      <c r="G177">
        <f t="shared" si="29"/>
        <v>-1.2649147397148619E-2</v>
      </c>
      <c r="H177">
        <f t="shared" si="30"/>
        <v>-2.5816283459624167E-2</v>
      </c>
      <c r="I177">
        <f t="shared" si="31"/>
        <v>4.3117525732517953E-3</v>
      </c>
      <c r="J177">
        <f t="shared" si="32"/>
        <v>-2.2577108521816047E-2</v>
      </c>
      <c r="K177">
        <f t="shared" si="35"/>
        <v>0.799522630930111</v>
      </c>
      <c r="L177">
        <f t="shared" si="36"/>
        <v>-1.9433847759667913</v>
      </c>
      <c r="M177">
        <f t="shared" si="37"/>
        <v>5.6388890047412836</v>
      </c>
      <c r="N177">
        <f t="shared" si="38"/>
        <v>323.08454111440079</v>
      </c>
      <c r="O177">
        <f t="shared" si="39"/>
        <v>-360</v>
      </c>
      <c r="P177">
        <f t="shared" si="33"/>
        <v>-36.915458885599207</v>
      </c>
      <c r="Q177">
        <f t="shared" si="40"/>
        <v>0.1576777230532046</v>
      </c>
      <c r="W177">
        <v>172</v>
      </c>
      <c r="X177">
        <f t="shared" si="34"/>
        <v>3.5833333333333335</v>
      </c>
      <c r="Y177">
        <v>0</v>
      </c>
      <c r="Z177">
        <f t="shared" si="41"/>
        <v>7.2464701143773771E-7</v>
      </c>
    </row>
    <row r="178" spans="5:26" x14ac:dyDescent="0.4">
      <c r="E178">
        <v>1483.884</v>
      </c>
      <c r="F178">
        <f t="shared" si="28"/>
        <v>0.19423996138247651</v>
      </c>
      <c r="G178">
        <f t="shared" si="29"/>
        <v>-1.4317470169797009E-2</v>
      </c>
      <c r="H178">
        <f t="shared" si="30"/>
        <v>-2.6920575313267137E-2</v>
      </c>
      <c r="I178">
        <f t="shared" si="31"/>
        <v>4.565088607786684E-3</v>
      </c>
      <c r="J178">
        <f t="shared" si="32"/>
        <v>-2.3205993882347148E-2</v>
      </c>
      <c r="K178">
        <f t="shared" si="35"/>
        <v>0.77566085077602676</v>
      </c>
      <c r="L178">
        <f t="shared" si="36"/>
        <v>-2.206562555053531</v>
      </c>
      <c r="M178">
        <f t="shared" si="37"/>
        <v>5.60015046105603</v>
      </c>
      <c r="N178">
        <f t="shared" si="38"/>
        <v>320.86498605675263</v>
      </c>
      <c r="O178">
        <f t="shared" si="39"/>
        <v>-360</v>
      </c>
      <c r="P178">
        <f t="shared" si="33"/>
        <v>-39.135013943247372</v>
      </c>
      <c r="Q178">
        <f t="shared" si="40"/>
        <v>0.14585278805839719</v>
      </c>
      <c r="W178">
        <v>173</v>
      </c>
      <c r="X178">
        <f t="shared" si="34"/>
        <v>3.6041666666666665</v>
      </c>
      <c r="Y178">
        <v>0</v>
      </c>
      <c r="Z178">
        <f t="shared" si="41"/>
        <v>4.7868304532919266E-7</v>
      </c>
    </row>
    <row r="179" spans="5:26" x14ac:dyDescent="0.4">
      <c r="E179">
        <v>1527.3951</v>
      </c>
      <c r="F179">
        <f t="shared" si="28"/>
        <v>0.19993555105371033</v>
      </c>
      <c r="G179">
        <f t="shared" si="29"/>
        <v>-1.6080177487476366E-2</v>
      </c>
      <c r="H179">
        <f t="shared" si="30"/>
        <v>-2.8088279608669442E-2</v>
      </c>
      <c r="I179">
        <f t="shared" si="31"/>
        <v>4.8331051352416693E-3</v>
      </c>
      <c r="J179">
        <f t="shared" si="32"/>
        <v>-2.3850350550850382E-2</v>
      </c>
      <c r="K179">
        <f t="shared" si="35"/>
        <v>0.7518853361601251</v>
      </c>
      <c r="L179">
        <f t="shared" si="36"/>
        <v>-2.4769677006637036</v>
      </c>
      <c r="M179">
        <f t="shared" si="37"/>
        <v>5.5633060447437952</v>
      </c>
      <c r="N179">
        <f t="shared" si="38"/>
        <v>318.75395650343859</v>
      </c>
      <c r="O179">
        <f t="shared" si="39"/>
        <v>-360</v>
      </c>
      <c r="P179">
        <f t="shared" si="33"/>
        <v>-41.246043496561413</v>
      </c>
      <c r="Q179">
        <f t="shared" si="40"/>
        <v>0.1347695411384198</v>
      </c>
      <c r="W179">
        <v>174</v>
      </c>
      <c r="X179">
        <f t="shared" si="34"/>
        <v>3.625</v>
      </c>
      <c r="Y179">
        <v>0</v>
      </c>
      <c r="Z179">
        <f t="shared" si="41"/>
        <v>2.5516831301577434E-7</v>
      </c>
    </row>
    <row r="180" spans="5:26" x14ac:dyDescent="0.4">
      <c r="E180">
        <v>1572.1821</v>
      </c>
      <c r="F180">
        <f t="shared" si="28"/>
        <v>0.20579815564439055</v>
      </c>
      <c r="G180">
        <f t="shared" si="29"/>
        <v>-1.7942294445969953E-2</v>
      </c>
      <c r="H180">
        <f t="shared" si="30"/>
        <v>-2.9324002458009479E-2</v>
      </c>
      <c r="I180">
        <f t="shared" si="31"/>
        <v>5.1166281598030508E-3</v>
      </c>
      <c r="J180">
        <f t="shared" si="32"/>
        <v>-2.4510368977008361E-2</v>
      </c>
      <c r="K180">
        <f t="shared" si="35"/>
        <v>0.72834323977384152</v>
      </c>
      <c r="L180">
        <f t="shared" si="36"/>
        <v>-2.7532781277649594</v>
      </c>
      <c r="M180">
        <f t="shared" si="37"/>
        <v>5.5282899354636781</v>
      </c>
      <c r="N180">
        <f t="shared" si="38"/>
        <v>316.74768122671901</v>
      </c>
      <c r="O180">
        <f t="shared" si="39"/>
        <v>-360</v>
      </c>
      <c r="P180">
        <f t="shared" si="33"/>
        <v>-43.25231877328099</v>
      </c>
      <c r="Q180">
        <f t="shared" si="40"/>
        <v>0.12443313639619978</v>
      </c>
      <c r="W180">
        <v>175</v>
      </c>
      <c r="X180">
        <f t="shared" si="34"/>
        <v>3.6458333333333335</v>
      </c>
      <c r="Y180">
        <v>0</v>
      </c>
      <c r="Z180">
        <f t="shared" si="41"/>
        <v>5.4942218432157255E-8</v>
      </c>
    </row>
    <row r="181" spans="5:26" x14ac:dyDescent="0.4">
      <c r="E181">
        <v>1618.2823000000001</v>
      </c>
      <c r="F181">
        <f t="shared" si="28"/>
        <v>0.21183265771309975</v>
      </c>
      <c r="G181">
        <f t="shared" si="29"/>
        <v>-1.9909066405478626E-2</v>
      </c>
      <c r="H181">
        <f t="shared" si="30"/>
        <v>-3.0632718931294434E-2</v>
      </c>
      <c r="I181">
        <f t="shared" si="31"/>
        <v>5.4165259665185442E-3</v>
      </c>
      <c r="J181">
        <f t="shared" si="32"/>
        <v>-2.5186219575118515E-2</v>
      </c>
      <c r="K181">
        <f t="shared" si="35"/>
        <v>0.70515303943328722</v>
      </c>
      <c r="L181">
        <f t="shared" si="36"/>
        <v>-3.0343323561009754</v>
      </c>
      <c r="M181">
        <f t="shared" si="37"/>
        <v>5.4950279387998897</v>
      </c>
      <c r="N181">
        <f t="shared" si="38"/>
        <v>314.8419091997057</v>
      </c>
      <c r="O181">
        <f t="shared" si="39"/>
        <v>-360</v>
      </c>
      <c r="P181">
        <f t="shared" si="33"/>
        <v>-45.158090800294303</v>
      </c>
      <c r="Q181">
        <f t="shared" si="40"/>
        <v>0.11483271626040847</v>
      </c>
      <c r="W181">
        <v>176</v>
      </c>
      <c r="X181">
        <f t="shared" si="34"/>
        <v>3.6666666666666665</v>
      </c>
      <c r="Y181">
        <v>0</v>
      </c>
      <c r="Z181">
        <f t="shared" si="41"/>
        <v>-1.2163274882821105E-7</v>
      </c>
    </row>
    <row r="182" spans="5:26" x14ac:dyDescent="0.4">
      <c r="E182">
        <v>1665.7343000000001</v>
      </c>
      <c r="F182">
        <f t="shared" si="28"/>
        <v>0.21804410998802237</v>
      </c>
      <c r="G182">
        <f t="shared" si="29"/>
        <v>-2.1985979350826579E-2</v>
      </c>
      <c r="H182">
        <f t="shared" si="30"/>
        <v>-3.2019814307606753E-2</v>
      </c>
      <c r="I182">
        <f t="shared" si="31"/>
        <v>5.7337133543273952E-3</v>
      </c>
      <c r="J182">
        <f t="shared" si="32"/>
        <v>-2.5878055654510672E-2</v>
      </c>
      <c r="K182">
        <f t="shared" si="35"/>
        <v>0.68240763148531092</v>
      </c>
      <c r="L182">
        <f t="shared" si="36"/>
        <v>-3.3191225004265257</v>
      </c>
      <c r="M182">
        <f t="shared" si="37"/>
        <v>5.463440312916954</v>
      </c>
      <c r="N182">
        <f t="shared" si="38"/>
        <v>313.03207155177529</v>
      </c>
      <c r="O182">
        <f t="shared" si="39"/>
        <v>-360</v>
      </c>
      <c r="P182">
        <f t="shared" si="33"/>
        <v>-46.967928448224711</v>
      </c>
      <c r="Q182">
        <f t="shared" si="40"/>
        <v>0.1059455196789743</v>
      </c>
      <c r="W182">
        <v>177</v>
      </c>
      <c r="X182">
        <f t="shared" si="34"/>
        <v>3.6875</v>
      </c>
      <c r="Y182">
        <v>0</v>
      </c>
      <c r="Z182">
        <f t="shared" si="41"/>
        <v>-2.7461839973559795E-7</v>
      </c>
    </row>
    <row r="183" spans="5:26" x14ac:dyDescent="0.4">
      <c r="E183">
        <v>1714.5777</v>
      </c>
      <c r="F183">
        <f t="shared" si="28"/>
        <v>0.22443769609703687</v>
      </c>
      <c r="G183">
        <f t="shared" si="29"/>
        <v>-2.417875012762627E-2</v>
      </c>
      <c r="H183">
        <f t="shared" si="30"/>
        <v>-3.3491108284232685E-2</v>
      </c>
      <c r="I183">
        <f t="shared" si="31"/>
        <v>6.0691514195769375E-3</v>
      </c>
      <c r="J183">
        <f t="shared" si="32"/>
        <v>-2.6586005804114257E-2</v>
      </c>
      <c r="K183">
        <f t="shared" si="35"/>
        <v>0.66017788834516944</v>
      </c>
      <c r="L183">
        <f t="shared" si="36"/>
        <v>-3.6067805159122464</v>
      </c>
      <c r="M183">
        <f t="shared" si="37"/>
        <v>5.4334445507840536</v>
      </c>
      <c r="N183">
        <f t="shared" si="38"/>
        <v>311.31344097828179</v>
      </c>
      <c r="O183">
        <f t="shared" si="39"/>
        <v>-360</v>
      </c>
      <c r="P183">
        <f t="shared" si="33"/>
        <v>-48.68655902171821</v>
      </c>
      <c r="Q183">
        <f t="shared" si="40"/>
        <v>9.7740407409388427E-2</v>
      </c>
      <c r="W183">
        <v>178</v>
      </c>
      <c r="X183">
        <f t="shared" si="34"/>
        <v>3.7083333333333335</v>
      </c>
      <c r="Y183">
        <v>0</v>
      </c>
      <c r="Z183">
        <f t="shared" si="41"/>
        <v>-4.0444786366400742E-7</v>
      </c>
    </row>
    <row r="184" spans="5:26" x14ac:dyDescent="0.4">
      <c r="E184">
        <v>1764.8534</v>
      </c>
      <c r="F184">
        <f t="shared" si="28"/>
        <v>0.23101876983762368</v>
      </c>
      <c r="G184">
        <f t="shared" si="29"/>
        <v>-2.6493341478758925E-2</v>
      </c>
      <c r="H184">
        <f t="shared" si="30"/>
        <v>-3.5052898976902558E-2</v>
      </c>
      <c r="I184">
        <f t="shared" si="31"/>
        <v>6.4238512791941413E-3</v>
      </c>
      <c r="J184">
        <f t="shared" si="32"/>
        <v>-2.7310174794569455E-2</v>
      </c>
      <c r="K184">
        <f t="shared" si="35"/>
        <v>0.63851581518263711</v>
      </c>
      <c r="L184">
        <f t="shared" si="36"/>
        <v>-3.8965668274792034</v>
      </c>
      <c r="M184">
        <f t="shared" si="37"/>
        <v>5.4049572067744336</v>
      </c>
      <c r="N184">
        <f t="shared" si="38"/>
        <v>309.68123639699326</v>
      </c>
      <c r="O184">
        <f t="shared" si="39"/>
        <v>-360</v>
      </c>
      <c r="P184">
        <f t="shared" si="33"/>
        <v>-50.318763603006744</v>
      </c>
      <c r="Q184">
        <f t="shared" si="40"/>
        <v>9.0180775497713167E-2</v>
      </c>
      <c r="W184">
        <v>179</v>
      </c>
      <c r="X184">
        <f t="shared" si="34"/>
        <v>3.7291666666666665</v>
      </c>
      <c r="Y184">
        <v>0</v>
      </c>
      <c r="Z184">
        <f t="shared" si="41"/>
        <v>-5.1187313398698627E-7</v>
      </c>
    </row>
    <row r="185" spans="5:26" x14ac:dyDescent="0.4">
      <c r="E185">
        <v>1816.6032</v>
      </c>
      <c r="F185">
        <f t="shared" si="28"/>
        <v>0.23779280281698789</v>
      </c>
      <c r="G185">
        <f t="shared" si="29"/>
        <v>-2.8935944358469134E-2</v>
      </c>
      <c r="H185">
        <f t="shared" si="30"/>
        <v>-3.671198847985202E-2</v>
      </c>
      <c r="I185">
        <f t="shared" si="31"/>
        <v>6.7988729604563092E-3</v>
      </c>
      <c r="J185">
        <f t="shared" si="32"/>
        <v>-2.8050634064061199E-2</v>
      </c>
      <c r="K185">
        <f t="shared" si="35"/>
        <v>0.61745779122708155</v>
      </c>
      <c r="L185">
        <f t="shared" si="36"/>
        <v>-4.1878544994613973</v>
      </c>
      <c r="M185">
        <f t="shared" si="37"/>
        <v>5.3778956892766114</v>
      </c>
      <c r="N185">
        <f t="shared" si="38"/>
        <v>308.13072565714862</v>
      </c>
      <c r="O185">
        <f t="shared" si="39"/>
        <v>-360</v>
      </c>
      <c r="P185">
        <f t="shared" si="33"/>
        <v>-51.869274342851384</v>
      </c>
      <c r="Q185">
        <f t="shared" si="40"/>
        <v>8.322687773375391E-2</v>
      </c>
      <c r="W185">
        <v>180</v>
      </c>
      <c r="X185">
        <f t="shared" si="34"/>
        <v>3.75</v>
      </c>
      <c r="Y185">
        <v>0</v>
      </c>
      <c r="Z185">
        <f t="shared" si="41"/>
        <v>-5.9791391928723704E-7</v>
      </c>
    </row>
    <row r="186" spans="5:26" x14ac:dyDescent="0.4">
      <c r="E186">
        <v>1869.8704</v>
      </c>
      <c r="F186">
        <f t="shared" si="28"/>
        <v>0.24476546299187532</v>
      </c>
      <c r="G186">
        <f t="shared" si="29"/>
        <v>-3.1513004836317027E-2</v>
      </c>
      <c r="H186">
        <f t="shared" si="30"/>
        <v>-3.8475742403929813E-2</v>
      </c>
      <c r="I186">
        <f t="shared" si="31"/>
        <v>7.1953313186672238E-3</v>
      </c>
      <c r="J186">
        <f t="shared" si="32"/>
        <v>-2.8807426309384154E-2</v>
      </c>
      <c r="K186">
        <f t="shared" si="35"/>
        <v>0.59702707703005475</v>
      </c>
      <c r="L186">
        <f t="shared" si="36"/>
        <v>-4.4801194364386712</v>
      </c>
      <c r="M186">
        <f t="shared" si="37"/>
        <v>5.3521790912565397</v>
      </c>
      <c r="N186">
        <f t="shared" si="38"/>
        <v>306.65727312716399</v>
      </c>
      <c r="O186">
        <f t="shared" si="39"/>
        <v>-360</v>
      </c>
      <c r="P186">
        <f t="shared" si="33"/>
        <v>-53.34272687283601</v>
      </c>
      <c r="Q186">
        <f t="shared" si="40"/>
        <v>7.6837597891418002E-2</v>
      </c>
      <c r="W186">
        <v>181</v>
      </c>
      <c r="X186">
        <f t="shared" si="34"/>
        <v>3.7708333333333335</v>
      </c>
      <c r="Y186">
        <v>0</v>
      </c>
      <c r="Z186">
        <f t="shared" si="41"/>
        <v>-6.6380846175668438E-7</v>
      </c>
    </row>
    <row r="187" spans="5:26" x14ac:dyDescent="0.4">
      <c r="E187">
        <v>1924.6995999999999</v>
      </c>
      <c r="F187">
        <f t="shared" si="28"/>
        <v>0.25194258848863388</v>
      </c>
      <c r="G187">
        <f t="shared" si="29"/>
        <v>-3.4231213304220187E-2</v>
      </c>
      <c r="H187">
        <f t="shared" si="30"/>
        <v>-4.0352128409573362E-2</v>
      </c>
      <c r="I187">
        <f t="shared" si="31"/>
        <v>7.6143964062541508E-3</v>
      </c>
      <c r="J187">
        <f t="shared" si="32"/>
        <v>-2.9580558162396766E-2</v>
      </c>
      <c r="K187">
        <f t="shared" si="35"/>
        <v>0.57723635063388068</v>
      </c>
      <c r="L187">
        <f t="shared" si="36"/>
        <v>-4.7729265528661022</v>
      </c>
      <c r="M187">
        <f t="shared" si="37"/>
        <v>5.3277291747693658</v>
      </c>
      <c r="N187">
        <f t="shared" si="38"/>
        <v>305.25639610300163</v>
      </c>
      <c r="O187">
        <f t="shared" si="39"/>
        <v>-360</v>
      </c>
      <c r="P187">
        <f t="shared" si="33"/>
        <v>-54.743603896998366</v>
      </c>
      <c r="Q187">
        <f t="shared" si="40"/>
        <v>7.0971764445179941E-2</v>
      </c>
      <c r="W187">
        <v>182</v>
      </c>
      <c r="X187">
        <f t="shared" si="34"/>
        <v>3.7916666666666665</v>
      </c>
      <c r="Y187">
        <v>0</v>
      </c>
      <c r="Z187">
        <f t="shared" si="41"/>
        <v>-7.1096687170390815E-7</v>
      </c>
    </row>
    <row r="188" spans="5:26" x14ac:dyDescent="0.4">
      <c r="E188">
        <v>1981.1365000000001</v>
      </c>
      <c r="F188">
        <f t="shared" si="28"/>
        <v>0.25933016142327481</v>
      </c>
      <c r="G188">
        <f t="shared" si="29"/>
        <v>-3.7097490185519888E-2</v>
      </c>
      <c r="H188">
        <f t="shared" si="30"/>
        <v>-4.2349756718158105E-2</v>
      </c>
      <c r="I188">
        <f t="shared" si="31"/>
        <v>8.0572935301063409E-3</v>
      </c>
      <c r="J188">
        <f t="shared" si="32"/>
        <v>-3.03699926507301E-2</v>
      </c>
      <c r="K188">
        <f t="shared" si="35"/>
        <v>0.55808988002503579</v>
      </c>
      <c r="L188">
        <f t="shared" si="36"/>
        <v>-5.0659170515170668</v>
      </c>
      <c r="M188">
        <f t="shared" si="37"/>
        <v>5.304471035463747</v>
      </c>
      <c r="N188">
        <f t="shared" si="38"/>
        <v>303.92380288146234</v>
      </c>
      <c r="O188">
        <f t="shared" si="39"/>
        <v>-360</v>
      </c>
      <c r="P188">
        <f t="shared" si="33"/>
        <v>-56.076197118537664</v>
      </c>
      <c r="Q188">
        <f t="shared" si="40"/>
        <v>6.5589141813408455E-2</v>
      </c>
      <c r="W188">
        <v>183</v>
      </c>
      <c r="X188">
        <f t="shared" si="34"/>
        <v>3.8125</v>
      </c>
      <c r="Y188">
        <v>0</v>
      </c>
      <c r="Z188">
        <f t="shared" si="41"/>
        <v>-7.4092741941355591E-7</v>
      </c>
    </row>
    <row r="189" spans="5:26" x14ac:dyDescent="0.4">
      <c r="E189">
        <v>2039.2283</v>
      </c>
      <c r="F189">
        <f t="shared" si="28"/>
        <v>0.26693436026135009</v>
      </c>
      <c r="G189">
        <f t="shared" si="29"/>
        <v>-4.0118999329377791E-2</v>
      </c>
      <c r="H189">
        <f t="shared" si="30"/>
        <v>-4.4477944875865538E-2</v>
      </c>
      <c r="I189">
        <f t="shared" si="31"/>
        <v>8.525307853230718E-3</v>
      </c>
      <c r="J189">
        <f t="shared" si="32"/>
        <v>-3.1175649731886825E-2</v>
      </c>
      <c r="K189">
        <f t="shared" si="35"/>
        <v>0.53958516784387445</v>
      </c>
      <c r="L189">
        <f t="shared" si="36"/>
        <v>-5.3587999350839048</v>
      </c>
      <c r="M189">
        <f t="shared" si="37"/>
        <v>5.2823332968127561</v>
      </c>
      <c r="N189">
        <f t="shared" si="38"/>
        <v>302.65540388879691</v>
      </c>
      <c r="O189">
        <f t="shared" si="39"/>
        <v>-360</v>
      </c>
      <c r="P189">
        <f t="shared" si="33"/>
        <v>-57.344596111203089</v>
      </c>
      <c r="Q189">
        <f t="shared" si="40"/>
        <v>6.0651082169630485E-2</v>
      </c>
      <c r="W189">
        <v>184</v>
      </c>
      <c r="X189">
        <f t="shared" si="34"/>
        <v>3.833333333333333</v>
      </c>
      <c r="Y189">
        <v>0</v>
      </c>
      <c r="Z189">
        <f t="shared" si="41"/>
        <v>-7.553161240358037E-7</v>
      </c>
    </row>
    <row r="190" spans="5:26" x14ac:dyDescent="0.4">
      <c r="E190">
        <v>2099.0234999999998</v>
      </c>
      <c r="F190">
        <f t="shared" si="28"/>
        <v>0.27476153363801392</v>
      </c>
      <c r="G190">
        <f t="shared" si="29"/>
        <v>-4.3303129253852157E-2</v>
      </c>
      <c r="H190">
        <f t="shared" si="30"/>
        <v>-4.6746765943311508E-2</v>
      </c>
      <c r="I190">
        <f t="shared" si="31"/>
        <v>9.0197843482006101E-3</v>
      </c>
      <c r="J190">
        <f t="shared" si="32"/>
        <v>-3.1997397951909298E-2</v>
      </c>
      <c r="K190">
        <f t="shared" si="35"/>
        <v>0.5217145284774134</v>
      </c>
      <c r="L190">
        <f t="shared" si="36"/>
        <v>-5.651341381338729</v>
      </c>
      <c r="M190">
        <f t="shared" si="37"/>
        <v>5.2612484141495841</v>
      </c>
      <c r="N190">
        <f t="shared" si="38"/>
        <v>301.44732910066858</v>
      </c>
      <c r="O190">
        <f t="shared" si="39"/>
        <v>-360</v>
      </c>
      <c r="P190">
        <f t="shared" si="33"/>
        <v>-58.552670899331417</v>
      </c>
      <c r="Q190">
        <f t="shared" si="40"/>
        <v>5.6120947841239437E-2</v>
      </c>
      <c r="W190">
        <v>185</v>
      </c>
      <c r="X190">
        <f t="shared" si="34"/>
        <v>3.854166666666667</v>
      </c>
      <c r="Y190">
        <v>0</v>
      </c>
      <c r="Z190">
        <f t="shared" si="41"/>
        <v>-7.5580988460637341E-7</v>
      </c>
    </row>
    <row r="191" spans="5:26" x14ac:dyDescent="0.4">
      <c r="E191">
        <v>2160.5720000000001</v>
      </c>
      <c r="F191">
        <f t="shared" si="28"/>
        <v>0.28281821344799196</v>
      </c>
      <c r="G191">
        <f t="shared" si="29"/>
        <v>-4.6657486272782434E-2</v>
      </c>
      <c r="H191">
        <f t="shared" si="30"/>
        <v>-4.916711095096199E-2</v>
      </c>
      <c r="I191">
        <f t="shared" si="31"/>
        <v>9.5421299238015247E-3</v>
      </c>
      <c r="J191">
        <f t="shared" si="32"/>
        <v>-3.2835049909852664E-2</v>
      </c>
      <c r="K191">
        <f t="shared" si="35"/>
        <v>0.504466301216424</v>
      </c>
      <c r="L191">
        <f t="shared" si="36"/>
        <v>-5.9433567940742122</v>
      </c>
      <c r="M191">
        <f t="shared" si="37"/>
        <v>5.2411527202942692</v>
      </c>
      <c r="N191">
        <f t="shared" si="38"/>
        <v>300.29593065637209</v>
      </c>
      <c r="O191">
        <f t="shared" si="39"/>
        <v>-360</v>
      </c>
      <c r="P191">
        <f t="shared" si="33"/>
        <v>-59.704069343627907</v>
      </c>
      <c r="Q191">
        <f t="shared" si="40"/>
        <v>5.1964369756122029E-2</v>
      </c>
      <c r="W191">
        <v>186</v>
      </c>
      <c r="X191">
        <f t="shared" si="34"/>
        <v>3.875</v>
      </c>
      <c r="Y191">
        <v>0</v>
      </c>
      <c r="Z191">
        <f t="shared" si="41"/>
        <v>-7.4410331137179415E-7</v>
      </c>
    </row>
    <row r="192" spans="5:26" x14ac:dyDescent="0.4">
      <c r="E192">
        <v>2223.9252999999999</v>
      </c>
      <c r="F192">
        <f t="shared" si="28"/>
        <v>0.29111114102551988</v>
      </c>
      <c r="G192">
        <f t="shared" si="29"/>
        <v>-5.018989038034416E-2</v>
      </c>
      <c r="H192">
        <f t="shared" si="30"/>
        <v>-5.1750760309961064E-2</v>
      </c>
      <c r="I192">
        <f t="shared" si="31"/>
        <v>1.009381637943791E-2</v>
      </c>
      <c r="J192">
        <f t="shared" si="32"/>
        <v>-3.368835855375011E-2</v>
      </c>
      <c r="K192">
        <f t="shared" si="35"/>
        <v>0.48782582420840381</v>
      </c>
      <c r="L192">
        <f t="shared" si="36"/>
        <v>-6.2347042602592282</v>
      </c>
      <c r="M192">
        <f t="shared" si="37"/>
        <v>5.2219863618477156</v>
      </c>
      <c r="N192">
        <f t="shared" si="38"/>
        <v>299.19777920874964</v>
      </c>
      <c r="O192">
        <f t="shared" si="39"/>
        <v>-360</v>
      </c>
      <c r="P192">
        <f t="shared" si="33"/>
        <v>-60.802220791250363</v>
      </c>
      <c r="Q192">
        <f t="shared" si="40"/>
        <v>4.8149357457940904E-2</v>
      </c>
      <c r="W192">
        <v>187</v>
      </c>
      <c r="X192">
        <f t="shared" si="34"/>
        <v>3.895833333333333</v>
      </c>
      <c r="Y192">
        <v>0</v>
      </c>
      <c r="Z192">
        <f t="shared" si="41"/>
        <v>-7.2187933677914434E-7</v>
      </c>
    </row>
    <row r="193" spans="5:26" x14ac:dyDescent="0.4">
      <c r="E193">
        <v>2289.1361999999999</v>
      </c>
      <c r="F193">
        <f t="shared" si="28"/>
        <v>0.2996472278744356</v>
      </c>
      <c r="G193">
        <f t="shared" si="29"/>
        <v>-5.3908339699475505E-2</v>
      </c>
      <c r="H193">
        <f t="shared" si="30"/>
        <v>-5.4510439735050986E-2</v>
      </c>
      <c r="I193">
        <f t="shared" si="31"/>
        <v>1.0676378889652068E-2</v>
      </c>
      <c r="J193">
        <f t="shared" si="32"/>
        <v>-3.4557006216637376E-2</v>
      </c>
      <c r="K193">
        <f t="shared" si="35"/>
        <v>0.47177635370121934</v>
      </c>
      <c r="L193">
        <f t="shared" si="36"/>
        <v>-6.5252766108666957</v>
      </c>
      <c r="M193">
        <f t="shared" si="37"/>
        <v>5.2036933250960704</v>
      </c>
      <c r="N193">
        <f t="shared" si="38"/>
        <v>298.14966540840265</v>
      </c>
      <c r="O193">
        <f t="shared" si="39"/>
        <v>-360</v>
      </c>
      <c r="P193">
        <f t="shared" si="33"/>
        <v>-61.850334591597345</v>
      </c>
      <c r="Q193">
        <f t="shared" si="40"/>
        <v>4.4646327886688576E-2</v>
      </c>
      <c r="W193">
        <v>188</v>
      </c>
      <c r="X193">
        <f t="shared" si="34"/>
        <v>3.9166666666666665</v>
      </c>
      <c r="Y193">
        <v>0</v>
      </c>
      <c r="Z193">
        <f t="shared" si="41"/>
        <v>-6.9078361505661471E-7</v>
      </c>
    </row>
    <row r="194" spans="5:26" x14ac:dyDescent="0.4">
      <c r="E194">
        <v>2356.2593000000002</v>
      </c>
      <c r="F194">
        <f t="shared" si="28"/>
        <v>0.30843362111802619</v>
      </c>
      <c r="G194">
        <f t="shared" si="29"/>
        <v>-5.7821015098309836E-2</v>
      </c>
      <c r="H194">
        <f t="shared" si="30"/>
        <v>-5.7459913569556709E-2</v>
      </c>
      <c r="I194">
        <f t="shared" si="31"/>
        <v>1.1291421245616981E-2</v>
      </c>
      <c r="J194">
        <f t="shared" si="32"/>
        <v>-3.5440603905963236E-2</v>
      </c>
      <c r="K194">
        <f t="shared" si="35"/>
        <v>0.45629961164559751</v>
      </c>
      <c r="L194">
        <f t="shared" si="36"/>
        <v>-6.8149980170624866</v>
      </c>
      <c r="M194">
        <f t="shared" si="37"/>
        <v>5.1862211715291267</v>
      </c>
      <c r="N194">
        <f t="shared" si="38"/>
        <v>297.14858475001233</v>
      </c>
      <c r="O194">
        <f t="shared" si="39"/>
        <v>-360</v>
      </c>
      <c r="P194">
        <f t="shared" si="33"/>
        <v>-62.851415249987667</v>
      </c>
      <c r="Q194">
        <f t="shared" si="40"/>
        <v>4.1428056907976123E-2</v>
      </c>
      <c r="W194">
        <v>189</v>
      </c>
      <c r="X194">
        <f t="shared" si="34"/>
        <v>3.9375</v>
      </c>
      <c r="Y194">
        <v>0</v>
      </c>
      <c r="Z194">
        <f t="shared" si="41"/>
        <v>-6.5240265736507162E-7</v>
      </c>
    </row>
    <row r="195" spans="5:26" x14ac:dyDescent="0.4">
      <c r="E195">
        <v>2425.3506000000002</v>
      </c>
      <c r="F195">
        <f t="shared" si="28"/>
        <v>0.31747765113914989</v>
      </c>
      <c r="G195">
        <f t="shared" si="29"/>
        <v>-6.1936229117185437E-2</v>
      </c>
      <c r="H195">
        <f t="shared" si="30"/>
        <v>-6.0614045824878726E-2</v>
      </c>
      <c r="I195">
        <f t="shared" si="31"/>
        <v>1.1940612926027647E-2</v>
      </c>
      <c r="J195">
        <f t="shared" si="32"/>
        <v>-3.6338677973849182E-2</v>
      </c>
      <c r="K195">
        <f t="shared" si="35"/>
        <v>0.44137642914977604</v>
      </c>
      <c r="L195">
        <f t="shared" si="36"/>
        <v>-7.1038172641540829</v>
      </c>
      <c r="M195">
        <f t="shared" si="37"/>
        <v>5.1695210060762005</v>
      </c>
      <c r="N195">
        <f t="shared" si="38"/>
        <v>296.19173575238949</v>
      </c>
      <c r="O195">
        <f t="shared" si="39"/>
        <v>-360</v>
      </c>
      <c r="P195">
        <f t="shared" si="33"/>
        <v>-63.808264247610509</v>
      </c>
      <c r="Q195">
        <f t="shared" si="40"/>
        <v>3.8469588534094316E-2</v>
      </c>
      <c r="W195">
        <v>190</v>
      </c>
      <c r="X195">
        <f t="shared" si="34"/>
        <v>3.9583333333333335</v>
      </c>
      <c r="Y195">
        <v>0</v>
      </c>
      <c r="Z195">
        <f t="shared" si="41"/>
        <v>-6.0824559599647621E-7</v>
      </c>
    </row>
    <row r="196" spans="5:26" x14ac:dyDescent="0.4">
      <c r="E196">
        <v>2496.4677999999999</v>
      </c>
      <c r="F196">
        <f t="shared" si="28"/>
        <v>0.32678687085014468</v>
      </c>
      <c r="G196">
        <f t="shared" si="29"/>
        <v>-6.62624088508732E-2</v>
      </c>
      <c r="H196">
        <f t="shared" si="30"/>
        <v>-6.3988895774305887E-2</v>
      </c>
      <c r="I196">
        <f t="shared" si="31"/>
        <v>1.2625692083441331E-2</v>
      </c>
      <c r="J196">
        <f t="shared" si="32"/>
        <v>-3.7250665553845506E-2</v>
      </c>
      <c r="K196">
        <f t="shared" si="35"/>
        <v>0.42698710311165311</v>
      </c>
      <c r="L196">
        <f t="shared" si="36"/>
        <v>-7.3917048476039753</v>
      </c>
      <c r="M196">
        <f t="shared" si="37"/>
        <v>5.1535472252689694</v>
      </c>
      <c r="N196">
        <f t="shared" si="38"/>
        <v>295.27650552926809</v>
      </c>
      <c r="O196">
        <f t="shared" si="39"/>
        <v>-360</v>
      </c>
      <c r="P196">
        <f t="shared" si="33"/>
        <v>-64.723494470731907</v>
      </c>
      <c r="Q196">
        <f t="shared" si="40"/>
        <v>3.5748119657934056E-2</v>
      </c>
      <c r="W196">
        <v>191</v>
      </c>
      <c r="X196">
        <f t="shared" si="34"/>
        <v>3.9791666666666665</v>
      </c>
      <c r="Y196">
        <v>0</v>
      </c>
      <c r="Z196">
        <f t="shared" si="41"/>
        <v>-5.5972942585754476E-7</v>
      </c>
    </row>
    <row r="197" spans="5:26" x14ac:dyDescent="0.4">
      <c r="E197">
        <v>2569.6703000000002</v>
      </c>
      <c r="F197">
        <f t="shared" ref="F197:F260" si="42">2*PI()*E197/$B$7</f>
        <v>0.33636905569282838</v>
      </c>
      <c r="G197">
        <f t="shared" ref="G197:G260" si="43">1+SUM(a1_*COS(F197),a2_*COS(2*F197))</f>
        <v>-7.0808055493033706E-2</v>
      </c>
      <c r="H197">
        <f t="shared" ref="H197:H260" si="44">SUM(a1_*SIN(F197),a2_*SIN(2*F197))</f>
        <v>-6.7601806623963978E-2</v>
      </c>
      <c r="I197">
        <f t="shared" ref="I197:I260" si="45">SUM(b0_,b1_*COS(F197),b2_*COS(2*F197))</f>
        <v>1.3348465549287279E-2</v>
      </c>
      <c r="J197">
        <f t="shared" ref="J197:J260" si="46">SUM(b1_*SIN(F197),b2_*SIN(2*F197))</f>
        <v>-3.8175905349085763E-2</v>
      </c>
      <c r="K197">
        <f t="shared" si="35"/>
        <v>0.41311173806329787</v>
      </c>
      <c r="L197">
        <f t="shared" si="36"/>
        <v>-7.678649298062358</v>
      </c>
      <c r="M197">
        <f t="shared" si="37"/>
        <v>5.1382573428885241</v>
      </c>
      <c r="N197">
        <f t="shared" si="38"/>
        <v>294.40045979961712</v>
      </c>
      <c r="O197">
        <f t="shared" si="39"/>
        <v>-360</v>
      </c>
      <c r="P197">
        <f t="shared" ref="P197:P260" si="47">N197+O197</f>
        <v>-65.599540200382876</v>
      </c>
      <c r="Q197">
        <f t="shared" si="40"/>
        <v>3.3242858647471993E-2</v>
      </c>
      <c r="W197">
        <v>192</v>
      </c>
      <c r="X197">
        <f t="shared" ref="X197:X260" si="48">W197/Fs*1000</f>
        <v>4</v>
      </c>
      <c r="Y197">
        <v>0</v>
      </c>
      <c r="Z197">
        <f t="shared" si="41"/>
        <v>-5.0816753422009286E-7</v>
      </c>
    </row>
    <row r="198" spans="5:26" x14ac:dyDescent="0.4">
      <c r="E198">
        <v>2645.0194000000001</v>
      </c>
      <c r="F198">
        <f t="shared" si="42"/>
        <v>0.34623222981843682</v>
      </c>
      <c r="G198">
        <f t="shared" si="43"/>
        <v>-7.5581709004139519E-2</v>
      </c>
      <c r="H198">
        <f t="shared" si="44"/>
        <v>-7.1471509833756164E-2</v>
      </c>
      <c r="I198">
        <f t="shared" si="45"/>
        <v>1.4110810418307501E-2</v>
      </c>
      <c r="J198">
        <f t="shared" si="46"/>
        <v>-3.9113630279982006E-2</v>
      </c>
      <c r="K198">
        <f t="shared" ref="K198:K261" si="49">SQRT((I198^2+J198^2)/(G198^2+H198^2))</f>
        <v>0.39973047504575054</v>
      </c>
      <c r="L198">
        <f t="shared" ref="L198:L261" si="50">20*LOG10(K198)</f>
        <v>-7.9646548061426401</v>
      </c>
      <c r="M198">
        <f t="shared" ref="M198:M261" si="51">ATAN2(J198,I198)-ATAN2(H198,G198)</f>
        <v>5.1236117694827197</v>
      </c>
      <c r="N198">
        <f t="shared" ref="N198:N261" si="52">DEGREES(M198)</f>
        <v>293.5613302549155</v>
      </c>
      <c r="O198">
        <f t="shared" si="39"/>
        <v>-360</v>
      </c>
      <c r="P198">
        <f t="shared" si="47"/>
        <v>-66.438669745084496</v>
      </c>
      <c r="Q198">
        <f t="shared" si="40"/>
        <v>3.0934880469029469E-2</v>
      </c>
      <c r="W198">
        <v>193</v>
      </c>
      <c r="X198">
        <f t="shared" si="48"/>
        <v>4.0208333333333339</v>
      </c>
      <c r="Y198">
        <v>0</v>
      </c>
      <c r="Z198">
        <f t="shared" si="41"/>
        <v>-4.5476130006365334E-7</v>
      </c>
    </row>
    <row r="199" spans="5:26" x14ac:dyDescent="0.4">
      <c r="E199">
        <v>2722.5778</v>
      </c>
      <c r="F199">
        <f t="shared" si="42"/>
        <v>0.35638460063777755</v>
      </c>
      <c r="G199">
        <f t="shared" si="43"/>
        <v>-8.0591859985335912E-2</v>
      </c>
      <c r="H199">
        <f t="shared" si="44"/>
        <v>-7.5618199061067148E-2</v>
      </c>
      <c r="I199">
        <f t="shared" si="45"/>
        <v>1.4914668047407896E-2</v>
      </c>
      <c r="J199">
        <f t="shared" si="46"/>
        <v>-4.0062950754764244E-2</v>
      </c>
      <c r="K199">
        <f t="shared" si="49"/>
        <v>0.38682378245629623</v>
      </c>
      <c r="L199">
        <f t="shared" si="50"/>
        <v>-8.2497366549647353</v>
      </c>
      <c r="M199">
        <f t="shared" si="51"/>
        <v>5.1095737269992716</v>
      </c>
      <c r="N199">
        <f t="shared" si="52"/>
        <v>292.75700966798854</v>
      </c>
      <c r="O199">
        <f t="shared" ref="O199:O262" si="53">IF((N199-N198)&gt;180,O198-360,IF((N199-N198)&lt;(-180),O198+360,O198))</f>
        <v>-360</v>
      </c>
      <c r="P199">
        <f t="shared" si="47"/>
        <v>-67.242990332011459</v>
      </c>
      <c r="Q199">
        <f t="shared" ref="Q199:Q262" si="54">-(P199-P198)/((E199-E198)*360)*1000</f>
        <v>2.8806987413031979E-2</v>
      </c>
      <c r="W199">
        <v>194</v>
      </c>
      <c r="X199">
        <f t="shared" si="48"/>
        <v>4.0416666666666661</v>
      </c>
      <c r="Y199">
        <v>0</v>
      </c>
      <c r="Z199">
        <f t="shared" ref="Z199:Z262" si="55" xml:space="preserve"> b0_*Y199 + b1_*Y198 + b2_*Y197 - a1_*Z198 - a2_*Z197</f>
        <v>-4.0059452182618117E-7</v>
      </c>
    </row>
    <row r="200" spans="5:26" x14ac:dyDescent="0.4">
      <c r="E200">
        <v>2802.4105</v>
      </c>
      <c r="F200">
        <f t="shared" si="42"/>
        <v>0.36683467663095409</v>
      </c>
      <c r="G200">
        <f t="shared" si="43"/>
        <v>-8.5846941163071788E-2</v>
      </c>
      <c r="H200">
        <f t="shared" si="44"/>
        <v>-8.0063682373451628E-2</v>
      </c>
      <c r="I200">
        <f t="shared" si="45"/>
        <v>1.5762051721479368E-2</v>
      </c>
      <c r="J200">
        <f t="shared" si="46"/>
        <v>-4.1022854600113096E-2</v>
      </c>
      <c r="K200">
        <f t="shared" si="49"/>
        <v>0.37437245169204658</v>
      </c>
      <c r="L200">
        <f t="shared" si="50"/>
        <v>-8.5339223289302115</v>
      </c>
      <c r="M200">
        <f t="shared" si="51"/>
        <v>5.0961088987182031</v>
      </c>
      <c r="N200">
        <f t="shared" si="52"/>
        <v>291.98553183561495</v>
      </c>
      <c r="O200">
        <f t="shared" si="53"/>
        <v>-360</v>
      </c>
      <c r="P200">
        <f t="shared" si="47"/>
        <v>-68.01446816438505</v>
      </c>
      <c r="Q200">
        <f t="shared" si="54"/>
        <v>2.6843561332831452E-2</v>
      </c>
      <c r="W200">
        <v>195</v>
      </c>
      <c r="X200">
        <f t="shared" si="48"/>
        <v>4.0625</v>
      </c>
      <c r="Y200">
        <v>0</v>
      </c>
      <c r="Z200">
        <f t="shared" si="55"/>
        <v>-3.4663041650089696E-7</v>
      </c>
    </row>
    <row r="201" spans="5:26" x14ac:dyDescent="0.4">
      <c r="E201">
        <v>2884.5839999999998</v>
      </c>
      <c r="F201">
        <f t="shared" si="42"/>
        <v>0.37759116262761078</v>
      </c>
      <c r="G201">
        <f t="shared" si="43"/>
        <v>-9.1355199616195648E-2</v>
      </c>
      <c r="H201">
        <f t="shared" si="44"/>
        <v>-8.4831451322725848E-2</v>
      </c>
      <c r="I201">
        <f t="shared" si="45"/>
        <v>1.6655036275577552E-2</v>
      </c>
      <c r="J201">
        <f t="shared" si="46"/>
        <v>-4.1992185263258368E-2</v>
      </c>
      <c r="K201">
        <f t="shared" si="49"/>
        <v>0.36235784642349772</v>
      </c>
      <c r="L201">
        <f t="shared" si="50"/>
        <v>-8.8172466023807026</v>
      </c>
      <c r="M201">
        <f t="shared" si="51"/>
        <v>5.0831854058308421</v>
      </c>
      <c r="N201">
        <f t="shared" si="52"/>
        <v>291.2450702366018</v>
      </c>
      <c r="O201">
        <f t="shared" si="53"/>
        <v>-360</v>
      </c>
      <c r="P201">
        <f t="shared" si="47"/>
        <v>-68.754929763398195</v>
      </c>
      <c r="Q201">
        <f t="shared" si="54"/>
        <v>2.5030426780367345E-2</v>
      </c>
      <c r="W201">
        <v>196</v>
      </c>
      <c r="X201">
        <f t="shared" si="48"/>
        <v>4.083333333333333</v>
      </c>
      <c r="Y201">
        <v>0</v>
      </c>
      <c r="Z201">
        <f t="shared" si="55"/>
        <v>-2.9371092321398769E-7</v>
      </c>
    </row>
    <row r="202" spans="5:26" x14ac:dyDescent="0.4">
      <c r="E202">
        <v>2969.1671000000001</v>
      </c>
      <c r="F202">
        <f t="shared" si="42"/>
        <v>0.38866306452668792</v>
      </c>
      <c r="G202">
        <f t="shared" si="43"/>
        <v>-9.71246611322929E-2</v>
      </c>
      <c r="H202">
        <f t="shared" si="44"/>
        <v>-8.9946842779122349E-2</v>
      </c>
      <c r="I202">
        <f t="shared" si="45"/>
        <v>1.7595763696331562E-2</v>
      </c>
      <c r="J202">
        <f t="shared" si="46"/>
        <v>-4.2969638702790636E-2</v>
      </c>
      <c r="K202">
        <f t="shared" si="49"/>
        <v>0.35076185877031474</v>
      </c>
      <c r="L202">
        <f t="shared" si="50"/>
        <v>-9.0997527431867269</v>
      </c>
      <c r="M202">
        <f t="shared" si="51"/>
        <v>5.0707735079840823</v>
      </c>
      <c r="N202">
        <f t="shared" si="52"/>
        <v>290.53392087423498</v>
      </c>
      <c r="O202">
        <f t="shared" si="53"/>
        <v>-360</v>
      </c>
      <c r="P202">
        <f t="shared" si="47"/>
        <v>-69.46607912576502</v>
      </c>
      <c r="Q202">
        <f t="shared" si="54"/>
        <v>2.3354723289444306E-2</v>
      </c>
      <c r="W202">
        <v>197</v>
      </c>
      <c r="X202">
        <f t="shared" si="48"/>
        <v>4.104166666666667</v>
      </c>
      <c r="Y202">
        <v>0</v>
      </c>
      <c r="Z202">
        <f t="shared" si="55"/>
        <v>-2.4255804010214535E-7</v>
      </c>
    </row>
    <row r="203" spans="5:26" x14ac:dyDescent="0.4">
      <c r="E203">
        <v>3056.2303000000002</v>
      </c>
      <c r="F203">
        <f t="shared" si="42"/>
        <v>0.4000596107566054</v>
      </c>
      <c r="G203">
        <f t="shared" si="43"/>
        <v>-0.10316298868996698</v>
      </c>
      <c r="H203">
        <f t="shared" si="44"/>
        <v>-9.5437127701510582E-2</v>
      </c>
      <c r="I203">
        <f t="shared" si="45"/>
        <v>1.8586432921643976E-2</v>
      </c>
      <c r="J203">
        <f t="shared" si="46"/>
        <v>-4.3953742746710669E-2</v>
      </c>
      <c r="K203">
        <f t="shared" si="49"/>
        <v>0.33956705565413886</v>
      </c>
      <c r="L203">
        <f t="shared" si="50"/>
        <v>-9.3814890211909461</v>
      </c>
      <c r="M203">
        <f t="shared" si="51"/>
        <v>5.0588455454700298</v>
      </c>
      <c r="N203">
        <f t="shared" si="52"/>
        <v>289.85049896398948</v>
      </c>
      <c r="O203">
        <f t="shared" si="53"/>
        <v>-360</v>
      </c>
      <c r="P203">
        <f t="shared" si="47"/>
        <v>-70.14950103601052</v>
      </c>
      <c r="Q203">
        <f t="shared" si="54"/>
        <v>2.1804783136002193E-2</v>
      </c>
      <c r="W203">
        <v>198</v>
      </c>
      <c r="X203">
        <f t="shared" si="48"/>
        <v>4.125</v>
      </c>
      <c r="Y203">
        <v>0</v>
      </c>
      <c r="Z203">
        <f t="shared" si="55"/>
        <v>-1.9377692387770469E-7</v>
      </c>
    </row>
    <row r="204" spans="5:26" x14ac:dyDescent="0.4">
      <c r="E204">
        <v>3145.8465000000001</v>
      </c>
      <c r="F204">
        <f t="shared" si="42"/>
        <v>0.41179034390504843</v>
      </c>
      <c r="G204">
        <f t="shared" si="43"/>
        <v>-0.10947741397195276</v>
      </c>
      <c r="H204">
        <f t="shared" si="44"/>
        <v>-0.10133168279415539</v>
      </c>
      <c r="I204">
        <f t="shared" si="45"/>
        <v>1.962930297526877E-2</v>
      </c>
      <c r="J204">
        <f t="shared" si="46"/>
        <v>-4.4942850799972248E-2</v>
      </c>
      <c r="K204">
        <f t="shared" si="49"/>
        <v>0.32875662070779871</v>
      </c>
      <c r="L204">
        <f t="shared" si="50"/>
        <v>-9.6625098463685575</v>
      </c>
      <c r="M204">
        <f t="shared" si="51"/>
        <v>5.0473756925828175</v>
      </c>
      <c r="N204">
        <f t="shared" si="52"/>
        <v>289.19332480191628</v>
      </c>
      <c r="O204">
        <f t="shared" si="53"/>
        <v>-360</v>
      </c>
      <c r="P204">
        <f t="shared" si="47"/>
        <v>-70.806675198083724</v>
      </c>
      <c r="Q204">
        <f t="shared" si="54"/>
        <v>2.0370019968897136E-2</v>
      </c>
      <c r="W204">
        <v>199</v>
      </c>
      <c r="X204">
        <f t="shared" si="48"/>
        <v>4.145833333333333</v>
      </c>
      <c r="Y204">
        <v>0</v>
      </c>
      <c r="Z204">
        <f t="shared" si="55"/>
        <v>-1.4786048631481048E-7</v>
      </c>
    </row>
    <row r="205" spans="5:26" x14ac:dyDescent="0.4">
      <c r="E205">
        <v>3238.0904</v>
      </c>
      <c r="F205">
        <f t="shared" si="42"/>
        <v>0.42386504217915139</v>
      </c>
      <c r="G205">
        <f t="shared" si="43"/>
        <v>-0.11607456290739182</v>
      </c>
      <c r="H205">
        <f t="shared" si="44"/>
        <v>-0.10766208724790383</v>
      </c>
      <c r="I205">
        <f t="shared" si="45"/>
        <v>2.0726680383334896E-2</v>
      </c>
      <c r="J205">
        <f t="shared" si="46"/>
        <v>-4.5935119870895186E-2</v>
      </c>
      <c r="K205">
        <f t="shared" si="49"/>
        <v>0.31831445387577878</v>
      </c>
      <c r="L205">
        <f t="shared" si="50"/>
        <v>-9.9428728137581537</v>
      </c>
      <c r="M205">
        <f t="shared" si="51"/>
        <v>5.0363399056285711</v>
      </c>
      <c r="N205">
        <f t="shared" si="52"/>
        <v>288.56102078583245</v>
      </c>
      <c r="O205">
        <f t="shared" si="53"/>
        <v>-360</v>
      </c>
      <c r="P205">
        <f t="shared" si="47"/>
        <v>-71.438979214167546</v>
      </c>
      <c r="Q205">
        <f t="shared" si="54"/>
        <v>1.9040825948136237E-2</v>
      </c>
      <c r="W205">
        <v>200</v>
      </c>
      <c r="X205">
        <f t="shared" si="48"/>
        <v>4.166666666666667</v>
      </c>
      <c r="Y205">
        <v>0</v>
      </c>
      <c r="Z205">
        <f t="shared" si="55"/>
        <v>-1.0519523041072273E-7</v>
      </c>
    </row>
    <row r="206" spans="5:26" x14ac:dyDescent="0.4">
      <c r="E206">
        <v>3333.0392000000002</v>
      </c>
      <c r="F206">
        <f t="shared" si="42"/>
        <v>0.43629381103528342</v>
      </c>
      <c r="G206">
        <f t="shared" si="43"/>
        <v>-0.12296035358075263</v>
      </c>
      <c r="H206">
        <f t="shared" si="44"/>
        <v>-0.11446230834881621</v>
      </c>
      <c r="I206">
        <f t="shared" si="45"/>
        <v>2.1880920312205378E-2</v>
      </c>
      <c r="J206">
        <f t="shared" si="46"/>
        <v>-4.6928502274788259E-2</v>
      </c>
      <c r="K206">
        <f t="shared" si="49"/>
        <v>0.30822509662294967</v>
      </c>
      <c r="L206">
        <f t="shared" si="50"/>
        <v>-10.222640052058587</v>
      </c>
      <c r="M206">
        <f t="shared" si="51"/>
        <v>5.0257157076799128</v>
      </c>
      <c r="N206">
        <f t="shared" si="52"/>
        <v>287.95229908266276</v>
      </c>
      <c r="O206">
        <f t="shared" si="53"/>
        <v>-360</v>
      </c>
      <c r="P206">
        <f t="shared" si="47"/>
        <v>-72.047700917337238</v>
      </c>
      <c r="Q206">
        <f t="shared" si="54"/>
        <v>1.7808478042016435E-2</v>
      </c>
      <c r="W206">
        <v>201</v>
      </c>
      <c r="X206">
        <f t="shared" si="48"/>
        <v>4.1875</v>
      </c>
      <c r="Y206">
        <v>0</v>
      </c>
      <c r="Z206">
        <f t="shared" si="55"/>
        <v>-6.6068080584900925E-8</v>
      </c>
    </row>
    <row r="207" spans="5:26" x14ac:dyDescent="0.4">
      <c r="E207">
        <v>3430.7719999999999</v>
      </c>
      <c r="F207">
        <f t="shared" si="42"/>
        <v>0.44908700463923173</v>
      </c>
      <c r="G207">
        <f t="shared" si="43"/>
        <v>-0.13013978135913518</v>
      </c>
      <c r="H207">
        <f t="shared" si="44"/>
        <v>-0.12176880404753165</v>
      </c>
      <c r="I207">
        <f t="shared" si="45"/>
        <v>2.3094411009091272E-2</v>
      </c>
      <c r="J207">
        <f t="shared" si="46"/>
        <v>-4.7920722353488564E-2</v>
      </c>
      <c r="K207">
        <f t="shared" si="49"/>
        <v>0.29847380039529986</v>
      </c>
      <c r="L207">
        <f t="shared" si="50"/>
        <v>-10.501875692241462</v>
      </c>
      <c r="M207">
        <f t="shared" si="51"/>
        <v>5.0154821440995185</v>
      </c>
      <c r="N207">
        <f t="shared" si="52"/>
        <v>287.36595908012742</v>
      </c>
      <c r="O207">
        <f t="shared" si="53"/>
        <v>-360</v>
      </c>
      <c r="P207">
        <f t="shared" si="47"/>
        <v>-72.634040919872575</v>
      </c>
      <c r="Q207">
        <f t="shared" si="54"/>
        <v>1.6665052359748508E-2</v>
      </c>
      <c r="W207">
        <v>202</v>
      </c>
      <c r="X207">
        <f t="shared" si="48"/>
        <v>4.208333333333333</v>
      </c>
      <c r="Y207">
        <v>0</v>
      </c>
      <c r="Z207">
        <f t="shared" si="55"/>
        <v>-3.0673975410085273E-8</v>
      </c>
    </row>
    <row r="208" spans="5:26" x14ac:dyDescent="0.4">
      <c r="E208">
        <v>3531.3706999999999</v>
      </c>
      <c r="F208">
        <f t="shared" si="42"/>
        <v>0.46225534367592686</v>
      </c>
      <c r="G208">
        <f t="shared" si="43"/>
        <v>-0.13761678977192604</v>
      </c>
      <c r="H208">
        <f t="shared" si="44"/>
        <v>-0.12962073634566684</v>
      </c>
      <c r="I208">
        <f t="shared" si="45"/>
        <v>2.4369574859811539E-2</v>
      </c>
      <c r="J208">
        <f t="shared" si="46"/>
        <v>-4.8909268099682594E-2</v>
      </c>
      <c r="K208">
        <f t="shared" si="49"/>
        <v>0.2890464270027997</v>
      </c>
      <c r="L208">
        <f t="shared" si="50"/>
        <v>-10.780647894229741</v>
      </c>
      <c r="M208">
        <f t="shared" si="51"/>
        <v>5.005619577070215</v>
      </c>
      <c r="N208">
        <f t="shared" si="52"/>
        <v>286.80087561418344</v>
      </c>
      <c r="O208">
        <f t="shared" si="53"/>
        <v>-360</v>
      </c>
      <c r="P208">
        <f t="shared" si="47"/>
        <v>-73.19912438581656</v>
      </c>
      <c r="Q208">
        <f t="shared" si="54"/>
        <v>1.5603345712110072E-2</v>
      </c>
      <c r="W208">
        <v>203</v>
      </c>
      <c r="X208">
        <f t="shared" si="48"/>
        <v>4.229166666666667</v>
      </c>
      <c r="Y208">
        <v>0</v>
      </c>
      <c r="Z208">
        <f t="shared" si="55"/>
        <v>8.7599251191547713E-10</v>
      </c>
    </row>
    <row r="209" spans="5:26" x14ac:dyDescent="0.4">
      <c r="E209">
        <v>3634.9191000000001</v>
      </c>
      <c r="F209">
        <f t="shared" si="42"/>
        <v>0.47580979753971764</v>
      </c>
      <c r="G209">
        <f t="shared" si="43"/>
        <v>-0.14539398452606056</v>
      </c>
      <c r="H209">
        <f t="shared" si="44"/>
        <v>-0.13806005459480353</v>
      </c>
      <c r="I209">
        <f t="shared" si="45"/>
        <v>2.5708845482474846E-2</v>
      </c>
      <c r="J209">
        <f t="shared" si="46"/>
        <v>-4.9891363541108978E-2</v>
      </c>
      <c r="K209">
        <f t="shared" si="49"/>
        <v>0.27992952745813637</v>
      </c>
      <c r="L209">
        <f t="shared" si="50"/>
        <v>-11.059025779459823</v>
      </c>
      <c r="M209">
        <f t="shared" si="51"/>
        <v>4.9961096814810366</v>
      </c>
      <c r="N209">
        <f t="shared" si="52"/>
        <v>286.25599873331345</v>
      </c>
      <c r="O209">
        <f t="shared" si="53"/>
        <v>-360</v>
      </c>
      <c r="P209">
        <f t="shared" si="47"/>
        <v>-73.744001266686553</v>
      </c>
      <c r="Q209">
        <f t="shared" si="54"/>
        <v>1.4616806163161699E-2</v>
      </c>
      <c r="W209">
        <v>204</v>
      </c>
      <c r="X209">
        <f t="shared" si="48"/>
        <v>4.25</v>
      </c>
      <c r="Y209">
        <v>0</v>
      </c>
      <c r="Z209">
        <f t="shared" si="55"/>
        <v>2.8546087313964903E-8</v>
      </c>
    </row>
    <row r="210" spans="5:26" x14ac:dyDescent="0.4">
      <c r="E210">
        <v>3741.5038</v>
      </c>
      <c r="F210">
        <f t="shared" si="42"/>
        <v>0.48976170214409559</v>
      </c>
      <c r="G210">
        <f t="shared" si="43"/>
        <v>-0.15347245234634288</v>
      </c>
      <c r="H210">
        <f t="shared" si="44"/>
        <v>-0.14713171680225323</v>
      </c>
      <c r="I210">
        <f t="shared" si="45"/>
        <v>2.7114665341438283E-2</v>
      </c>
      <c r="J210">
        <f t="shared" si="46"/>
        <v>-5.0863958453864593E-2</v>
      </c>
      <c r="K210">
        <f t="shared" si="49"/>
        <v>0.27111024068456208</v>
      </c>
      <c r="L210">
        <f t="shared" si="50"/>
        <v>-11.337081548884743</v>
      </c>
      <c r="M210">
        <f t="shared" si="51"/>
        <v>4.9869352637348694</v>
      </c>
      <c r="N210">
        <f t="shared" si="52"/>
        <v>285.73034331696812</v>
      </c>
      <c r="O210">
        <f t="shared" si="53"/>
        <v>-360</v>
      </c>
      <c r="P210">
        <f t="shared" si="47"/>
        <v>-74.269656683031883</v>
      </c>
      <c r="Q210">
        <f t="shared" si="54"/>
        <v>1.3699470320717567E-2</v>
      </c>
      <c r="W210">
        <v>205</v>
      </c>
      <c r="X210">
        <f t="shared" si="48"/>
        <v>4.270833333333333</v>
      </c>
      <c r="Y210">
        <v>0</v>
      </c>
      <c r="Z210">
        <f t="shared" si="55"/>
        <v>5.2367270428127941E-8</v>
      </c>
    </row>
    <row r="211" spans="5:26" x14ac:dyDescent="0.4">
      <c r="E211">
        <v>3851.2139000000002</v>
      </c>
      <c r="F211">
        <f t="shared" si="42"/>
        <v>0.50412272065178731</v>
      </c>
      <c r="G211">
        <f t="shared" si="43"/>
        <v>-0.16185146061128397</v>
      </c>
      <c r="H211">
        <f t="shared" si="44"/>
        <v>-0.15688382020715841</v>
      </c>
      <c r="I211">
        <f t="shared" si="45"/>
        <v>2.8589466169525374E-2</v>
      </c>
      <c r="J211">
        <f t="shared" si="46"/>
        <v>-5.1823705295497277E-2</v>
      </c>
      <c r="K211">
        <f t="shared" si="49"/>
        <v>0.26257630698480855</v>
      </c>
      <c r="L211">
        <f t="shared" si="50"/>
        <v>-11.614889282370243</v>
      </c>
      <c r="M211">
        <f t="shared" si="51"/>
        <v>4.9780802109743831</v>
      </c>
      <c r="N211">
        <f t="shared" si="52"/>
        <v>285.22298616642661</v>
      </c>
      <c r="O211">
        <f t="shared" si="53"/>
        <v>-360</v>
      </c>
      <c r="P211">
        <f t="shared" si="47"/>
        <v>-74.777013833573392</v>
      </c>
      <c r="Q211">
        <f t="shared" si="54"/>
        <v>1.284590405232385E-2</v>
      </c>
      <c r="W211">
        <v>206</v>
      </c>
      <c r="X211">
        <f t="shared" si="48"/>
        <v>4.291666666666667</v>
      </c>
      <c r="Y211">
        <v>0</v>
      </c>
      <c r="Z211">
        <f t="shared" si="55"/>
        <v>7.2428530893444988E-8</v>
      </c>
    </row>
    <row r="212" spans="5:26" x14ac:dyDescent="0.4">
      <c r="E212">
        <v>3964.1408999999999</v>
      </c>
      <c r="F212">
        <f t="shared" si="42"/>
        <v>0.51890483038478452</v>
      </c>
      <c r="G212">
        <f t="shared" si="43"/>
        <v>-0.17052813725791238</v>
      </c>
      <c r="H212">
        <f t="shared" si="44"/>
        <v>-0.16736774105377539</v>
      </c>
      <c r="I212">
        <f t="shared" si="45"/>
        <v>3.0135649155688754E-2</v>
      </c>
      <c r="J212">
        <f t="shared" si="46"/>
        <v>-5.2766937937308925E-2</v>
      </c>
      <c r="K212">
        <f t="shared" si="49"/>
        <v>0.25431605430335075</v>
      </c>
      <c r="L212">
        <f t="shared" si="50"/>
        <v>-11.892524461819674</v>
      </c>
      <c r="M212">
        <f t="shared" si="51"/>
        <v>4.9695294202345028</v>
      </c>
      <c r="N212">
        <f t="shared" si="52"/>
        <v>284.73306194553192</v>
      </c>
      <c r="O212">
        <f t="shared" si="53"/>
        <v>-360</v>
      </c>
      <c r="P212">
        <f t="shared" si="47"/>
        <v>-75.266938054468085</v>
      </c>
      <c r="Q212">
        <f t="shared" si="54"/>
        <v>1.2051153520383728E-2</v>
      </c>
      <c r="W212">
        <v>207</v>
      </c>
      <c r="X212">
        <f t="shared" si="48"/>
        <v>4.3125</v>
      </c>
      <c r="Y212">
        <v>0</v>
      </c>
      <c r="Z212">
        <f t="shared" si="55"/>
        <v>8.8868345916477214E-8</v>
      </c>
    </row>
    <row r="213" spans="5:26" x14ac:dyDescent="0.4">
      <c r="E213">
        <v>4080.3791999999999</v>
      </c>
      <c r="F213">
        <f t="shared" si="42"/>
        <v>0.5341203882741915</v>
      </c>
      <c r="G213">
        <f t="shared" si="43"/>
        <v>-0.1794971599194275</v>
      </c>
      <c r="H213">
        <f t="shared" si="44"/>
        <v>-0.17863832541344837</v>
      </c>
      <c r="I213">
        <f t="shared" si="45"/>
        <v>3.1755570620423765E-2</v>
      </c>
      <c r="J213">
        <f t="shared" si="46"/>
        <v>-5.3689654946797637E-2</v>
      </c>
      <c r="K213">
        <f t="shared" si="49"/>
        <v>0.24631833959273711</v>
      </c>
      <c r="L213">
        <f t="shared" si="50"/>
        <v>-12.17006503261214</v>
      </c>
      <c r="M213">
        <f t="shared" si="51"/>
        <v>4.9612686885895751</v>
      </c>
      <c r="N213">
        <f t="shared" si="52"/>
        <v>284.25975688658741</v>
      </c>
      <c r="O213">
        <f t="shared" si="53"/>
        <v>-360</v>
      </c>
      <c r="P213">
        <f t="shared" si="47"/>
        <v>-75.740243113412589</v>
      </c>
      <c r="Q213">
        <f t="shared" si="54"/>
        <v>1.1310697720509036E-2</v>
      </c>
      <c r="W213">
        <v>208</v>
      </c>
      <c r="X213">
        <f t="shared" si="48"/>
        <v>4.333333333333333</v>
      </c>
      <c r="Y213">
        <v>0</v>
      </c>
      <c r="Z213">
        <f t="shared" si="55"/>
        <v>1.0186639288545966E-7</v>
      </c>
    </row>
    <row r="214" spans="5:26" x14ac:dyDescent="0.4">
      <c r="E214">
        <v>4200.0259999999998</v>
      </c>
      <c r="F214">
        <f t="shared" si="42"/>
        <v>0.5497821177702551</v>
      </c>
      <c r="G214">
        <f t="shared" si="43"/>
        <v>-0.18875035901378689</v>
      </c>
      <c r="H214">
        <f t="shared" si="44"/>
        <v>-0.19075402185881452</v>
      </c>
      <c r="I214">
        <f t="shared" si="45"/>
        <v>3.3451516753685025E-2</v>
      </c>
      <c r="J214">
        <f t="shared" si="46"/>
        <v>-5.4587497033156331E-2</v>
      </c>
      <c r="K214">
        <f t="shared" si="49"/>
        <v>0.23857253858706212</v>
      </c>
      <c r="L214">
        <f t="shared" si="50"/>
        <v>-12.447590964066393</v>
      </c>
      <c r="M214">
        <f t="shared" si="51"/>
        <v>4.9532846600001106</v>
      </c>
      <c r="N214">
        <f t="shared" si="52"/>
        <v>283.80230574489929</v>
      </c>
      <c r="O214">
        <f t="shared" si="53"/>
        <v>-360</v>
      </c>
      <c r="P214">
        <f t="shared" si="47"/>
        <v>-76.197694255100714</v>
      </c>
      <c r="Q214">
        <f t="shared" si="54"/>
        <v>1.0620406193900275E-2</v>
      </c>
      <c r="W214">
        <v>209</v>
      </c>
      <c r="X214">
        <f t="shared" si="48"/>
        <v>4.354166666666667</v>
      </c>
      <c r="Y214">
        <v>0</v>
      </c>
      <c r="Z214">
        <f t="shared" si="55"/>
        <v>1.1163561514936341E-7</v>
      </c>
    </row>
    <row r="215" spans="5:26" x14ac:dyDescent="0.4">
      <c r="E215">
        <v>4323.1809999999996</v>
      </c>
      <c r="F215">
        <f t="shared" si="42"/>
        <v>0.56590306957245717</v>
      </c>
      <c r="G215">
        <f t="shared" si="43"/>
        <v>-0.19827626098320295</v>
      </c>
      <c r="H215">
        <f t="shared" si="44"/>
        <v>-0.2037769782263843</v>
      </c>
      <c r="I215">
        <f t="shared" si="45"/>
        <v>3.5225671900191657E-2</v>
      </c>
      <c r="J215">
        <f t="shared" si="46"/>
        <v>-5.5455723333432259E-2</v>
      </c>
      <c r="K215">
        <f t="shared" si="49"/>
        <v>0.23106854285125905</v>
      </c>
      <c r="L215">
        <f t="shared" si="50"/>
        <v>-12.725183487302846</v>
      </c>
      <c r="M215">
        <f t="shared" si="51"/>
        <v>4.9455647849407143</v>
      </c>
      <c r="N215">
        <f t="shared" si="52"/>
        <v>283.35998948562758</v>
      </c>
      <c r="O215">
        <f t="shared" si="53"/>
        <v>-360</v>
      </c>
      <c r="P215">
        <f t="shared" si="47"/>
        <v>-76.64001051437242</v>
      </c>
      <c r="Q215">
        <f t="shared" si="54"/>
        <v>9.9765033961653378E-3</v>
      </c>
      <c r="W215">
        <v>210</v>
      </c>
      <c r="X215">
        <f t="shared" si="48"/>
        <v>4.375</v>
      </c>
      <c r="Y215">
        <v>0</v>
      </c>
      <c r="Z215">
        <f t="shared" si="55"/>
        <v>1.1841472565483331E-7</v>
      </c>
    </row>
    <row r="216" spans="5:26" x14ac:dyDescent="0.4">
      <c r="E216">
        <v>4449.9472999999998</v>
      </c>
      <c r="F216">
        <f t="shared" si="42"/>
        <v>0.58249673943923896</v>
      </c>
      <c r="G216">
        <f t="shared" si="43"/>
        <v>-0.20805967672005776</v>
      </c>
      <c r="H216">
        <f t="shared" si="44"/>
        <v>-0.2177732490394737</v>
      </c>
      <c r="I216">
        <f t="shared" si="45"/>
        <v>3.7080100415844426E-2</v>
      </c>
      <c r="J216">
        <f t="shared" si="46"/>
        <v>-5.6289196377429497E-2</v>
      </c>
      <c r="K216">
        <f t="shared" si="49"/>
        <v>0.22379668259240013</v>
      </c>
      <c r="L216">
        <f t="shared" si="50"/>
        <v>-13.002927108833715</v>
      </c>
      <c r="M216">
        <f t="shared" si="51"/>
        <v>4.9380972083755772</v>
      </c>
      <c r="N216">
        <f t="shared" si="52"/>
        <v>282.93212886525441</v>
      </c>
      <c r="O216">
        <f t="shared" si="53"/>
        <v>-360</v>
      </c>
      <c r="P216">
        <f t="shared" si="47"/>
        <v>-77.067871134745587</v>
      </c>
      <c r="Q216">
        <f t="shared" si="54"/>
        <v>9.3755337440533867E-3</v>
      </c>
      <c r="W216">
        <v>211</v>
      </c>
      <c r="X216">
        <f t="shared" si="48"/>
        <v>4.395833333333333</v>
      </c>
      <c r="Y216">
        <v>0</v>
      </c>
      <c r="Z216">
        <f t="shared" si="55"/>
        <v>1.2246121519721305E-7</v>
      </c>
    </row>
    <row r="217" spans="5:26" x14ac:dyDescent="0.4">
      <c r="E217">
        <v>4580.4305999999997</v>
      </c>
      <c r="F217">
        <f t="shared" si="42"/>
        <v>0.59957696346824529</v>
      </c>
      <c r="G217">
        <f t="shared" si="43"/>
        <v>-0.21808110692947213</v>
      </c>
      <c r="H217">
        <f t="shared" si="44"/>
        <v>-0.23281280747028377</v>
      </c>
      <c r="I217">
        <f t="shared" si="45"/>
        <v>3.9016700239941783E-2</v>
      </c>
      <c r="J217">
        <f t="shared" si="46"/>
        <v>-5.7082355020700047E-2</v>
      </c>
      <c r="K217">
        <f t="shared" si="49"/>
        <v>0.2167477563785821</v>
      </c>
      <c r="L217">
        <f t="shared" si="50"/>
        <v>-13.280907786833831</v>
      </c>
      <c r="M217">
        <f t="shared" si="51"/>
        <v>4.9308707719217137</v>
      </c>
      <c r="N217">
        <f t="shared" si="52"/>
        <v>282.51808455552856</v>
      </c>
      <c r="O217">
        <f t="shared" si="53"/>
        <v>-360</v>
      </c>
      <c r="P217">
        <f t="shared" si="47"/>
        <v>-77.48191544447144</v>
      </c>
      <c r="Q217">
        <f t="shared" si="54"/>
        <v>8.8143316621499754E-3</v>
      </c>
      <c r="W217">
        <v>212</v>
      </c>
      <c r="X217">
        <f t="shared" si="48"/>
        <v>4.416666666666667</v>
      </c>
      <c r="Y217">
        <v>0</v>
      </c>
      <c r="Z217">
        <f t="shared" si="55"/>
        <v>1.240449157571406E-7</v>
      </c>
    </row>
    <row r="218" spans="5:26" x14ac:dyDescent="0.4">
      <c r="E218">
        <v>4714.7401</v>
      </c>
      <c r="F218">
        <f t="shared" si="42"/>
        <v>0.61715803590605034</v>
      </c>
      <c r="G218">
        <f t="shared" si="43"/>
        <v>-0.22831622302561927</v>
      </c>
      <c r="H218">
        <f t="shared" si="44"/>
        <v>-0.24896971618504704</v>
      </c>
      <c r="I218">
        <f t="shared" si="45"/>
        <v>4.1037176782372342E-2</v>
      </c>
      <c r="J218">
        <f t="shared" si="46"/>
        <v>-5.7829199597072826E-2</v>
      </c>
      <c r="K218">
        <f t="shared" si="49"/>
        <v>0.20991296017988206</v>
      </c>
      <c r="L218">
        <f t="shared" si="50"/>
        <v>-13.559214938609376</v>
      </c>
      <c r="M218">
        <f t="shared" si="51"/>
        <v>4.9238749160406083</v>
      </c>
      <c r="N218">
        <f t="shared" si="52"/>
        <v>282.1172515394594</v>
      </c>
      <c r="O218">
        <f t="shared" si="53"/>
        <v>-360</v>
      </c>
      <c r="P218">
        <f t="shared" si="47"/>
        <v>-77.882748460540597</v>
      </c>
      <c r="Q218">
        <f t="shared" si="54"/>
        <v>8.2899947109962065E-3</v>
      </c>
      <c r="W218">
        <v>213</v>
      </c>
      <c r="X218">
        <f t="shared" si="48"/>
        <v>4.4375</v>
      </c>
      <c r="Y218">
        <v>0</v>
      </c>
      <c r="Z218">
        <f t="shared" si="55"/>
        <v>1.2344215429415371E-7</v>
      </c>
    </row>
    <row r="219" spans="5:26" x14ac:dyDescent="0.4">
      <c r="E219">
        <v>4852.9877999999999</v>
      </c>
      <c r="F219">
        <f t="shared" si="42"/>
        <v>0.63525461751837053</v>
      </c>
      <c r="G219">
        <f t="shared" si="43"/>
        <v>-0.23873516536931838</v>
      </c>
      <c r="H219">
        <f t="shared" si="44"/>
        <v>-0.26632208740559038</v>
      </c>
      <c r="I219">
        <f t="shared" si="45"/>
        <v>4.314298858549722E-2</v>
      </c>
      <c r="J219">
        <f t="shared" si="46"/>
        <v>-5.8523267868810798E-2</v>
      </c>
      <c r="K219">
        <f t="shared" si="49"/>
        <v>0.20328390700410467</v>
      </c>
      <c r="L219">
        <f t="shared" si="50"/>
        <v>-13.837940019561293</v>
      </c>
      <c r="M219">
        <f t="shared" si="51"/>
        <v>4.9170996782980421</v>
      </c>
      <c r="N219">
        <f t="shared" si="52"/>
        <v>281.72905901161266</v>
      </c>
      <c r="O219">
        <f t="shared" si="53"/>
        <v>-360</v>
      </c>
      <c r="P219">
        <f t="shared" si="47"/>
        <v>-78.270940988387338</v>
      </c>
      <c r="Q219">
        <f t="shared" si="54"/>
        <v>7.7998590743430683E-3</v>
      </c>
      <c r="W219">
        <v>214</v>
      </c>
      <c r="X219">
        <f t="shared" si="48"/>
        <v>4.458333333333333</v>
      </c>
      <c r="Y219">
        <v>0</v>
      </c>
      <c r="Z219">
        <f t="shared" si="55"/>
        <v>1.2093051855076722E-7</v>
      </c>
    </row>
    <row r="220" spans="5:26" x14ac:dyDescent="0.4">
      <c r="E220">
        <v>4995.2893000000004</v>
      </c>
      <c r="F220">
        <f t="shared" si="42"/>
        <v>0.65388184030982088</v>
      </c>
      <c r="G220">
        <f t="shared" si="43"/>
        <v>-0.24930189264446301</v>
      </c>
      <c r="H220">
        <f t="shared" si="44"/>
        <v>-0.2849521806455273</v>
      </c>
      <c r="I220">
        <f t="shared" si="45"/>
        <v>4.5335310289601166E-2</v>
      </c>
      <c r="J220">
        <f t="shared" si="46"/>
        <v>-5.9157621207060855E-2</v>
      </c>
      <c r="K220">
        <f t="shared" si="49"/>
        <v>0.19685256803305692</v>
      </c>
      <c r="L220">
        <f t="shared" si="50"/>
        <v>-14.117178305276784</v>
      </c>
      <c r="M220">
        <f t="shared" si="51"/>
        <v>4.9105356138566227</v>
      </c>
      <c r="N220">
        <f t="shared" si="52"/>
        <v>281.35296582266739</v>
      </c>
      <c r="O220">
        <f t="shared" si="53"/>
        <v>-360</v>
      </c>
      <c r="P220">
        <f t="shared" si="47"/>
        <v>-78.647034177332614</v>
      </c>
      <c r="Q220">
        <f t="shared" si="54"/>
        <v>7.3414777962689361E-3</v>
      </c>
      <c r="W220">
        <v>215</v>
      </c>
      <c r="X220">
        <f t="shared" si="48"/>
        <v>4.479166666666667</v>
      </c>
      <c r="Y220">
        <v>0</v>
      </c>
      <c r="Z220">
        <f t="shared" si="55"/>
        <v>1.1678424394942321E-7</v>
      </c>
    </row>
    <row r="221" spans="5:26" x14ac:dyDescent="0.4">
      <c r="E221">
        <v>5141.7633999999998</v>
      </c>
      <c r="F221">
        <f t="shared" si="42"/>
        <v>0.67305525516403653</v>
      </c>
      <c r="G221">
        <f t="shared" si="43"/>
        <v>-0.25997337240065765</v>
      </c>
      <c r="H221">
        <f t="shared" si="44"/>
        <v>-0.30494630978099369</v>
      </c>
      <c r="I221">
        <f t="shared" si="45"/>
        <v>4.7614972125311315E-2</v>
      </c>
      <c r="J221">
        <f t="shared" si="46"/>
        <v>-5.9724826002118696E-2</v>
      </c>
      <c r="K221">
        <f t="shared" si="49"/>
        <v>0.19061127616576709</v>
      </c>
      <c r="L221">
        <f t="shared" si="50"/>
        <v>-14.397028219629249</v>
      </c>
      <c r="M221">
        <f t="shared" si="51"/>
        <v>4.9041737821846185</v>
      </c>
      <c r="N221">
        <f t="shared" si="52"/>
        <v>280.98845971788893</v>
      </c>
      <c r="O221">
        <f t="shared" si="53"/>
        <v>-360</v>
      </c>
      <c r="P221">
        <f t="shared" si="47"/>
        <v>-79.011540282111071</v>
      </c>
      <c r="Q221">
        <f t="shared" si="54"/>
        <v>6.9126006421472369E-3</v>
      </c>
      <c r="W221">
        <v>216</v>
      </c>
      <c r="X221">
        <f t="shared" si="48"/>
        <v>4.5</v>
      </c>
      <c r="Y221">
        <v>0</v>
      </c>
      <c r="Z221">
        <f t="shared" si="55"/>
        <v>1.112702195758469E-7</v>
      </c>
    </row>
    <row r="222" spans="5:26" x14ac:dyDescent="0.4">
      <c r="E222">
        <v>5292.5325000000003</v>
      </c>
      <c r="F222">
        <f t="shared" si="42"/>
        <v>0.69279088420355095</v>
      </c>
      <c r="G222">
        <f t="shared" si="43"/>
        <v>-0.27069876081820299</v>
      </c>
      <c r="H222">
        <f t="shared" si="44"/>
        <v>-0.32639479338309707</v>
      </c>
      <c r="I222">
        <f t="shared" si="45"/>
        <v>4.9982405735054566E-2</v>
      </c>
      <c r="J222">
        <f t="shared" si="46"/>
        <v>-6.0216941707881264E-2</v>
      </c>
      <c r="K222">
        <f t="shared" si="49"/>
        <v>0.18455269170579303</v>
      </c>
      <c r="L222">
        <f t="shared" si="50"/>
        <v>-14.677592324517077</v>
      </c>
      <c r="M222">
        <f t="shared" si="51"/>
        <v>4.8980056970810715</v>
      </c>
      <c r="N222">
        <f t="shared" si="52"/>
        <v>280.63505447377815</v>
      </c>
      <c r="O222">
        <f t="shared" si="53"/>
        <v>-360</v>
      </c>
      <c r="P222">
        <f t="shared" si="47"/>
        <v>-79.364945526221845</v>
      </c>
      <c r="Q222">
        <f t="shared" si="54"/>
        <v>6.5111566868876836E-3</v>
      </c>
      <c r="W222">
        <v>217</v>
      </c>
      <c r="X222">
        <f t="shared" si="48"/>
        <v>4.520833333333333</v>
      </c>
      <c r="Y222">
        <v>0</v>
      </c>
      <c r="Z222">
        <f t="shared" si="55"/>
        <v>1.0464460154441418E-7</v>
      </c>
    </row>
    <row r="223" spans="5:26" x14ac:dyDescent="0.4">
      <c r="E223">
        <v>5447.7224999999999</v>
      </c>
      <c r="F223">
        <f t="shared" si="42"/>
        <v>0.71310520769982588</v>
      </c>
      <c r="G223">
        <f t="shared" si="43"/>
        <v>-0.28141847110653306</v>
      </c>
      <c r="H223">
        <f t="shared" si="44"/>
        <v>-0.34939177220949702</v>
      </c>
      <c r="I223">
        <f t="shared" si="45"/>
        <v>5.2437576124594563E-2</v>
      </c>
      <c r="J223">
        <f t="shared" si="46"/>
        <v>-6.0625509886447271E-2</v>
      </c>
      <c r="K223">
        <f t="shared" si="49"/>
        <v>0.17866979198317023</v>
      </c>
      <c r="L223">
        <f t="shared" si="50"/>
        <v>-14.958977364436297</v>
      </c>
      <c r="M223">
        <f t="shared" si="51"/>
        <v>4.8920233029062539</v>
      </c>
      <c r="N223">
        <f t="shared" si="52"/>
        <v>280.29228853617747</v>
      </c>
      <c r="O223">
        <f t="shared" si="53"/>
        <v>-360</v>
      </c>
      <c r="P223">
        <f t="shared" si="47"/>
        <v>-79.707711463822534</v>
      </c>
      <c r="Q223">
        <f t="shared" si="54"/>
        <v>6.1352381238891666E-3</v>
      </c>
      <c r="W223">
        <v>218</v>
      </c>
      <c r="X223">
        <f t="shared" si="48"/>
        <v>4.541666666666667</v>
      </c>
      <c r="Y223">
        <v>0</v>
      </c>
      <c r="Z223">
        <f t="shared" si="55"/>
        <v>9.7150013719488632E-8</v>
      </c>
    </row>
    <row r="224" spans="5:26" x14ac:dyDescent="0.4">
      <c r="E224">
        <v>5607.4630999999999</v>
      </c>
      <c r="F224">
        <f t="shared" si="42"/>
        <v>0.73401520334316028</v>
      </c>
      <c r="G224">
        <f t="shared" si="43"/>
        <v>-0.29206319366200884</v>
      </c>
      <c r="H224">
        <f t="shared" si="44"/>
        <v>-0.37403500193619443</v>
      </c>
      <c r="I224">
        <f t="shared" si="45"/>
        <v>5.4979913329052665E-2</v>
      </c>
      <c r="J224">
        <f t="shared" si="46"/>
        <v>-6.0941548762537733E-2</v>
      </c>
      <c r="K224">
        <f t="shared" si="49"/>
        <v>0.17295584541384784</v>
      </c>
      <c r="L224">
        <f t="shared" si="50"/>
        <v>-15.241295109756912</v>
      </c>
      <c r="M224">
        <f t="shared" si="51"/>
        <v>4.8862189364995352</v>
      </c>
      <c r="N224">
        <f t="shared" si="52"/>
        <v>279.95972283832498</v>
      </c>
      <c r="O224">
        <f t="shared" si="53"/>
        <v>-360</v>
      </c>
      <c r="P224">
        <f t="shared" si="47"/>
        <v>-80.040277161675021</v>
      </c>
      <c r="Q224">
        <f t="shared" si="54"/>
        <v>5.7830858601119464E-3</v>
      </c>
      <c r="W224">
        <v>219</v>
      </c>
      <c r="X224">
        <f t="shared" si="48"/>
        <v>4.5625</v>
      </c>
      <c r="Y224">
        <v>0</v>
      </c>
      <c r="Z224">
        <f t="shared" si="55"/>
        <v>8.9013308786344066E-8</v>
      </c>
    </row>
    <row r="225" spans="5:26" x14ac:dyDescent="0.4">
      <c r="E225">
        <v>5771.8876</v>
      </c>
      <c r="F225">
        <f t="shared" si="42"/>
        <v>0.75553832006275101</v>
      </c>
      <c r="G225">
        <f t="shared" si="43"/>
        <v>-0.30255280329419487</v>
      </c>
      <c r="H225">
        <f t="shared" si="44"/>
        <v>-0.40042547611035395</v>
      </c>
      <c r="I225">
        <f t="shared" si="45"/>
        <v>5.760822933407396E-2</v>
      </c>
      <c r="J225">
        <f t="shared" si="46"/>
        <v>-6.1155551564493496E-2</v>
      </c>
      <c r="K225">
        <f t="shared" si="49"/>
        <v>0.16740440547213911</v>
      </c>
      <c r="L225">
        <f t="shared" si="50"/>
        <v>-15.524662342976466</v>
      </c>
      <c r="M225">
        <f t="shared" si="51"/>
        <v>4.8805853107010577</v>
      </c>
      <c r="N225">
        <f t="shared" si="52"/>
        <v>279.6369398567162</v>
      </c>
      <c r="O225">
        <f t="shared" si="53"/>
        <v>-360</v>
      </c>
      <c r="P225">
        <f t="shared" si="47"/>
        <v>-80.363060143283803</v>
      </c>
      <c r="Q225">
        <f t="shared" si="54"/>
        <v>5.4530765996413377E-3</v>
      </c>
      <c r="W225">
        <v>220</v>
      </c>
      <c r="X225">
        <f t="shared" si="48"/>
        <v>4.583333333333333</v>
      </c>
      <c r="Y225">
        <v>0</v>
      </c>
      <c r="Z225">
        <f t="shared" si="55"/>
        <v>8.0443856974022042E-8</v>
      </c>
    </row>
    <row r="226" spans="5:26" x14ac:dyDescent="0.4">
      <c r="E226">
        <v>5941.1334999999999</v>
      </c>
      <c r="F226">
        <f t="shared" si="42"/>
        <v>0.77769255656650893</v>
      </c>
      <c r="G226">
        <f t="shared" si="43"/>
        <v>-0.31279523966346812</v>
      </c>
      <c r="H226">
        <f t="shared" si="44"/>
        <v>-0.42866706186875303</v>
      </c>
      <c r="I226">
        <f t="shared" si="45"/>
        <v>6.0320640637039555E-2</v>
      </c>
      <c r="J226">
        <f t="shared" si="46"/>
        <v>-6.1257492472382914E-2</v>
      </c>
      <c r="K226">
        <f t="shared" si="49"/>
        <v>0.16200927732780793</v>
      </c>
      <c r="L226">
        <f t="shared" si="50"/>
        <v>-15.80920230459056</v>
      </c>
      <c r="M226">
        <f t="shared" si="51"/>
        <v>4.875115471294591</v>
      </c>
      <c r="N226">
        <f t="shared" si="52"/>
        <v>279.32354114411129</v>
      </c>
      <c r="O226">
        <f t="shared" si="53"/>
        <v>-360</v>
      </c>
      <c r="P226">
        <f t="shared" si="47"/>
        <v>-80.676458855888711</v>
      </c>
      <c r="Q226">
        <f t="shared" si="54"/>
        <v>5.1437108931919641E-3</v>
      </c>
      <c r="W226">
        <v>221</v>
      </c>
      <c r="X226">
        <f t="shared" si="48"/>
        <v>4.604166666666667</v>
      </c>
      <c r="Y226">
        <v>0</v>
      </c>
      <c r="Z226">
        <f t="shared" si="55"/>
        <v>7.163232526374588E-8</v>
      </c>
    </row>
    <row r="227" spans="5:26" x14ac:dyDescent="0.4">
      <c r="E227">
        <v>6115.3420999999998</v>
      </c>
      <c r="F227">
        <f t="shared" si="42"/>
        <v>0.80049640898118246</v>
      </c>
      <c r="G227">
        <f t="shared" si="43"/>
        <v>-0.32268524370498408</v>
      </c>
      <c r="H227">
        <f t="shared" si="44"/>
        <v>-0.45886584771369887</v>
      </c>
      <c r="I227">
        <f t="shared" si="45"/>
        <v>6.3114467573316513E-2</v>
      </c>
      <c r="J227">
        <f t="shared" si="46"/>
        <v>-6.1236838342846801E-2</v>
      </c>
      <c r="K227">
        <f t="shared" si="49"/>
        <v>0.15676452009833047</v>
      </c>
      <c r="L227">
        <f t="shared" si="50"/>
        <v>-16.095044454087773</v>
      </c>
      <c r="M227">
        <f t="shared" si="51"/>
        <v>4.8698027911501054</v>
      </c>
      <c r="N227">
        <f t="shared" si="52"/>
        <v>279.01914699392933</v>
      </c>
      <c r="O227">
        <f t="shared" si="53"/>
        <v>-360</v>
      </c>
      <c r="P227">
        <f t="shared" si="47"/>
        <v>-80.980853006070674</v>
      </c>
      <c r="Q227">
        <f t="shared" si="54"/>
        <v>4.8536025549887262E-3</v>
      </c>
      <c r="W227">
        <v>222</v>
      </c>
      <c r="X227">
        <f t="shared" si="48"/>
        <v>4.625</v>
      </c>
      <c r="Y227">
        <v>0</v>
      </c>
      <c r="Z227">
        <f t="shared" si="55"/>
        <v>6.2749906592302617E-8</v>
      </c>
    </row>
    <row r="228" spans="5:26" x14ac:dyDescent="0.4">
      <c r="E228">
        <v>6294.6589000000004</v>
      </c>
      <c r="F228">
        <f t="shared" si="42"/>
        <v>0.82396892321223369</v>
      </c>
      <c r="G228">
        <f t="shared" si="43"/>
        <v>-0.33210306932666867</v>
      </c>
      <c r="H228">
        <f t="shared" si="44"/>
        <v>-0.49112946704659366</v>
      </c>
      <c r="I228">
        <f t="shared" si="45"/>
        <v>6.5986139047245457E-2</v>
      </c>
      <c r="J228">
        <f t="shared" si="46"/>
        <v>-6.1082570446757661E-2</v>
      </c>
      <c r="K228">
        <f t="shared" si="49"/>
        <v>0.15166442246518308</v>
      </c>
      <c r="L228">
        <f t="shared" si="50"/>
        <v>-16.38232568672769</v>
      </c>
      <c r="M228">
        <f t="shared" si="51"/>
        <v>4.8646409382412612</v>
      </c>
      <c r="N228">
        <f t="shared" si="52"/>
        <v>278.72339460778522</v>
      </c>
      <c r="O228">
        <f t="shared" si="53"/>
        <v>-360</v>
      </c>
      <c r="P228">
        <f t="shared" si="47"/>
        <v>-81.276605392214776</v>
      </c>
      <c r="Q228">
        <f t="shared" si="54"/>
        <v>4.5814692541682432E-3</v>
      </c>
      <c r="W228">
        <v>223</v>
      </c>
      <c r="X228">
        <f t="shared" si="48"/>
        <v>4.645833333333333</v>
      </c>
      <c r="Y228">
        <v>0</v>
      </c>
      <c r="Z228">
        <f t="shared" si="55"/>
        <v>5.3947956293269515E-8</v>
      </c>
    </row>
    <row r="229" spans="5:26" x14ac:dyDescent="0.4">
      <c r="E229">
        <v>6479.2336999999998</v>
      </c>
      <c r="F229">
        <f t="shared" si="42"/>
        <v>0.84812970803380894</v>
      </c>
      <c r="G229">
        <f t="shared" si="43"/>
        <v>-0.34091310254369933</v>
      </c>
      <c r="H229">
        <f t="shared" si="44"/>
        <v>-0.52556620201185045</v>
      </c>
      <c r="I229">
        <f t="shared" si="45"/>
        <v>6.8931085141939963E-2</v>
      </c>
      <c r="J229">
        <f t="shared" si="46"/>
        <v>-6.0783215911892882E-2</v>
      </c>
      <c r="K229">
        <f t="shared" si="49"/>
        <v>0.14670348992498494</v>
      </c>
      <c r="L229">
        <f t="shared" si="50"/>
        <v>-16.671191092304745</v>
      </c>
      <c r="M229">
        <f t="shared" si="51"/>
        <v>4.8596238562839584</v>
      </c>
      <c r="N229">
        <f t="shared" si="52"/>
        <v>278.43593698616053</v>
      </c>
      <c r="O229">
        <f t="shared" si="53"/>
        <v>-360</v>
      </c>
      <c r="P229">
        <f t="shared" si="47"/>
        <v>-81.564063013839473</v>
      </c>
      <c r="Q229">
        <f t="shared" si="54"/>
        <v>4.3261235737594578E-3</v>
      </c>
      <c r="W229">
        <v>224</v>
      </c>
      <c r="X229">
        <f t="shared" si="48"/>
        <v>4.666666666666667</v>
      </c>
      <c r="Y229">
        <v>0</v>
      </c>
      <c r="Z229">
        <f t="shared" si="55"/>
        <v>4.5357991716909498E-8</v>
      </c>
    </row>
    <row r="230" spans="5:26" x14ac:dyDescent="0.4">
      <c r="E230">
        <v>6669.2206999999999</v>
      </c>
      <c r="F230">
        <f t="shared" si="42"/>
        <v>0.87299894817870749</v>
      </c>
      <c r="G230">
        <f t="shared" si="43"/>
        <v>-0.34896241581926524</v>
      </c>
      <c r="H230">
        <f t="shared" si="44"/>
        <v>-0.56228388752734171</v>
      </c>
      <c r="I230">
        <f t="shared" si="45"/>
        <v>7.194362257248732E-2</v>
      </c>
      <c r="J230">
        <f t="shared" si="46"/>
        <v>-6.0326891335902778E-2</v>
      </c>
      <c r="K230">
        <f t="shared" si="49"/>
        <v>0.14187643259991689</v>
      </c>
      <c r="L230">
        <f t="shared" si="50"/>
        <v>-16.961794802881066</v>
      </c>
      <c r="M230">
        <f t="shared" si="51"/>
        <v>4.8547457466460422</v>
      </c>
      <c r="N230">
        <f t="shared" si="52"/>
        <v>278.15644189190584</v>
      </c>
      <c r="O230">
        <f t="shared" si="53"/>
        <v>-360</v>
      </c>
      <c r="P230">
        <f t="shared" si="47"/>
        <v>-81.843558108094157</v>
      </c>
      <c r="Q230">
        <f t="shared" si="54"/>
        <v>4.0864651887685382E-3</v>
      </c>
      <c r="W230">
        <v>225</v>
      </c>
      <c r="X230">
        <f t="shared" si="48"/>
        <v>4.6875</v>
      </c>
      <c r="Y230">
        <v>0</v>
      </c>
      <c r="Z230">
        <f t="shared" si="55"/>
        <v>3.709201053472717E-8</v>
      </c>
    </row>
    <row r="231" spans="5:26" x14ac:dyDescent="0.4">
      <c r="E231">
        <v>6864.7785999999996</v>
      </c>
      <c r="F231">
        <f t="shared" si="42"/>
        <v>0.89859741742835109</v>
      </c>
      <c r="G231">
        <f t="shared" si="43"/>
        <v>-0.35607926836202219</v>
      </c>
      <c r="H231">
        <f t="shared" si="44"/>
        <v>-0.60138858765165393</v>
      </c>
      <c r="I231">
        <f t="shared" si="45"/>
        <v>7.5016833389093818E-2</v>
      </c>
      <c r="J231">
        <f t="shared" si="46"/>
        <v>-5.9701360527646068E-2</v>
      </c>
      <c r="K231">
        <f t="shared" si="49"/>
        <v>0.13717815357683874</v>
      </c>
      <c r="L231">
        <f t="shared" si="50"/>
        <v>-17.254300941168502</v>
      </c>
      <c r="M231">
        <f t="shared" si="51"/>
        <v>4.850001051415525</v>
      </c>
      <c r="N231">
        <f t="shared" si="52"/>
        <v>277.88459088012138</v>
      </c>
      <c r="O231">
        <f t="shared" si="53"/>
        <v>-360</v>
      </c>
      <c r="P231">
        <f t="shared" si="47"/>
        <v>-82.11540911987862</v>
      </c>
      <c r="Q231">
        <f t="shared" si="54"/>
        <v>3.8614737599518452E-3</v>
      </c>
      <c r="W231">
        <v>226</v>
      </c>
      <c r="X231">
        <f t="shared" si="48"/>
        <v>4.708333333333333</v>
      </c>
      <c r="Y231">
        <v>0</v>
      </c>
      <c r="Z231">
        <f t="shared" si="55"/>
        <v>2.9243083567787859E-8</v>
      </c>
    </row>
    <row r="232" spans="5:26" x14ac:dyDescent="0.4">
      <c r="E232">
        <v>7066.0707000000002</v>
      </c>
      <c r="F232">
        <f t="shared" si="42"/>
        <v>0.92494649170275367</v>
      </c>
      <c r="G232">
        <f t="shared" si="43"/>
        <v>-0.36207156718269218</v>
      </c>
      <c r="H232">
        <f t="shared" si="44"/>
        <v>-0.64298301410925685</v>
      </c>
      <c r="I232">
        <f t="shared" si="45"/>
        <v>7.8142437586804697E-2</v>
      </c>
      <c r="J232">
        <f t="shared" si="46"/>
        <v>-5.8894108522734252E-2</v>
      </c>
      <c r="K232">
        <f t="shared" si="49"/>
        <v>0.13260373774345408</v>
      </c>
      <c r="L232">
        <f t="shared" si="50"/>
        <v>-17.548884683258596</v>
      </c>
      <c r="M232">
        <f t="shared" si="51"/>
        <v>4.8453844375237631</v>
      </c>
      <c r="N232">
        <f t="shared" si="52"/>
        <v>277.62007838848194</v>
      </c>
      <c r="O232">
        <f t="shared" si="53"/>
        <v>-360</v>
      </c>
      <c r="P232">
        <f t="shared" si="47"/>
        <v>-82.379921611518057</v>
      </c>
      <c r="Q232">
        <f t="shared" si="54"/>
        <v>3.6502024730262891E-3</v>
      </c>
      <c r="W232">
        <v>227</v>
      </c>
      <c r="X232">
        <f t="shared" si="48"/>
        <v>4.7291666666666661</v>
      </c>
      <c r="Y232">
        <v>0</v>
      </c>
      <c r="Z232">
        <f t="shared" si="55"/>
        <v>2.1886178979510189E-8</v>
      </c>
    </row>
    <row r="233" spans="5:26" x14ac:dyDescent="0.4">
      <c r="E233">
        <v>7273.2651999999998</v>
      </c>
      <c r="F233">
        <f t="shared" si="42"/>
        <v>0.95206818833042905</v>
      </c>
      <c r="G233">
        <f t="shared" si="43"/>
        <v>-0.36672531227015259</v>
      </c>
      <c r="H233">
        <f t="shared" si="44"/>
        <v>-0.68716469788793633</v>
      </c>
      <c r="I233">
        <f t="shared" si="45"/>
        <v>8.1310663613136006E-2</v>
      </c>
      <c r="J233">
        <f t="shared" si="46"/>
        <v>-5.7892433153743789E-2</v>
      </c>
      <c r="K233">
        <f t="shared" si="49"/>
        <v>0.12814843690523184</v>
      </c>
      <c r="L233">
        <f t="shared" si="50"/>
        <v>-17.845733735372754</v>
      </c>
      <c r="M233">
        <f t="shared" si="51"/>
        <v>4.8408907776093404</v>
      </c>
      <c r="N233">
        <f t="shared" si="52"/>
        <v>277.36261064081839</v>
      </c>
      <c r="O233">
        <f t="shared" si="53"/>
        <v>-360</v>
      </c>
      <c r="P233">
        <f t="shared" si="47"/>
        <v>-82.637389359181611</v>
      </c>
      <c r="Q233">
        <f t="shared" si="54"/>
        <v>3.4517720690188146E-3</v>
      </c>
      <c r="W233">
        <v>228</v>
      </c>
      <c r="X233">
        <f t="shared" si="48"/>
        <v>4.75</v>
      </c>
      <c r="Y233">
        <v>0</v>
      </c>
      <c r="Z233">
        <f t="shared" si="55"/>
        <v>1.5079176245749592E-8</v>
      </c>
    </row>
    <row r="234" spans="5:26" x14ac:dyDescent="0.4">
      <c r="E234">
        <v>7486.5352000000003</v>
      </c>
      <c r="F234">
        <f t="shared" si="42"/>
        <v>0.97998516604839137</v>
      </c>
      <c r="G234">
        <f t="shared" si="43"/>
        <v>-0.3698030344025085</v>
      </c>
      <c r="H234">
        <f t="shared" si="44"/>
        <v>-0.73402377707392408</v>
      </c>
      <c r="I234">
        <f t="shared" si="45"/>
        <v>8.4510110234767025E-2</v>
      </c>
      <c r="J234">
        <f t="shared" si="46"/>
        <v>-5.668355854908029E-2</v>
      </c>
      <c r="K234">
        <f t="shared" si="49"/>
        <v>0.12380766261304282</v>
      </c>
      <c r="L234">
        <f t="shared" si="50"/>
        <v>-18.145049508971084</v>
      </c>
      <c r="M234">
        <f t="shared" si="51"/>
        <v>4.8365151391024117</v>
      </c>
      <c r="N234">
        <f t="shared" si="52"/>
        <v>277.11190502169649</v>
      </c>
      <c r="O234">
        <f t="shared" si="53"/>
        <v>-360</v>
      </c>
      <c r="P234">
        <f t="shared" si="47"/>
        <v>-82.888094978303513</v>
      </c>
      <c r="Q234">
        <f t="shared" si="54"/>
        <v>3.2653654876955871E-3</v>
      </c>
      <c r="W234">
        <v>229</v>
      </c>
      <c r="X234">
        <f t="shared" si="48"/>
        <v>4.7708333333333339</v>
      </c>
      <c r="Y234">
        <v>0</v>
      </c>
      <c r="Z234">
        <f t="shared" si="55"/>
        <v>8.8640303624415191E-9</v>
      </c>
    </row>
    <row r="235" spans="5:26" x14ac:dyDescent="0.4">
      <c r="E235">
        <v>7706.0586999999996</v>
      </c>
      <c r="F235">
        <f t="shared" si="42"/>
        <v>1.0087207250021546</v>
      </c>
      <c r="G235">
        <f t="shared" si="43"/>
        <v>-0.37104227399935197</v>
      </c>
      <c r="H235">
        <f t="shared" si="44"/>
        <v>-0.78364041982357602</v>
      </c>
      <c r="I235">
        <f t="shared" si="45"/>
        <v>8.7727606402649316E-2</v>
      </c>
      <c r="J235">
        <f t="shared" si="46"/>
        <v>-5.5254772889475272E-2</v>
      </c>
      <c r="K235">
        <f t="shared" si="49"/>
        <v>0.11957697856106547</v>
      </c>
      <c r="L235">
        <f t="shared" si="50"/>
        <v>-18.447048488267971</v>
      </c>
      <c r="M235">
        <f t="shared" si="51"/>
        <v>4.832252773251799</v>
      </c>
      <c r="N235">
        <f t="shared" si="52"/>
        <v>276.86768944771569</v>
      </c>
      <c r="O235">
        <f t="shared" si="53"/>
        <v>-360</v>
      </c>
      <c r="P235">
        <f t="shared" si="47"/>
        <v>-83.132310552284309</v>
      </c>
      <c r="Q235">
        <f t="shared" si="54"/>
        <v>3.0902231168467233E-3</v>
      </c>
      <c r="W235">
        <v>230</v>
      </c>
      <c r="X235">
        <f t="shared" si="48"/>
        <v>4.7916666666666661</v>
      </c>
      <c r="Y235">
        <v>0</v>
      </c>
      <c r="Z235">
        <f t="shared" si="55"/>
        <v>3.2680491827395173E-9</v>
      </c>
    </row>
    <row r="236" spans="5:26" x14ac:dyDescent="0.4">
      <c r="E236">
        <v>7932.0192999999999</v>
      </c>
      <c r="F236">
        <f t="shared" si="42"/>
        <v>1.0382988983755188</v>
      </c>
      <c r="G236">
        <f t="shared" si="43"/>
        <v>-0.37015413609305337</v>
      </c>
      <c r="H236">
        <f t="shared" si="44"/>
        <v>-0.83608201008589766</v>
      </c>
      <c r="I236">
        <f t="shared" si="45"/>
        <v>9.0948081304973713E-2</v>
      </c>
      <c r="J236">
        <f t="shared" si="46"/>
        <v>-5.3593587793904052E-2</v>
      </c>
      <c r="K236">
        <f t="shared" si="49"/>
        <v>0.11545208024111016</v>
      </c>
      <c r="L236">
        <f t="shared" si="50"/>
        <v>-18.751964749246021</v>
      </c>
      <c r="M236">
        <f t="shared" si="51"/>
        <v>4.8280990916605271</v>
      </c>
      <c r="N236">
        <f t="shared" si="52"/>
        <v>276.62970102309458</v>
      </c>
      <c r="O236">
        <f t="shared" si="53"/>
        <v>-360</v>
      </c>
      <c r="P236">
        <f t="shared" si="47"/>
        <v>-83.370298976905417</v>
      </c>
      <c r="Q236">
        <f t="shared" si="54"/>
        <v>2.9256381744465791E-3</v>
      </c>
      <c r="W236">
        <v>231</v>
      </c>
      <c r="X236">
        <f t="shared" si="48"/>
        <v>4.8125</v>
      </c>
      <c r="Y236">
        <v>0</v>
      </c>
      <c r="Z236">
        <f t="shared" si="55"/>
        <v>-1.6947504946711266E-9</v>
      </c>
    </row>
    <row r="237" spans="5:26" x14ac:dyDescent="0.4">
      <c r="E237">
        <v>8164.6054999999997</v>
      </c>
      <c r="F237">
        <f t="shared" si="42"/>
        <v>1.0687443607607841</v>
      </c>
      <c r="G237">
        <f t="shared" si="43"/>
        <v>-0.36682196050389626</v>
      </c>
      <c r="H237">
        <f t="shared" si="44"/>
        <v>-0.89139958130688968</v>
      </c>
      <c r="I237">
        <f t="shared" si="45"/>
        <v>9.4154416722874251E-2</v>
      </c>
      <c r="J237">
        <f t="shared" si="46"/>
        <v>-5.1687936177320822E-2</v>
      </c>
      <c r="K237">
        <f t="shared" si="49"/>
        <v>0.11142880186652046</v>
      </c>
      <c r="L237">
        <f t="shared" si="50"/>
        <v>-19.060050783788775</v>
      </c>
      <c r="M237">
        <f t="shared" si="51"/>
        <v>4.8240496706000551</v>
      </c>
      <c r="N237">
        <f t="shared" si="52"/>
        <v>276.39768628685817</v>
      </c>
      <c r="O237">
        <f t="shared" si="53"/>
        <v>-360</v>
      </c>
      <c r="P237">
        <f t="shared" si="47"/>
        <v>-83.602313713141825</v>
      </c>
      <c r="Q237">
        <f t="shared" si="54"/>
        <v>2.7709527841052826E-3</v>
      </c>
      <c r="W237">
        <v>232</v>
      </c>
      <c r="X237">
        <f t="shared" si="48"/>
        <v>4.8333333333333339</v>
      </c>
      <c r="Y237">
        <v>0</v>
      </c>
      <c r="Z237">
        <f t="shared" si="55"/>
        <v>-6.0222395169468243E-9</v>
      </c>
    </row>
    <row r="238" spans="5:26" x14ac:dyDescent="0.4">
      <c r="E238">
        <v>8404.0116999999991</v>
      </c>
      <c r="F238">
        <f t="shared" si="42"/>
        <v>1.1000825590584444</v>
      </c>
      <c r="G238">
        <f t="shared" si="43"/>
        <v>-0.36070017243281849</v>
      </c>
      <c r="H238">
        <f t="shared" si="44"/>
        <v>-0.94962416738653643</v>
      </c>
      <c r="I238">
        <f t="shared" si="45"/>
        <v>9.7327330117038091E-2</v>
      </c>
      <c r="J238">
        <f t="shared" si="46"/>
        <v>-4.9526390449549103E-2</v>
      </c>
      <c r="K238">
        <f t="shared" si="49"/>
        <v>0.10750309177841041</v>
      </c>
      <c r="L238">
        <f t="shared" si="50"/>
        <v>-19.371580906038371</v>
      </c>
      <c r="M238">
        <f t="shared" si="51"/>
        <v>4.8201002238510284</v>
      </c>
      <c r="N238">
        <f t="shared" si="52"/>
        <v>276.17139965672726</v>
      </c>
      <c r="O238">
        <f t="shared" si="53"/>
        <v>-360</v>
      </c>
      <c r="P238">
        <f t="shared" si="47"/>
        <v>-83.82860034327274</v>
      </c>
      <c r="Q238">
        <f t="shared" si="54"/>
        <v>2.6255542779839254E-3</v>
      </c>
      <c r="W238">
        <v>233</v>
      </c>
      <c r="X238">
        <f t="shared" si="48"/>
        <v>4.8541666666666661</v>
      </c>
      <c r="Y238">
        <v>0</v>
      </c>
      <c r="Z238">
        <f t="shared" si="55"/>
        <v>-9.7227539878597363E-9</v>
      </c>
    </row>
    <row r="239" spans="5:26" x14ac:dyDescent="0.4">
      <c r="E239">
        <v>8650.4379000000008</v>
      </c>
      <c r="F239">
        <f t="shared" si="42"/>
        <v>1.1323396732072799</v>
      </c>
      <c r="G239">
        <f t="shared" si="43"/>
        <v>-0.3514133811743263</v>
      </c>
      <c r="H239">
        <f t="shared" si="44"/>
        <v>-1.0107623471315264</v>
      </c>
      <c r="I239">
        <f t="shared" si="45"/>
        <v>0.10044524930817603</v>
      </c>
      <c r="J239">
        <f t="shared" si="46"/>
        <v>-4.7098424813595871E-2</v>
      </c>
      <c r="K239">
        <f t="shared" si="49"/>
        <v>0.10367101244735381</v>
      </c>
      <c r="L239">
        <f t="shared" si="50"/>
        <v>-19.686853202792783</v>
      </c>
      <c r="M239">
        <f t="shared" si="51"/>
        <v>4.8162466005591789</v>
      </c>
      <c r="N239">
        <f t="shared" si="52"/>
        <v>275.95060330627098</v>
      </c>
      <c r="O239">
        <f t="shared" si="53"/>
        <v>-360</v>
      </c>
      <c r="P239">
        <f t="shared" si="47"/>
        <v>-84.049396693729022</v>
      </c>
      <c r="Q239">
        <f t="shared" si="54"/>
        <v>2.4888717015962266E-3</v>
      </c>
      <c r="W239">
        <v>234</v>
      </c>
      <c r="X239">
        <f t="shared" si="48"/>
        <v>4.875</v>
      </c>
      <c r="Y239">
        <v>0</v>
      </c>
      <c r="Z239">
        <f t="shared" si="55"/>
        <v>-1.2813679070100776E-8</v>
      </c>
    </row>
    <row r="240" spans="5:26" x14ac:dyDescent="0.4">
      <c r="E240">
        <v>8904.09</v>
      </c>
      <c r="F240">
        <f t="shared" si="42"/>
        <v>1.1655426554542643</v>
      </c>
      <c r="G240">
        <f t="shared" si="43"/>
        <v>-0.33855580711294664</v>
      </c>
      <c r="H240">
        <f t="shared" si="44"/>
        <v>-1.0747913870050927</v>
      </c>
      <c r="I240">
        <f t="shared" si="45"/>
        <v>0.10348421110728484</v>
      </c>
      <c r="J240">
        <f t="shared" si="46"/>
        <v>-4.4394710915582059E-2</v>
      </c>
      <c r="K240">
        <f t="shared" si="49"/>
        <v>9.9928729743948508E-2</v>
      </c>
      <c r="L240">
        <f t="shared" si="50"/>
        <v>-20.006192662810939</v>
      </c>
      <c r="M240">
        <f t="shared" si="51"/>
        <v>4.8124847725015814</v>
      </c>
      <c r="N240">
        <f t="shared" si="52"/>
        <v>275.73506643531675</v>
      </c>
      <c r="O240">
        <f t="shared" si="53"/>
        <v>-360</v>
      </c>
      <c r="P240">
        <f t="shared" si="47"/>
        <v>-84.264933564683247</v>
      </c>
      <c r="Q240">
        <f t="shared" si="54"/>
        <v>2.360372850957681E-3</v>
      </c>
      <c r="W240">
        <v>235</v>
      </c>
      <c r="X240">
        <f t="shared" si="48"/>
        <v>4.8958333333333339</v>
      </c>
      <c r="Y240">
        <v>0</v>
      </c>
      <c r="Z240">
        <f t="shared" si="55"/>
        <v>-1.5320060967462265E-8</v>
      </c>
    </row>
    <row r="241" spans="5:26" x14ac:dyDescent="0.4">
      <c r="E241">
        <v>9165.1797000000006</v>
      </c>
      <c r="F241">
        <f t="shared" si="42"/>
        <v>1.1997192172645961</v>
      </c>
      <c r="G241">
        <f t="shared" si="43"/>
        <v>-0.32169115391287573</v>
      </c>
      <c r="H241">
        <f t="shared" si="44"/>
        <v>-1.1416537166962553</v>
      </c>
      <c r="I241">
        <f t="shared" si="45"/>
        <v>0.10641777648798004</v>
      </c>
      <c r="J241">
        <f t="shared" si="46"/>
        <v>-4.1407457736772152E-2</v>
      </c>
      <c r="K241">
        <f t="shared" si="49"/>
        <v>9.6272508589699324E-2</v>
      </c>
      <c r="L241">
        <f t="shared" si="50"/>
        <v>-20.329954230992936</v>
      </c>
      <c r="M241">
        <f t="shared" si="51"/>
        <v>4.8088108279639794</v>
      </c>
      <c r="N241">
        <f t="shared" si="52"/>
        <v>275.524564919147</v>
      </c>
      <c r="O241">
        <f t="shared" si="53"/>
        <v>-360</v>
      </c>
      <c r="P241">
        <f t="shared" si="47"/>
        <v>-84.475435080853003</v>
      </c>
      <c r="Q241">
        <f t="shared" si="54"/>
        <v>2.2395614756341529E-3</v>
      </c>
      <c r="W241">
        <v>236</v>
      </c>
      <c r="X241">
        <f t="shared" si="48"/>
        <v>4.9166666666666661</v>
      </c>
      <c r="Y241">
        <v>0</v>
      </c>
      <c r="Z241">
        <f t="shared" si="55"/>
        <v>-1.7273265928402751E-8</v>
      </c>
    </row>
    <row r="242" spans="5:26" x14ac:dyDescent="0.4">
      <c r="E242">
        <v>9433.9251999999997</v>
      </c>
      <c r="F242">
        <f t="shared" si="42"/>
        <v>1.2348979209514841</v>
      </c>
      <c r="G242">
        <f t="shared" si="43"/>
        <v>-0.30035297405074601</v>
      </c>
      <c r="H242">
        <f t="shared" si="44"/>
        <v>-1.2112510212404435</v>
      </c>
      <c r="I242">
        <f t="shared" si="45"/>
        <v>0.10921698356207324</v>
      </c>
      <c r="J242">
        <f t="shared" si="46"/>
        <v>-3.8130784842187758E-2</v>
      </c>
      <c r="K242">
        <f t="shared" si="49"/>
        <v>9.2698697317198431E-2</v>
      </c>
      <c r="L242">
        <f t="shared" si="50"/>
        <v>-20.658527377935854</v>
      </c>
      <c r="M242">
        <f t="shared" si="51"/>
        <v>4.8052209544453284</v>
      </c>
      <c r="N242">
        <f t="shared" si="52"/>
        <v>275.31888031754255</v>
      </c>
      <c r="O242">
        <f t="shared" si="53"/>
        <v>-360</v>
      </c>
      <c r="P242">
        <f t="shared" si="47"/>
        <v>-84.681119682457449</v>
      </c>
      <c r="Q242">
        <f t="shared" si="54"/>
        <v>2.125974632386059E-3</v>
      </c>
      <c r="W242">
        <v>237</v>
      </c>
      <c r="X242">
        <f t="shared" si="48"/>
        <v>4.9375</v>
      </c>
      <c r="Y242">
        <v>0</v>
      </c>
      <c r="Z242">
        <f t="shared" si="55"/>
        <v>-1.870970204859756E-8</v>
      </c>
    </row>
    <row r="243" spans="5:26" x14ac:dyDescent="0.4">
      <c r="E243">
        <v>9710.5509999999995</v>
      </c>
      <c r="F243">
        <f t="shared" si="42"/>
        <v>1.271108153496209</v>
      </c>
      <c r="G243">
        <f t="shared" si="43"/>
        <v>-0.27404574709644391</v>
      </c>
      <c r="H243">
        <f t="shared" si="44"/>
        <v>-1.2834375099855948</v>
      </c>
      <c r="I243">
        <f t="shared" si="45"/>
        <v>0.11185032641462539</v>
      </c>
      <c r="J243">
        <f t="shared" si="46"/>
        <v>-3.456114882684435E-2</v>
      </c>
      <c r="K243">
        <f t="shared" si="49"/>
        <v>8.9203725446447626E-2</v>
      </c>
      <c r="L243">
        <f t="shared" si="50"/>
        <v>-20.992340153049504</v>
      </c>
      <c r="M243">
        <f t="shared" si="51"/>
        <v>4.8017114350046173</v>
      </c>
      <c r="N243">
        <f t="shared" si="52"/>
        <v>275.11779966547067</v>
      </c>
      <c r="O243">
        <f t="shared" si="53"/>
        <v>-360</v>
      </c>
      <c r="P243">
        <f t="shared" si="47"/>
        <v>-84.88220033452933</v>
      </c>
      <c r="Q243">
        <f t="shared" si="54"/>
        <v>2.0191803037400502E-3</v>
      </c>
      <c r="W243">
        <v>238</v>
      </c>
      <c r="X243">
        <f t="shared" si="48"/>
        <v>4.9583333333333339</v>
      </c>
      <c r="Y243">
        <v>0</v>
      </c>
      <c r="Z243">
        <f t="shared" si="55"/>
        <v>-1.9669616708177675E-8</v>
      </c>
    </row>
    <row r="244" spans="5:26" x14ac:dyDescent="0.4">
      <c r="E244">
        <v>9995.2882000000009</v>
      </c>
      <c r="F244">
        <f t="shared" si="42"/>
        <v>1.3083801658180312</v>
      </c>
      <c r="G244">
        <f t="shared" si="43"/>
        <v>-0.24224674699881743</v>
      </c>
      <c r="H244">
        <f t="shared" si="44"/>
        <v>-1.3580127217263898</v>
      </c>
      <c r="I244">
        <f t="shared" si="45"/>
        <v>0.11428378604070982</v>
      </c>
      <c r="J244">
        <f t="shared" si="46"/>
        <v>-3.0697808599838047E-2</v>
      </c>
      <c r="K244">
        <f t="shared" si="49"/>
        <v>8.5784094152384444E-2</v>
      </c>
      <c r="L244">
        <f t="shared" si="50"/>
        <v>-21.331864607180758</v>
      </c>
      <c r="M244">
        <f t="shared" si="51"/>
        <v>4.7982786374008173</v>
      </c>
      <c r="N244">
        <f t="shared" si="52"/>
        <v>274.9211148508503</v>
      </c>
      <c r="O244">
        <f t="shared" si="53"/>
        <v>-360</v>
      </c>
      <c r="P244">
        <f t="shared" si="47"/>
        <v>-85.078885149149698</v>
      </c>
      <c r="Q244">
        <f t="shared" si="54"/>
        <v>1.9187753032578797E-3</v>
      </c>
      <c r="W244">
        <v>239</v>
      </c>
      <c r="X244">
        <f t="shared" si="48"/>
        <v>4.9791666666666661</v>
      </c>
      <c r="Y244">
        <v>0</v>
      </c>
      <c r="Z244">
        <f t="shared" si="55"/>
        <v>-2.0195979691760887E-8</v>
      </c>
    </row>
    <row r="245" spans="5:26" x14ac:dyDescent="0.4">
      <c r="E245">
        <v>10288.3745</v>
      </c>
      <c r="F245">
        <f t="shared" si="42"/>
        <v>1.3467450727741901</v>
      </c>
      <c r="G245">
        <f t="shared" si="43"/>
        <v>-0.20440891885247803</v>
      </c>
      <c r="H245">
        <f t="shared" si="44"/>
        <v>-1.4347136877110227</v>
      </c>
      <c r="I245">
        <f t="shared" si="45"/>
        <v>0.11648091537185921</v>
      </c>
      <c r="J245">
        <f t="shared" si="46"/>
        <v>-2.6543338050677278E-2</v>
      </c>
      <c r="K245">
        <f t="shared" si="49"/>
        <v>8.2436370566380701E-2</v>
      </c>
      <c r="L245">
        <f t="shared" si="50"/>
        <v>-21.677622743895185</v>
      </c>
      <c r="M245">
        <f t="shared" si="51"/>
        <v>4.7949190072095131</v>
      </c>
      <c r="N245">
        <f t="shared" si="52"/>
        <v>274.72862222016386</v>
      </c>
      <c r="O245">
        <f t="shared" si="53"/>
        <v>-360</v>
      </c>
      <c r="P245">
        <f t="shared" si="47"/>
        <v>-85.271377779836143</v>
      </c>
      <c r="Q245">
        <f t="shared" si="54"/>
        <v>1.8243833024839213E-3</v>
      </c>
      <c r="W245">
        <v>240</v>
      </c>
      <c r="X245">
        <f t="shared" si="48"/>
        <v>5</v>
      </c>
      <c r="Y245">
        <v>0</v>
      </c>
      <c r="Z245">
        <f t="shared" si="55"/>
        <v>-2.0333459431951084E-8</v>
      </c>
    </row>
    <row r="246" spans="5:26" x14ac:dyDescent="0.4">
      <c r="E246">
        <v>10590.0548</v>
      </c>
      <c r="F246">
        <f t="shared" si="42"/>
        <v>1.3862349316997218</v>
      </c>
      <c r="G246">
        <f t="shared" si="43"/>
        <v>-0.1599648453313367</v>
      </c>
      <c r="H246">
        <f t="shared" si="44"/>
        <v>-1.5132067367321351</v>
      </c>
      <c r="I246">
        <f t="shared" si="45"/>
        <v>0.11840299790380313</v>
      </c>
      <c r="J246">
        <f t="shared" si="46"/>
        <v>-2.2104171726736396E-2</v>
      </c>
      <c r="K246">
        <f t="shared" si="49"/>
        <v>7.9157175074029362E-2</v>
      </c>
      <c r="L246">
        <f t="shared" si="50"/>
        <v>-22.030194261938448</v>
      </c>
      <c r="M246">
        <f t="shared" si="51"/>
        <v>4.7916290540238382</v>
      </c>
      <c r="N246">
        <f t="shared" si="52"/>
        <v>274.54012178782904</v>
      </c>
      <c r="O246">
        <f t="shared" si="53"/>
        <v>-360</v>
      </c>
      <c r="P246">
        <f t="shared" si="47"/>
        <v>-85.459878212170963</v>
      </c>
      <c r="Q246">
        <f t="shared" si="54"/>
        <v>1.7356529811232827E-3</v>
      </c>
      <c r="W246">
        <v>241</v>
      </c>
      <c r="X246">
        <f t="shared" si="48"/>
        <v>5.0208333333333339</v>
      </c>
      <c r="Y246">
        <v>0</v>
      </c>
      <c r="Z246">
        <f t="shared" si="55"/>
        <v>-2.0127497409527806E-8</v>
      </c>
    </row>
    <row r="247" spans="5:26" x14ac:dyDescent="0.4">
      <c r="E247">
        <v>10900.581200000001</v>
      </c>
      <c r="F247">
        <f t="shared" si="42"/>
        <v>1.4268827424074588</v>
      </c>
      <c r="G247">
        <f t="shared" si="43"/>
        <v>-0.10833213765073091</v>
      </c>
      <c r="H247">
        <f t="shared" si="44"/>
        <v>-1.5930787060341625</v>
      </c>
      <c r="I247">
        <f t="shared" si="45"/>
        <v>0.12000928288601416</v>
      </c>
      <c r="J247">
        <f t="shared" si="46"/>
        <v>-1.7391195878092819E-2</v>
      </c>
      <c r="K247">
        <f t="shared" si="49"/>
        <v>7.5943175894703119E-2</v>
      </c>
      <c r="L247">
        <f t="shared" si="50"/>
        <v>-22.39022489801869</v>
      </c>
      <c r="M247">
        <f t="shared" si="51"/>
        <v>4.7884053450682167</v>
      </c>
      <c r="N247">
        <f t="shared" si="52"/>
        <v>274.35541687029342</v>
      </c>
      <c r="O247">
        <f t="shared" si="53"/>
        <v>-360</v>
      </c>
      <c r="P247">
        <f t="shared" si="47"/>
        <v>-85.644583129706575</v>
      </c>
      <c r="Q247">
        <f t="shared" si="54"/>
        <v>1.6522563472113761E-3</v>
      </c>
      <c r="W247">
        <v>242</v>
      </c>
      <c r="X247">
        <f t="shared" si="48"/>
        <v>5.0416666666666661</v>
      </c>
      <c r="Y247">
        <v>0</v>
      </c>
      <c r="Z247">
        <f t="shared" si="55"/>
        <v>-1.9623483550235185E-8</v>
      </c>
    </row>
    <row r="248" spans="5:26" x14ac:dyDescent="0.4">
      <c r="E248">
        <v>11220.2129</v>
      </c>
      <c r="F248">
        <f t="shared" si="42"/>
        <v>1.4687224340980596</v>
      </c>
      <c r="G248">
        <f t="shared" si="43"/>
        <v>-4.892044918084415E-2</v>
      </c>
      <c r="H248">
        <f t="shared" si="44"/>
        <v>-1.6738278093021071</v>
      </c>
      <c r="I248">
        <f t="shared" si="45"/>
        <v>0.12125731806460524</v>
      </c>
      <c r="J248">
        <f t="shared" si="46"/>
        <v>-1.2420372749276333E-2</v>
      </c>
      <c r="K248">
        <f t="shared" si="49"/>
        <v>7.2791083784358002E-2</v>
      </c>
      <c r="L248">
        <f t="shared" si="50"/>
        <v>-22.758436287475746</v>
      </c>
      <c r="M248">
        <f t="shared" si="51"/>
        <v>4.7852444990234053</v>
      </c>
      <c r="N248">
        <f t="shared" si="52"/>
        <v>274.17431373223513</v>
      </c>
      <c r="O248">
        <f t="shared" si="53"/>
        <v>-360</v>
      </c>
      <c r="P248">
        <f t="shared" si="47"/>
        <v>-85.825686267764866</v>
      </c>
      <c r="Q248">
        <f t="shared" si="54"/>
        <v>1.5738872971114569E-3</v>
      </c>
      <c r="W248">
        <v>243</v>
      </c>
      <c r="X248">
        <f t="shared" si="48"/>
        <v>5.0625</v>
      </c>
      <c r="Y248">
        <v>0</v>
      </c>
      <c r="Z248">
        <f t="shared" si="55"/>
        <v>-1.8866033487897243E-8</v>
      </c>
    </row>
    <row r="249" spans="5:26" x14ac:dyDescent="0.4">
      <c r="E249">
        <v>11549.2171</v>
      </c>
      <c r="F249">
        <f t="shared" si="42"/>
        <v>1.511788983169734</v>
      </c>
      <c r="G249">
        <f t="shared" si="43"/>
        <v>1.8859877616724474E-2</v>
      </c>
      <c r="H249">
        <f t="shared" si="44"/>
        <v>-1.7548546020376667</v>
      </c>
      <c r="I249">
        <f t="shared" si="45"/>
        <v>0.12210339880767937</v>
      </c>
      <c r="J249">
        <f t="shared" si="46"/>
        <v>-7.2133711539373539E-3</v>
      </c>
      <c r="K249">
        <f t="shared" si="49"/>
        <v>6.9697636488472353E-2</v>
      </c>
      <c r="L249">
        <f t="shared" si="50"/>
        <v>-23.135638979623248</v>
      </c>
      <c r="M249">
        <f t="shared" si="51"/>
        <v>-1.5010421375237637</v>
      </c>
      <c r="N249">
        <f t="shared" si="52"/>
        <v>-86.003379351407361</v>
      </c>
      <c r="O249">
        <f t="shared" si="53"/>
        <v>0</v>
      </c>
      <c r="P249">
        <f t="shared" si="47"/>
        <v>-86.003379351407361</v>
      </c>
      <c r="Q249">
        <f t="shared" si="54"/>
        <v>1.5002601760309812E-3</v>
      </c>
      <c r="W249">
        <v>244</v>
      </c>
      <c r="X249">
        <f t="shared" si="48"/>
        <v>5.083333333333333</v>
      </c>
      <c r="Y249">
        <v>0</v>
      </c>
      <c r="Z249">
        <f t="shared" si="55"/>
        <v>-1.7898366820840224E-8</v>
      </c>
    </row>
    <row r="250" spans="5:26" x14ac:dyDescent="0.4">
      <c r="E250">
        <v>11887.868399999999</v>
      </c>
      <c r="F250">
        <f t="shared" si="42"/>
        <v>1.5561183346784271</v>
      </c>
      <c r="G250">
        <f t="shared" si="43"/>
        <v>9.5586841321057436E-2</v>
      </c>
      <c r="H250">
        <f t="shared" si="44"/>
        <v>-1.8354526244572045</v>
      </c>
      <c r="I250">
        <f t="shared" si="45"/>
        <v>0.12250313908603502</v>
      </c>
      <c r="J250">
        <f t="shared" si="46"/>
        <v>-1.7982292505085212E-3</v>
      </c>
      <c r="K250">
        <f t="shared" si="49"/>
        <v>6.6659597856818367E-2</v>
      </c>
      <c r="L250">
        <f t="shared" si="50"/>
        <v>-23.52274621347723</v>
      </c>
      <c r="M250">
        <f t="shared" si="51"/>
        <v>-1.5040872629538653</v>
      </c>
      <c r="N250">
        <f t="shared" si="52"/>
        <v>-86.177852186640138</v>
      </c>
      <c r="O250">
        <f t="shared" si="53"/>
        <v>0</v>
      </c>
      <c r="P250">
        <f t="shared" si="47"/>
        <v>-86.177852186640138</v>
      </c>
      <c r="Q250">
        <f t="shared" si="54"/>
        <v>1.4311085312103985E-3</v>
      </c>
      <c r="W250">
        <v>245</v>
      </c>
      <c r="X250">
        <f t="shared" si="48"/>
        <v>5.104166666666667</v>
      </c>
      <c r="Y250">
        <v>0</v>
      </c>
      <c r="Z250">
        <f t="shared" si="55"/>
        <v>-1.6761783973416852E-8</v>
      </c>
    </row>
    <row r="251" spans="5:26" x14ac:dyDescent="0.4">
      <c r="E251">
        <v>12236.4498</v>
      </c>
      <c r="F251">
        <f t="shared" si="42"/>
        <v>1.6017475332375122</v>
      </c>
      <c r="G251">
        <f t="shared" si="43"/>
        <v>0.18181383081045288</v>
      </c>
      <c r="H251">
        <f t="shared" si="44"/>
        <v>-1.9147997779668433</v>
      </c>
      <c r="I251">
        <f t="shared" si="45"/>
        <v>0.12241219235548884</v>
      </c>
      <c r="J251">
        <f t="shared" si="46"/>
        <v>3.7900153633980238E-3</v>
      </c>
      <c r="K251">
        <f t="shared" si="49"/>
        <v>6.3673741045951554E-2</v>
      </c>
      <c r="L251">
        <f t="shared" si="50"/>
        <v>-23.920792662568108</v>
      </c>
      <c r="M251">
        <f t="shared" si="51"/>
        <v>-1.5070794811713872</v>
      </c>
      <c r="N251">
        <f t="shared" si="52"/>
        <v>-86.349293661886307</v>
      </c>
      <c r="O251">
        <f t="shared" si="53"/>
        <v>0</v>
      </c>
      <c r="P251">
        <f t="shared" si="47"/>
        <v>-86.349293661886307</v>
      </c>
      <c r="Q251">
        <f t="shared" si="54"/>
        <v>1.3661839677281881E-3</v>
      </c>
      <c r="W251">
        <v>246</v>
      </c>
      <c r="X251">
        <f t="shared" si="48"/>
        <v>5.125</v>
      </c>
      <c r="Y251">
        <v>0</v>
      </c>
      <c r="Z251">
        <f t="shared" si="55"/>
        <v>-1.5495237983255873E-8</v>
      </c>
    </row>
    <row r="252" spans="5:26" x14ac:dyDescent="0.4">
      <c r="E252">
        <v>12595.252500000001</v>
      </c>
      <c r="F252">
        <f t="shared" si="42"/>
        <v>1.6487146968378532</v>
      </c>
      <c r="G252">
        <f t="shared" si="43"/>
        <v>0.27805391040441019</v>
      </c>
      <c r="H252">
        <f t="shared" si="44"/>
        <v>-1.991950086494723</v>
      </c>
      <c r="I252">
        <f t="shared" si="45"/>
        <v>0.12178712946696749</v>
      </c>
      <c r="J252">
        <f t="shared" si="46"/>
        <v>9.508705727726708E-3</v>
      </c>
      <c r="K252">
        <f t="shared" si="49"/>
        <v>6.0736842655953846E-2</v>
      </c>
      <c r="L252">
        <f t="shared" si="50"/>
        <v>-24.330955763908833</v>
      </c>
      <c r="M252">
        <f t="shared" si="51"/>
        <v>-1.5100220793408132</v>
      </c>
      <c r="N252">
        <f t="shared" si="52"/>
        <v>-86.517892117797331</v>
      </c>
      <c r="O252">
        <f t="shared" si="53"/>
        <v>0</v>
      </c>
      <c r="P252">
        <f t="shared" si="47"/>
        <v>-86.517892117797331</v>
      </c>
      <c r="Q252">
        <f t="shared" si="54"/>
        <v>1.3052550724877159E-3</v>
      </c>
      <c r="W252">
        <v>247</v>
      </c>
      <c r="X252">
        <f t="shared" si="48"/>
        <v>5.145833333333333</v>
      </c>
      <c r="Y252">
        <v>0</v>
      </c>
      <c r="Z252">
        <f t="shared" si="55"/>
        <v>-1.4134996460993679E-8</v>
      </c>
    </row>
    <row r="253" spans="5:26" x14ac:dyDescent="0.4">
      <c r="E253">
        <v>12964.5761</v>
      </c>
      <c r="F253">
        <f t="shared" si="42"/>
        <v>1.6970590430277421</v>
      </c>
      <c r="G253">
        <f t="shared" si="43"/>
        <v>0.38476143075959701</v>
      </c>
      <c r="H253">
        <f t="shared" si="44"/>
        <v>-2.0658266798814253</v>
      </c>
      <c r="I253">
        <f t="shared" si="45"/>
        <v>0.12058649451254772</v>
      </c>
      <c r="J253">
        <f t="shared" si="46"/>
        <v>1.530700775703437E-2</v>
      </c>
      <c r="K253">
        <f t="shared" si="49"/>
        <v>5.7845672110306501E-2</v>
      </c>
      <c r="L253">
        <f t="shared" si="50"/>
        <v>-24.754582569654641</v>
      </c>
      <c r="M253">
        <f t="shared" si="51"/>
        <v>-1.5129183462350659</v>
      </c>
      <c r="N253">
        <f t="shared" si="52"/>
        <v>-86.683835987181482</v>
      </c>
      <c r="O253">
        <f t="shared" si="53"/>
        <v>0</v>
      </c>
      <c r="P253">
        <f t="shared" si="47"/>
        <v>-86.683835987181482</v>
      </c>
      <c r="Q253">
        <f t="shared" si="54"/>
        <v>1.2481065188732936E-3</v>
      </c>
      <c r="W253">
        <v>248</v>
      </c>
      <c r="X253">
        <f t="shared" si="48"/>
        <v>5.166666666666667</v>
      </c>
      <c r="Y253">
        <v>0</v>
      </c>
      <c r="Z253">
        <f t="shared" si="55"/>
        <v>-1.2714388103305253E-8</v>
      </c>
    </row>
    <row r="254" spans="5:26" x14ac:dyDescent="0.4">
      <c r="E254">
        <v>13344.729300000001</v>
      </c>
      <c r="F254">
        <f t="shared" si="42"/>
        <v>1.746820980542686</v>
      </c>
      <c r="G254">
        <f t="shared" si="43"/>
        <v>0.50231087596918433</v>
      </c>
      <c r="H254">
        <f t="shared" si="44"/>
        <v>-2.1352165084356058</v>
      </c>
      <c r="I254">
        <f t="shared" si="45"/>
        <v>0.11877204695853444</v>
      </c>
      <c r="J254">
        <f t="shared" si="46"/>
        <v>2.1125448890380975E-2</v>
      </c>
      <c r="K254">
        <f t="shared" si="49"/>
        <v>5.4996976501899004E-2</v>
      </c>
      <c r="L254">
        <f t="shared" si="50"/>
        <v>-25.193223709982263</v>
      </c>
      <c r="M254">
        <f t="shared" si="51"/>
        <v>-1.5157715878950861</v>
      </c>
      <c r="N254">
        <f t="shared" si="52"/>
        <v>-86.847314692231535</v>
      </c>
      <c r="O254">
        <f t="shared" si="53"/>
        <v>0</v>
      </c>
      <c r="P254">
        <f t="shared" si="47"/>
        <v>-86.847314692231535</v>
      </c>
      <c r="Q254">
        <f t="shared" si="54"/>
        <v>1.1945381862573444E-3</v>
      </c>
      <c r="W254">
        <v>249</v>
      </c>
      <c r="X254">
        <f t="shared" si="48"/>
        <v>5.1875</v>
      </c>
      <c r="Y254">
        <v>0</v>
      </c>
      <c r="Z254">
        <f t="shared" si="55"/>
        <v>-1.1263627470470767E-8</v>
      </c>
    </row>
    <row r="255" spans="5:26" x14ac:dyDescent="0.4">
      <c r="E255">
        <v>13736.029399999999</v>
      </c>
      <c r="F255">
        <f t="shared" si="42"/>
        <v>1.7980420438555587</v>
      </c>
      <c r="G255">
        <f t="shared" si="43"/>
        <v>0.63097231643211771</v>
      </c>
      <c r="H255">
        <f t="shared" si="44"/>
        <v>-2.1987670798905374</v>
      </c>
      <c r="I255">
        <f t="shared" si="45"/>
        <v>0.11631020618790565</v>
      </c>
      <c r="J255">
        <f t="shared" si="46"/>
        <v>2.68955658105813E-2</v>
      </c>
      <c r="K255">
        <f t="shared" si="49"/>
        <v>5.2187473745616476E-2</v>
      </c>
      <c r="L255">
        <f t="shared" si="50"/>
        <v>-25.648674513127606</v>
      </c>
      <c r="M255">
        <f t="shared" si="51"/>
        <v>-1.518585134923002</v>
      </c>
      <c r="N255">
        <f t="shared" si="52"/>
        <v>-87.008519062392693</v>
      </c>
      <c r="O255">
        <f t="shared" si="53"/>
        <v>0</v>
      </c>
      <c r="P255">
        <f t="shared" si="47"/>
        <v>-87.008519062392693</v>
      </c>
      <c r="Q255">
        <f t="shared" si="54"/>
        <v>1.1443644331149679E-3</v>
      </c>
      <c r="W255">
        <v>250</v>
      </c>
      <c r="X255">
        <f t="shared" si="48"/>
        <v>5.208333333333333</v>
      </c>
      <c r="Y255">
        <v>0</v>
      </c>
      <c r="Z255">
        <f t="shared" si="55"/>
        <v>-9.8097112531868552E-9</v>
      </c>
    </row>
    <row r="256" spans="5:26" x14ac:dyDescent="0.4">
      <c r="E256">
        <v>14138.8035</v>
      </c>
      <c r="F256">
        <f t="shared" si="42"/>
        <v>1.8507650502562356</v>
      </c>
      <c r="G256">
        <f t="shared" si="43"/>
        <v>0.77088429609426423</v>
      </c>
      <c r="H256">
        <f t="shared" si="44"/>
        <v>-2.2549864910835371</v>
      </c>
      <c r="I256">
        <f t="shared" si="45"/>
        <v>0.11317369080031263</v>
      </c>
      <c r="J256">
        <f t="shared" si="46"/>
        <v>3.2539752015600477E-2</v>
      </c>
      <c r="K256">
        <f t="shared" si="49"/>
        <v>4.9413831679667571E-2</v>
      </c>
      <c r="L256">
        <f t="shared" si="50"/>
        <v>-26.123029369159291</v>
      </c>
      <c r="M256">
        <f t="shared" si="51"/>
        <v>-1.5213623638083591</v>
      </c>
      <c r="N256">
        <f t="shared" si="52"/>
        <v>-87.167642556265477</v>
      </c>
      <c r="O256">
        <f t="shared" si="53"/>
        <v>0</v>
      </c>
      <c r="P256">
        <f t="shared" si="47"/>
        <v>-87.167642556265477</v>
      </c>
      <c r="Q256">
        <f t="shared" si="54"/>
        <v>1.0974134265390356E-3</v>
      </c>
      <c r="W256">
        <v>251</v>
      </c>
      <c r="X256">
        <f t="shared" si="48"/>
        <v>5.229166666666667</v>
      </c>
      <c r="Y256">
        <v>0</v>
      </c>
      <c r="Z256">
        <f t="shared" si="55"/>
        <v>-8.3763789352432195E-9</v>
      </c>
    </row>
    <row r="257" spans="5:26" x14ac:dyDescent="0.4">
      <c r="E257">
        <v>14553.3878</v>
      </c>
      <c r="F257">
        <f t="shared" si="42"/>
        <v>1.9050340082218051</v>
      </c>
      <c r="G257">
        <f t="shared" si="43"/>
        <v>0.92202309455341502</v>
      </c>
      <c r="H257">
        <f t="shared" si="44"/>
        <v>-2.3022469477167053</v>
      </c>
      <c r="I257">
        <f t="shared" si="45"/>
        <v>0.10934336827530707</v>
      </c>
      <c r="J257">
        <f t="shared" si="46"/>
        <v>3.7971303973937887E-2</v>
      </c>
      <c r="K257">
        <f t="shared" si="49"/>
        <v>4.6672659658199646E-2</v>
      </c>
      <c r="L257">
        <f t="shared" si="50"/>
        <v>-26.618748999666476</v>
      </c>
      <c r="M257">
        <f t="shared" si="51"/>
        <v>-1.5241067057068152</v>
      </c>
      <c r="N257">
        <f t="shared" si="52"/>
        <v>-87.324881764587929</v>
      </c>
      <c r="O257">
        <f t="shared" si="53"/>
        <v>0</v>
      </c>
      <c r="P257">
        <f t="shared" si="47"/>
        <v>-87.324881764587929</v>
      </c>
      <c r="Q257">
        <f t="shared" si="54"/>
        <v>1.0535265775222932E-3</v>
      </c>
      <c r="W257">
        <v>252</v>
      </c>
      <c r="X257">
        <f t="shared" si="48"/>
        <v>5.25</v>
      </c>
      <c r="Y257">
        <v>0</v>
      </c>
      <c r="Z257">
        <f t="shared" si="55"/>
        <v>-6.9841305935059673E-9</v>
      </c>
    </row>
    <row r="258" spans="5:26" x14ac:dyDescent="0.4">
      <c r="E258">
        <v>14980.1288</v>
      </c>
      <c r="F258">
        <f t="shared" si="42"/>
        <v>1.9608942744962035</v>
      </c>
      <c r="G258">
        <f t="shared" si="43"/>
        <v>1.084169820945774</v>
      </c>
      <c r="H258">
        <f t="shared" si="44"/>
        <v>-2.3387933175145292</v>
      </c>
      <c r="I258">
        <f t="shared" si="45"/>
        <v>0.10481027920699551</v>
      </c>
      <c r="J258">
        <f t="shared" si="46"/>
        <v>4.3094781429564466E-2</v>
      </c>
      <c r="K258">
        <f t="shared" si="49"/>
        <v>4.3960484992867185E-2</v>
      </c>
      <c r="L258">
        <f t="shared" si="50"/>
        <v>-27.138750497598743</v>
      </c>
      <c r="M258">
        <f t="shared" si="51"/>
        <v>-1.526821670357422</v>
      </c>
      <c r="N258">
        <f t="shared" si="52"/>
        <v>-87.480437780594912</v>
      </c>
      <c r="O258">
        <f t="shared" si="53"/>
        <v>0</v>
      </c>
      <c r="P258">
        <f t="shared" si="47"/>
        <v>-87.480437780594912</v>
      </c>
      <c r="Q258">
        <f t="shared" si="54"/>
        <v>1.0125580726104168E-3</v>
      </c>
      <c r="W258">
        <v>253</v>
      </c>
      <c r="X258">
        <f t="shared" si="48"/>
        <v>5.270833333333333</v>
      </c>
      <c r="Y258">
        <v>0</v>
      </c>
      <c r="Z258">
        <f t="shared" si="55"/>
        <v>-5.6502945482963584E-9</v>
      </c>
    </row>
    <row r="259" spans="5:26" x14ac:dyDescent="0.4">
      <c r="E259">
        <v>15419.382900000001</v>
      </c>
      <c r="F259">
        <f t="shared" si="42"/>
        <v>2.0183925017303368</v>
      </c>
      <c r="G259">
        <f t="shared" si="43"/>
        <v>1.2568745405538726</v>
      </c>
      <c r="H259">
        <f t="shared" si="44"/>
        <v>-2.3627572373275236</v>
      </c>
      <c r="I259">
        <f t="shared" si="45"/>
        <v>9.9577837755582418E-2</v>
      </c>
      <c r="J259">
        <f t="shared" si="46"/>
        <v>4.7806698504571664E-2</v>
      </c>
      <c r="K259">
        <f t="shared" si="49"/>
        <v>4.1273738328042292E-2</v>
      </c>
      <c r="L259">
        <f t="shared" si="50"/>
        <v>-27.686523870955174</v>
      </c>
      <c r="M259">
        <f t="shared" si="51"/>
        <v>-1.5295108610246142</v>
      </c>
      <c r="N259">
        <f t="shared" si="52"/>
        <v>-87.634517056130989</v>
      </c>
      <c r="O259">
        <f t="shared" si="53"/>
        <v>0</v>
      </c>
      <c r="P259">
        <f t="shared" si="47"/>
        <v>-87.634517056130989</v>
      </c>
      <c r="Q259">
        <f t="shared" si="54"/>
        <v>9.7437448529271234E-4</v>
      </c>
      <c r="W259">
        <v>254</v>
      </c>
      <c r="X259">
        <f t="shared" si="48"/>
        <v>5.291666666666667</v>
      </c>
      <c r="Y259">
        <v>0</v>
      </c>
      <c r="Z259">
        <f t="shared" si="55"/>
        <v>-4.3891376694174193E-9</v>
      </c>
    </row>
    <row r="260" spans="5:26" x14ac:dyDescent="0.4">
      <c r="E260">
        <v>15871.516900000001</v>
      </c>
      <c r="F260">
        <f t="shared" si="42"/>
        <v>2.0775767039319271</v>
      </c>
      <c r="G260">
        <f t="shared" si="43"/>
        <v>1.4394189303860008</v>
      </c>
      <c r="H260">
        <f t="shared" si="44"/>
        <v>-2.3721782276735079</v>
      </c>
      <c r="I260">
        <f t="shared" si="45"/>
        <v>9.3664149711828265E-2</v>
      </c>
      <c r="J260">
        <f t="shared" si="46"/>
        <v>5.1996651857420625E-2</v>
      </c>
      <c r="K260">
        <f t="shared" si="49"/>
        <v>3.8608730327931794E-2</v>
      </c>
      <c r="L260">
        <f t="shared" si="50"/>
        <v>-28.26628960369602</v>
      </c>
      <c r="M260">
        <f t="shared" si="51"/>
        <v>-1.5321779981124102</v>
      </c>
      <c r="N260">
        <f t="shared" si="52"/>
        <v>-87.787332754644524</v>
      </c>
      <c r="O260">
        <f t="shared" si="53"/>
        <v>0</v>
      </c>
      <c r="P260">
        <f t="shared" si="47"/>
        <v>-87.787332754644524</v>
      </c>
      <c r="Q260">
        <f t="shared" si="54"/>
        <v>9.3885452415984469E-4</v>
      </c>
      <c r="W260">
        <v>255</v>
      </c>
      <c r="X260">
        <f t="shared" si="48"/>
        <v>5.3125</v>
      </c>
      <c r="Y260">
        <v>0</v>
      </c>
      <c r="Z260">
        <f t="shared" si="55"/>
        <v>-3.2120113395141056E-9</v>
      </c>
    </row>
    <row r="261" spans="5:26" x14ac:dyDescent="0.4">
      <c r="E261">
        <v>16336.9087</v>
      </c>
      <c r="F261">
        <f t="shared" ref="F261:F268" si="56">2*PI()*E261/$B$7</f>
        <v>2.1384963480952988</v>
      </c>
      <c r="G261">
        <f t="shared" ref="G261:G268" si="57">1+SUM(a1_*COS(F261),a2_*COS(2*F261))</f>
        <v>1.6307781571259699</v>
      </c>
      <c r="H261">
        <f t="shared" ref="H261:H268" si="58">SUM(a1_*SIN(F261),a2_*SIN(2*F261))</f>
        <v>-2.3650327890679765</v>
      </c>
      <c r="I261">
        <f t="shared" ref="I261:I268" si="59">SUM(b0_,b1_*COS(F261),b2_*COS(2*F261))</f>
        <v>8.710439322741953E-2</v>
      </c>
      <c r="J261">
        <f t="shared" ref="J261:J268" si="60">SUM(b1_*SIN(F261),b2_*SIN(2*F261))</f>
        <v>5.5548946991705657E-2</v>
      </c>
      <c r="K261">
        <f t="shared" si="49"/>
        <v>3.5961624569045975E-2</v>
      </c>
      <c r="L261">
        <f t="shared" si="50"/>
        <v>-28.883213944206958</v>
      </c>
      <c r="M261">
        <f t="shared" si="51"/>
        <v>-1.5348269465523123</v>
      </c>
      <c r="N261">
        <f t="shared" si="52"/>
        <v>-87.939106320398679</v>
      </c>
      <c r="O261">
        <f t="shared" si="53"/>
        <v>0</v>
      </c>
      <c r="P261">
        <f t="shared" ref="P261:P268" si="61">N261+O261</f>
        <v>-87.939106320398679</v>
      </c>
      <c r="Q261">
        <f t="shared" si="54"/>
        <v>9.0588884077026437E-4</v>
      </c>
      <c r="W261">
        <v>256</v>
      </c>
      <c r="X261">
        <f t="shared" ref="X261:X268" si="62">W261/Fs*1000</f>
        <v>5.333333333333333</v>
      </c>
      <c r="Y261">
        <v>0</v>
      </c>
      <c r="Z261">
        <f t="shared" si="55"/>
        <v>-2.1275263612240638E-9</v>
      </c>
    </row>
    <row r="262" spans="5:26" x14ac:dyDescent="0.4">
      <c r="E262">
        <v>16815.946899999999</v>
      </c>
      <c r="F262">
        <f t="shared" si="56"/>
        <v>2.2012023018415019</v>
      </c>
      <c r="G262">
        <f t="shared" si="57"/>
        <v>1.8295826637715684</v>
      </c>
      <c r="H262">
        <f t="shared" si="58"/>
        <v>-2.3392726573571108</v>
      </c>
      <c r="I262">
        <f t="shared" si="59"/>
        <v>7.9953202645496296E-2</v>
      </c>
      <c r="J262">
        <f t="shared" si="60"/>
        <v>5.8344786902866319E-2</v>
      </c>
      <c r="K262">
        <f t="shared" ref="K262:K268" si="63">SQRT((I262^2+J262^2)/(G262^2+H262^2))</f>
        <v>3.3328413239763259E-2</v>
      </c>
      <c r="L262">
        <f t="shared" ref="L262:L268" si="64">20*LOG10(K262)</f>
        <v>-29.543707250713268</v>
      </c>
      <c r="M262">
        <f t="shared" ref="M262:M268" si="65">ATAN2(J262,I262)-ATAN2(H262,G262)</f>
        <v>-1.5374617403624256</v>
      </c>
      <c r="N262">
        <f t="shared" ref="N262:N268" si="66">DEGREES(M262)</f>
        <v>-88.090068885605362</v>
      </c>
      <c r="O262">
        <f t="shared" si="53"/>
        <v>0</v>
      </c>
      <c r="P262">
        <f t="shared" si="61"/>
        <v>-88.090068885605362</v>
      </c>
      <c r="Q262">
        <f t="shared" si="54"/>
        <v>8.7537999872964979E-4</v>
      </c>
      <c r="W262">
        <v>257</v>
      </c>
      <c r="X262">
        <f t="shared" si="62"/>
        <v>5.354166666666667</v>
      </c>
      <c r="Y262">
        <v>0</v>
      </c>
      <c r="Z262">
        <f t="shared" si="55"/>
        <v>-1.1417504522876224E-9</v>
      </c>
    </row>
    <row r="263" spans="5:26" x14ac:dyDescent="0.4">
      <c r="E263">
        <v>17309.031599999998</v>
      </c>
      <c r="F263">
        <f t="shared" si="56"/>
        <v>2.2657469381380659</v>
      </c>
      <c r="G263">
        <f t="shared" si="57"/>
        <v>2.0340824166253855</v>
      </c>
      <c r="H263">
        <f t="shared" si="58"/>
        <v>-2.2928733385074196</v>
      </c>
      <c r="I263">
        <f t="shared" si="59"/>
        <v>7.2286920872471377E-2</v>
      </c>
      <c r="J263">
        <f t="shared" si="60"/>
        <v>6.0265113449457355E-2</v>
      </c>
      <c r="K263">
        <f t="shared" si="63"/>
        <v>3.0704881428991051E-2</v>
      </c>
      <c r="L263">
        <f t="shared" si="64"/>
        <v>-30.255851507296789</v>
      </c>
      <c r="M263">
        <f t="shared" si="65"/>
        <v>-1.5400866186099662</v>
      </c>
      <c r="N263">
        <f t="shared" si="66"/>
        <v>-88.240463330925124</v>
      </c>
      <c r="O263">
        <f t="shared" ref="O263:O268" si="67">IF((N263-N262)&gt;180,O262-360,IF((N263-N262)&lt;(-180),O262+360,O262))</f>
        <v>0</v>
      </c>
      <c r="P263">
        <f t="shared" si="61"/>
        <v>-88.240463330925124</v>
      </c>
      <c r="Q263">
        <f t="shared" ref="Q263:Q268" si="68">-(P263-P262)/((E263-E262)*360)*1000</f>
        <v>8.4724256929985878E-4</v>
      </c>
      <c r="W263">
        <v>258</v>
      </c>
      <c r="X263">
        <f t="shared" si="62"/>
        <v>5.375</v>
      </c>
      <c r="Y263">
        <v>0</v>
      </c>
      <c r="Z263">
        <f t="shared" ref="Z263:Z268" si="69" xml:space="preserve"> b0_*Y263 + b1_*Y262 + b2_*Y261 - a1_*Z262 - a2_*Z261</f>
        <v>-2.5842238875442742E-10</v>
      </c>
    </row>
    <row r="264" spans="5:26" x14ac:dyDescent="0.4">
      <c r="E264">
        <v>17816.574799999999</v>
      </c>
      <c r="F264">
        <f t="shared" si="56"/>
        <v>2.3321841876588763</v>
      </c>
      <c r="G264">
        <f t="shared" si="57"/>
        <v>2.2421150137004719</v>
      </c>
      <c r="H264">
        <f t="shared" si="58"/>
        <v>-2.223893774390715</v>
      </c>
      <c r="I264">
        <f t="shared" si="59"/>
        <v>6.4205608345197979E-2</v>
      </c>
      <c r="J264">
        <f t="shared" si="60"/>
        <v>6.119414364237126E-2</v>
      </c>
      <c r="K264">
        <f t="shared" si="63"/>
        <v>2.8086568737155999E-2</v>
      </c>
      <c r="L264">
        <f t="shared" si="64"/>
        <v>-31.030026283637369</v>
      </c>
      <c r="M264">
        <f t="shared" si="65"/>
        <v>-1.5427060640396317</v>
      </c>
      <c r="N264">
        <f t="shared" si="66"/>
        <v>-88.390546498709796</v>
      </c>
      <c r="O264">
        <f t="shared" si="67"/>
        <v>0</v>
      </c>
      <c r="P264">
        <f t="shared" si="61"/>
        <v>-88.390546498709796</v>
      </c>
      <c r="Q264">
        <f t="shared" si="68"/>
        <v>8.2140335697681547E-4</v>
      </c>
      <c r="W264">
        <v>259</v>
      </c>
      <c r="X264">
        <f t="shared" si="62"/>
        <v>5.395833333333333</v>
      </c>
      <c r="Y264">
        <v>0</v>
      </c>
      <c r="Z264">
        <f t="shared" si="69"/>
        <v>5.2082268316930541E-10</v>
      </c>
    </row>
    <row r="265" spans="5:26" x14ac:dyDescent="0.4">
      <c r="E265">
        <v>18339.000400000001</v>
      </c>
      <c r="F265">
        <f t="shared" si="56"/>
        <v>2.4005695387841781</v>
      </c>
      <c r="G265">
        <f t="shared" si="57"/>
        <v>2.4510801518913201</v>
      </c>
      <c r="H265">
        <f t="shared" si="58"/>
        <v>-2.130547919885839</v>
      </c>
      <c r="I265">
        <f t="shared" si="59"/>
        <v>5.5834648618980944E-2</v>
      </c>
      <c r="J265">
        <f t="shared" si="60"/>
        <v>6.102364760309411E-2</v>
      </c>
      <c r="K265">
        <f t="shared" si="63"/>
        <v>2.5468726537915518E-2</v>
      </c>
      <c r="L265">
        <f t="shared" si="64"/>
        <v>-31.879855393136562</v>
      </c>
      <c r="M265">
        <f t="shared" si="65"/>
        <v>-1.545324846045784</v>
      </c>
      <c r="N265">
        <f t="shared" si="66"/>
        <v>-88.54059165512713</v>
      </c>
      <c r="O265">
        <f t="shared" si="67"/>
        <v>0</v>
      </c>
      <c r="P265">
        <f t="shared" si="61"/>
        <v>-88.54059165512713</v>
      </c>
      <c r="Q265">
        <f t="shared" si="68"/>
        <v>7.978018327571639E-4</v>
      </c>
      <c r="W265">
        <v>260</v>
      </c>
      <c r="X265">
        <f t="shared" si="62"/>
        <v>5.416666666666667</v>
      </c>
      <c r="Y265">
        <v>0</v>
      </c>
      <c r="Z265">
        <f t="shared" si="69"/>
        <v>1.1962217540846881E-9</v>
      </c>
    </row>
    <row r="266" spans="5:26" x14ac:dyDescent="0.4">
      <c r="E266">
        <v>18876.744900000002</v>
      </c>
      <c r="F266">
        <f t="shared" si="56"/>
        <v>2.4709601292303582</v>
      </c>
      <c r="G266">
        <f t="shared" si="57"/>
        <v>2.6579238983736508</v>
      </c>
      <c r="H266">
        <f t="shared" si="58"/>
        <v>-2.0112883646654591</v>
      </c>
      <c r="I266">
        <f t="shared" si="59"/>
        <v>4.7325739144261324E-2</v>
      </c>
      <c r="J266">
        <f t="shared" si="60"/>
        <v>5.9657985577316094E-2</v>
      </c>
      <c r="K266">
        <f t="shared" si="63"/>
        <v>2.2846263810742631E-2</v>
      </c>
      <c r="L266">
        <f t="shared" si="64"/>
        <v>-32.823696252405995</v>
      </c>
      <c r="M266">
        <f t="shared" si="65"/>
        <v>-1.547948075075896</v>
      </c>
      <c r="N266">
        <f t="shared" si="66"/>
        <v>-88.690891607248744</v>
      </c>
      <c r="O266">
        <f t="shared" si="67"/>
        <v>0</v>
      </c>
      <c r="P266">
        <f t="shared" si="61"/>
        <v>-88.690891607248744</v>
      </c>
      <c r="Q266">
        <f t="shared" si="68"/>
        <v>7.7639077109014167E-4</v>
      </c>
      <c r="W266">
        <v>261</v>
      </c>
      <c r="X266">
        <f t="shared" si="62"/>
        <v>5.4375</v>
      </c>
      <c r="Y266">
        <v>0</v>
      </c>
      <c r="Z266">
        <f t="shared" si="69"/>
        <v>1.7696507527992007E-9</v>
      </c>
    </row>
    <row r="267" spans="5:26" x14ac:dyDescent="0.4">
      <c r="E267">
        <v>19430.257300000001</v>
      </c>
      <c r="F267">
        <f t="shared" si="56"/>
        <v>2.5434147329599774</v>
      </c>
      <c r="G267">
        <f t="shared" si="57"/>
        <v>2.8591356288344913</v>
      </c>
      <c r="H267">
        <f t="shared" si="58"/>
        <v>-1.8649019404366296</v>
      </c>
      <c r="I267">
        <f t="shared" si="59"/>
        <v>3.8857066221530512E-2</v>
      </c>
      <c r="J267">
        <f t="shared" si="60"/>
        <v>5.7019879646243513E-2</v>
      </c>
      <c r="K267">
        <f t="shared" si="63"/>
        <v>2.0213687486531694E-2</v>
      </c>
      <c r="L267">
        <f t="shared" si="64"/>
        <v>-33.88708905975723</v>
      </c>
      <c r="M267">
        <f t="shared" si="65"/>
        <v>-1.5505812625261246</v>
      </c>
      <c r="N267">
        <f t="shared" si="66"/>
        <v>-88.841762134813649</v>
      </c>
      <c r="O267">
        <f t="shared" si="67"/>
        <v>0</v>
      </c>
      <c r="P267">
        <f t="shared" si="61"/>
        <v>-88.841762134813649</v>
      </c>
      <c r="Q267">
        <f t="shared" si="68"/>
        <v>7.5713714596349223E-4</v>
      </c>
      <c r="W267">
        <v>262</v>
      </c>
      <c r="X267">
        <f t="shared" si="62"/>
        <v>5.458333333333333</v>
      </c>
      <c r="Y267">
        <v>0</v>
      </c>
      <c r="Z267">
        <f t="shared" si="69"/>
        <v>2.2443935967835585E-9</v>
      </c>
    </row>
    <row r="268" spans="5:26" x14ac:dyDescent="0.4">
      <c r="E268">
        <v>20000</v>
      </c>
      <c r="F268">
        <f t="shared" si="56"/>
        <v>2.6179938779914944</v>
      </c>
      <c r="G268">
        <f t="shared" si="57"/>
        <v>3.0507622320954528</v>
      </c>
      <c r="H268">
        <f t="shared" si="58"/>
        <v>-1.6906159357005734</v>
      </c>
      <c r="I268">
        <f t="shared" si="59"/>
        <v>3.0632383844115194E-2</v>
      </c>
      <c r="J268">
        <f t="shared" si="60"/>
        <v>5.3056845174959559E-2</v>
      </c>
      <c r="K268">
        <f t="shared" si="63"/>
        <v>1.7565026138277096E-2</v>
      </c>
      <c r="L268">
        <f t="shared" si="64"/>
        <v>-35.107023992074964</v>
      </c>
      <c r="M268">
        <f t="shared" si="65"/>
        <v>-1.5532303973078556</v>
      </c>
      <c r="N268">
        <f t="shared" si="66"/>
        <v>-88.993546377168144</v>
      </c>
      <c r="O268">
        <f t="shared" si="67"/>
        <v>0</v>
      </c>
      <c r="P268">
        <f t="shared" si="61"/>
        <v>-88.993546377168144</v>
      </c>
      <c r="Q268">
        <f t="shared" si="68"/>
        <v>7.40023339358544E-4</v>
      </c>
      <c r="W268">
        <v>263</v>
      </c>
      <c r="X268">
        <f t="shared" si="62"/>
        <v>5.479166666666667</v>
      </c>
      <c r="Y268">
        <v>0</v>
      </c>
      <c r="Z268">
        <f t="shared" si="69"/>
        <v>2.6249169256265971E-9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741A-3F83-4154-956C-3AB80FFA7576}">
  <dimension ref="A2:Z268"/>
  <sheetViews>
    <sheetView workbookViewId="0"/>
  </sheetViews>
  <sheetFormatPr defaultRowHeight="14.6" x14ac:dyDescent="0.4"/>
  <cols>
    <col min="1" max="1" width="15.15234375" customWidth="1"/>
    <col min="5" max="5" width="9.23046875" customWidth="1"/>
    <col min="6" max="9" width="0" hidden="1" customWidth="1"/>
    <col min="10" max="10" width="9.53515625" hidden="1" customWidth="1"/>
    <col min="11" max="11" width="0" hidden="1" customWidth="1"/>
    <col min="12" max="12" width="14" customWidth="1"/>
    <col min="13" max="13" width="10.4609375" hidden="1" customWidth="1"/>
    <col min="14" max="15" width="11.07421875" hidden="1" customWidth="1"/>
    <col min="16" max="16" width="11.07421875" customWidth="1"/>
    <col min="23" max="23" width="0" hidden="1" customWidth="1"/>
    <col min="25" max="25" width="0" hidden="1" customWidth="1"/>
  </cols>
  <sheetData>
    <row r="2" spans="1:26" ht="15" thickBot="1" x14ac:dyDescent="0.45">
      <c r="A2" t="s">
        <v>40</v>
      </c>
    </row>
    <row r="3" spans="1:26" ht="15" thickBot="1" x14ac:dyDescent="0.45">
      <c r="A3" s="2" t="s">
        <v>0</v>
      </c>
      <c r="B3" s="3"/>
      <c r="E3" s="1" t="s">
        <v>10</v>
      </c>
      <c r="G3" t="s">
        <v>26</v>
      </c>
      <c r="X3" s="1" t="s">
        <v>41</v>
      </c>
    </row>
    <row r="4" spans="1:26" x14ac:dyDescent="0.4">
      <c r="A4" s="6" t="s">
        <v>1</v>
      </c>
      <c r="B4" s="3">
        <v>1000</v>
      </c>
      <c r="E4" t="s">
        <v>11</v>
      </c>
      <c r="F4" t="s">
        <v>12</v>
      </c>
      <c r="G4" t="s">
        <v>20</v>
      </c>
      <c r="H4" t="s">
        <v>21</v>
      </c>
      <c r="I4" t="s">
        <v>22</v>
      </c>
      <c r="J4" t="s">
        <v>23</v>
      </c>
      <c r="K4" t="s">
        <v>19</v>
      </c>
      <c r="L4" t="s">
        <v>13</v>
      </c>
      <c r="M4" t="s">
        <v>17</v>
      </c>
      <c r="N4" t="s">
        <v>18</v>
      </c>
      <c r="O4" t="s">
        <v>32</v>
      </c>
      <c r="P4" t="s">
        <v>24</v>
      </c>
      <c r="Q4" t="s">
        <v>25</v>
      </c>
      <c r="W4" t="s">
        <v>42</v>
      </c>
      <c r="X4" t="s">
        <v>43</v>
      </c>
      <c r="Y4" t="s">
        <v>44</v>
      </c>
      <c r="Z4" t="s">
        <v>45</v>
      </c>
    </row>
    <row r="5" spans="1:26" ht="15" thickBot="1" x14ac:dyDescent="0.45">
      <c r="A5" s="4" t="s">
        <v>2</v>
      </c>
      <c r="B5" s="5">
        <v>1</v>
      </c>
      <c r="E5">
        <v>10</v>
      </c>
      <c r="F5">
        <f t="shared" ref="F5:F68" si="0">2*PI()*E5/$B$7</f>
        <v>1.308996938995747E-3</v>
      </c>
      <c r="G5">
        <f t="shared" ref="G5:G68" si="1">1+SUM(a1_*COS(F5),a2_*COS(2*F5))</f>
        <v>1.6060607785589154E-2</v>
      </c>
      <c r="H5">
        <f t="shared" ref="H5:H68" si="2">SUM(a1_*SIN(F5),a2_*SIN(2*F5))</f>
        <v>-1.3936757991548157E-4</v>
      </c>
      <c r="I5">
        <f t="shared" ref="I5:I68" si="3">SUM(b0_,b1_*COS(F5),b2_*COS(2*F5))</f>
        <v>2.0995092897546641E-7</v>
      </c>
      <c r="J5">
        <f t="shared" ref="J5:J68" si="4">SUM(b1_*SIN(F5),b2_*SIN(2*F5))</f>
        <v>-1.6039060352756752E-4</v>
      </c>
      <c r="K5">
        <f>SQRT((I5^2+J5^2)/(G5^2+H5^2))</f>
        <v>9.9862162532779949E-3</v>
      </c>
      <c r="L5">
        <f>20*LOG10(K5)</f>
        <v>-40.011980669106222</v>
      </c>
      <c r="M5">
        <f>ATAN2(J5,I5)-ATAN2(H5,G5)</f>
        <v>1.5608099445557462</v>
      </c>
      <c r="N5">
        <f>DEGREES(M5)</f>
        <v>89.427822445092275</v>
      </c>
      <c r="O5">
        <v>0</v>
      </c>
      <c r="P5">
        <f t="shared" ref="P5:P68" si="5">N5+O5</f>
        <v>89.427822445092275</v>
      </c>
      <c r="W5">
        <v>0</v>
      </c>
      <c r="X5">
        <f t="shared" ref="X5:X68" si="6">W5/Fs*1000</f>
        <v>0</v>
      </c>
      <c r="Y5">
        <v>1</v>
      </c>
      <c r="Z5">
        <f xml:space="preserve"> b0_*Y5</f>
        <v>6.1264767688230401E-2</v>
      </c>
    </row>
    <row r="6" spans="1:26" ht="15" thickBot="1" x14ac:dyDescent="0.45">
      <c r="E6">
        <v>10.293200000000001</v>
      </c>
      <c r="F6">
        <f t="shared" si="0"/>
        <v>1.3473767292471023E-3</v>
      </c>
      <c r="G6">
        <f t="shared" si="1"/>
        <v>1.6060523753962164E-2</v>
      </c>
      <c r="H6">
        <f t="shared" si="2"/>
        <v>-1.4345395545602461E-4</v>
      </c>
      <c r="I6">
        <f t="shared" si="3"/>
        <v>2.2244293081119526E-7</v>
      </c>
      <c r="J6">
        <f t="shared" si="4"/>
        <v>-1.6509324480203547E-4</v>
      </c>
      <c r="K6">
        <f t="shared" ref="K6:K69" si="7">SQRT((I6^2+J6^2)/(G6^2+H6^2))</f>
        <v>1.0279042690680909E-2</v>
      </c>
      <c r="L6">
        <f t="shared" ref="L6:L69" si="8">20*LOG10(K6)</f>
        <v>-39.760946604702397</v>
      </c>
      <c r="M6">
        <f t="shared" ref="M6:M69" si="9">ATAN2(J6,I6)-ATAN2(H6,G6)</f>
        <v>1.5605171030838645</v>
      </c>
      <c r="N6">
        <f t="shared" ref="N6:N69" si="10">DEGREES(M6)</f>
        <v>89.411043864687059</v>
      </c>
      <c r="O6">
        <f>IF((N6-N5)&gt;180,O5-360,IF((N6-N5)&lt;(-180),O5+360,O5))</f>
        <v>0</v>
      </c>
      <c r="P6">
        <f t="shared" si="5"/>
        <v>89.411043864687059</v>
      </c>
      <c r="Q6">
        <f>-(P6-P5)/((E6-E5)*360)*1000</f>
        <v>0.15896032671304963</v>
      </c>
      <c r="W6">
        <v>1</v>
      </c>
      <c r="X6">
        <f t="shared" si="6"/>
        <v>2.0833333333333332E-2</v>
      </c>
      <c r="Y6">
        <v>0</v>
      </c>
      <c r="Z6">
        <f xml:space="preserve"> b0_*Y6 + b1_*Y5 - a1_*Z5</f>
        <v>0.11403875592716992</v>
      </c>
    </row>
    <row r="7" spans="1:26" ht="15" thickBot="1" x14ac:dyDescent="0.45">
      <c r="A7" s="9" t="s">
        <v>3</v>
      </c>
      <c r="B7" s="10">
        <v>48000</v>
      </c>
      <c r="E7">
        <v>10.595000000000001</v>
      </c>
      <c r="F7">
        <f t="shared" si="0"/>
        <v>1.3868822568659943E-3</v>
      </c>
      <c r="G7">
        <f t="shared" si="1"/>
        <v>1.6060434721482997E-2</v>
      </c>
      <c r="H7">
        <f t="shared" si="2"/>
        <v>-1.4766020127484443E-4</v>
      </c>
      <c r="I7">
        <f t="shared" si="3"/>
        <v>2.3567835180648977E-7</v>
      </c>
      <c r="J7">
        <f t="shared" si="4"/>
        <v>-1.6993382065017546E-4</v>
      </c>
      <c r="K7">
        <f t="shared" si="7"/>
        <v>1.0580460940042499E-2</v>
      </c>
      <c r="L7">
        <f t="shared" si="8"/>
        <v>-39.509908235135079</v>
      </c>
      <c r="M7">
        <f t="shared" si="9"/>
        <v>1.56021566843792</v>
      </c>
      <c r="N7">
        <f t="shared" si="10"/>
        <v>89.393772931675414</v>
      </c>
      <c r="O7">
        <f t="shared" ref="O7:O70" si="11">IF((N7-N6)&gt;180,O6-360,IF((N7-N6)&lt;(-180),O6+360,O6))</f>
        <v>0</v>
      </c>
      <c r="P7">
        <f t="shared" si="5"/>
        <v>89.393772931675414</v>
      </c>
      <c r="Q7">
        <f t="shared" ref="Q7:Q70" si="12">-(P7-P6)/((E7-E6)*360)*1000</f>
        <v>0.15896227276751274</v>
      </c>
      <c r="W7">
        <v>2</v>
      </c>
      <c r="X7">
        <f t="shared" si="6"/>
        <v>4.1666666666666664E-2</v>
      </c>
      <c r="Y7">
        <v>0</v>
      </c>
      <c r="Z7">
        <f t="shared" ref="Z7:Z70" si="13" xml:space="preserve"> b0_*Y7 + b1_*Y6 + b2_*Y5 - a1_*Z6 - a2_*Z5</f>
        <v>9.7249911430094982E-2</v>
      </c>
    </row>
    <row r="8" spans="1:26" ht="15" thickBot="1" x14ac:dyDescent="0.45">
      <c r="E8">
        <v>10.9057</v>
      </c>
      <c r="F8">
        <f t="shared" si="0"/>
        <v>1.4275527917605919E-3</v>
      </c>
      <c r="G8">
        <f t="shared" si="1"/>
        <v>1.6060340375805726E-2</v>
      </c>
      <c r="H8">
        <f t="shared" si="2"/>
        <v>-1.5199049980720199E-4</v>
      </c>
      <c r="I8">
        <f t="shared" si="3"/>
        <v>2.4970362495074783E-7</v>
      </c>
      <c r="J8">
        <f t="shared" si="4"/>
        <v>-1.7491714265632563E-4</v>
      </c>
      <c r="K8">
        <f t="shared" si="7"/>
        <v>1.0890770952336608E-2</v>
      </c>
      <c r="L8">
        <f t="shared" si="8"/>
        <v>-39.258827513251006</v>
      </c>
      <c r="M8">
        <f t="shared" si="9"/>
        <v>1.5599053405406853</v>
      </c>
      <c r="N8">
        <f t="shared" si="10"/>
        <v>89.3759924528987</v>
      </c>
      <c r="O8">
        <f t="shared" si="11"/>
        <v>0</v>
      </c>
      <c r="P8">
        <f t="shared" si="5"/>
        <v>89.3759924528987</v>
      </c>
      <c r="Q8">
        <f t="shared" si="12"/>
        <v>0.15896433480594419</v>
      </c>
      <c r="W8">
        <v>3</v>
      </c>
      <c r="X8">
        <f t="shared" si="6"/>
        <v>6.25E-2</v>
      </c>
      <c r="Y8">
        <v>0</v>
      </c>
      <c r="Z8">
        <f t="shared" si="13"/>
        <v>8.0956166217474229E-2</v>
      </c>
    </row>
    <row r="9" spans="1:26" ht="15" thickBot="1" x14ac:dyDescent="0.45">
      <c r="A9" s="9" t="s">
        <v>29</v>
      </c>
      <c r="B9" s="10">
        <v>0</v>
      </c>
      <c r="E9">
        <v>11.2255</v>
      </c>
      <c r="F9">
        <f t="shared" si="0"/>
        <v>1.4694145138696758E-3</v>
      </c>
      <c r="G9">
        <f t="shared" si="1"/>
        <v>1.6060240419196514E-2</v>
      </c>
      <c r="H9">
        <f t="shared" si="2"/>
        <v>-1.5644763989117834E-4</v>
      </c>
      <c r="I9">
        <f t="shared" si="3"/>
        <v>2.6456301091548617E-7</v>
      </c>
      <c r="J9">
        <f t="shared" si="4"/>
        <v>-1.800464184913194E-4</v>
      </c>
      <c r="K9">
        <f t="shared" si="7"/>
        <v>1.1210172836724555E-2</v>
      </c>
      <c r="L9">
        <f t="shared" si="8"/>
        <v>-39.007753829354606</v>
      </c>
      <c r="M9">
        <f t="shared" si="9"/>
        <v>1.5595859191516006</v>
      </c>
      <c r="N9">
        <f t="shared" si="10"/>
        <v>89.357690955417937</v>
      </c>
      <c r="O9">
        <f t="shared" si="11"/>
        <v>0</v>
      </c>
      <c r="P9">
        <f t="shared" si="5"/>
        <v>89.357690955417937</v>
      </c>
      <c r="Q9">
        <f t="shared" si="12"/>
        <v>0.15896651970644268</v>
      </c>
      <c r="W9">
        <v>4</v>
      </c>
      <c r="X9">
        <f t="shared" si="6"/>
        <v>8.3333333333333329E-2</v>
      </c>
      <c r="Y9">
        <v>0</v>
      </c>
      <c r="Z9">
        <f t="shared" si="13"/>
        <v>6.5358566466988025E-2</v>
      </c>
    </row>
    <row r="10" spans="1:26" ht="15" thickBot="1" x14ac:dyDescent="0.45">
      <c r="E10">
        <v>11.5547</v>
      </c>
      <c r="F10">
        <f t="shared" si="0"/>
        <v>1.5125066931014162E-3</v>
      </c>
      <c r="G10">
        <f t="shared" si="1"/>
        <v>1.6060134507144275E-2</v>
      </c>
      <c r="H10">
        <f t="shared" si="2"/>
        <v>-1.6103580422463255E-4</v>
      </c>
      <c r="I10">
        <f t="shared" si="3"/>
        <v>2.8030772447618091E-7</v>
      </c>
      <c r="J10">
        <f t="shared" si="4"/>
        <v>-1.8532645971454457E-4</v>
      </c>
      <c r="K10">
        <f t="shared" si="7"/>
        <v>1.1538966612157279E-2</v>
      </c>
      <c r="L10">
        <f t="shared" si="8"/>
        <v>-38.756661665431338</v>
      </c>
      <c r="M10">
        <f t="shared" si="9"/>
        <v>1.559257104102832</v>
      </c>
      <c r="N10">
        <f t="shared" si="10"/>
        <v>89.338851240883116</v>
      </c>
      <c r="O10">
        <f t="shared" si="11"/>
        <v>0</v>
      </c>
      <c r="P10">
        <f t="shared" si="5"/>
        <v>89.338851240883116</v>
      </c>
      <c r="Q10">
        <f t="shared" si="12"/>
        <v>0.15896883467345471</v>
      </c>
      <c r="W10">
        <v>5</v>
      </c>
      <c r="X10">
        <f t="shared" si="6"/>
        <v>0.10416666666666667</v>
      </c>
      <c r="Y10">
        <v>0</v>
      </c>
      <c r="Z10">
        <f t="shared" si="13"/>
        <v>5.0622342759177014E-2</v>
      </c>
    </row>
    <row r="11" spans="1:26" x14ac:dyDescent="0.4">
      <c r="A11" s="6" t="s">
        <v>14</v>
      </c>
      <c r="B11" s="3"/>
      <c r="E11">
        <v>11.8935</v>
      </c>
      <c r="F11">
        <f t="shared" si="0"/>
        <v>1.5568555093945916E-3</v>
      </c>
      <c r="G11">
        <f t="shared" si="1"/>
        <v>1.6060022310242283E-2</v>
      </c>
      <c r="H11">
        <f t="shared" si="2"/>
        <v>-1.6575778192090985E-4</v>
      </c>
      <c r="I11">
        <f t="shared" si="3"/>
        <v>2.9698673481570736E-7</v>
      </c>
      <c r="J11">
        <f t="shared" si="4"/>
        <v>-1.9076047397068E-4</v>
      </c>
      <c r="K11">
        <f t="shared" si="7"/>
        <v>1.1877352459052129E-2</v>
      </c>
      <c r="L11">
        <f t="shared" si="8"/>
        <v>-38.505607113973909</v>
      </c>
      <c r="M11">
        <f t="shared" si="9"/>
        <v>1.558918695058821</v>
      </c>
      <c r="N11">
        <f t="shared" si="10"/>
        <v>89.319461830912218</v>
      </c>
      <c r="O11">
        <f t="shared" si="11"/>
        <v>0</v>
      </c>
      <c r="P11">
        <f t="shared" si="5"/>
        <v>89.319461830912218</v>
      </c>
      <c r="Q11">
        <f t="shared" si="12"/>
        <v>0.15897128731223348</v>
      </c>
      <c r="W11">
        <v>6</v>
      </c>
      <c r="X11">
        <f t="shared" si="6"/>
        <v>0.125</v>
      </c>
      <c r="Y11">
        <v>0</v>
      </c>
      <c r="Z11">
        <f t="shared" si="13"/>
        <v>3.6878644609014473E-2</v>
      </c>
    </row>
    <row r="12" spans="1:26" x14ac:dyDescent="0.4">
      <c r="A12" s="7" t="s">
        <v>4</v>
      </c>
      <c r="B12" s="8">
        <v>1</v>
      </c>
      <c r="E12">
        <v>12.2422</v>
      </c>
      <c r="F12">
        <f t="shared" si="0"/>
        <v>1.6025002326573736E-3</v>
      </c>
      <c r="G12">
        <f t="shared" si="1"/>
        <v>1.605990344914765E-2</v>
      </c>
      <c r="H12">
        <f t="shared" si="2"/>
        <v>-1.7061775598368675E-4</v>
      </c>
      <c r="I12">
        <f t="shared" si="3"/>
        <v>3.1465643467176729E-7</v>
      </c>
      <c r="J12">
        <f t="shared" si="4"/>
        <v>-1.9635327279005671E-4</v>
      </c>
      <c r="K12">
        <f t="shared" si="7"/>
        <v>1.2225630475524463E-2</v>
      </c>
      <c r="L12">
        <f t="shared" si="8"/>
        <v>-38.254574701377827</v>
      </c>
      <c r="M12">
        <f t="shared" si="9"/>
        <v>1.5585703917461435</v>
      </c>
      <c r="N12">
        <f t="shared" si="10"/>
        <v>89.299505521105388</v>
      </c>
      <c r="O12">
        <f t="shared" si="11"/>
        <v>0</v>
      </c>
      <c r="P12">
        <f t="shared" si="5"/>
        <v>89.299505521105388</v>
      </c>
      <c r="Q12">
        <f t="shared" si="12"/>
        <v>0.15897388559753334</v>
      </c>
      <c r="W12">
        <v>7</v>
      </c>
      <c r="X12">
        <f t="shared" si="6"/>
        <v>0.14583333333333334</v>
      </c>
      <c r="Y12">
        <v>0</v>
      </c>
      <c r="Z12">
        <f t="shared" si="13"/>
        <v>2.4226609876890931E-2</v>
      </c>
    </row>
    <row r="13" spans="1:26" x14ac:dyDescent="0.4">
      <c r="A13" s="7" t="s">
        <v>5</v>
      </c>
      <c r="B13" s="8">
        <f>B22/a0_raw</f>
        <v>-1.8614084445321082</v>
      </c>
      <c r="E13">
        <v>12.6012</v>
      </c>
      <c r="F13">
        <f t="shared" si="0"/>
        <v>1.649493222767321E-3</v>
      </c>
      <c r="G13">
        <f t="shared" si="1"/>
        <v>1.6059777488965477E-2</v>
      </c>
      <c r="H13">
        <f t="shared" si="2"/>
        <v>-1.7562130334357676E-4</v>
      </c>
      <c r="I13">
        <f t="shared" si="3"/>
        <v>3.333814750788866E-7</v>
      </c>
      <c r="J13">
        <f t="shared" si="4"/>
        <v>-2.0211127158517863E-4</v>
      </c>
      <c r="K13">
        <f t="shared" si="7"/>
        <v>1.2584200686864649E-2</v>
      </c>
      <c r="L13">
        <f t="shared" si="8"/>
        <v>-38.003487288142097</v>
      </c>
      <c r="M13">
        <f t="shared" si="9"/>
        <v>1.5582117939409557</v>
      </c>
      <c r="N13">
        <f t="shared" si="10"/>
        <v>89.27895938032546</v>
      </c>
      <c r="O13">
        <f t="shared" si="11"/>
        <v>0</v>
      </c>
      <c r="P13">
        <f t="shared" si="5"/>
        <v>89.27895938032546</v>
      </c>
      <c r="Q13">
        <f t="shared" si="12"/>
        <v>0.15897663865620296</v>
      </c>
      <c r="W13">
        <v>8</v>
      </c>
      <c r="X13">
        <f t="shared" si="6"/>
        <v>0.16666666666666666</v>
      </c>
      <c r="Y13">
        <v>0</v>
      </c>
      <c r="Z13">
        <f t="shared" si="13"/>
        <v>1.2735694787471455E-2</v>
      </c>
    </row>
    <row r="14" spans="1:26" x14ac:dyDescent="0.4">
      <c r="A14" s="7" t="s">
        <v>6</v>
      </c>
      <c r="B14" s="8">
        <f>B23/a0_raw</f>
        <v>0.87747046462353917</v>
      </c>
      <c r="E14">
        <v>12.970700000000001</v>
      </c>
      <c r="F14">
        <f t="shared" si="0"/>
        <v>1.6978606596632138E-3</v>
      </c>
      <c r="G14">
        <f t="shared" si="1"/>
        <v>1.6059644043089683E-2</v>
      </c>
      <c r="H14">
        <f t="shared" si="2"/>
        <v>-1.8077121363849766E-4</v>
      </c>
      <c r="I14">
        <f t="shared" si="3"/>
        <v>3.5321932853604743E-7</v>
      </c>
      <c r="J14">
        <f t="shared" si="4"/>
        <v>-2.0803767795088307E-4</v>
      </c>
      <c r="K14">
        <f t="shared" si="7"/>
        <v>1.2953263409276909E-2</v>
      </c>
      <c r="L14">
        <f t="shared" si="8"/>
        <v>-37.752416056993148</v>
      </c>
      <c r="M14">
        <f t="shared" si="9"/>
        <v>1.5578427011266449</v>
      </c>
      <c r="N14">
        <f t="shared" si="10"/>
        <v>89.257811919816845</v>
      </c>
      <c r="O14">
        <f t="shared" si="11"/>
        <v>0</v>
      </c>
      <c r="P14">
        <f t="shared" si="5"/>
        <v>89.257811919816845</v>
      </c>
      <c r="Q14">
        <f t="shared" si="12"/>
        <v>0.15897955577067543</v>
      </c>
      <c r="W14">
        <v>9</v>
      </c>
      <c r="X14">
        <f t="shared" si="6"/>
        <v>0.1875</v>
      </c>
      <c r="Y14">
        <v>0</v>
      </c>
      <c r="Z14">
        <f t="shared" si="13"/>
        <v>2.4481951994542103E-3</v>
      </c>
    </row>
    <row r="15" spans="1:26" x14ac:dyDescent="0.4">
      <c r="A15" s="7"/>
      <c r="B15" s="8"/>
      <c r="E15">
        <v>13.351000000000001</v>
      </c>
      <c r="F15">
        <f t="shared" si="0"/>
        <v>1.7476418132532222E-3</v>
      </c>
      <c r="G15">
        <f t="shared" si="1"/>
        <v>1.6059502669629855E-2</v>
      </c>
      <c r="H15">
        <f t="shared" si="2"/>
        <v>-1.8607167045351898E-4</v>
      </c>
      <c r="I15">
        <f t="shared" si="3"/>
        <v>3.7423568613470515E-7</v>
      </c>
      <c r="J15">
        <f t="shared" si="4"/>
        <v>-2.1413730336225983E-4</v>
      </c>
      <c r="K15">
        <f t="shared" si="7"/>
        <v>1.3333118891370555E-2</v>
      </c>
      <c r="L15">
        <f t="shared" si="8"/>
        <v>-37.501364965399077</v>
      </c>
      <c r="M15">
        <f t="shared" si="9"/>
        <v>1.557462812829262</v>
      </c>
      <c r="N15">
        <f t="shared" si="10"/>
        <v>89.236045923690398</v>
      </c>
      <c r="O15">
        <f t="shared" si="11"/>
        <v>0</v>
      </c>
      <c r="P15">
        <f t="shared" si="5"/>
        <v>89.236045923690398</v>
      </c>
      <c r="Q15">
        <f t="shared" si="12"/>
        <v>0.15898264620363572</v>
      </c>
      <c r="W15">
        <v>10</v>
      </c>
      <c r="X15">
        <f t="shared" si="6"/>
        <v>0.20833333333333334</v>
      </c>
      <c r="Y15">
        <v>0</v>
      </c>
      <c r="Z15">
        <f t="shared" si="13"/>
        <v>-6.6181048043391271E-3</v>
      </c>
    </row>
    <row r="16" spans="1:26" x14ac:dyDescent="0.4">
      <c r="A16" s="7" t="s">
        <v>7</v>
      </c>
      <c r="B16" s="8">
        <f>(B25/a0_raw)*(10^(out_gain/20))</f>
        <v>6.1264767688230401E-2</v>
      </c>
      <c r="E16">
        <v>13.7425</v>
      </c>
      <c r="F16">
        <f t="shared" si="0"/>
        <v>1.7988890434149055E-3</v>
      </c>
      <c r="G16">
        <f t="shared" si="1"/>
        <v>1.6059352865285037E-2</v>
      </c>
      <c r="H16">
        <f t="shared" si="2"/>
        <v>-1.915282513650393E-4</v>
      </c>
      <c r="I16">
        <f t="shared" si="3"/>
        <v>3.9650536817065207E-7</v>
      </c>
      <c r="J16">
        <f t="shared" si="4"/>
        <v>-2.2041656317045425E-4</v>
      </c>
      <c r="K16">
        <f t="shared" si="7"/>
        <v>1.3724167325594852E-2</v>
      </c>
      <c r="L16">
        <f t="shared" si="8"/>
        <v>-37.250279912959179</v>
      </c>
      <c r="M16">
        <f t="shared" si="9"/>
        <v>1.5570717286019675</v>
      </c>
      <c r="N16">
        <f t="shared" si="10"/>
        <v>89.213638448032285</v>
      </c>
      <c r="O16">
        <f t="shared" si="11"/>
        <v>0</v>
      </c>
      <c r="P16">
        <f t="shared" si="5"/>
        <v>89.213638448032285</v>
      </c>
      <c r="Q16">
        <f t="shared" si="12"/>
        <v>0.15898592066207781</v>
      </c>
      <c r="W16">
        <v>11</v>
      </c>
      <c r="X16">
        <f t="shared" si="6"/>
        <v>0.22916666666666666</v>
      </c>
      <c r="Y16">
        <v>0</v>
      </c>
      <c r="Z16">
        <f t="shared" si="13"/>
        <v>-1.446721514874957E-2</v>
      </c>
    </row>
    <row r="17" spans="1:26" x14ac:dyDescent="0.4">
      <c r="A17" s="7" t="s">
        <v>8</v>
      </c>
      <c r="B17" s="8">
        <f>(B26/a0_raw)*(10^(out_gain/20))</f>
        <v>0</v>
      </c>
      <c r="E17">
        <v>14.1455</v>
      </c>
      <c r="F17">
        <f t="shared" si="0"/>
        <v>1.8516416200564342E-3</v>
      </c>
      <c r="G17">
        <f t="shared" si="1"/>
        <v>1.6059194138635879E-2</v>
      </c>
      <c r="H17">
        <f t="shared" si="2"/>
        <v>-1.9714514044669651E-4</v>
      </c>
      <c r="I17">
        <f t="shared" si="3"/>
        <v>4.2010142860260391E-7</v>
      </c>
      <c r="J17">
        <f t="shared" si="4"/>
        <v>-2.2688026880413506E-4</v>
      </c>
      <c r="K17">
        <f t="shared" si="7"/>
        <v>1.4126709087020971E-2</v>
      </c>
      <c r="L17">
        <f t="shared" si="8"/>
        <v>-36.999179964455827</v>
      </c>
      <c r="M17">
        <f t="shared" si="9"/>
        <v>1.5566691478021324</v>
      </c>
      <c r="N17">
        <f t="shared" si="10"/>
        <v>89.190572267288729</v>
      </c>
      <c r="O17">
        <f t="shared" si="11"/>
        <v>0</v>
      </c>
      <c r="P17">
        <f t="shared" si="5"/>
        <v>89.190572267288729</v>
      </c>
      <c r="Q17">
        <f t="shared" si="12"/>
        <v>0.15898939029194403</v>
      </c>
      <c r="W17">
        <v>12</v>
      </c>
      <c r="X17">
        <f t="shared" si="6"/>
        <v>0.25</v>
      </c>
      <c r="Y17">
        <v>0</v>
      </c>
      <c r="Z17">
        <f t="shared" si="13"/>
        <v>-2.1122204949154559E-2</v>
      </c>
    </row>
    <row r="18" spans="1:26" ht="15" thickBot="1" x14ac:dyDescent="0.45">
      <c r="A18" s="4" t="s">
        <v>9</v>
      </c>
      <c r="B18" s="5">
        <f>(B27/a0_raw)*(10^(out_gain/20))</f>
        <v>-6.1264767688230401E-2</v>
      </c>
      <c r="E18">
        <v>14.5602</v>
      </c>
      <c r="F18">
        <f t="shared" si="0"/>
        <v>1.9059257231165878E-3</v>
      </c>
      <c r="G18">
        <f t="shared" si="1"/>
        <v>1.6059026014717759E-2</v>
      </c>
      <c r="H18">
        <f t="shared" si="2"/>
        <v>-2.0292512825801625E-4</v>
      </c>
      <c r="I18">
        <f t="shared" si="3"/>
        <v>4.450944754777475E-7</v>
      </c>
      <c r="J18">
        <f t="shared" si="4"/>
        <v>-2.3353162777057333E-4</v>
      </c>
      <c r="K18">
        <f t="shared" si="7"/>
        <v>1.454094473039794E-2</v>
      </c>
      <c r="L18">
        <f t="shared" si="8"/>
        <v>-36.748147525839428</v>
      </c>
      <c r="M18">
        <f t="shared" si="9"/>
        <v>1.5562548695950669</v>
      </c>
      <c r="N18">
        <f t="shared" si="10"/>
        <v>89.166835874479631</v>
      </c>
      <c r="O18">
        <f t="shared" si="11"/>
        <v>0</v>
      </c>
      <c r="P18">
        <f t="shared" si="5"/>
        <v>89.166835874479631</v>
      </c>
      <c r="Q18">
        <f t="shared" si="12"/>
        <v>0.15899306599883833</v>
      </c>
      <c r="W18">
        <v>13</v>
      </c>
      <c r="X18">
        <f t="shared" si="6"/>
        <v>0.27083333333333331</v>
      </c>
      <c r="Y18">
        <v>0</v>
      </c>
      <c r="Z18">
        <f t="shared" si="13"/>
        <v>-2.6622496661112199E-2</v>
      </c>
    </row>
    <row r="19" spans="1:26" ht="15" thickBot="1" x14ac:dyDescent="0.45">
      <c r="E19">
        <v>14.9872</v>
      </c>
      <c r="F19">
        <f t="shared" si="0"/>
        <v>1.9618198924117062E-3</v>
      </c>
      <c r="G19">
        <f t="shared" si="1"/>
        <v>1.6058847828397171E-2</v>
      </c>
      <c r="H19">
        <f t="shared" si="2"/>
        <v>-2.0887658076097293E-4</v>
      </c>
      <c r="I19">
        <f t="shared" si="3"/>
        <v>4.7158338695868496E-7</v>
      </c>
      <c r="J19">
        <f t="shared" si="4"/>
        <v>-2.4038026313474189E-4</v>
      </c>
      <c r="K19">
        <f t="shared" si="7"/>
        <v>1.4967474440140755E-2</v>
      </c>
      <c r="L19">
        <f t="shared" si="8"/>
        <v>-36.497029496470418</v>
      </c>
      <c r="M19">
        <f t="shared" si="9"/>
        <v>1.5558282934496175</v>
      </c>
      <c r="N19">
        <f t="shared" si="10"/>
        <v>89.142394861704432</v>
      </c>
      <c r="O19">
        <f t="shared" si="11"/>
        <v>0</v>
      </c>
      <c r="P19">
        <f t="shared" si="5"/>
        <v>89.142394861704432</v>
      </c>
      <c r="Q19">
        <f t="shared" si="12"/>
        <v>0.15899696054644208</v>
      </c>
      <c r="W19">
        <v>14</v>
      </c>
      <c r="X19">
        <f t="shared" si="6"/>
        <v>0.29166666666666669</v>
      </c>
      <c r="Y19">
        <v>0</v>
      </c>
      <c r="Z19">
        <f t="shared" si="13"/>
        <v>-3.1021229108913834E-2</v>
      </c>
    </row>
    <row r="20" spans="1:26" x14ac:dyDescent="0.4">
      <c r="A20" s="6" t="s">
        <v>27</v>
      </c>
      <c r="B20" s="3"/>
      <c r="E20">
        <v>15.4267</v>
      </c>
      <c r="F20">
        <f t="shared" si="0"/>
        <v>2.0193503078805692E-3</v>
      </c>
      <c r="G20">
        <f t="shared" si="1"/>
        <v>1.6058659047481716E-2</v>
      </c>
      <c r="H20">
        <f t="shared" si="2"/>
        <v>-2.1500228913901845E-4</v>
      </c>
      <c r="I20">
        <f t="shared" si="3"/>
        <v>4.9964727856510738E-7</v>
      </c>
      <c r="J20">
        <f t="shared" si="4"/>
        <v>-2.4742938234462961E-4</v>
      </c>
      <c r="K20">
        <f t="shared" si="7"/>
        <v>1.5406498932485278E-2</v>
      </c>
      <c r="L20">
        <f t="shared" si="8"/>
        <v>-36.245920836342279</v>
      </c>
      <c r="M20">
        <f t="shared" si="9"/>
        <v>1.5553892183156719</v>
      </c>
      <c r="N20">
        <f t="shared" si="10"/>
        <v>89.117237709640207</v>
      </c>
      <c r="O20">
        <f t="shared" si="11"/>
        <v>0</v>
      </c>
      <c r="P20">
        <f t="shared" si="5"/>
        <v>89.117237709640207</v>
      </c>
      <c r="Q20">
        <f t="shared" si="12"/>
        <v>0.15900108749983805</v>
      </c>
      <c r="W20">
        <v>15</v>
      </c>
      <c r="X20">
        <f t="shared" si="6"/>
        <v>0.3125</v>
      </c>
      <c r="Y20">
        <v>0</v>
      </c>
      <c r="Z20">
        <f t="shared" si="13"/>
        <v>-3.4382723308432714E-2</v>
      </c>
    </row>
    <row r="21" spans="1:26" x14ac:dyDescent="0.4">
      <c r="A21" s="7" t="s">
        <v>4</v>
      </c>
      <c r="B21" s="8">
        <f>1+alpha</f>
        <v>1.0652630961100258</v>
      </c>
      <c r="E21">
        <v>15.879</v>
      </c>
      <c r="F21">
        <f t="shared" si="0"/>
        <v>2.0785562394313468E-3</v>
      </c>
      <c r="G21">
        <f t="shared" si="1"/>
        <v>1.6058459071897069E-2</v>
      </c>
      <c r="H21">
        <f t="shared" si="2"/>
        <v>-2.2130643868240128E-4</v>
      </c>
      <c r="I21">
        <f t="shared" si="3"/>
        <v>5.2937535711256034E-7</v>
      </c>
      <c r="J21">
        <f t="shared" si="4"/>
        <v>-2.546837967133096E-4</v>
      </c>
      <c r="K21">
        <f t="shared" si="7"/>
        <v>1.5858318897385509E-2</v>
      </c>
      <c r="L21">
        <f t="shared" si="8"/>
        <v>-35.994857062039628</v>
      </c>
      <c r="M21">
        <f t="shared" si="9"/>
        <v>1.5549373431306723</v>
      </c>
      <c r="N21">
        <f t="shared" si="10"/>
        <v>89.091347168673039</v>
      </c>
      <c r="O21">
        <f t="shared" si="11"/>
        <v>0</v>
      </c>
      <c r="P21">
        <f t="shared" si="5"/>
        <v>89.091347168673039</v>
      </c>
      <c r="Q21">
        <f t="shared" si="12"/>
        <v>0.15900545954730391</v>
      </c>
      <c r="W21">
        <v>16</v>
      </c>
      <c r="X21">
        <f t="shared" si="6"/>
        <v>0.33333333333333331</v>
      </c>
      <c r="Y21">
        <v>0</v>
      </c>
      <c r="Z21">
        <f t="shared" si="13"/>
        <v>-3.6780079192935716E-2</v>
      </c>
    </row>
    <row r="22" spans="1:26" x14ac:dyDescent="0.4">
      <c r="A22" s="7" t="s">
        <v>5</v>
      </c>
      <c r="B22" s="8">
        <f>-2*COS(w0)</f>
        <v>-1.9828897227476208</v>
      </c>
      <c r="E22">
        <v>16.3446</v>
      </c>
      <c r="F22">
        <f t="shared" si="0"/>
        <v>2.1395031369109887E-3</v>
      </c>
      <c r="G22">
        <f t="shared" si="1"/>
        <v>1.6058247180236962E-2</v>
      </c>
      <c r="H22">
        <f t="shared" si="2"/>
        <v>-2.2779600266361645E-4</v>
      </c>
      <c r="I22">
        <f t="shared" si="3"/>
        <v>5.6087486653005891E-7</v>
      </c>
      <c r="J22">
        <f t="shared" si="4"/>
        <v>-2.6215152530600466E-4</v>
      </c>
      <c r="K22">
        <f t="shared" si="7"/>
        <v>1.6323434912358319E-2</v>
      </c>
      <c r="L22">
        <f t="shared" si="8"/>
        <v>-35.743768962479649</v>
      </c>
      <c r="M22">
        <f t="shared" si="9"/>
        <v>1.554472166886768</v>
      </c>
      <c r="N22">
        <f t="shared" si="10"/>
        <v>89.064694533167568</v>
      </c>
      <c r="O22">
        <f t="shared" si="11"/>
        <v>0</v>
      </c>
      <c r="P22">
        <f t="shared" si="5"/>
        <v>89.064694533167568</v>
      </c>
      <c r="Q22">
        <f t="shared" si="12"/>
        <v>0.15901009155134829</v>
      </c>
      <c r="W22">
        <v>17</v>
      </c>
      <c r="X22">
        <f t="shared" si="6"/>
        <v>0.35416666666666669</v>
      </c>
      <c r="Y22">
        <v>0</v>
      </c>
      <c r="Z22">
        <f t="shared" si="13"/>
        <v>-3.8292925803817185E-2</v>
      </c>
    </row>
    <row r="23" spans="1:26" x14ac:dyDescent="0.4">
      <c r="A23" s="7" t="s">
        <v>6</v>
      </c>
      <c r="B23" s="8">
        <f>1-alpha</f>
        <v>0.93473690388997421</v>
      </c>
      <c r="E23">
        <v>16.823899999999998</v>
      </c>
      <c r="F23">
        <f t="shared" si="0"/>
        <v>2.2022433601970549E-3</v>
      </c>
      <c r="G23">
        <f t="shared" si="1"/>
        <v>1.6058022657693183E-2</v>
      </c>
      <c r="H23">
        <f t="shared" si="2"/>
        <v>-2.3447656099589986E-4</v>
      </c>
      <c r="I23">
        <f t="shared" si="3"/>
        <v>5.942520698715148E-7</v>
      </c>
      <c r="J23">
        <f t="shared" si="4"/>
        <v>-2.6983898325182669E-4</v>
      </c>
      <c r="K23">
        <f t="shared" si="7"/>
        <v>1.6802247774668509E-2</v>
      </c>
      <c r="L23">
        <f t="shared" si="8"/>
        <v>-35.49265230496453</v>
      </c>
      <c r="M23">
        <f t="shared" si="9"/>
        <v>1.5539932883305263</v>
      </c>
      <c r="N23">
        <f t="shared" si="10"/>
        <v>89.037256812995594</v>
      </c>
      <c r="O23">
        <f t="shared" si="11"/>
        <v>0</v>
      </c>
      <c r="P23">
        <f t="shared" si="5"/>
        <v>89.037256812995594</v>
      </c>
      <c r="Q23">
        <f t="shared" si="12"/>
        <v>0.15901499972166885</v>
      </c>
      <c r="W23">
        <v>18</v>
      </c>
      <c r="X23">
        <f t="shared" si="6"/>
        <v>0.375</v>
      </c>
      <c r="Y23">
        <v>0</v>
      </c>
      <c r="Z23">
        <f t="shared" si="13"/>
        <v>-3.900534227875091E-2</v>
      </c>
    </row>
    <row r="24" spans="1:26" x14ac:dyDescent="0.4">
      <c r="A24" s="7"/>
      <c r="B24" s="8"/>
      <c r="E24">
        <v>17.3172</v>
      </c>
      <c r="F24">
        <f t="shared" si="0"/>
        <v>2.2668161791977153E-3</v>
      </c>
      <c r="G24">
        <f t="shared" si="1"/>
        <v>1.6057784801113972E-2</v>
      </c>
      <c r="H24">
        <f t="shared" si="2"/>
        <v>-2.4135230022453383E-4</v>
      </c>
      <c r="I24">
        <f t="shared" si="3"/>
        <v>6.2961149761148194E-7</v>
      </c>
      <c r="J24">
        <f t="shared" si="4"/>
        <v>-2.7775098174460201E-4</v>
      </c>
      <c r="K24">
        <f t="shared" si="7"/>
        <v>1.7295058499070943E-2</v>
      </c>
      <c r="L24">
        <f t="shared" si="8"/>
        <v>-35.241559293656472</v>
      </c>
      <c r="M24">
        <f t="shared" si="9"/>
        <v>1.5535004059661952</v>
      </c>
      <c r="N24">
        <f t="shared" si="10"/>
        <v>89.009016733723001</v>
      </c>
      <c r="O24">
        <f t="shared" si="11"/>
        <v>0</v>
      </c>
      <c r="P24">
        <f t="shared" si="5"/>
        <v>89.009016733723001</v>
      </c>
      <c r="Q24">
        <f t="shared" si="12"/>
        <v>0.1590201999718012</v>
      </c>
      <c r="W24">
        <v>19</v>
      </c>
      <c r="X24">
        <f t="shared" si="6"/>
        <v>0.39583333333333331</v>
      </c>
      <c r="Y24">
        <v>0</v>
      </c>
      <c r="Z24">
        <f t="shared" si="13"/>
        <v>-3.9003962102662028E-2</v>
      </c>
    </row>
    <row r="25" spans="1:26" x14ac:dyDescent="0.4">
      <c r="A25" s="7" t="s">
        <v>7</v>
      </c>
      <c r="B25" s="8">
        <f>alpha</f>
        <v>6.5263096110025787E-2</v>
      </c>
      <c r="E25">
        <v>17.824999999999999</v>
      </c>
      <c r="F25">
        <f t="shared" si="0"/>
        <v>2.3332870437599192E-3</v>
      </c>
      <c r="G25">
        <f t="shared" si="1"/>
        <v>1.6057532773558814E-2</v>
      </c>
      <c r="H25">
        <f t="shared" si="2"/>
        <v>-2.4843019503359778E-4</v>
      </c>
      <c r="I25">
        <f t="shared" si="3"/>
        <v>6.6707756925937778E-7</v>
      </c>
      <c r="J25">
        <f t="shared" si="4"/>
        <v>-2.8589553971543243E-4</v>
      </c>
      <c r="K25">
        <f t="shared" si="7"/>
        <v>1.780236802839081E-2</v>
      </c>
      <c r="L25">
        <f t="shared" si="8"/>
        <v>-34.990444500719882</v>
      </c>
      <c r="M25">
        <f t="shared" si="9"/>
        <v>1.5529930182985212</v>
      </c>
      <c r="N25">
        <f t="shared" si="10"/>
        <v>88.979945561788298</v>
      </c>
      <c r="O25">
        <f t="shared" si="11"/>
        <v>0</v>
      </c>
      <c r="P25">
        <f t="shared" si="5"/>
        <v>88.979945561788298</v>
      </c>
      <c r="Q25">
        <f t="shared" si="12"/>
        <v>0.15902570967738289</v>
      </c>
      <c r="W25">
        <v>20</v>
      </c>
      <c r="X25">
        <f t="shared" si="6"/>
        <v>0.41666666666666669</v>
      </c>
      <c r="Y25">
        <v>0</v>
      </c>
      <c r="Z25">
        <f t="shared" si="13"/>
        <v>-3.8376268615969683E-2</v>
      </c>
    </row>
    <row r="26" spans="1:26" x14ac:dyDescent="0.4">
      <c r="A26" s="7" t="s">
        <v>8</v>
      </c>
      <c r="B26" s="8">
        <v>0</v>
      </c>
      <c r="E26">
        <v>18.3476</v>
      </c>
      <c r="F26">
        <f t="shared" si="0"/>
        <v>2.4016952237918372E-3</v>
      </c>
      <c r="G26">
        <f t="shared" si="1"/>
        <v>1.6057265795637488E-2</v>
      </c>
      <c r="H26">
        <f t="shared" si="2"/>
        <v>-2.5571443298427494E-4</v>
      </c>
      <c r="I26">
        <f t="shared" si="3"/>
        <v>7.0676614889741973E-7</v>
      </c>
      <c r="J26">
        <f t="shared" si="4"/>
        <v>-2.9427746826161911E-4</v>
      </c>
      <c r="K26">
        <f t="shared" si="7"/>
        <v>1.8324477640275907E-2</v>
      </c>
      <c r="L26">
        <f t="shared" si="8"/>
        <v>-34.739367931203681</v>
      </c>
      <c r="M26">
        <f t="shared" si="9"/>
        <v>1.5524708234810045</v>
      </c>
      <c r="N26">
        <f t="shared" si="10"/>
        <v>88.950026002660977</v>
      </c>
      <c r="O26">
        <f t="shared" si="11"/>
        <v>0</v>
      </c>
      <c r="P26">
        <f t="shared" si="5"/>
        <v>88.950026002660977</v>
      </c>
      <c r="Q26">
        <f t="shared" si="12"/>
        <v>0.15903154700494201</v>
      </c>
      <c r="W26">
        <v>21</v>
      </c>
      <c r="X26">
        <f t="shared" si="6"/>
        <v>0.4375</v>
      </c>
      <c r="Y26">
        <v>0</v>
      </c>
      <c r="Z26">
        <f t="shared" si="13"/>
        <v>-3.7209085723016733E-2</v>
      </c>
    </row>
    <row r="27" spans="1:26" ht="15" thickBot="1" x14ac:dyDescent="0.45">
      <c r="A27" s="4" t="s">
        <v>9</v>
      </c>
      <c r="B27" s="5">
        <f>-alpha</f>
        <v>-6.5263096110025787E-2</v>
      </c>
      <c r="E27">
        <v>18.8856</v>
      </c>
      <c r="F27">
        <f t="shared" si="0"/>
        <v>2.4721192591098083E-3</v>
      </c>
      <c r="G27">
        <f t="shared" si="1"/>
        <v>1.6056982891905602E-2</v>
      </c>
      <c r="H27">
        <f t="shared" si="2"/>
        <v>-2.6321338376231098E-4</v>
      </c>
      <c r="I27">
        <f t="shared" si="3"/>
        <v>7.4882224609940096E-7</v>
      </c>
      <c r="J27">
        <f t="shared" si="4"/>
        <v>-3.0290639009432222E-4</v>
      </c>
      <c r="K27">
        <f t="shared" si="7"/>
        <v>1.8861988482831941E-2</v>
      </c>
      <c r="L27">
        <f t="shared" si="8"/>
        <v>-34.488250493268822</v>
      </c>
      <c r="M27">
        <f t="shared" si="9"/>
        <v>1.5519332196968854</v>
      </c>
      <c r="N27">
        <f t="shared" si="10"/>
        <v>88.919223574780688</v>
      </c>
      <c r="O27">
        <f t="shared" si="11"/>
        <v>0</v>
      </c>
      <c r="P27">
        <f t="shared" si="5"/>
        <v>88.919223574780688</v>
      </c>
      <c r="Q27">
        <f t="shared" si="12"/>
        <v>0.15903773172392069</v>
      </c>
      <c r="W27">
        <v>22</v>
      </c>
      <c r="X27">
        <f t="shared" si="6"/>
        <v>0.45833333333333331</v>
      </c>
      <c r="Y27">
        <v>0</v>
      </c>
      <c r="Z27">
        <f t="shared" si="13"/>
        <v>-3.5587264125169792E-2</v>
      </c>
    </row>
    <row r="28" spans="1:26" ht="15" thickBot="1" x14ac:dyDescent="0.45">
      <c r="E28">
        <v>19.439399999999999</v>
      </c>
      <c r="F28">
        <f t="shared" si="0"/>
        <v>2.5446115095913925E-3</v>
      </c>
      <c r="G28">
        <f t="shared" si="1"/>
        <v>1.6056683140682648E-2</v>
      </c>
      <c r="H28">
        <f t="shared" si="2"/>
        <v>-2.7093263002567376E-4</v>
      </c>
      <c r="I28">
        <f t="shared" si="3"/>
        <v>7.9338287807539931E-7</v>
      </c>
      <c r="J28">
        <f t="shared" si="4"/>
        <v>-3.1178872008186384E-4</v>
      </c>
      <c r="K28">
        <f t="shared" si="7"/>
        <v>1.9415302063587558E-2</v>
      </c>
      <c r="L28">
        <f t="shared" si="8"/>
        <v>-34.23711696609417</v>
      </c>
      <c r="M28">
        <f t="shared" si="9"/>
        <v>1.551379804745217</v>
      </c>
      <c r="N28">
        <f t="shared" si="10"/>
        <v>88.887515233730653</v>
      </c>
      <c r="O28">
        <f t="shared" si="11"/>
        <v>0</v>
      </c>
      <c r="P28">
        <f t="shared" si="5"/>
        <v>88.887515233730653</v>
      </c>
      <c r="Q28">
        <f t="shared" si="12"/>
        <v>0.15904428519137756</v>
      </c>
      <c r="W28">
        <v>23</v>
      </c>
      <c r="X28">
        <f t="shared" si="6"/>
        <v>0.47916666666666663</v>
      </c>
      <c r="Y28">
        <v>0</v>
      </c>
      <c r="Z28">
        <f t="shared" si="13"/>
        <v>-3.3592560222793007E-2</v>
      </c>
    </row>
    <row r="29" spans="1:26" x14ac:dyDescent="0.4">
      <c r="A29" s="6" t="s">
        <v>33</v>
      </c>
      <c r="B29" s="3"/>
      <c r="E29">
        <v>20.009399999999999</v>
      </c>
      <c r="F29">
        <f t="shared" si="0"/>
        <v>2.6192243351141503E-3</v>
      </c>
      <c r="G29">
        <f t="shared" si="1"/>
        <v>1.6056365574461884E-2</v>
      </c>
      <c r="H29">
        <f t="shared" si="2"/>
        <v>-2.7887775511413991E-4</v>
      </c>
      <c r="I29">
        <f t="shared" si="3"/>
        <v>8.405918747733665E-7</v>
      </c>
      <c r="J29">
        <f t="shared" si="4"/>
        <v>-3.2093087302778416E-4</v>
      </c>
      <c r="K29">
        <f t="shared" si="7"/>
        <v>1.9984820066484978E-2</v>
      </c>
      <c r="L29">
        <f t="shared" si="8"/>
        <v>-33.985995151214347</v>
      </c>
      <c r="M29">
        <f t="shared" si="9"/>
        <v>1.5508101761896103</v>
      </c>
      <c r="N29">
        <f t="shared" si="10"/>
        <v>88.854877921604256</v>
      </c>
      <c r="O29">
        <f t="shared" si="11"/>
        <v>0</v>
      </c>
      <c r="P29">
        <f t="shared" si="5"/>
        <v>88.854877921604256</v>
      </c>
      <c r="Q29">
        <f t="shared" si="12"/>
        <v>0.15905122868614502</v>
      </c>
      <c r="W29">
        <v>24</v>
      </c>
      <c r="X29">
        <f t="shared" si="6"/>
        <v>0.5</v>
      </c>
      <c r="Y29">
        <v>0</v>
      </c>
      <c r="Z29">
        <f t="shared" si="13"/>
        <v>-3.1302702085566951E-2</v>
      </c>
    </row>
    <row r="30" spans="1:26" x14ac:dyDescent="0.4">
      <c r="A30" s="7" t="s">
        <v>30</v>
      </c>
      <c r="B30" s="8">
        <f>2*PI()*Freq/Fs</f>
        <v>0.1308996938995747</v>
      </c>
      <c r="E30">
        <v>20.5962</v>
      </c>
      <c r="F30">
        <f t="shared" si="0"/>
        <v>2.6960362754944209E-3</v>
      </c>
      <c r="G30">
        <f t="shared" si="1"/>
        <v>1.6056029061750965E-2</v>
      </c>
      <c r="H30">
        <f t="shared" si="2"/>
        <v>-2.8705713090614298E-4</v>
      </c>
      <c r="I30">
        <f t="shared" si="3"/>
        <v>8.9061744418250655E-7</v>
      </c>
      <c r="J30">
        <f t="shared" si="4"/>
        <v>-3.3034247143490583E-4</v>
      </c>
      <c r="K30">
        <f t="shared" si="7"/>
        <v>2.0571144206987687E-2</v>
      </c>
      <c r="L30">
        <f t="shared" si="8"/>
        <v>-33.734831026620107</v>
      </c>
      <c r="M30">
        <f t="shared" si="9"/>
        <v>1.5502237314562559</v>
      </c>
      <c r="N30">
        <f t="shared" si="10"/>
        <v>88.821277113465385</v>
      </c>
      <c r="O30">
        <f t="shared" si="11"/>
        <v>0</v>
      </c>
      <c r="P30">
        <f t="shared" si="5"/>
        <v>88.821277113465385</v>
      </c>
      <c r="Q30">
        <f t="shared" si="12"/>
        <v>0.15905858582742188</v>
      </c>
      <c r="W30">
        <v>25</v>
      </c>
      <c r="X30">
        <f t="shared" si="6"/>
        <v>0.52083333333333337</v>
      </c>
      <c r="Y30">
        <v>0</v>
      </c>
      <c r="Z30">
        <f t="shared" si="13"/>
        <v>-2.8790634572158757E-2</v>
      </c>
    </row>
    <row r="31" spans="1:26" ht="15" thickBot="1" x14ac:dyDescent="0.45">
      <c r="A31" s="4" t="s">
        <v>31</v>
      </c>
      <c r="B31" s="5">
        <f>SIN(w0)/(2*Q)</f>
        <v>6.5263096110025787E-2</v>
      </c>
      <c r="E31">
        <v>21.200099999999999</v>
      </c>
      <c r="F31">
        <f t="shared" si="0"/>
        <v>2.7750866006403733E-3</v>
      </c>
      <c r="G31">
        <f t="shared" si="1"/>
        <v>1.6055672587570902E-2</v>
      </c>
      <c r="H31">
        <f t="shared" si="2"/>
        <v>-2.9547494843885653E-4</v>
      </c>
      <c r="I31">
        <f t="shared" si="3"/>
        <v>9.4361047379976082E-7</v>
      </c>
      <c r="J31">
        <f t="shared" si="4"/>
        <v>-3.4002832607025975E-4</v>
      </c>
      <c r="K31">
        <f t="shared" si="7"/>
        <v>2.1174576662129761E-2</v>
      </c>
      <c r="L31">
        <f t="shared" si="8"/>
        <v>-33.483705272968848</v>
      </c>
      <c r="M31">
        <f t="shared" si="9"/>
        <v>1.5496201674983749</v>
      </c>
      <c r="N31">
        <f t="shared" si="10"/>
        <v>88.786695446012587</v>
      </c>
      <c r="O31">
        <f t="shared" si="11"/>
        <v>0</v>
      </c>
      <c r="P31">
        <f t="shared" si="5"/>
        <v>88.786695446012587</v>
      </c>
      <c r="Q31">
        <f t="shared" si="12"/>
        <v>0.15906638080623239</v>
      </c>
      <c r="W31">
        <v>26</v>
      </c>
      <c r="X31">
        <f t="shared" si="6"/>
        <v>0.54166666666666663</v>
      </c>
      <c r="Y31">
        <v>0</v>
      </c>
      <c r="Z31">
        <f t="shared" si="13"/>
        <v>-2.6123933773059708E-2</v>
      </c>
    </row>
    <row r="32" spans="1:26" x14ac:dyDescent="0.4">
      <c r="E32">
        <v>21.8217</v>
      </c>
      <c r="F32">
        <f t="shared" si="0"/>
        <v>2.8564538503683496E-3</v>
      </c>
      <c r="G32">
        <f t="shared" si="1"/>
        <v>1.6055294907076578E-2</v>
      </c>
      <c r="H32">
        <f t="shared" si="2"/>
        <v>-3.0413958134586309E-4</v>
      </c>
      <c r="I32">
        <f t="shared" si="3"/>
        <v>9.9975602313451262E-7</v>
      </c>
      <c r="J32">
        <f t="shared" si="4"/>
        <v>-3.49998059269904E-4</v>
      </c>
      <c r="K32">
        <f t="shared" si="7"/>
        <v>2.1795719601464352E-2</v>
      </c>
      <c r="L32">
        <f t="shared" si="8"/>
        <v>-33.232575757256242</v>
      </c>
      <c r="M32">
        <f t="shared" si="9"/>
        <v>1.5489988811360034</v>
      </c>
      <c r="N32">
        <f t="shared" si="10"/>
        <v>88.751098359579657</v>
      </c>
      <c r="O32">
        <f t="shared" si="11"/>
        <v>0</v>
      </c>
      <c r="P32">
        <f t="shared" si="5"/>
        <v>88.751098359579657</v>
      </c>
      <c r="Q32">
        <f t="shared" si="12"/>
        <v>0.15907463907179195</v>
      </c>
      <c r="W32">
        <v>27</v>
      </c>
      <c r="X32">
        <f t="shared" si="6"/>
        <v>0.5625</v>
      </c>
      <c r="Y32">
        <v>0</v>
      </c>
      <c r="Z32">
        <f t="shared" si="13"/>
        <v>-2.3364379434732203E-2</v>
      </c>
    </row>
    <row r="33" spans="5:26" x14ac:dyDescent="0.4">
      <c r="E33">
        <v>22.461600000000001</v>
      </c>
      <c r="F33">
        <f t="shared" si="0"/>
        <v>2.9402165644946874E-3</v>
      </c>
      <c r="G33">
        <f t="shared" si="1"/>
        <v>1.6054894707330902E-2</v>
      </c>
      <c r="H33">
        <f t="shared" si="2"/>
        <v>-3.1305940431415862E-4</v>
      </c>
      <c r="I33">
        <f t="shared" si="3"/>
        <v>1.0592492743766169E-6</v>
      </c>
      <c r="J33">
        <f t="shared" si="4"/>
        <v>-3.6026129326980629E-4</v>
      </c>
      <c r="K33">
        <f t="shared" si="7"/>
        <v>2.2435175467072466E-2</v>
      </c>
      <c r="L33">
        <f t="shared" si="8"/>
        <v>-32.981410589403673</v>
      </c>
      <c r="M33">
        <f t="shared" si="9"/>
        <v>1.5483592688253889</v>
      </c>
      <c r="N33">
        <f t="shared" si="10"/>
        <v>88.714451273656834</v>
      </c>
      <c r="O33">
        <f t="shared" si="11"/>
        <v>0</v>
      </c>
      <c r="P33">
        <f t="shared" si="5"/>
        <v>88.714451273656834</v>
      </c>
      <c r="Q33">
        <f t="shared" si="12"/>
        <v>0.15908338943073963</v>
      </c>
      <c r="W33">
        <v>28</v>
      </c>
      <c r="X33">
        <f t="shared" si="6"/>
        <v>0.58333333333333337</v>
      </c>
      <c r="Y33">
        <v>0</v>
      </c>
      <c r="Z33">
        <f t="shared" si="13"/>
        <v>-2.0567672875421581E-2</v>
      </c>
    </row>
    <row r="34" spans="5:26" x14ac:dyDescent="0.4">
      <c r="E34">
        <v>23.120200000000001</v>
      </c>
      <c r="F34">
        <f t="shared" si="0"/>
        <v>3.0264271028969474E-3</v>
      </c>
      <c r="G34">
        <f t="shared" si="1"/>
        <v>1.6054470734866988E-2</v>
      </c>
      <c r="H34">
        <f t="shared" si="2"/>
        <v>-3.2224000524139554E-4</v>
      </c>
      <c r="I34">
        <f t="shared" si="3"/>
        <v>1.1222765694332559E-6</v>
      </c>
      <c r="J34">
        <f t="shared" si="4"/>
        <v>-3.7082444244044161E-4</v>
      </c>
      <c r="K34">
        <f t="shared" si="7"/>
        <v>2.3093347122059793E-2</v>
      </c>
      <c r="L34">
        <f t="shared" si="8"/>
        <v>-32.73026232797821</v>
      </c>
      <c r="M34">
        <f t="shared" si="9"/>
        <v>1.5477009265560762</v>
      </c>
      <c r="N34">
        <f t="shared" si="10"/>
        <v>88.676731040150159</v>
      </c>
      <c r="O34">
        <f t="shared" si="11"/>
        <v>0</v>
      </c>
      <c r="P34">
        <f t="shared" si="5"/>
        <v>88.676731040150159</v>
      </c>
      <c r="Q34">
        <f t="shared" si="12"/>
        <v>0.15909266080691167</v>
      </c>
      <c r="W34">
        <v>29</v>
      </c>
      <c r="X34">
        <f t="shared" si="6"/>
        <v>0.60416666666666674</v>
      </c>
      <c r="Y34">
        <v>0</v>
      </c>
      <c r="Z34">
        <f t="shared" si="13"/>
        <v>-1.7783287096448587E-2</v>
      </c>
    </row>
    <row r="35" spans="5:26" x14ac:dyDescent="0.4">
      <c r="E35">
        <v>23.798200000000001</v>
      </c>
      <c r="F35">
        <f t="shared" si="0"/>
        <v>3.1151770953608592E-3</v>
      </c>
      <c r="G35">
        <f t="shared" si="1"/>
        <v>1.60540214755861E-2</v>
      </c>
      <c r="H35">
        <f t="shared" si="2"/>
        <v>-3.3169115506810013E-4</v>
      </c>
      <c r="I35">
        <f t="shared" si="3"/>
        <v>1.189062995725354E-6</v>
      </c>
      <c r="J35">
        <f t="shared" si="4"/>
        <v>-3.8169873267889079E-4</v>
      </c>
      <c r="K35">
        <f t="shared" si="7"/>
        <v>2.3770937537531671E-2</v>
      </c>
      <c r="L35">
        <f t="shared" si="8"/>
        <v>-32.479073782897871</v>
      </c>
      <c r="M35">
        <f t="shared" si="9"/>
        <v>1.5470231500302918</v>
      </c>
      <c r="N35">
        <f t="shared" si="10"/>
        <v>88.63789730576967</v>
      </c>
      <c r="O35">
        <f t="shared" si="11"/>
        <v>0</v>
      </c>
      <c r="P35">
        <f t="shared" si="5"/>
        <v>88.63789730576967</v>
      </c>
      <c r="Q35">
        <f t="shared" si="12"/>
        <v>0.1591024843513977</v>
      </c>
      <c r="W35">
        <v>30</v>
      </c>
      <c r="X35">
        <f t="shared" si="6"/>
        <v>0.625</v>
      </c>
      <c r="Y35">
        <v>0</v>
      </c>
      <c r="Z35">
        <f t="shared" si="13"/>
        <v>-1.5054435298647136E-2</v>
      </c>
    </row>
    <row r="36" spans="5:26" x14ac:dyDescent="0.4">
      <c r="E36">
        <v>24.495999999999999</v>
      </c>
      <c r="F36">
        <f t="shared" si="0"/>
        <v>3.2065189017639823E-3</v>
      </c>
      <c r="G36">
        <f t="shared" si="1"/>
        <v>1.605354553821059E-2</v>
      </c>
      <c r="H36">
        <f t="shared" si="2"/>
        <v>-3.4141844412907685E-4</v>
      </c>
      <c r="I36">
        <f t="shared" si="3"/>
        <v>1.2598153827925174E-6</v>
      </c>
      <c r="J36">
        <f t="shared" si="4"/>
        <v>-3.9289057812406307E-4</v>
      </c>
      <c r="K36">
        <f t="shared" si="7"/>
        <v>2.4468350206993981E-2</v>
      </c>
      <c r="L36">
        <f t="shared" si="8"/>
        <v>-32.227906244474916</v>
      </c>
      <c r="M36">
        <f t="shared" si="9"/>
        <v>1.5463255343956723</v>
      </c>
      <c r="N36">
        <f t="shared" si="10"/>
        <v>88.597926874183642</v>
      </c>
      <c r="O36">
        <f t="shared" si="11"/>
        <v>0</v>
      </c>
      <c r="P36">
        <f t="shared" si="5"/>
        <v>88.597926874183642</v>
      </c>
      <c r="Q36">
        <f t="shared" si="12"/>
        <v>0.1591128928458799</v>
      </c>
      <c r="W36">
        <v>31</v>
      </c>
      <c r="X36">
        <f t="shared" si="6"/>
        <v>0.64583333333333337</v>
      </c>
      <c r="Y36">
        <v>0</v>
      </c>
      <c r="Z36">
        <f t="shared" si="13"/>
        <v>-1.2418143801509501E-2</v>
      </c>
    </row>
    <row r="37" spans="5:26" x14ac:dyDescent="0.4">
      <c r="E37">
        <v>25.214300000000001</v>
      </c>
      <c r="F37">
        <f t="shared" si="0"/>
        <v>3.300544151892047E-3</v>
      </c>
      <c r="G37">
        <f t="shared" si="1"/>
        <v>1.6053041253498046E-2</v>
      </c>
      <c r="H37">
        <f t="shared" si="2"/>
        <v>-3.5143164611006056E-4</v>
      </c>
      <c r="I37">
        <f t="shared" si="3"/>
        <v>1.3347818825365509E-6</v>
      </c>
      <c r="J37">
        <f t="shared" si="4"/>
        <v>-4.0441120441220377E-4</v>
      </c>
      <c r="K37">
        <f t="shared" si="7"/>
        <v>2.5186288811605957E-2</v>
      </c>
      <c r="L37">
        <f t="shared" si="8"/>
        <v>-31.976716417707628</v>
      </c>
      <c r="M37">
        <f t="shared" si="9"/>
        <v>1.5456073744061056</v>
      </c>
      <c r="N37">
        <f t="shared" si="10"/>
        <v>88.556779337766301</v>
      </c>
      <c r="O37">
        <f t="shared" si="11"/>
        <v>0</v>
      </c>
      <c r="P37">
        <f t="shared" si="5"/>
        <v>88.556779337766301</v>
      </c>
      <c r="Q37">
        <f t="shared" si="12"/>
        <v>0.15912392074396761</v>
      </c>
      <c r="W37">
        <v>32</v>
      </c>
      <c r="X37">
        <f t="shared" si="6"/>
        <v>0.66666666666666663</v>
      </c>
      <c r="Y37">
        <v>0</v>
      </c>
      <c r="Z37">
        <f t="shared" si="13"/>
        <v>-9.9054154013949267E-3</v>
      </c>
    </row>
    <row r="38" spans="5:26" x14ac:dyDescent="0.4">
      <c r="E38">
        <v>25.953600000000002</v>
      </c>
      <c r="F38">
        <f t="shared" si="0"/>
        <v>3.3973182955920026E-3</v>
      </c>
      <c r="G38">
        <f t="shared" si="1"/>
        <v>1.6052507007208172E-2</v>
      </c>
      <c r="H38">
        <f t="shared" si="2"/>
        <v>-3.6173774823835929E-4</v>
      </c>
      <c r="I38">
        <f t="shared" si="3"/>
        <v>1.4142024709479228E-6</v>
      </c>
      <c r="J38">
        <f t="shared" si="4"/>
        <v>-4.1626862928262321E-4</v>
      </c>
      <c r="K38">
        <f t="shared" si="7"/>
        <v>2.5925257539045163E-2</v>
      </c>
      <c r="L38">
        <f t="shared" si="8"/>
        <v>-31.725538413547461</v>
      </c>
      <c r="M38">
        <f t="shared" si="9"/>
        <v>1.5448681642341953</v>
      </c>
      <c r="N38">
        <f t="shared" si="10"/>
        <v>88.5144257147427</v>
      </c>
      <c r="O38">
        <f t="shared" si="11"/>
        <v>0</v>
      </c>
      <c r="P38">
        <f t="shared" si="5"/>
        <v>88.5144257147427</v>
      </c>
      <c r="Q38">
        <f t="shared" si="12"/>
        <v>0.15913560509040464</v>
      </c>
      <c r="W38">
        <v>33</v>
      </c>
      <c r="X38">
        <f t="shared" si="6"/>
        <v>0.6875</v>
      </c>
      <c r="Y38">
        <v>0</v>
      </c>
      <c r="Z38">
        <f t="shared" si="13"/>
        <v>-7.5414694634824541E-3</v>
      </c>
    </row>
    <row r="39" spans="5:26" x14ac:dyDescent="0.4">
      <c r="E39">
        <v>26.714600000000001</v>
      </c>
      <c r="F39">
        <f t="shared" si="0"/>
        <v>3.4969329626495789E-3</v>
      </c>
      <c r="G39">
        <f t="shared" si="1"/>
        <v>1.6051940955648658E-2</v>
      </c>
      <c r="H39">
        <f t="shared" si="2"/>
        <v>-3.7234652746649406E-4</v>
      </c>
      <c r="I39">
        <f t="shared" si="3"/>
        <v>1.4983512347729877E-6</v>
      </c>
      <c r="J39">
        <f t="shared" si="4"/>
        <v>-4.2847407806117306E-4</v>
      </c>
      <c r="K39">
        <f t="shared" si="7"/>
        <v>2.6685960915321719E-2</v>
      </c>
      <c r="L39">
        <f t="shared" si="8"/>
        <v>-31.474343087705741</v>
      </c>
      <c r="M39">
        <f t="shared" si="9"/>
        <v>1.5441071975051399</v>
      </c>
      <c r="N39">
        <f t="shared" si="10"/>
        <v>88.470825532817955</v>
      </c>
      <c r="O39">
        <f t="shared" si="11"/>
        <v>0</v>
      </c>
      <c r="P39">
        <f t="shared" si="5"/>
        <v>88.470825532817955</v>
      </c>
      <c r="Q39">
        <f t="shared" si="12"/>
        <v>0.15914798483262219</v>
      </c>
      <c r="W39">
        <v>34</v>
      </c>
      <c r="X39">
        <f t="shared" si="6"/>
        <v>0.70833333333333337</v>
      </c>
      <c r="Y39">
        <v>0</v>
      </c>
      <c r="Z39">
        <f t="shared" si="13"/>
        <v>-5.3460454889561002E-3</v>
      </c>
    </row>
    <row r="40" spans="5:26" x14ac:dyDescent="0.4">
      <c r="E40">
        <v>27.498000000000001</v>
      </c>
      <c r="F40">
        <f t="shared" si="0"/>
        <v>3.5994797828505054E-3</v>
      </c>
      <c r="G40">
        <f t="shared" si="1"/>
        <v>1.6051341155894461E-2</v>
      </c>
      <c r="H40">
        <f t="shared" si="2"/>
        <v>-3.8326776265104005E-4</v>
      </c>
      <c r="I40">
        <f t="shared" si="3"/>
        <v>1.5875170133808347E-6</v>
      </c>
      <c r="J40">
        <f t="shared" si="4"/>
        <v>-4.4103877589279249E-4</v>
      </c>
      <c r="K40">
        <f t="shared" si="7"/>
        <v>2.7469103958822533E-2</v>
      </c>
      <c r="L40">
        <f t="shared" si="8"/>
        <v>-31.223110140373489</v>
      </c>
      <c r="M40">
        <f t="shared" si="9"/>
        <v>1.5433237671861884</v>
      </c>
      <c r="N40">
        <f t="shared" si="10"/>
        <v>88.42593828199945</v>
      </c>
      <c r="O40">
        <f t="shared" si="11"/>
        <v>0</v>
      </c>
      <c r="P40">
        <f t="shared" si="5"/>
        <v>88.42593828199945</v>
      </c>
      <c r="Q40">
        <f t="shared" si="12"/>
        <v>0.15916110266681111</v>
      </c>
      <c r="W40">
        <v>35</v>
      </c>
      <c r="X40">
        <f t="shared" si="6"/>
        <v>0.72916666666666674</v>
      </c>
      <c r="Y40">
        <v>0</v>
      </c>
      <c r="Z40">
        <f t="shared" si="13"/>
        <v>-3.3337575039294872E-3</v>
      </c>
    </row>
    <row r="41" spans="5:26" x14ac:dyDescent="0.4">
      <c r="E41">
        <v>28.304300000000001</v>
      </c>
      <c r="F41">
        <f t="shared" si="0"/>
        <v>3.7050242060417331E-3</v>
      </c>
      <c r="G41">
        <f t="shared" si="1"/>
        <v>1.605070572132361E-2</v>
      </c>
      <c r="H41">
        <f t="shared" si="2"/>
        <v>-3.945084464709531E-4</v>
      </c>
      <c r="I41">
        <f t="shared" si="3"/>
        <v>1.6819802768283654E-6</v>
      </c>
      <c r="J41">
        <f t="shared" si="4"/>
        <v>-4.539707399988036E-4</v>
      </c>
      <c r="K41">
        <f t="shared" si="7"/>
        <v>2.8275192266937914E-2</v>
      </c>
      <c r="L41">
        <f t="shared" si="8"/>
        <v>-30.971888665142068</v>
      </c>
      <c r="M41">
        <f t="shared" si="9"/>
        <v>1.5425173655661164</v>
      </c>
      <c r="N41">
        <f t="shared" si="10"/>
        <v>88.379734872576805</v>
      </c>
      <c r="O41">
        <f t="shared" si="11"/>
        <v>0</v>
      </c>
      <c r="P41">
        <f t="shared" si="5"/>
        <v>88.379734872576805</v>
      </c>
      <c r="Q41">
        <f t="shared" si="12"/>
        <v>0.15917500180056127</v>
      </c>
      <c r="W41">
        <v>36</v>
      </c>
      <c r="X41">
        <f t="shared" si="6"/>
        <v>0.75</v>
      </c>
      <c r="Y41">
        <v>0</v>
      </c>
      <c r="Z41">
        <f t="shared" si="13"/>
        <v>-1.5144873507437458E-3</v>
      </c>
    </row>
    <row r="42" spans="5:26" x14ac:dyDescent="0.4">
      <c r="E42">
        <v>29.1342</v>
      </c>
      <c r="F42">
        <f t="shared" si="0"/>
        <v>3.8136578620089896E-3</v>
      </c>
      <c r="G42">
        <f t="shared" si="1"/>
        <v>1.6050032511399692E-2</v>
      </c>
      <c r="H42">
        <f t="shared" si="2"/>
        <v>-4.060783619121008E-4</v>
      </c>
      <c r="I42">
        <f t="shared" si="3"/>
        <v>1.7820592430051185E-6</v>
      </c>
      <c r="J42">
        <f t="shared" si="4"/>
        <v>-4.6728119513180053E-4</v>
      </c>
      <c r="K42">
        <f t="shared" si="7"/>
        <v>2.9104931925700454E-2</v>
      </c>
      <c r="L42">
        <f t="shared" si="8"/>
        <v>-30.720668243216593</v>
      </c>
      <c r="M42">
        <f t="shared" si="9"/>
        <v>1.541687284184984</v>
      </c>
      <c r="N42">
        <f t="shared" si="10"/>
        <v>88.33217471278553</v>
      </c>
      <c r="O42">
        <f t="shared" si="11"/>
        <v>0</v>
      </c>
      <c r="P42">
        <f t="shared" si="5"/>
        <v>88.33217471278553</v>
      </c>
      <c r="Q42">
        <f t="shared" si="12"/>
        <v>0.15918972764882769</v>
      </c>
      <c r="W42">
        <v>37</v>
      </c>
      <c r="X42">
        <f t="shared" si="6"/>
        <v>0.77083333333333337</v>
      </c>
      <c r="Y42">
        <v>0</v>
      </c>
      <c r="Z42">
        <f t="shared" si="13"/>
        <v>1.0619420210374823E-4</v>
      </c>
    </row>
    <row r="43" spans="5:26" x14ac:dyDescent="0.4">
      <c r="E43">
        <v>29.988499999999998</v>
      </c>
      <c r="F43">
        <f t="shared" si="0"/>
        <v>3.9254854705073963E-3</v>
      </c>
      <c r="G43">
        <f t="shared" si="1"/>
        <v>1.6049319188985445E-2</v>
      </c>
      <c r="H43">
        <f t="shared" si="2"/>
        <v>-4.1798868853263303E-4</v>
      </c>
      <c r="I43">
        <f t="shared" si="3"/>
        <v>1.8881013572266681E-6</v>
      </c>
      <c r="J43">
        <f t="shared" si="4"/>
        <v>-4.8098296967520376E-4</v>
      </c>
      <c r="K43">
        <f t="shared" si="7"/>
        <v>2.9959129632273384E-2</v>
      </c>
      <c r="L43">
        <f t="shared" si="8"/>
        <v>-30.469416156828977</v>
      </c>
      <c r="M43">
        <f t="shared" si="9"/>
        <v>1.5408327137181512</v>
      </c>
      <c r="N43">
        <f t="shared" si="10"/>
        <v>88.283211431739488</v>
      </c>
      <c r="O43">
        <f t="shared" si="11"/>
        <v>0</v>
      </c>
      <c r="P43">
        <f t="shared" si="5"/>
        <v>88.283211431739488</v>
      </c>
      <c r="Q43">
        <f t="shared" si="12"/>
        <v>0.15920533069973525</v>
      </c>
      <c r="W43">
        <v>38</v>
      </c>
      <c r="X43">
        <f t="shared" si="6"/>
        <v>0.79166666666666663</v>
      </c>
      <c r="Y43">
        <v>0</v>
      </c>
      <c r="Z43">
        <f t="shared" si="13"/>
        <v>1.5265887038798539E-3</v>
      </c>
    </row>
    <row r="44" spans="5:26" x14ac:dyDescent="0.4">
      <c r="E44">
        <v>30.867799999999999</v>
      </c>
      <c r="F44">
        <f t="shared" si="0"/>
        <v>4.0405855713532921E-3</v>
      </c>
      <c r="G44">
        <f t="shared" si="1"/>
        <v>1.6048563464756915E-2</v>
      </c>
      <c r="H44">
        <f t="shared" si="2"/>
        <v>-4.302478201888716E-4</v>
      </c>
      <c r="I44">
        <f t="shared" si="3"/>
        <v>2.0004469581946793E-6</v>
      </c>
      <c r="J44">
        <f t="shared" si="4"/>
        <v>-4.9508568404360966E-4</v>
      </c>
      <c r="K44">
        <f t="shared" si="7"/>
        <v>3.083839278564323E-2</v>
      </c>
      <c r="L44">
        <f t="shared" si="8"/>
        <v>-30.218165285907425</v>
      </c>
      <c r="M44">
        <f t="shared" si="9"/>
        <v>1.5399530439977631</v>
      </c>
      <c r="N44">
        <f t="shared" si="10"/>
        <v>88.232810069395796</v>
      </c>
      <c r="O44">
        <f t="shared" si="11"/>
        <v>0</v>
      </c>
      <c r="P44">
        <f t="shared" si="5"/>
        <v>88.232810069395796</v>
      </c>
      <c r="Q44">
        <f t="shared" si="12"/>
        <v>0.15922186317301584</v>
      </c>
      <c r="W44">
        <v>39</v>
      </c>
      <c r="X44">
        <f t="shared" si="6"/>
        <v>0.8125</v>
      </c>
      <c r="Y44">
        <v>0</v>
      </c>
      <c r="Z44">
        <f t="shared" si="13"/>
        <v>2.7484228288689842E-3</v>
      </c>
    </row>
    <row r="45" spans="5:26" x14ac:dyDescent="0.4">
      <c r="E45">
        <v>31.773</v>
      </c>
      <c r="F45">
        <f t="shared" si="0"/>
        <v>4.1590759742711871E-3</v>
      </c>
      <c r="G45">
        <f t="shared" si="1"/>
        <v>1.6047762668444432E-2</v>
      </c>
      <c r="H45">
        <f t="shared" si="2"/>
        <v>-4.4286833613663926E-4</v>
      </c>
      <c r="I45">
        <f t="shared" si="3"/>
        <v>2.1194930169693427E-6</v>
      </c>
      <c r="J45">
        <f t="shared" si="4"/>
        <v>-5.0960376995430579E-4</v>
      </c>
      <c r="K45">
        <f t="shared" si="7"/>
        <v>3.174362950190155E-2</v>
      </c>
      <c r="L45">
        <f t="shared" si="8"/>
        <v>-29.966868367924256</v>
      </c>
      <c r="M45">
        <f t="shared" si="9"/>
        <v>1.539047363753715</v>
      </c>
      <c r="N45">
        <f t="shared" si="10"/>
        <v>88.180918413823463</v>
      </c>
      <c r="O45">
        <f t="shared" si="11"/>
        <v>0</v>
      </c>
      <c r="P45">
        <f t="shared" si="5"/>
        <v>88.180918413823463</v>
      </c>
      <c r="Q45">
        <f t="shared" si="12"/>
        <v>0.15923938102179269</v>
      </c>
      <c r="W45">
        <v>40</v>
      </c>
      <c r="X45">
        <f t="shared" si="6"/>
        <v>0.83333333333333337</v>
      </c>
      <c r="Y45">
        <v>0</v>
      </c>
      <c r="Z45">
        <f t="shared" si="13"/>
        <v>3.7764009635190506E-3</v>
      </c>
    </row>
    <row r="46" spans="5:26" x14ac:dyDescent="0.4">
      <c r="E46">
        <v>32.704599999999999</v>
      </c>
      <c r="F46">
        <f t="shared" si="0"/>
        <v>4.2810221291080313E-3</v>
      </c>
      <c r="G46">
        <f t="shared" si="1"/>
        <v>1.6046914351714014E-2</v>
      </c>
      <c r="H46">
        <f t="shared" si="2"/>
        <v>-4.5585724183052397E-4</v>
      </c>
      <c r="I46">
        <f t="shared" si="3"/>
        <v>2.2456035132928376E-6</v>
      </c>
      <c r="J46">
        <f t="shared" si="4"/>
        <v>-5.2454524341473711E-4</v>
      </c>
      <c r="K46">
        <f t="shared" si="7"/>
        <v>3.2675348680783561E-2</v>
      </c>
      <c r="L46">
        <f t="shared" si="8"/>
        <v>-29.715595386757219</v>
      </c>
      <c r="M46">
        <f t="shared" si="9"/>
        <v>1.5381151608580295</v>
      </c>
      <c r="N46">
        <f t="shared" si="10"/>
        <v>88.127507122250805</v>
      </c>
      <c r="O46">
        <f t="shared" si="11"/>
        <v>0</v>
      </c>
      <c r="P46">
        <f t="shared" si="5"/>
        <v>88.127507122250805</v>
      </c>
      <c r="Q46">
        <f t="shared" si="12"/>
        <v>0.15925794204909755</v>
      </c>
      <c r="W46">
        <v>41</v>
      </c>
      <c r="X46">
        <f t="shared" si="6"/>
        <v>0.85416666666666674</v>
      </c>
      <c r="Y46">
        <v>0</v>
      </c>
      <c r="Z46">
        <f t="shared" si="13"/>
        <v>4.6177647868039413E-3</v>
      </c>
    </row>
    <row r="47" spans="5:26" x14ac:dyDescent="0.4">
      <c r="E47">
        <v>33.663600000000002</v>
      </c>
      <c r="F47">
        <f t="shared" si="0"/>
        <v>4.4065549355577233E-3</v>
      </c>
      <c r="G47">
        <f t="shared" si="1"/>
        <v>1.6046015479887821E-2</v>
      </c>
      <c r="H47">
        <f t="shared" si="2"/>
        <v>-4.6922851727672268E-4</v>
      </c>
      <c r="I47">
        <f t="shared" si="3"/>
        <v>2.3792295940697206E-6</v>
      </c>
      <c r="J47">
        <f t="shared" si="4"/>
        <v>-5.3992613937603494E-4</v>
      </c>
      <c r="K47">
        <f t="shared" si="7"/>
        <v>3.3634560129072115E-2</v>
      </c>
      <c r="L47">
        <f t="shared" si="8"/>
        <v>-29.464284952467871</v>
      </c>
      <c r="M47">
        <f t="shared" si="9"/>
        <v>1.5371554217306498</v>
      </c>
      <c r="N47">
        <f t="shared" si="10"/>
        <v>88.072518120818387</v>
      </c>
      <c r="O47">
        <f t="shared" si="11"/>
        <v>0</v>
      </c>
      <c r="P47">
        <f t="shared" si="5"/>
        <v>88.072518120818387</v>
      </c>
      <c r="Q47">
        <f t="shared" si="12"/>
        <v>0.1592776081346817</v>
      </c>
      <c r="W47">
        <v>42</v>
      </c>
      <c r="X47">
        <f t="shared" si="6"/>
        <v>0.875</v>
      </c>
      <c r="Y47">
        <v>0</v>
      </c>
      <c r="Z47">
        <f t="shared" si="13"/>
        <v>5.2818660609560229E-3</v>
      </c>
    </row>
    <row r="48" spans="5:26" x14ac:dyDescent="0.4">
      <c r="E48">
        <v>34.650700000000001</v>
      </c>
      <c r="F48">
        <f t="shared" si="0"/>
        <v>4.5357660234059934E-3</v>
      </c>
      <c r="G48">
        <f t="shared" si="1"/>
        <v>1.6045063141488125E-2</v>
      </c>
      <c r="H48">
        <f t="shared" si="2"/>
        <v>-4.8299196341405892E-4</v>
      </c>
      <c r="I48">
        <f t="shared" si="3"/>
        <v>2.5208040932075959E-6</v>
      </c>
      <c r="J48">
        <f t="shared" si="4"/>
        <v>-5.5575768088499252E-4</v>
      </c>
      <c r="K48">
        <f t="shared" si="7"/>
        <v>3.4621974572771996E-2</v>
      </c>
      <c r="L48">
        <f t="shared" si="8"/>
        <v>-29.212963338337516</v>
      </c>
      <c r="M48">
        <f t="shared" si="9"/>
        <v>1.5361674317039418</v>
      </c>
      <c r="N48">
        <f t="shared" si="10"/>
        <v>88.015910462086993</v>
      </c>
      <c r="O48">
        <f t="shared" si="11"/>
        <v>0</v>
      </c>
      <c r="P48">
        <f t="shared" si="5"/>
        <v>88.015910462086993</v>
      </c>
      <c r="Q48">
        <f t="shared" si="12"/>
        <v>0.15929844643510874</v>
      </c>
      <c r="W48">
        <v>43</v>
      </c>
      <c r="X48">
        <f t="shared" si="6"/>
        <v>0.89583333333333337</v>
      </c>
      <c r="Y48">
        <v>0</v>
      </c>
      <c r="Z48">
        <f t="shared" si="13"/>
        <v>5.7797578757520108E-3</v>
      </c>
    </row>
    <row r="49" spans="5:26" x14ac:dyDescent="0.4">
      <c r="E49">
        <v>35.666800000000002</v>
      </c>
      <c r="F49">
        <f t="shared" si="0"/>
        <v>4.6687732023773512E-3</v>
      </c>
      <c r="G49">
        <f t="shared" si="1"/>
        <v>1.604405407970444E-2</v>
      </c>
      <c r="H49">
        <f t="shared" si="2"/>
        <v>-4.9716017379935161E-4</v>
      </c>
      <c r="I49">
        <f t="shared" si="3"/>
        <v>2.6708111838594228E-6</v>
      </c>
      <c r="J49">
        <f t="shared" si="4"/>
        <v>-5.7205429830008516E-4</v>
      </c>
      <c r="K49">
        <f t="shared" si="7"/>
        <v>3.5638503823381289E-2</v>
      </c>
      <c r="L49">
        <f t="shared" si="8"/>
        <v>-28.961610736299686</v>
      </c>
      <c r="M49">
        <f t="shared" si="9"/>
        <v>1.5351502745616101</v>
      </c>
      <c r="N49">
        <f t="shared" si="10"/>
        <v>87.957631650729809</v>
      </c>
      <c r="O49">
        <f t="shared" si="11"/>
        <v>0</v>
      </c>
      <c r="P49">
        <f t="shared" si="5"/>
        <v>87.957631650729809</v>
      </c>
      <c r="Q49">
        <f t="shared" si="12"/>
        <v>0.15932052662463128</v>
      </c>
      <c r="W49">
        <v>44</v>
      </c>
      <c r="X49">
        <f t="shared" si="6"/>
        <v>0.91666666666666663</v>
      </c>
      <c r="Y49">
        <v>0</v>
      </c>
      <c r="Z49">
        <f t="shared" si="13"/>
        <v>6.1238086506893684E-3</v>
      </c>
    </row>
    <row r="50" spans="5:26" x14ac:dyDescent="0.4">
      <c r="E50">
        <v>36.712600000000002</v>
      </c>
      <c r="F50">
        <f t="shared" si="0"/>
        <v>4.805668102257527E-3</v>
      </c>
      <c r="G50">
        <f t="shared" si="1"/>
        <v>1.6042985072019511E-2</v>
      </c>
      <c r="H50">
        <f t="shared" si="2"/>
        <v>-5.1174295759691228E-4</v>
      </c>
      <c r="I50">
        <f t="shared" si="3"/>
        <v>2.8297299432336609E-6</v>
      </c>
      <c r="J50">
        <f t="shared" si="4"/>
        <v>-5.8882721388655928E-4</v>
      </c>
      <c r="K50">
        <f t="shared" si="7"/>
        <v>3.6684860731801765E-2</v>
      </c>
      <c r="L50">
        <f t="shared" si="8"/>
        <v>-28.710262506310407</v>
      </c>
      <c r="M50">
        <f t="shared" si="9"/>
        <v>1.5341032327901329</v>
      </c>
      <c r="N50">
        <f t="shared" si="10"/>
        <v>87.897640576250254</v>
      </c>
      <c r="O50">
        <f t="shared" si="11"/>
        <v>0</v>
      </c>
      <c r="P50">
        <f t="shared" si="5"/>
        <v>87.897640576250254</v>
      </c>
      <c r="Q50">
        <f t="shared" si="12"/>
        <v>0.15934392192992899</v>
      </c>
      <c r="W50">
        <v>45</v>
      </c>
      <c r="X50">
        <f t="shared" si="6"/>
        <v>0.9375</v>
      </c>
      <c r="Y50">
        <v>0</v>
      </c>
      <c r="Z50">
        <f t="shared" si="13"/>
        <v>6.3273423064442889E-3</v>
      </c>
    </row>
    <row r="51" spans="5:26" x14ac:dyDescent="0.4">
      <c r="E51">
        <v>37.789099999999998</v>
      </c>
      <c r="F51">
        <f t="shared" si="0"/>
        <v>4.9465816227404185E-3</v>
      </c>
      <c r="G51">
        <f t="shared" si="1"/>
        <v>1.6041852419451885E-2</v>
      </c>
      <c r="H51">
        <f t="shared" si="2"/>
        <v>-5.2675431189612258E-4</v>
      </c>
      <c r="I51">
        <f t="shared" si="3"/>
        <v>2.9981102824261363E-6</v>
      </c>
      <c r="J51">
        <f t="shared" si="4"/>
        <v>-6.0609246097238279E-4</v>
      </c>
      <c r="K51">
        <f t="shared" si="7"/>
        <v>3.7762059518061795E-2</v>
      </c>
      <c r="L51">
        <f t="shared" si="8"/>
        <v>-28.458886551812977</v>
      </c>
      <c r="M51">
        <f t="shared" si="9"/>
        <v>1.5330252868992795</v>
      </c>
      <c r="N51">
        <f t="shared" si="10"/>
        <v>87.835878826160894</v>
      </c>
      <c r="O51">
        <f t="shared" si="11"/>
        <v>0</v>
      </c>
      <c r="P51">
        <f t="shared" si="5"/>
        <v>87.835878826160894</v>
      </c>
      <c r="Q51">
        <f t="shared" si="12"/>
        <v>0.15936871055725957</v>
      </c>
      <c r="W51">
        <v>46</v>
      </c>
      <c r="X51">
        <f t="shared" si="6"/>
        <v>0.95833333333333326</v>
      </c>
      <c r="Y51">
        <v>0</v>
      </c>
      <c r="Z51">
        <f t="shared" si="13"/>
        <v>6.4043071786746165E-3</v>
      </c>
    </row>
    <row r="52" spans="5:26" x14ac:dyDescent="0.4">
      <c r="E52">
        <v>38.897199999999998</v>
      </c>
      <c r="F52">
        <f t="shared" si="0"/>
        <v>5.091631573550537E-3</v>
      </c>
      <c r="G52">
        <f t="shared" si="1"/>
        <v>1.6040652333147998E-2</v>
      </c>
      <c r="H52">
        <f t="shared" si="2"/>
        <v>-5.4220684466233827E-4</v>
      </c>
      <c r="I52">
        <f t="shared" si="3"/>
        <v>3.1765154758015002E-6</v>
      </c>
      <c r="J52">
        <f t="shared" si="4"/>
        <v>-6.2386446854700069E-4</v>
      </c>
      <c r="K52">
        <f t="shared" si="7"/>
        <v>3.8871015715137049E-2</v>
      </c>
      <c r="L52">
        <f t="shared" si="8"/>
        <v>-28.207482218650284</v>
      </c>
      <c r="M52">
        <f t="shared" si="9"/>
        <v>1.5319155156865985</v>
      </c>
      <c r="N52">
        <f t="shared" si="10"/>
        <v>87.772293619449144</v>
      </c>
      <c r="O52">
        <f t="shared" si="11"/>
        <v>0</v>
      </c>
      <c r="P52">
        <f t="shared" si="5"/>
        <v>87.772293619449144</v>
      </c>
      <c r="Q52">
        <f t="shared" si="12"/>
        <v>0.15939497716749818</v>
      </c>
      <c r="W52">
        <v>47</v>
      </c>
      <c r="X52">
        <f t="shared" si="6"/>
        <v>0.97916666666666663</v>
      </c>
      <c r="Y52">
        <v>0</v>
      </c>
      <c r="Z52">
        <f t="shared" si="13"/>
        <v>6.3689754702946858E-3</v>
      </c>
    </row>
    <row r="53" spans="5:26" x14ac:dyDescent="0.4">
      <c r="E53">
        <v>40.037700000000001</v>
      </c>
      <c r="F53">
        <f t="shared" si="0"/>
        <v>5.2409226744430026E-3</v>
      </c>
      <c r="G53">
        <f t="shared" si="1"/>
        <v>1.6039380941684223E-2</v>
      </c>
      <c r="H53">
        <f t="shared" si="2"/>
        <v>-5.581117749272075E-4</v>
      </c>
      <c r="I53">
        <f t="shared" si="3"/>
        <v>3.3655210758473664E-6</v>
      </c>
      <c r="J53">
        <f t="shared" si="4"/>
        <v>-6.4215606124324925E-4</v>
      </c>
      <c r="K53">
        <f t="shared" si="7"/>
        <v>4.0012546217758696E-2</v>
      </c>
      <c r="L53">
        <f t="shared" si="8"/>
        <v>-27.956076224038526</v>
      </c>
      <c r="M53">
        <f t="shared" si="9"/>
        <v>1.530773096170962</v>
      </c>
      <c r="N53">
        <f t="shared" si="10"/>
        <v>87.706837802769797</v>
      </c>
      <c r="O53">
        <f t="shared" si="11"/>
        <v>0</v>
      </c>
      <c r="P53">
        <f t="shared" si="5"/>
        <v>87.706837802769797</v>
      </c>
      <c r="Q53">
        <f t="shared" si="12"/>
        <v>0.15942280841576853</v>
      </c>
      <c r="W53">
        <v>48</v>
      </c>
      <c r="X53">
        <f t="shared" si="6"/>
        <v>1</v>
      </c>
      <c r="Y53">
        <v>0</v>
      </c>
      <c r="Z53">
        <f t="shared" si="13"/>
        <v>6.235674327760901E-3</v>
      </c>
    </row>
    <row r="54" spans="5:26" x14ac:dyDescent="0.4">
      <c r="E54">
        <v>41.2117</v>
      </c>
      <c r="F54">
        <f t="shared" si="0"/>
        <v>5.3945989150811034E-3</v>
      </c>
      <c r="G54">
        <f t="shared" si="1"/>
        <v>1.6038033833891352E-2</v>
      </c>
      <c r="H54">
        <f t="shared" si="2"/>
        <v>-5.7448451152253104E-4</v>
      </c>
      <c r="I54">
        <f t="shared" si="3"/>
        <v>3.5657828774682265E-6</v>
      </c>
      <c r="J54">
        <f t="shared" si="4"/>
        <v>-6.6098487457852547E-4</v>
      </c>
      <c r="K54">
        <f t="shared" si="7"/>
        <v>4.1187769773480772E-2</v>
      </c>
      <c r="L54">
        <f t="shared" si="8"/>
        <v>-27.704634469826889</v>
      </c>
      <c r="M54">
        <f t="shared" si="9"/>
        <v>1.5295969027446958</v>
      </c>
      <c r="N54">
        <f t="shared" si="10"/>
        <v>87.639446883553717</v>
      </c>
      <c r="O54">
        <f t="shared" si="11"/>
        <v>0</v>
      </c>
      <c r="P54">
        <f t="shared" si="5"/>
        <v>87.639446883553717</v>
      </c>
      <c r="Q54">
        <f t="shared" si="12"/>
        <v>0.15945229797482652</v>
      </c>
      <c r="W54">
        <v>49</v>
      </c>
      <c r="X54">
        <f t="shared" si="6"/>
        <v>1.0208333333333333</v>
      </c>
      <c r="Y54">
        <v>0</v>
      </c>
      <c r="Z54">
        <f t="shared" si="13"/>
        <v>6.0185489859508169E-3</v>
      </c>
    </row>
    <row r="55" spans="5:26" x14ac:dyDescent="0.4">
      <c r="E55">
        <v>42.420200000000001</v>
      </c>
      <c r="F55">
        <f t="shared" si="0"/>
        <v>5.5527911951587395E-3</v>
      </c>
      <c r="G55">
        <f t="shared" si="1"/>
        <v>1.6036606479527316E-2</v>
      </c>
      <c r="H55">
        <f t="shared" si="2"/>
        <v>-5.9133907562055471E-4</v>
      </c>
      <c r="I55">
        <f t="shared" si="3"/>
        <v>3.7779743811000577E-6</v>
      </c>
      <c r="J55">
        <f t="shared" si="4"/>
        <v>-6.8036693959255357E-4</v>
      </c>
      <c r="K55">
        <f t="shared" si="7"/>
        <v>4.2397706820073697E-2</v>
      </c>
      <c r="L55">
        <f t="shared" si="8"/>
        <v>-27.453152652258904</v>
      </c>
      <c r="M55">
        <f t="shared" si="9"/>
        <v>1.528385907579545</v>
      </c>
      <c r="N55">
        <f t="shared" si="10"/>
        <v>87.570061971579818</v>
      </c>
      <c r="O55">
        <f t="shared" si="11"/>
        <v>0</v>
      </c>
      <c r="P55">
        <f t="shared" si="5"/>
        <v>87.570061971579818</v>
      </c>
      <c r="Q55">
        <f t="shared" si="12"/>
        <v>0.15948354703695689</v>
      </c>
      <c r="W55">
        <v>50</v>
      </c>
      <c r="X55">
        <f t="shared" si="6"/>
        <v>1.0416666666666667</v>
      </c>
      <c r="Y55">
        <v>0</v>
      </c>
      <c r="Z55">
        <f t="shared" si="13"/>
        <v>5.731357856657575E-3</v>
      </c>
    </row>
    <row r="56" spans="5:26" x14ac:dyDescent="0.4">
      <c r="E56">
        <v>43.664000000000001</v>
      </c>
      <c r="F56">
        <f t="shared" si="0"/>
        <v>5.7156042344310301E-3</v>
      </c>
      <c r="G56">
        <f t="shared" si="1"/>
        <v>1.6035094359603264E-2</v>
      </c>
      <c r="H56">
        <f t="shared" si="2"/>
        <v>-6.0868670625292831E-4</v>
      </c>
      <c r="I56">
        <f t="shared" si="3"/>
        <v>4.0027674188050644E-6</v>
      </c>
      <c r="J56">
        <f t="shared" si="4"/>
        <v>-7.0031507901785884E-4</v>
      </c>
      <c r="K56">
        <f t="shared" si="7"/>
        <v>4.3643179414336535E-2</v>
      </c>
      <c r="L56">
        <f t="shared" si="8"/>
        <v>-27.201672369829293</v>
      </c>
      <c r="M56">
        <f t="shared" si="9"/>
        <v>1.5271392807673292</v>
      </c>
      <c r="N56">
        <f t="shared" si="10"/>
        <v>87.498635516612012</v>
      </c>
      <c r="O56">
        <f t="shared" si="11"/>
        <v>0</v>
      </c>
      <c r="P56">
        <f t="shared" si="5"/>
        <v>87.498635516612012</v>
      </c>
      <c r="Q56">
        <f t="shared" si="12"/>
        <v>0.15951665810823082</v>
      </c>
      <c r="W56">
        <v>51</v>
      </c>
      <c r="X56">
        <f t="shared" si="6"/>
        <v>1.0625</v>
      </c>
      <c r="Y56">
        <v>0</v>
      </c>
      <c r="Z56">
        <f t="shared" si="13"/>
        <v>5.3872989379560596E-3</v>
      </c>
    </row>
    <row r="57" spans="5:26" x14ac:dyDescent="0.4">
      <c r="E57">
        <v>44.944400000000002</v>
      </c>
      <c r="F57">
        <f t="shared" si="0"/>
        <v>5.8832082025000454E-3</v>
      </c>
      <c r="G57">
        <f t="shared" si="1"/>
        <v>1.6033492104051028E-2</v>
      </c>
      <c r="H57">
        <f t="shared" si="2"/>
        <v>-6.2654562402541386E-4</v>
      </c>
      <c r="I57">
        <f t="shared" si="3"/>
        <v>4.2409603500034865E-6</v>
      </c>
      <c r="J57">
        <f t="shared" si="4"/>
        <v>-7.2085013386340483E-4</v>
      </c>
      <c r="K57">
        <f t="shared" si="7"/>
        <v>4.492551233209699E-2</v>
      </c>
      <c r="L57">
        <f t="shared" si="8"/>
        <v>-26.950139229629006</v>
      </c>
      <c r="M57">
        <f t="shared" si="9"/>
        <v>1.5258556885148313</v>
      </c>
      <c r="N57">
        <f t="shared" si="10"/>
        <v>87.425091097928188</v>
      </c>
      <c r="O57">
        <f t="shared" si="11"/>
        <v>0</v>
      </c>
      <c r="P57">
        <f t="shared" si="5"/>
        <v>87.425091097928188</v>
      </c>
      <c r="Q57">
        <f t="shared" si="12"/>
        <v>0.15955174312676521</v>
      </c>
      <c r="W57">
        <v>52</v>
      </c>
      <c r="X57">
        <f t="shared" si="6"/>
        <v>1.0833333333333333</v>
      </c>
      <c r="Y57">
        <v>0</v>
      </c>
      <c r="Z57">
        <f t="shared" si="13"/>
        <v>4.9988664949251731E-3</v>
      </c>
    </row>
    <row r="58" spans="5:26" x14ac:dyDescent="0.4">
      <c r="E58">
        <v>46.2622</v>
      </c>
      <c r="F58">
        <f t="shared" si="0"/>
        <v>6.0557078191209052E-3</v>
      </c>
      <c r="G58">
        <f t="shared" si="1"/>
        <v>1.6031794697302759E-2</v>
      </c>
      <c r="H58">
        <f t="shared" si="2"/>
        <v>-6.4492708447084698E-4</v>
      </c>
      <c r="I58">
        <f t="shared" si="3"/>
        <v>4.4932988393919793E-6</v>
      </c>
      <c r="J58">
        <f t="shared" si="4"/>
        <v>-7.4198492529384459E-4</v>
      </c>
      <c r="K58">
        <f t="shared" si="7"/>
        <v>4.6245531887031281E-2</v>
      </c>
      <c r="L58">
        <f t="shared" si="8"/>
        <v>-26.698604424140274</v>
      </c>
      <c r="M58">
        <f t="shared" si="9"/>
        <v>1.5245342951952821</v>
      </c>
      <c r="N58">
        <f t="shared" si="10"/>
        <v>87.349380837641235</v>
      </c>
      <c r="O58">
        <f t="shared" si="11"/>
        <v>0</v>
      </c>
      <c r="P58">
        <f t="shared" si="5"/>
        <v>87.349380837641235</v>
      </c>
      <c r="Q58">
        <f t="shared" si="12"/>
        <v>0.15958891984737572</v>
      </c>
      <c r="W58">
        <v>53</v>
      </c>
      <c r="X58">
        <f t="shared" si="6"/>
        <v>1.1041666666666667</v>
      </c>
      <c r="Y58">
        <v>0</v>
      </c>
      <c r="Z58">
        <f t="shared" si="13"/>
        <v>4.5777366045881354E-3</v>
      </c>
    </row>
    <row r="59" spans="5:26" x14ac:dyDescent="0.4">
      <c r="E59">
        <v>47.6188</v>
      </c>
      <c r="F59">
        <f t="shared" si="0"/>
        <v>6.2332863438650686E-3</v>
      </c>
      <c r="G59">
        <f t="shared" si="1"/>
        <v>1.6029996080938691E-2</v>
      </c>
      <c r="H59">
        <f t="shared" si="2"/>
        <v>-6.6385072166166847E-4</v>
      </c>
      <c r="I59">
        <f t="shared" si="3"/>
        <v>4.760683589857817E-6</v>
      </c>
      <c r="J59">
        <f t="shared" si="4"/>
        <v>-7.6374189634373217E-4</v>
      </c>
      <c r="K59">
        <f t="shared" si="7"/>
        <v>4.7604667822802295E-2</v>
      </c>
      <c r="L59">
        <f t="shared" si="8"/>
        <v>-26.447009218575687</v>
      </c>
      <c r="M59">
        <f t="shared" si="9"/>
        <v>1.5231736602931958</v>
      </c>
      <c r="N59">
        <f t="shared" si="10"/>
        <v>87.2714222002935</v>
      </c>
      <c r="O59">
        <f t="shared" si="11"/>
        <v>0</v>
      </c>
      <c r="P59">
        <f t="shared" si="5"/>
        <v>87.2714222002935</v>
      </c>
      <c r="Q59">
        <f t="shared" si="12"/>
        <v>0.15962831373313663</v>
      </c>
      <c r="W59">
        <v>54</v>
      </c>
      <c r="X59">
        <f t="shared" si="6"/>
        <v>1.125</v>
      </c>
      <c r="Y59">
        <v>0</v>
      </c>
      <c r="Z59">
        <f t="shared" si="13"/>
        <v>4.1346798667310615E-3</v>
      </c>
    </row>
    <row r="60" spans="5:26" x14ac:dyDescent="0.4">
      <c r="E60">
        <v>49.015099999999997</v>
      </c>
      <c r="F60">
        <f t="shared" si="0"/>
        <v>6.4160615864570442E-3</v>
      </c>
      <c r="G60">
        <f t="shared" si="1"/>
        <v>1.6028090549737084E-2</v>
      </c>
      <c r="H60">
        <f t="shared" si="2"/>
        <v>-6.8332920568899697E-4</v>
      </c>
      <c r="I60">
        <f t="shared" si="3"/>
        <v>5.0439628046447527E-6</v>
      </c>
      <c r="J60">
        <f t="shared" si="4"/>
        <v>-7.8613547009958934E-4</v>
      </c>
      <c r="K60">
        <f t="shared" si="7"/>
        <v>4.9003851700925326E-2</v>
      </c>
      <c r="L60">
        <f t="shared" si="8"/>
        <v>-26.19539566199456</v>
      </c>
      <c r="M60">
        <f t="shared" si="9"/>
        <v>1.5217728410786606</v>
      </c>
      <c r="N60">
        <f t="shared" si="10"/>
        <v>87.191161171439802</v>
      </c>
      <c r="O60">
        <f t="shared" si="11"/>
        <v>0</v>
      </c>
      <c r="P60">
        <f t="shared" si="5"/>
        <v>87.191161171439802</v>
      </c>
      <c r="Q60">
        <f t="shared" si="12"/>
        <v>0.15967005827643382</v>
      </c>
      <c r="W60">
        <v>55</v>
      </c>
      <c r="X60">
        <f t="shared" si="6"/>
        <v>1.1458333333333333</v>
      </c>
      <c r="Y60">
        <v>0</v>
      </c>
      <c r="Z60">
        <f t="shared" si="13"/>
        <v>3.6794993540179557E-3</v>
      </c>
    </row>
    <row r="61" spans="5:26" x14ac:dyDescent="0.4">
      <c r="E61">
        <v>50.452300000000001</v>
      </c>
      <c r="F61">
        <f t="shared" si="0"/>
        <v>6.6041906265295134E-3</v>
      </c>
      <c r="G61">
        <f t="shared" si="1"/>
        <v>1.6026071697560318E-2</v>
      </c>
      <c r="H61">
        <f t="shared" si="2"/>
        <v>-7.0337940259333938E-4</v>
      </c>
      <c r="I61">
        <f t="shared" si="3"/>
        <v>5.3440888942504761E-6</v>
      </c>
      <c r="J61">
        <f t="shared" si="4"/>
        <v>-8.0918487994821999E-4</v>
      </c>
      <c r="K61">
        <f t="shared" si="7"/>
        <v>5.0444318519149392E-2</v>
      </c>
      <c r="L61">
        <f t="shared" si="8"/>
        <v>-25.943754814400425</v>
      </c>
      <c r="M61">
        <f t="shared" si="9"/>
        <v>1.5203305900594564</v>
      </c>
      <c r="N61">
        <f t="shared" si="10"/>
        <v>87.108526275040958</v>
      </c>
      <c r="O61">
        <f t="shared" si="11"/>
        <v>0</v>
      </c>
      <c r="P61">
        <f t="shared" si="5"/>
        <v>87.108526275040958</v>
      </c>
      <c r="Q61">
        <f t="shared" si="12"/>
        <v>0.15971429090291975</v>
      </c>
      <c r="W61">
        <v>56</v>
      </c>
      <c r="X61">
        <f t="shared" si="6"/>
        <v>1.1666666666666667</v>
      </c>
      <c r="Y61">
        <v>0</v>
      </c>
      <c r="Z61">
        <f t="shared" si="13"/>
        <v>3.2209917054893621E-3</v>
      </c>
    </row>
    <row r="62" spans="5:26" x14ac:dyDescent="0.4">
      <c r="E62">
        <v>51.931699999999999</v>
      </c>
      <c r="F62">
        <f t="shared" si="0"/>
        <v>6.7978436336845445E-3</v>
      </c>
      <c r="G62">
        <f t="shared" si="1"/>
        <v>1.6023932637867166E-2</v>
      </c>
      <c r="H62">
        <f t="shared" si="2"/>
        <v>-7.2401958604131032E-4</v>
      </c>
      <c r="I62">
        <f t="shared" si="3"/>
        <v>5.6620856960232224E-6</v>
      </c>
      <c r="J62">
        <f t="shared" si="4"/>
        <v>-8.3291096185696145E-4</v>
      </c>
      <c r="K62">
        <f t="shared" si="7"/>
        <v>5.1927406733803222E-2</v>
      </c>
      <c r="L62">
        <f t="shared" si="8"/>
        <v>-25.692067312520699</v>
      </c>
      <c r="M62">
        <f t="shared" si="9"/>
        <v>1.5188455550412265</v>
      </c>
      <c r="N62">
        <f t="shared" si="10"/>
        <v>87.023440036067257</v>
      </c>
      <c r="O62">
        <f t="shared" si="11"/>
        <v>0</v>
      </c>
      <c r="P62">
        <f t="shared" si="5"/>
        <v>87.023440036067257</v>
      </c>
      <c r="Q62">
        <f t="shared" si="12"/>
        <v>0.15976116250901606</v>
      </c>
      <c r="W62">
        <v>57</v>
      </c>
      <c r="X62">
        <f t="shared" si="6"/>
        <v>1.1875</v>
      </c>
      <c r="Y62">
        <v>0</v>
      </c>
      <c r="Z62">
        <f t="shared" si="13"/>
        <v>2.7669291526136283E-3</v>
      </c>
    </row>
    <row r="63" spans="5:26" x14ac:dyDescent="0.4">
      <c r="E63">
        <v>53.4544</v>
      </c>
      <c r="F63">
        <f t="shared" si="0"/>
        <v>6.9971645975854266E-3</v>
      </c>
      <c r="G63">
        <f t="shared" si="1"/>
        <v>1.602166642109859E-2</v>
      </c>
      <c r="H63">
        <f t="shared" si="2"/>
        <v>-7.4526525286496177E-4</v>
      </c>
      <c r="I63">
        <f t="shared" si="3"/>
        <v>5.9989864259132886E-6</v>
      </c>
      <c r="J63">
        <f t="shared" si="4"/>
        <v>-8.5733134298178731E-4</v>
      </c>
      <c r="K63">
        <f t="shared" si="7"/>
        <v>5.3454257783234531E-2</v>
      </c>
      <c r="L63">
        <f t="shared" si="8"/>
        <v>-25.440353925804665</v>
      </c>
      <c r="M63">
        <f t="shared" si="9"/>
        <v>1.5173165799015758</v>
      </c>
      <c r="N63">
        <f t="shared" si="10"/>
        <v>86.935836213584835</v>
      </c>
      <c r="O63">
        <f t="shared" si="11"/>
        <v>0</v>
      </c>
      <c r="P63">
        <f t="shared" si="5"/>
        <v>86.935836213584835</v>
      </c>
      <c r="Q63">
        <f t="shared" si="12"/>
        <v>0.15981083032774632</v>
      </c>
      <c r="W63">
        <v>58</v>
      </c>
      <c r="X63">
        <f t="shared" si="6"/>
        <v>1.2083333333333335</v>
      </c>
      <c r="Y63">
        <v>0</v>
      </c>
      <c r="Z63">
        <f t="shared" si="13"/>
        <v>2.3240602017327613E-3</v>
      </c>
    </row>
    <row r="64" spans="5:26" x14ac:dyDescent="0.4">
      <c r="E64">
        <v>55.021900000000002</v>
      </c>
      <c r="F64">
        <f t="shared" si="0"/>
        <v>7.20234986777301E-3</v>
      </c>
      <c r="G64">
        <f t="shared" si="1"/>
        <v>1.60192651307971E-2</v>
      </c>
      <c r="H64">
        <f t="shared" si="2"/>
        <v>-7.671374956563573E-4</v>
      </c>
      <c r="I64">
        <f t="shared" si="3"/>
        <v>6.3559680527139339E-6</v>
      </c>
      <c r="J64">
        <f t="shared" si="4"/>
        <v>-8.8247006410208096E-4</v>
      </c>
      <c r="K64">
        <f t="shared" si="7"/>
        <v>5.5026417984307276E-2</v>
      </c>
      <c r="L64">
        <f t="shared" si="8"/>
        <v>-25.188575144569839</v>
      </c>
      <c r="M64">
        <f t="shared" si="9"/>
        <v>1.5157421017621178</v>
      </c>
      <c r="N64">
        <f t="shared" si="10"/>
        <v>86.845625261258292</v>
      </c>
      <c r="O64">
        <f t="shared" si="11"/>
        <v>0</v>
      </c>
      <c r="P64">
        <f t="shared" si="5"/>
        <v>86.845625261258292</v>
      </c>
      <c r="Q64">
        <f t="shared" si="12"/>
        <v>0.15986346327581716</v>
      </c>
      <c r="W64">
        <v>59</v>
      </c>
      <c r="X64">
        <f t="shared" si="6"/>
        <v>1.2291666666666665</v>
      </c>
      <c r="Y64">
        <v>0</v>
      </c>
      <c r="Z64">
        <f t="shared" si="13"/>
        <v>1.8981266759820607E-3</v>
      </c>
    </row>
    <row r="65" spans="5:26" x14ac:dyDescent="0.4">
      <c r="E65">
        <v>56.635199999999998</v>
      </c>
      <c r="F65">
        <f t="shared" si="0"/>
        <v>7.4135303439411939E-3</v>
      </c>
      <c r="G65">
        <f t="shared" si="1"/>
        <v>1.6016721218542918E-2</v>
      </c>
      <c r="H65">
        <f t="shared" si="2"/>
        <v>-7.8965044634123072E-4</v>
      </c>
      <c r="I65">
        <f t="shared" si="3"/>
        <v>6.7341528447173449E-6</v>
      </c>
      <c r="J65">
        <f t="shared" si="4"/>
        <v>-9.0834314573420632E-4</v>
      </c>
      <c r="K65">
        <f t="shared" si="7"/>
        <v>5.6644936319053936E-2</v>
      </c>
      <c r="L65">
        <f t="shared" si="8"/>
        <v>-24.936778142131292</v>
      </c>
      <c r="M65">
        <f t="shared" si="9"/>
        <v>1.5141210543687411</v>
      </c>
      <c r="N65">
        <f t="shared" si="10"/>
        <v>86.752746087227123</v>
      </c>
      <c r="O65">
        <f t="shared" si="11"/>
        <v>0</v>
      </c>
      <c r="P65">
        <f t="shared" si="5"/>
        <v>86.752746087227123</v>
      </c>
      <c r="Q65">
        <f t="shared" si="12"/>
        <v>0.1599192373657313</v>
      </c>
      <c r="W65">
        <v>60</v>
      </c>
      <c r="X65">
        <f t="shared" si="6"/>
        <v>1.25</v>
      </c>
      <c r="Y65">
        <v>0</v>
      </c>
      <c r="Z65">
        <f t="shared" si="13"/>
        <v>1.4938948384371465E-3</v>
      </c>
    </row>
    <row r="66" spans="5:26" x14ac:dyDescent="0.4">
      <c r="E66">
        <v>58.295900000000003</v>
      </c>
      <c r="F66">
        <f t="shared" si="0"/>
        <v>7.6309154656002175E-3</v>
      </c>
      <c r="G66">
        <f t="shared" si="1"/>
        <v>1.6014025790770381E-2</v>
      </c>
      <c r="H66">
        <f t="shared" si="2"/>
        <v>-8.1282662668575451E-4</v>
      </c>
      <c r="I66">
        <f t="shared" si="3"/>
        <v>7.1348630575965299E-6</v>
      </c>
      <c r="J66">
        <f t="shared" si="4"/>
        <v>-9.3497622919065952E-4</v>
      </c>
      <c r="K66">
        <f t="shared" si="7"/>
        <v>5.8311468106254226E-2</v>
      </c>
      <c r="L66">
        <f t="shared" si="8"/>
        <v>-24.684920484417837</v>
      </c>
      <c r="M66">
        <f t="shared" si="9"/>
        <v>1.5124517626488532</v>
      </c>
      <c r="N66">
        <f t="shared" si="10"/>
        <v>86.657102716901406</v>
      </c>
      <c r="O66">
        <f t="shared" si="11"/>
        <v>0</v>
      </c>
      <c r="P66">
        <f t="shared" si="5"/>
        <v>86.657102716901406</v>
      </c>
      <c r="Q66">
        <f t="shared" si="12"/>
        <v>0.15997833966553135</v>
      </c>
      <c r="W66">
        <v>61</v>
      </c>
      <c r="X66">
        <f t="shared" si="6"/>
        <v>1.2708333333333333</v>
      </c>
      <c r="Y66">
        <v>0</v>
      </c>
      <c r="Z66">
        <f t="shared" si="13"/>
        <v>1.1151983712215209E-3</v>
      </c>
    </row>
    <row r="67" spans="5:26" x14ac:dyDescent="0.4">
      <c r="E67">
        <v>60.005299999999998</v>
      </c>
      <c r="F67">
        <f t="shared" si="0"/>
        <v>7.8546754023521501E-3</v>
      </c>
      <c r="G67">
        <f t="shared" si="1"/>
        <v>1.6011169976242856E-2</v>
      </c>
      <c r="H67">
        <f t="shared" si="2"/>
        <v>-8.3668439135129759E-4</v>
      </c>
      <c r="I67">
        <f t="shared" si="3"/>
        <v>7.5594176440624272E-6</v>
      </c>
      <c r="J67">
        <f t="shared" si="4"/>
        <v>-9.6239014274294434E-4</v>
      </c>
      <c r="K67">
        <f t="shared" si="7"/>
        <v>6.0027372653079086E-2</v>
      </c>
      <c r="L67">
        <f t="shared" si="8"/>
        <v>-24.433013298546577</v>
      </c>
      <c r="M67">
        <f t="shared" si="9"/>
        <v>1.5107328462697314</v>
      </c>
      <c r="N67">
        <f t="shared" si="10"/>
        <v>86.558616063041825</v>
      </c>
      <c r="O67">
        <f t="shared" si="11"/>
        <v>0</v>
      </c>
      <c r="P67">
        <f t="shared" si="5"/>
        <v>86.558616063041825</v>
      </c>
      <c r="Q67">
        <f t="shared" si="12"/>
        <v>0.16004097256279215</v>
      </c>
      <c r="W67">
        <v>62</v>
      </c>
      <c r="X67">
        <f t="shared" si="6"/>
        <v>1.2916666666666667</v>
      </c>
      <c r="Y67">
        <v>0</v>
      </c>
      <c r="Z67">
        <f t="shared" si="13"/>
        <v>7.649910675380418E-4</v>
      </c>
    </row>
    <row r="68" spans="5:26" x14ac:dyDescent="0.4">
      <c r="E68">
        <v>61.764800000000001</v>
      </c>
      <c r="F68">
        <f t="shared" si="0"/>
        <v>8.0849934137684522E-3</v>
      </c>
      <c r="G68">
        <f t="shared" si="1"/>
        <v>1.6008144281053571E-2</v>
      </c>
      <c r="H68">
        <f t="shared" si="2"/>
        <v>-8.6124351118248288E-4</v>
      </c>
      <c r="I68">
        <f t="shared" si="3"/>
        <v>8.009228143118774E-6</v>
      </c>
      <c r="J68">
        <f t="shared" si="4"/>
        <v>-9.9060731643001556E-4</v>
      </c>
      <c r="K68">
        <f t="shared" si="7"/>
        <v>6.17941149193863E-2</v>
      </c>
      <c r="L68">
        <f t="shared" si="8"/>
        <v>-24.181057676132497</v>
      </c>
      <c r="M68">
        <f t="shared" si="9"/>
        <v>1.5089628172100293</v>
      </c>
      <c r="N68">
        <f t="shared" si="10"/>
        <v>86.457200868305378</v>
      </c>
      <c r="O68">
        <f t="shared" si="11"/>
        <v>0</v>
      </c>
      <c r="P68">
        <f t="shared" si="5"/>
        <v>86.457200868305378</v>
      </c>
      <c r="Q68">
        <f t="shared" si="12"/>
        <v>0.16010734542080551</v>
      </c>
      <c r="W68">
        <v>63</v>
      </c>
      <c r="X68">
        <f t="shared" si="6"/>
        <v>1.3125</v>
      </c>
      <c r="Y68">
        <v>0</v>
      </c>
      <c r="Z68">
        <f t="shared" si="13"/>
        <v>4.4540720016378126E-4</v>
      </c>
    </row>
    <row r="69" spans="5:26" x14ac:dyDescent="0.4">
      <c r="E69">
        <v>63.575899999999997</v>
      </c>
      <c r="F69">
        <f t="shared" ref="F69:F132" si="14">2*PI()*E69/$B$7</f>
        <v>8.3220658493899716E-3</v>
      </c>
      <c r="G69">
        <f t="shared" ref="G69:G132" si="15">1+SUM(a1_*COS(F69),a2_*COS(2*F69))</f>
        <v>1.600493854496976E-2</v>
      </c>
      <c r="H69">
        <f t="shared" ref="H69:H132" si="16">SUM(a1_*SIN(F69),a2_*SIN(2*F69))</f>
        <v>-8.8652517546556134E-4</v>
      </c>
      <c r="I69">
        <f t="shared" ref="I69:I132" si="17">SUM(b0_,b1_*COS(F69),b2_*COS(2*F69))</f>
        <v>8.4858051727018657E-6</v>
      </c>
      <c r="J69">
        <f t="shared" ref="J69:J132" si="18">SUM(b1_*SIN(F69),b2_*SIN(2*F69))</f>
        <v>-1.0196517818436945E-3</v>
      </c>
      <c r="K69">
        <f t="shared" si="7"/>
        <v>6.3613266096381418E-2</v>
      </c>
      <c r="L69">
        <f t="shared" si="8"/>
        <v>-23.929046117325974</v>
      </c>
      <c r="M69">
        <f t="shared" si="9"/>
        <v>1.5071400789710543</v>
      </c>
      <c r="N69">
        <f t="shared" si="10"/>
        <v>86.352765660055013</v>
      </c>
      <c r="O69">
        <f t="shared" si="11"/>
        <v>0</v>
      </c>
      <c r="P69">
        <f t="shared" ref="P69:P132" si="19">N69+O69</f>
        <v>86.352765660055013</v>
      </c>
      <c r="Q69">
        <f t="shared" si="12"/>
        <v>0.16017768245566727</v>
      </c>
      <c r="W69">
        <v>64</v>
      </c>
      <c r="X69">
        <f t="shared" ref="X69:X132" si="20">W69/Fs*1000</f>
        <v>1.3333333333333333</v>
      </c>
      <c r="Y69">
        <v>0</v>
      </c>
      <c r="Z69">
        <f t="shared" si="13"/>
        <v>1.5782765617480268E-4</v>
      </c>
    </row>
    <row r="70" spans="5:26" x14ac:dyDescent="0.4">
      <c r="E70">
        <v>65.440100000000001</v>
      </c>
      <c r="F70">
        <f t="shared" si="14"/>
        <v>8.5660890587575603E-3</v>
      </c>
      <c r="G70">
        <f t="shared" si="15"/>
        <v>1.600154207988902E-2</v>
      </c>
      <c r="H70">
        <f t="shared" si="16"/>
        <v>-9.1255059828165147E-4</v>
      </c>
      <c r="I70">
        <f t="shared" si="17"/>
        <v>8.9907378489489931E-6</v>
      </c>
      <c r="J70">
        <f t="shared" si="18"/>
        <v>-1.049547568219866E-3</v>
      </c>
      <c r="K70">
        <f t="shared" ref="K70:K133" si="21">SQRT((I70^2+J70^2)/(G70^2+H70^2))</f>
        <v>6.5486403745985217E-2</v>
      </c>
      <c r="L70">
        <f t="shared" ref="L70:L133" si="22">20*LOG10(K70)</f>
        <v>-23.676977172996182</v>
      </c>
      <c r="M70">
        <f t="shared" ref="M70:M133" si="23">ATAN2(J70,I70)-ATAN2(H70,G70)</f>
        <v>1.505263026421235</v>
      </c>
      <c r="N70">
        <f t="shared" ref="N70:N133" si="24">DEGREES(M70)</f>
        <v>86.245218471026092</v>
      </c>
      <c r="O70">
        <f t="shared" si="11"/>
        <v>0</v>
      </c>
      <c r="P70">
        <f t="shared" si="19"/>
        <v>86.245218471026092</v>
      </c>
      <c r="Q70">
        <f t="shared" si="12"/>
        <v>0.16025222172889259</v>
      </c>
      <c r="W70">
        <v>65</v>
      </c>
      <c r="X70">
        <f t="shared" si="20"/>
        <v>1.3541666666666667</v>
      </c>
      <c r="Y70">
        <v>0</v>
      </c>
      <c r="Z70">
        <f t="shared" si="13"/>
        <v>-9.7049930889894992E-5</v>
      </c>
    </row>
    <row r="71" spans="5:26" x14ac:dyDescent="0.4">
      <c r="E71">
        <v>67.358999999999995</v>
      </c>
      <c r="F71">
        <f t="shared" si="14"/>
        <v>8.8172724813814531E-3</v>
      </c>
      <c r="G71">
        <f t="shared" si="15"/>
        <v>1.5997943457458641E-2</v>
      </c>
      <c r="H71">
        <f t="shared" si="16"/>
        <v>-9.3934241678902096E-4</v>
      </c>
      <c r="I71">
        <f t="shared" si="17"/>
        <v>9.525725362558024E-6</v>
      </c>
      <c r="J71">
        <f t="shared" si="18"/>
        <v>-1.080320305906819E-3</v>
      </c>
      <c r="K71">
        <f t="shared" si="21"/>
        <v>6.7415212846848441E-2</v>
      </c>
      <c r="L71">
        <f t="shared" si="22"/>
        <v>-23.424841799282873</v>
      </c>
      <c r="M71">
        <f t="shared" si="23"/>
        <v>1.5033299443292185</v>
      </c>
      <c r="N71">
        <f t="shared" si="24"/>
        <v>86.134461025701228</v>
      </c>
      <c r="O71">
        <f t="shared" ref="O71:O134" si="25">IF((N71-N70)&gt;180,O70-360,IF((N71-N70)&lt;(-180),O70+360,O70))</f>
        <v>0</v>
      </c>
      <c r="P71">
        <f t="shared" si="19"/>
        <v>86.134461025701228</v>
      </c>
      <c r="Q71">
        <f t="shared" ref="Q71:Q134" si="26">-(P71-P70)/((E71-E70)*360)*1000</f>
        <v>0.16033121598147218</v>
      </c>
      <c r="W71">
        <v>66</v>
      </c>
      <c r="X71">
        <f t="shared" si="20"/>
        <v>1.375</v>
      </c>
      <c r="Y71">
        <v>0</v>
      </c>
      <c r="Z71">
        <f t="shared" ref="Z71:Z134" si="27" xml:space="preserve"> b0_*Y71 + b1_*Y70 + b2_*Y69 - a1_*Z70 - a2_*Z69</f>
        <v>-3.1913866769385632E-4</v>
      </c>
    </row>
    <row r="72" spans="5:26" x14ac:dyDescent="0.4">
      <c r="E72">
        <v>69.334100000000007</v>
      </c>
      <c r="F72">
        <f t="shared" si="14"/>
        <v>9.0758124668025037E-3</v>
      </c>
      <c r="G72">
        <f t="shared" si="15"/>
        <v>1.5994130850068289E-2</v>
      </c>
      <c r="H72">
        <f t="shared" si="16"/>
        <v>-9.6692190127448466E-4</v>
      </c>
      <c r="I72">
        <f t="shared" si="17"/>
        <v>1.0092526288738024E-5</v>
      </c>
      <c r="J72">
        <f t="shared" si="18"/>
        <v>-1.1119940187999226E-3</v>
      </c>
      <c r="K72">
        <f t="shared" si="21"/>
        <v>6.940128539087552E-2</v>
      </c>
      <c r="L72">
        <f t="shared" si="22"/>
        <v>-23.172649716841033</v>
      </c>
      <c r="M72">
        <f t="shared" si="23"/>
        <v>1.501339207977255</v>
      </c>
      <c r="N72">
        <f t="shared" si="24"/>
        <v>86.020400234610449</v>
      </c>
      <c r="O72">
        <f t="shared" si="25"/>
        <v>0</v>
      </c>
      <c r="P72">
        <f t="shared" si="19"/>
        <v>86.020400234610449</v>
      </c>
      <c r="Q72">
        <f t="shared" si="26"/>
        <v>0.16041493129852533</v>
      </c>
      <c r="W72">
        <v>67</v>
      </c>
      <c r="X72">
        <f t="shared" si="20"/>
        <v>1.3958333333333333</v>
      </c>
      <c r="Y72">
        <v>0</v>
      </c>
      <c r="Z72">
        <f t="shared" si="27"/>
        <v>-5.088889630724319E-4</v>
      </c>
    </row>
    <row r="73" spans="5:26" x14ac:dyDescent="0.4">
      <c r="E73">
        <v>71.367099999999994</v>
      </c>
      <c r="F73">
        <f t="shared" si="14"/>
        <v>9.3419315445003384E-3</v>
      </c>
      <c r="G73">
        <f t="shared" si="15"/>
        <v>1.5990091429837539E-2</v>
      </c>
      <c r="H73">
        <f t="shared" si="16"/>
        <v>-9.9531314652540753E-4</v>
      </c>
      <c r="I73">
        <f t="shared" si="17"/>
        <v>1.0693047940185663E-5</v>
      </c>
      <c r="J73">
        <f t="shared" si="18"/>
        <v>-1.1445959350768228E-3</v>
      </c>
      <c r="K73">
        <f t="shared" si="21"/>
        <v>7.1446422633998877E-2</v>
      </c>
      <c r="L73">
        <f t="shared" si="22"/>
        <v>-22.920390234369666</v>
      </c>
      <c r="M73">
        <f t="shared" si="23"/>
        <v>1.4992889799786859</v>
      </c>
      <c r="N73">
        <f t="shared" si="24"/>
        <v>85.902930823252888</v>
      </c>
      <c r="O73">
        <f t="shared" si="25"/>
        <v>0</v>
      </c>
      <c r="P73">
        <f t="shared" si="19"/>
        <v>85.902930823252888</v>
      </c>
      <c r="Q73">
        <f t="shared" si="26"/>
        <v>0.16050364999393604</v>
      </c>
      <c r="W73">
        <v>68</v>
      </c>
      <c r="X73">
        <f t="shared" si="20"/>
        <v>1.4166666666666667</v>
      </c>
      <c r="Y73">
        <v>0</v>
      </c>
      <c r="Z73">
        <f t="shared" si="27"/>
        <v>-6.6721545817154744E-4</v>
      </c>
    </row>
    <row r="74" spans="5:26" x14ac:dyDescent="0.4">
      <c r="E74">
        <v>73.459800000000001</v>
      </c>
      <c r="F74">
        <f t="shared" si="14"/>
        <v>9.6158653339239782E-3</v>
      </c>
      <c r="G74">
        <f t="shared" si="15"/>
        <v>1.5985811492937874E-2</v>
      </c>
      <c r="H74">
        <f t="shared" si="16"/>
        <v>-1.024541679269797E-3</v>
      </c>
      <c r="I74">
        <f t="shared" si="17"/>
        <v>1.1329327889629537E-5</v>
      </c>
      <c r="J74">
        <f t="shared" si="18"/>
        <v>-1.1781548831853697E-3</v>
      </c>
      <c r="K74">
        <f t="shared" si="21"/>
        <v>7.3552535511116554E-2</v>
      </c>
      <c r="L74">
        <f t="shared" si="22"/>
        <v>-22.668047032622461</v>
      </c>
      <c r="M74">
        <f t="shared" si="23"/>
        <v>1.4971773097387453</v>
      </c>
      <c r="N74">
        <f t="shared" si="24"/>
        <v>85.781941030780914</v>
      </c>
      <c r="O74">
        <f t="shared" si="25"/>
        <v>0</v>
      </c>
      <c r="P74">
        <f t="shared" si="19"/>
        <v>85.781941030780914</v>
      </c>
      <c r="Q74">
        <f t="shared" si="26"/>
        <v>0.16059767614402129</v>
      </c>
      <c r="W74">
        <v>69</v>
      </c>
      <c r="X74">
        <f t="shared" si="20"/>
        <v>1.4375</v>
      </c>
      <c r="Y74">
        <v>0</v>
      </c>
      <c r="Z74">
        <f t="shared" si="27"/>
        <v>-7.9542545329392019E-4</v>
      </c>
    </row>
    <row r="75" spans="5:26" x14ac:dyDescent="0.4">
      <c r="E75">
        <v>75.613799999999998</v>
      </c>
      <c r="F75">
        <f t="shared" si="14"/>
        <v>9.8978232745836631E-3</v>
      </c>
      <c r="G75">
        <f t="shared" si="15"/>
        <v>1.598127704170238E-2</v>
      </c>
      <c r="H75">
        <f t="shared" si="16"/>
        <v>-1.0546302710584543E-3</v>
      </c>
      <c r="I75">
        <f t="shared" si="17"/>
        <v>1.200344743448184E-5</v>
      </c>
      <c r="J75">
        <f t="shared" si="18"/>
        <v>-1.2126964807041799E-3</v>
      </c>
      <c r="K75">
        <f t="shared" si="21"/>
        <v>7.5721343463694968E-2</v>
      </c>
      <c r="L75">
        <f t="shared" si="22"/>
        <v>-22.415633785952082</v>
      </c>
      <c r="M75">
        <f t="shared" si="23"/>
        <v>1.4950024351341797</v>
      </c>
      <c r="N75">
        <f t="shared" si="24"/>
        <v>85.657329894969124</v>
      </c>
      <c r="O75">
        <f t="shared" si="25"/>
        <v>0</v>
      </c>
      <c r="P75">
        <f t="shared" si="19"/>
        <v>85.657329894969124</v>
      </c>
      <c r="Q75">
        <f t="shared" si="26"/>
        <v>0.16069732772592368</v>
      </c>
      <c r="W75">
        <v>70</v>
      </c>
      <c r="X75">
        <f t="shared" si="20"/>
        <v>1.4583333333333335</v>
      </c>
      <c r="Y75">
        <v>0</v>
      </c>
      <c r="Z75">
        <f t="shared" si="27"/>
        <v>-8.9514979767128789E-4</v>
      </c>
    </row>
    <row r="76" spans="5:26" x14ac:dyDescent="0.4">
      <c r="E76">
        <v>77.831000000000003</v>
      </c>
      <c r="F76">
        <f t="shared" si="14"/>
        <v>1.0188054075897799E-2</v>
      </c>
      <c r="G76">
        <f t="shared" si="15"/>
        <v>1.5976472717429746E-2</v>
      </c>
      <c r="H76">
        <f t="shared" si="16"/>
        <v>-1.0856059252615305E-3</v>
      </c>
      <c r="I76">
        <f t="shared" si="17"/>
        <v>1.271769025799202E-5</v>
      </c>
      <c r="J76">
        <f t="shared" si="18"/>
        <v>-1.2482511521038401E-3</v>
      </c>
      <c r="K76">
        <f t="shared" si="21"/>
        <v>7.7954878546038997E-2</v>
      </c>
      <c r="L76">
        <f t="shared" si="22"/>
        <v>-22.163134015063694</v>
      </c>
      <c r="M76">
        <f t="shared" si="23"/>
        <v>1.4927622767321986</v>
      </c>
      <c r="N76">
        <f t="shared" si="24"/>
        <v>85.528978273094836</v>
      </c>
      <c r="O76">
        <f t="shared" si="25"/>
        <v>0</v>
      </c>
      <c r="P76">
        <f t="shared" si="19"/>
        <v>85.528978273094836</v>
      </c>
      <c r="Q76">
        <f t="shared" si="26"/>
        <v>0.16080294199176037</v>
      </c>
      <c r="W76">
        <v>71</v>
      </c>
      <c r="X76">
        <f t="shared" si="20"/>
        <v>1.4791666666666665</v>
      </c>
      <c r="Y76">
        <v>0</v>
      </c>
      <c r="Z76">
        <f t="shared" si="27"/>
        <v>-9.6827705043133784E-4</v>
      </c>
    </row>
    <row r="77" spans="5:26" x14ac:dyDescent="0.4">
      <c r="E77">
        <v>80.113200000000006</v>
      </c>
      <c r="F77">
        <f t="shared" si="14"/>
        <v>1.0486793357315409E-2</v>
      </c>
      <c r="G77">
        <f t="shared" si="15"/>
        <v>1.5971382580789228E-2</v>
      </c>
      <c r="H77">
        <f t="shared" si="16"/>
        <v>-1.1174942938776238E-3</v>
      </c>
      <c r="I77">
        <f t="shared" si="17"/>
        <v>1.3474426415506502E-5</v>
      </c>
      <c r="J77">
        <f t="shared" si="18"/>
        <v>-1.2848477139292124E-3</v>
      </c>
      <c r="K77">
        <f t="shared" si="21"/>
        <v>8.0255083766757995E-2</v>
      </c>
      <c r="L77">
        <f t="shared" si="22"/>
        <v>-21.910548952438006</v>
      </c>
      <c r="M77">
        <f t="shared" si="23"/>
        <v>1.4904548401565816</v>
      </c>
      <c r="N77">
        <f t="shared" si="24"/>
        <v>85.396771895817849</v>
      </c>
      <c r="O77">
        <f t="shared" si="25"/>
        <v>0</v>
      </c>
      <c r="P77">
        <f t="shared" si="19"/>
        <v>85.396771895817849</v>
      </c>
      <c r="Q77">
        <f t="shared" si="26"/>
        <v>0.16091487901170703</v>
      </c>
      <c r="W77">
        <v>72</v>
      </c>
      <c r="X77">
        <f t="shared" si="20"/>
        <v>1.5</v>
      </c>
      <c r="Y77">
        <v>0</v>
      </c>
      <c r="Z77">
        <f t="shared" si="27"/>
        <v>-1.0168915694492423E-3</v>
      </c>
    </row>
    <row r="78" spans="5:26" x14ac:dyDescent="0.4">
      <c r="E78">
        <v>82.462299999999999</v>
      </c>
      <c r="F78">
        <f t="shared" si="14"/>
        <v>1.0794289828254899E-2</v>
      </c>
      <c r="G78">
        <f t="shared" si="15"/>
        <v>1.5965989644877276E-2</v>
      </c>
      <c r="H78">
        <f t="shared" si="16"/>
        <v>-1.1503224753571205E-3</v>
      </c>
      <c r="I78">
        <f t="shared" si="17"/>
        <v>1.4276181760107531E-5</v>
      </c>
      <c r="J78">
        <f t="shared" si="18"/>
        <v>-1.3225165816164973E-3</v>
      </c>
      <c r="K78">
        <f t="shared" si="21"/>
        <v>8.2624015498405645E-2</v>
      </c>
      <c r="L78">
        <f t="shared" si="22"/>
        <v>-21.657874045716298</v>
      </c>
      <c r="M78">
        <f t="shared" si="23"/>
        <v>1.4880780127079494</v>
      </c>
      <c r="N78">
        <f t="shared" si="24"/>
        <v>85.260589714380387</v>
      </c>
      <c r="O78">
        <f t="shared" si="25"/>
        <v>0</v>
      </c>
      <c r="P78">
        <f t="shared" si="19"/>
        <v>85.260589714380387</v>
      </c>
      <c r="Q78">
        <f t="shared" si="26"/>
        <v>0.16103351808193989</v>
      </c>
      <c r="W78">
        <v>73</v>
      </c>
      <c r="X78">
        <f t="shared" si="20"/>
        <v>1.5208333333333333</v>
      </c>
      <c r="Y78">
        <v>0</v>
      </c>
      <c r="Z78">
        <f t="shared" si="27"/>
        <v>-1.0432160412200324E-3</v>
      </c>
    </row>
    <row r="79" spans="5:26" x14ac:dyDescent="0.4">
      <c r="E79">
        <v>84.880300000000005</v>
      </c>
      <c r="F79">
        <f t="shared" si="14"/>
        <v>1.1110805288104073E-2</v>
      </c>
      <c r="G79">
        <f t="shared" si="15"/>
        <v>1.5960275807689328E-2</v>
      </c>
      <c r="H79">
        <f t="shared" si="16"/>
        <v>-1.1841190196624184E-3</v>
      </c>
      <c r="I79">
        <f t="shared" si="17"/>
        <v>1.5125647989694402E-5</v>
      </c>
      <c r="J79">
        <f t="shared" si="18"/>
        <v>-1.3612897690124122E-3</v>
      </c>
      <c r="K79">
        <f t="shared" si="21"/>
        <v>8.5063844760960253E-2</v>
      </c>
      <c r="L79">
        <f t="shared" si="22"/>
        <v>-21.40509983410147</v>
      </c>
      <c r="M79">
        <f t="shared" si="23"/>
        <v>1.4856295615783384</v>
      </c>
      <c r="N79">
        <f t="shared" si="24"/>
        <v>85.120303798309635</v>
      </c>
      <c r="O79">
        <f t="shared" si="25"/>
        <v>0</v>
      </c>
      <c r="P79">
        <f t="shared" si="19"/>
        <v>85.120303798309635</v>
      </c>
      <c r="Q79">
        <f t="shared" si="26"/>
        <v>0.16115926393570418</v>
      </c>
      <c r="W79">
        <v>74</v>
      </c>
      <c r="X79">
        <f t="shared" si="20"/>
        <v>1.5416666666666667</v>
      </c>
      <c r="Y79">
        <v>0</v>
      </c>
      <c r="Z79">
        <f t="shared" si="27"/>
        <v>-1.0495588306819376E-3</v>
      </c>
    </row>
    <row r="80" spans="5:26" x14ac:dyDescent="0.4">
      <c r="E80">
        <v>87.369200000000006</v>
      </c>
      <c r="F80">
        <f t="shared" si="14"/>
        <v>1.1436601536250724E-2</v>
      </c>
      <c r="G80">
        <f t="shared" si="15"/>
        <v>1.5954222027442011E-2</v>
      </c>
      <c r="H80">
        <f t="shared" si="16"/>
        <v>-1.2189125357394935E-3</v>
      </c>
      <c r="I80">
        <f t="shared" si="17"/>
        <v>1.6025656590673565E-5</v>
      </c>
      <c r="J80">
        <f t="shared" si="18"/>
        <v>-1.4011992843590995E-3</v>
      </c>
      <c r="K80">
        <f t="shared" si="21"/>
        <v>8.7576757629162116E-2</v>
      </c>
      <c r="L80">
        <f t="shared" si="22"/>
        <v>-21.152222756257597</v>
      </c>
      <c r="M80">
        <f t="shared" si="23"/>
        <v>1.4831072332791657</v>
      </c>
      <c r="N80">
        <f t="shared" si="24"/>
        <v>84.975785032220628</v>
      </c>
      <c r="O80">
        <f t="shared" si="25"/>
        <v>0</v>
      </c>
      <c r="P80">
        <f t="shared" si="19"/>
        <v>84.975785032220628</v>
      </c>
      <c r="Q80">
        <f t="shared" si="26"/>
        <v>0.16129254566833071</v>
      </c>
      <c r="W80">
        <v>75</v>
      </c>
      <c r="X80">
        <f t="shared" si="20"/>
        <v>1.5625</v>
      </c>
      <c r="Y80">
        <v>0</v>
      </c>
      <c r="Z80">
        <f t="shared" si="27"/>
        <v>-1.0382664060725327E-3</v>
      </c>
    </row>
    <row r="81" spans="5:26" x14ac:dyDescent="0.4">
      <c r="E81">
        <v>89.931100000000001</v>
      </c>
      <c r="F81">
        <f t="shared" si="14"/>
        <v>1.1771953462052044E-2</v>
      </c>
      <c r="G81">
        <f t="shared" si="15"/>
        <v>1.5947808029250332E-2</v>
      </c>
      <c r="H81">
        <f t="shared" si="16"/>
        <v>-1.2547330946110838E-3</v>
      </c>
      <c r="I81">
        <f t="shared" si="17"/>
        <v>1.6979222455616727E-5</v>
      </c>
      <c r="J81">
        <f t="shared" si="18"/>
        <v>-1.4422787333053318E-3</v>
      </c>
      <c r="K81">
        <f t="shared" si="21"/>
        <v>9.0165057494773979E-2</v>
      </c>
      <c r="L81">
        <f t="shared" si="22"/>
        <v>-20.899234720855997</v>
      </c>
      <c r="M81">
        <f t="shared" si="23"/>
        <v>1.4805086504722271</v>
      </c>
      <c r="N81">
        <f t="shared" si="24"/>
        <v>84.826897204667787</v>
      </c>
      <c r="O81">
        <f t="shared" si="25"/>
        <v>0</v>
      </c>
      <c r="P81">
        <f t="shared" si="19"/>
        <v>84.826897204667787</v>
      </c>
      <c r="Q81">
        <f t="shared" si="26"/>
        <v>0.16143381816538185</v>
      </c>
      <c r="W81">
        <v>76</v>
      </c>
      <c r="X81">
        <f t="shared" si="20"/>
        <v>1.5833333333333333</v>
      </c>
      <c r="Y81">
        <v>0</v>
      </c>
      <c r="Z81">
        <f t="shared" si="27"/>
        <v>-1.011680981129197E-3</v>
      </c>
    </row>
    <row r="82" spans="5:26" x14ac:dyDescent="0.4">
      <c r="E82">
        <v>92.568100000000001</v>
      </c>
      <c r="F82">
        <f t="shared" si="14"/>
        <v>1.2117135954865221E-2</v>
      </c>
      <c r="G82">
        <f t="shared" si="15"/>
        <v>1.5941012488864814E-2</v>
      </c>
      <c r="H82">
        <f t="shared" si="16"/>
        <v>-1.2916108372560929E-3</v>
      </c>
      <c r="I82">
        <f t="shared" si="17"/>
        <v>1.798951657770026E-5</v>
      </c>
      <c r="J82">
        <f t="shared" si="18"/>
        <v>-1.4845617148526614E-3</v>
      </c>
      <c r="K82">
        <f t="shared" si="21"/>
        <v>9.2831065569635871E-2</v>
      </c>
      <c r="L82">
        <f t="shared" si="22"/>
        <v>-20.646133288605416</v>
      </c>
      <c r="M82">
        <f t="shared" si="23"/>
        <v>1.4778314112435831</v>
      </c>
      <c r="N82">
        <f t="shared" si="24"/>
        <v>84.673502696119627</v>
      </c>
      <c r="O82">
        <f t="shared" si="25"/>
        <v>0</v>
      </c>
      <c r="P82">
        <f t="shared" si="19"/>
        <v>84.673502696119627</v>
      </c>
      <c r="Q82">
        <f t="shared" si="26"/>
        <v>0.1615835635488144</v>
      </c>
      <c r="W82">
        <v>77</v>
      </c>
      <c r="X82">
        <f t="shared" si="20"/>
        <v>1.6041666666666667</v>
      </c>
      <c r="Y82">
        <v>0</v>
      </c>
      <c r="Z82">
        <f t="shared" si="27"/>
        <v>-9.7210341570693826E-4</v>
      </c>
    </row>
    <row r="83" spans="5:26" x14ac:dyDescent="0.4">
      <c r="E83">
        <v>95.282399999999996</v>
      </c>
      <c r="F83">
        <f t="shared" si="14"/>
        <v>1.2472436994016836E-2</v>
      </c>
      <c r="G83">
        <f t="shared" si="15"/>
        <v>1.5933812719842844E-2</v>
      </c>
      <c r="H83">
        <f t="shared" si="16"/>
        <v>-1.3295773791469935E-3</v>
      </c>
      <c r="I83">
        <f t="shared" si="17"/>
        <v>1.9059912571256499E-5</v>
      </c>
      <c r="J83">
        <f t="shared" si="18"/>
        <v>-1.5280834242293823E-3</v>
      </c>
      <c r="K83">
        <f t="shared" si="21"/>
        <v>9.5577223508720874E-2</v>
      </c>
      <c r="L83">
        <f t="shared" si="22"/>
        <v>-20.392911795274095</v>
      </c>
      <c r="M83">
        <f t="shared" si="23"/>
        <v>1.4750729854183837</v>
      </c>
      <c r="N83">
        <f t="shared" si="24"/>
        <v>84.51545653823581</v>
      </c>
      <c r="O83">
        <f t="shared" si="25"/>
        <v>0</v>
      </c>
      <c r="P83">
        <f t="shared" si="19"/>
        <v>84.51545653823581</v>
      </c>
      <c r="Q83">
        <f t="shared" si="26"/>
        <v>0.16174229275792115</v>
      </c>
      <c r="W83">
        <v>78</v>
      </c>
      <c r="X83">
        <f t="shared" si="20"/>
        <v>1.625</v>
      </c>
      <c r="Y83">
        <v>0</v>
      </c>
      <c r="Z83">
        <f t="shared" si="27"/>
        <v>-9.2176132639316673E-4</v>
      </c>
    </row>
    <row r="84" spans="5:26" x14ac:dyDescent="0.4">
      <c r="E84">
        <v>98.076300000000003</v>
      </c>
      <c r="F84">
        <f t="shared" si="14"/>
        <v>1.283815764880286E-2</v>
      </c>
      <c r="G84">
        <f t="shared" si="15"/>
        <v>1.5926184589140746E-2</v>
      </c>
      <c r="H84">
        <f t="shared" si="16"/>
        <v>-1.3686658178452028E-3</v>
      </c>
      <c r="I84">
        <f t="shared" si="17"/>
        <v>2.0193999234308091E-5</v>
      </c>
      <c r="J84">
        <f t="shared" si="18"/>
        <v>-1.572880652168794E-3</v>
      </c>
      <c r="K84">
        <f t="shared" si="21"/>
        <v>9.8406095320049014E-2</v>
      </c>
      <c r="L84">
        <f t="shared" si="22"/>
        <v>-20.139560006601272</v>
      </c>
      <c r="M84">
        <f t="shared" si="23"/>
        <v>1.4722307118601565</v>
      </c>
      <c r="N84">
        <f t="shared" si="24"/>
        <v>84.352606259127754</v>
      </c>
      <c r="O84">
        <f t="shared" si="25"/>
        <v>0</v>
      </c>
      <c r="P84">
        <f t="shared" si="19"/>
        <v>84.352606259127754</v>
      </c>
      <c r="Q84">
        <f t="shared" si="26"/>
        <v>0.1619105502742641</v>
      </c>
      <c r="W84">
        <v>79</v>
      </c>
      <c r="X84">
        <f t="shared" si="20"/>
        <v>1.6458333333333333</v>
      </c>
      <c r="Y84">
        <v>0</v>
      </c>
      <c r="Z84">
        <f t="shared" si="27"/>
        <v>-8.6278228094886094E-4</v>
      </c>
    </row>
    <row r="85" spans="5:26" x14ac:dyDescent="0.4">
      <c r="E85">
        <v>100.9522</v>
      </c>
      <c r="F85">
        <f t="shared" si="14"/>
        <v>1.3214612078488647E-2</v>
      </c>
      <c r="G85">
        <f t="shared" si="15"/>
        <v>1.5918102428029268E-2</v>
      </c>
      <c r="H85">
        <f t="shared" si="16"/>
        <v>-1.408910741302824E-3</v>
      </c>
      <c r="I85">
        <f t="shared" si="17"/>
        <v>2.1395593808704039E-5</v>
      </c>
      <c r="J85">
        <f t="shared" si="18"/>
        <v>-1.6189917841203324E-3</v>
      </c>
      <c r="K85">
        <f t="shared" si="21"/>
        <v>0.10132036944794254</v>
      </c>
      <c r="L85">
        <f t="shared" si="22"/>
        <v>-19.886064705914382</v>
      </c>
      <c r="M85">
        <f t="shared" si="23"/>
        <v>1.4693017955137981</v>
      </c>
      <c r="N85">
        <f t="shared" si="24"/>
        <v>84.184791713934544</v>
      </c>
      <c r="O85">
        <f t="shared" si="25"/>
        <v>0</v>
      </c>
      <c r="P85">
        <f t="shared" si="19"/>
        <v>84.184791713934544</v>
      </c>
      <c r="Q85">
        <f t="shared" si="26"/>
        <v>0.16208891631335651</v>
      </c>
      <c r="W85">
        <v>80</v>
      </c>
      <c r="X85">
        <f t="shared" si="20"/>
        <v>1.6666666666666667</v>
      </c>
      <c r="Y85">
        <v>0</v>
      </c>
      <c r="Z85">
        <f t="shared" si="27"/>
        <v>-7.9717188420866186E-4</v>
      </c>
    </row>
    <row r="86" spans="5:26" x14ac:dyDescent="0.4">
      <c r="E86">
        <v>103.9123</v>
      </c>
      <c r="F86">
        <f t="shared" si="14"/>
        <v>1.3602088262400776E-2</v>
      </c>
      <c r="G86">
        <f t="shared" si="15"/>
        <v>1.5909539818443452E-2</v>
      </c>
      <c r="H86">
        <f t="shared" si="16"/>
        <v>-1.4503440372269048E-3</v>
      </c>
      <c r="I86">
        <f t="shared" si="17"/>
        <v>2.2668625088248517E-5</v>
      </c>
      <c r="J86">
        <f t="shared" si="18"/>
        <v>-1.6664519894443346E-3</v>
      </c>
      <c r="K86">
        <f t="shared" si="21"/>
        <v>0.1043225566433231</v>
      </c>
      <c r="L86">
        <f t="shared" si="22"/>
        <v>-19.632435563669148</v>
      </c>
      <c r="M86">
        <f t="shared" si="23"/>
        <v>1.466283610239653</v>
      </c>
      <c r="N86">
        <f t="shared" si="24"/>
        <v>84.011862435937502</v>
      </c>
      <c r="O86">
        <f t="shared" si="25"/>
        <v>0</v>
      </c>
      <c r="P86">
        <f t="shared" si="19"/>
        <v>84.011862435937502</v>
      </c>
      <c r="Q86">
        <f t="shared" si="26"/>
        <v>0.16227799923899186</v>
      </c>
      <c r="W86">
        <v>81</v>
      </c>
      <c r="X86">
        <f t="shared" si="20"/>
        <v>1.6875</v>
      </c>
      <c r="Y86">
        <v>0</v>
      </c>
      <c r="Z86">
        <f t="shared" si="27"/>
        <v>-7.2679650807642125E-4</v>
      </c>
    </row>
    <row r="87" spans="5:26" x14ac:dyDescent="0.4">
      <c r="E87">
        <v>106.9593</v>
      </c>
      <c r="F87">
        <f t="shared" si="14"/>
        <v>1.4000939629712782E-2</v>
      </c>
      <c r="G87">
        <f t="shared" si="15"/>
        <v>1.5900467508545346E-2</v>
      </c>
      <c r="H87">
        <f t="shared" si="16"/>
        <v>-1.4930046993337567E-3</v>
      </c>
      <c r="I87">
        <f t="shared" si="17"/>
        <v>2.4017443337145949E-5</v>
      </c>
      <c r="J87">
        <f t="shared" si="18"/>
        <v>-1.7153044439536371E-3</v>
      </c>
      <c r="K87">
        <f t="shared" si="21"/>
        <v>0.10741570194594054</v>
      </c>
      <c r="L87">
        <f t="shared" si="22"/>
        <v>-19.378644583151036</v>
      </c>
      <c r="M87">
        <f t="shared" si="23"/>
        <v>1.4631729821414285</v>
      </c>
      <c r="N87">
        <f t="shared" si="24"/>
        <v>83.833636574274436</v>
      </c>
      <c r="O87">
        <f t="shared" si="25"/>
        <v>0</v>
      </c>
      <c r="P87">
        <f t="shared" si="19"/>
        <v>83.833636574274436</v>
      </c>
      <c r="Q87">
        <f t="shared" si="26"/>
        <v>0.16247845026352498</v>
      </c>
      <c r="W87">
        <v>82</v>
      </c>
      <c r="X87">
        <f t="shared" si="20"/>
        <v>1.7083333333333335</v>
      </c>
      <c r="Y87">
        <v>0</v>
      </c>
      <c r="Z87">
        <f t="shared" si="27"/>
        <v>-6.5337037396850234E-4</v>
      </c>
    </row>
    <row r="88" spans="5:26" x14ac:dyDescent="0.4">
      <c r="E88">
        <v>110.0956</v>
      </c>
      <c r="F88">
        <f t="shared" si="14"/>
        <v>1.4411480339690018E-2</v>
      </c>
      <c r="G88">
        <f t="shared" si="15"/>
        <v>1.5890855625924627E-2</v>
      </c>
      <c r="H88">
        <f t="shared" si="16"/>
        <v>-1.5369276400413641E-3</v>
      </c>
      <c r="I88">
        <f t="shared" si="17"/>
        <v>2.5446491268392435E-5</v>
      </c>
      <c r="J88">
        <f t="shared" si="18"/>
        <v>-1.7655875022664026E-3</v>
      </c>
      <c r="K88">
        <f t="shared" si="21"/>
        <v>0.11060257592484526</v>
      </c>
      <c r="L88">
        <f t="shared" si="22"/>
        <v>-19.124695164619418</v>
      </c>
      <c r="M88">
        <f t="shared" si="23"/>
        <v>1.4599670015002091</v>
      </c>
      <c r="N88">
        <f t="shared" si="24"/>
        <v>83.649947414331905</v>
      </c>
      <c r="O88">
        <f t="shared" si="25"/>
        <v>0</v>
      </c>
      <c r="P88">
        <f t="shared" si="19"/>
        <v>83.649947414331905</v>
      </c>
      <c r="Q88">
        <f t="shared" si="26"/>
        <v>0.16269096276090642</v>
      </c>
      <c r="W88">
        <v>83</v>
      </c>
      <c r="X88">
        <f t="shared" si="20"/>
        <v>1.7291666666666665</v>
      </c>
      <c r="Y88">
        <v>0</v>
      </c>
      <c r="Z88">
        <f t="shared" si="27"/>
        <v>-5.7844666188348859E-4</v>
      </c>
    </row>
    <row r="89" spans="5:26" x14ac:dyDescent="0.4">
      <c r="E89">
        <v>113.32389999999999</v>
      </c>
      <c r="F89">
        <f t="shared" si="14"/>
        <v>1.4834063821506014E-2</v>
      </c>
      <c r="G89">
        <f t="shared" si="15"/>
        <v>1.588067182727948E-2</v>
      </c>
      <c r="H89">
        <f t="shared" si="16"/>
        <v>-1.5821521006483749E-3</v>
      </c>
      <c r="I89">
        <f t="shared" si="17"/>
        <v>2.6960579161676435E-5</v>
      </c>
      <c r="J89">
        <f t="shared" si="18"/>
        <v>-1.817344316669645E-3</v>
      </c>
      <c r="K89">
        <f t="shared" si="21"/>
        <v>0.11388628614736938</v>
      </c>
      <c r="L89">
        <f t="shared" si="22"/>
        <v>-18.870571384809871</v>
      </c>
      <c r="M89">
        <f t="shared" si="23"/>
        <v>1.4566624067582801</v>
      </c>
      <c r="N89">
        <f t="shared" si="24"/>
        <v>83.460608082618251</v>
      </c>
      <c r="O89">
        <f t="shared" si="25"/>
        <v>0</v>
      </c>
      <c r="P89">
        <f t="shared" si="19"/>
        <v>83.460608082618251</v>
      </c>
      <c r="Q89">
        <f t="shared" si="26"/>
        <v>0.16291626803379042</v>
      </c>
      <c r="W89">
        <v>84</v>
      </c>
      <c r="X89">
        <f t="shared" si="20"/>
        <v>1.75</v>
      </c>
      <c r="Y89">
        <v>0</v>
      </c>
      <c r="Z89">
        <f t="shared" si="27"/>
        <v>-5.0341229552393742E-4</v>
      </c>
    </row>
    <row r="90" spans="5:26" x14ac:dyDescent="0.4">
      <c r="E90">
        <v>116.6468</v>
      </c>
      <c r="F90">
        <f t="shared" si="14"/>
        <v>1.526903041436491E-2</v>
      </c>
      <c r="G90">
        <f t="shared" si="15"/>
        <v>1.5869882414345282E-2</v>
      </c>
      <c r="H90">
        <f t="shared" si="16"/>
        <v>-1.6287160617717879E-3</v>
      </c>
      <c r="I90">
        <f t="shared" si="17"/>
        <v>2.8564718980328418E-5</v>
      </c>
      <c r="J90">
        <f t="shared" si="18"/>
        <v>-1.8706164229067995E-3</v>
      </c>
      <c r="K90">
        <f t="shared" si="21"/>
        <v>0.11726987377669988</v>
      </c>
      <c r="L90">
        <f t="shared" si="22"/>
        <v>-18.616270846004571</v>
      </c>
      <c r="M90">
        <f t="shared" si="23"/>
        <v>1.4532559889702599</v>
      </c>
      <c r="N90">
        <f t="shared" si="24"/>
        <v>83.265434720106413</v>
      </c>
      <c r="O90">
        <f t="shared" si="25"/>
        <v>0</v>
      </c>
      <c r="P90">
        <f t="shared" si="19"/>
        <v>83.265434720106413</v>
      </c>
      <c r="Q90">
        <f t="shared" si="26"/>
        <v>0.16315514436171691</v>
      </c>
      <c r="W90">
        <v>85</v>
      </c>
      <c r="X90">
        <f t="shared" si="20"/>
        <v>1.7708333333333333</v>
      </c>
      <c r="Y90">
        <v>0</v>
      </c>
      <c r="Z90">
        <f t="shared" si="27"/>
        <v>-4.2948603680671032E-4</v>
      </c>
    </row>
    <row r="91" spans="5:26" x14ac:dyDescent="0.4">
      <c r="E91">
        <v>120.0672</v>
      </c>
      <c r="F91">
        <f t="shared" si="14"/>
        <v>1.5716759727379015E-2</v>
      </c>
      <c r="G91">
        <f t="shared" si="15"/>
        <v>1.5858450955252623E-2</v>
      </c>
      <c r="H91">
        <f t="shared" si="16"/>
        <v>-1.6766618603823759E-3</v>
      </c>
      <c r="I91">
        <f t="shared" si="17"/>
        <v>3.0264329373537457E-5</v>
      </c>
      <c r="J91">
        <f t="shared" si="18"/>
        <v>-1.9254501517794531E-3</v>
      </c>
      <c r="K91">
        <f t="shared" si="21"/>
        <v>0.12075672377530657</v>
      </c>
      <c r="L91">
        <f t="shared" si="22"/>
        <v>-18.36177356478521</v>
      </c>
      <c r="M91">
        <f t="shared" si="23"/>
        <v>1.4497441774650235</v>
      </c>
      <c r="N91">
        <f t="shared" si="24"/>
        <v>83.064222742410877</v>
      </c>
      <c r="O91">
        <f t="shared" si="25"/>
        <v>0</v>
      </c>
      <c r="P91">
        <f t="shared" si="19"/>
        <v>83.064222742410877</v>
      </c>
      <c r="Q91">
        <f t="shared" si="26"/>
        <v>0.16340842014541496</v>
      </c>
      <c r="W91">
        <v>86</v>
      </c>
      <c r="X91">
        <f t="shared" si="20"/>
        <v>1.7916666666666667</v>
      </c>
      <c r="Y91">
        <v>0</v>
      </c>
      <c r="Z91">
        <f t="shared" si="27"/>
        <v>-3.5771951487004671E-4</v>
      </c>
    </row>
    <row r="92" spans="5:26" x14ac:dyDescent="0.4">
      <c r="E92">
        <v>123.5878</v>
      </c>
      <c r="F92">
        <f t="shared" si="14"/>
        <v>1.6177605189721861E-2</v>
      </c>
      <c r="G92">
        <f t="shared" si="15"/>
        <v>1.5846339810450027E-2</v>
      </c>
      <c r="H92">
        <f t="shared" si="16"/>
        <v>-1.7260291967305039E-3</v>
      </c>
      <c r="I92">
        <f t="shared" si="17"/>
        <v>3.2065008840120868E-5</v>
      </c>
      <c r="J92">
        <f t="shared" si="18"/>
        <v>-1.981888611963425E-3</v>
      </c>
      <c r="K92">
        <f t="shared" si="21"/>
        <v>0.12435005906573918</v>
      </c>
      <c r="L92">
        <f t="shared" si="22"/>
        <v>-18.107080082119985</v>
      </c>
      <c r="M92">
        <f t="shared" si="23"/>
        <v>1.4461235475305747</v>
      </c>
      <c r="N92">
        <f t="shared" si="24"/>
        <v>82.856775927988238</v>
      </c>
      <c r="O92">
        <f t="shared" si="25"/>
        <v>0</v>
      </c>
      <c r="P92">
        <f t="shared" si="19"/>
        <v>82.856775927988238</v>
      </c>
      <c r="Q92">
        <f t="shared" si="26"/>
        <v>0.16367697300857698</v>
      </c>
      <c r="W92">
        <v>87</v>
      </c>
      <c r="X92">
        <f t="shared" si="20"/>
        <v>1.8125</v>
      </c>
      <c r="Y92">
        <v>0</v>
      </c>
      <c r="Z92">
        <f t="shared" si="27"/>
        <v>-2.8900081348692743E-4</v>
      </c>
    </row>
    <row r="93" spans="5:26" x14ac:dyDescent="0.4">
      <c r="E93">
        <v>127.21169999999999</v>
      </c>
      <c r="F93">
        <f t="shared" si="14"/>
        <v>1.6651972590444528E-2</v>
      </c>
      <c r="G93">
        <f t="shared" si="15"/>
        <v>1.58335079992723E-2</v>
      </c>
      <c r="H93">
        <f t="shared" si="16"/>
        <v>-1.7768635608579296E-3</v>
      </c>
      <c r="I93">
        <f t="shared" si="17"/>
        <v>3.397285296288105E-5</v>
      </c>
      <c r="J93">
        <f t="shared" si="18"/>
        <v>-2.0399813073202853E-3</v>
      </c>
      <c r="K93">
        <f t="shared" si="21"/>
        <v>0.1280535560902159</v>
      </c>
      <c r="L93">
        <f t="shared" si="22"/>
        <v>-17.852167130492273</v>
      </c>
      <c r="M93">
        <f t="shared" si="23"/>
        <v>1.4423901985901242</v>
      </c>
      <c r="N93">
        <f t="shared" si="24"/>
        <v>82.642870790250782</v>
      </c>
      <c r="O93">
        <f t="shared" si="25"/>
        <v>0</v>
      </c>
      <c r="P93">
        <f t="shared" si="19"/>
        <v>82.642870790250782</v>
      </c>
      <c r="Q93">
        <f t="shared" si="26"/>
        <v>0.16396173684693299</v>
      </c>
      <c r="W93">
        <v>88</v>
      </c>
      <c r="X93">
        <f t="shared" si="20"/>
        <v>1.8333333333333333</v>
      </c>
      <c r="Y93">
        <v>0</v>
      </c>
      <c r="Z93">
        <f t="shared" si="27"/>
        <v>-2.2406024578328863E-4</v>
      </c>
    </row>
    <row r="94" spans="5:26" x14ac:dyDescent="0.4">
      <c r="E94">
        <v>130.9419</v>
      </c>
      <c r="F94">
        <f t="shared" si="14"/>
        <v>1.7140254628628723E-2</v>
      </c>
      <c r="G94">
        <f t="shared" si="15"/>
        <v>1.5819912761256716E-2</v>
      </c>
      <c r="H94">
        <f t="shared" si="16"/>
        <v>-1.8292092398998969E-3</v>
      </c>
      <c r="I94">
        <f t="shared" si="17"/>
        <v>3.5994222317564661E-5</v>
      </c>
      <c r="J94">
        <f t="shared" si="18"/>
        <v>-2.0997761196776222E-3</v>
      </c>
      <c r="K94">
        <f t="shared" si="21"/>
        <v>0.13187083900432853</v>
      </c>
      <c r="L94">
        <f t="shared" si="22"/>
        <v>-17.597024613662345</v>
      </c>
      <c r="M94">
        <f t="shared" si="23"/>
        <v>1.4385402616877028</v>
      </c>
      <c r="N94">
        <f t="shared" si="24"/>
        <v>82.422285654350361</v>
      </c>
      <c r="O94">
        <f t="shared" si="25"/>
        <v>0</v>
      </c>
      <c r="P94">
        <f t="shared" si="19"/>
        <v>82.422285654350361</v>
      </c>
      <c r="Q94">
        <f t="shared" si="26"/>
        <v>0.16426370934863541</v>
      </c>
      <c r="W94">
        <v>89</v>
      </c>
      <c r="X94">
        <f t="shared" si="20"/>
        <v>1.8541666666666667</v>
      </c>
      <c r="Y94">
        <v>0</v>
      </c>
      <c r="Z94">
        <f t="shared" si="27"/>
        <v>-1.6347795549799814E-4</v>
      </c>
    </row>
    <row r="95" spans="5:26" x14ac:dyDescent="0.4">
      <c r="E95">
        <v>134.78139999999999</v>
      </c>
      <c r="F95">
        <f t="shared" si="14"/>
        <v>1.764284400335614E-2</v>
      </c>
      <c r="G95">
        <f t="shared" si="15"/>
        <v>1.5805509138660745E-2</v>
      </c>
      <c r="H95">
        <f t="shared" si="16"/>
        <v>-1.8831107356362883E-3</v>
      </c>
      <c r="I95">
        <f t="shared" si="17"/>
        <v>3.8135804589917166E-5</v>
      </c>
      <c r="J95">
        <f t="shared" si="18"/>
        <v>-2.161320910466238E-3</v>
      </c>
      <c r="K95">
        <f t="shared" si="21"/>
        <v>0.1358055854088244</v>
      </c>
      <c r="L95">
        <f t="shared" si="22"/>
        <v>-17.34164736070554</v>
      </c>
      <c r="M95">
        <f t="shared" si="23"/>
        <v>1.4345697910076458</v>
      </c>
      <c r="N95">
        <f t="shared" si="24"/>
        <v>82.194794441702669</v>
      </c>
      <c r="O95">
        <f t="shared" si="25"/>
        <v>0</v>
      </c>
      <c r="P95">
        <f t="shared" si="19"/>
        <v>82.194794441702669</v>
      </c>
      <c r="Q95">
        <f t="shared" si="26"/>
        <v>0.16458393934951945</v>
      </c>
      <c r="W95">
        <v>90</v>
      </c>
      <c r="X95">
        <f t="shared" si="20"/>
        <v>1.875</v>
      </c>
      <c r="Y95">
        <v>0</v>
      </c>
      <c r="Z95">
        <f t="shared" si="27"/>
        <v>-1.0769299888769126E-4</v>
      </c>
    </row>
    <row r="96" spans="5:26" x14ac:dyDescent="0.4">
      <c r="E96">
        <v>138.73349999999999</v>
      </c>
      <c r="F96">
        <f t="shared" si="14"/>
        <v>1.8160172683616648E-2</v>
      </c>
      <c r="G96">
        <f t="shared" si="15"/>
        <v>1.5790248710778276E-2</v>
      </c>
      <c r="H96">
        <f t="shared" si="16"/>
        <v>-1.938616996036549E-3</v>
      </c>
      <c r="I96">
        <f t="shared" si="17"/>
        <v>4.0404802816522423E-5</v>
      </c>
      <c r="J96">
        <f t="shared" si="18"/>
        <v>-2.2246683276379003E-3</v>
      </c>
      <c r="K96">
        <f t="shared" si="21"/>
        <v>0.13986183859333187</v>
      </c>
      <c r="L96">
        <f t="shared" si="22"/>
        <v>-17.086015338347728</v>
      </c>
      <c r="M96">
        <f t="shared" si="23"/>
        <v>1.4304744463318029</v>
      </c>
      <c r="N96">
        <f t="shared" si="24"/>
        <v>81.960148476125497</v>
      </c>
      <c r="O96">
        <f t="shared" si="25"/>
        <v>0</v>
      </c>
      <c r="P96">
        <f t="shared" si="19"/>
        <v>81.960148476125497</v>
      </c>
      <c r="Q96">
        <f t="shared" si="26"/>
        <v>0.16492354667783676</v>
      </c>
      <c r="W96">
        <v>91</v>
      </c>
      <c r="X96">
        <f t="shared" si="20"/>
        <v>1.8958333333333333</v>
      </c>
      <c r="Y96">
        <v>0</v>
      </c>
      <c r="Z96">
        <f t="shared" si="27"/>
        <v>-5.7013579980000757E-5</v>
      </c>
    </row>
    <row r="97" spans="5:26" x14ac:dyDescent="0.4">
      <c r="E97">
        <v>142.80160000000001</v>
      </c>
      <c r="F97">
        <f t="shared" si="14"/>
        <v>1.8692685728369508E-2</v>
      </c>
      <c r="G97">
        <f t="shared" si="15"/>
        <v>1.5774080135169122E-2</v>
      </c>
      <c r="H97">
        <f t="shared" si="16"/>
        <v>-1.9957786326908755E-3</v>
      </c>
      <c r="I97">
        <f t="shared" si="17"/>
        <v>4.2808854977413602E-5</v>
      </c>
      <c r="J97">
        <f t="shared" si="18"/>
        <v>-2.2898725973984242E-3</v>
      </c>
      <c r="K97">
        <f t="shared" si="21"/>
        <v>0.14404380865108654</v>
      </c>
      <c r="L97">
        <f t="shared" si="22"/>
        <v>-16.830108080049683</v>
      </c>
      <c r="M97">
        <f t="shared" si="23"/>
        <v>1.4262496906634146</v>
      </c>
      <c r="N97">
        <f t="shared" si="24"/>
        <v>81.718087806852864</v>
      </c>
      <c r="O97">
        <f t="shared" si="25"/>
        <v>0</v>
      </c>
      <c r="P97">
        <f t="shared" si="19"/>
        <v>81.718087806852864</v>
      </c>
      <c r="Q97">
        <f t="shared" si="26"/>
        <v>0.16528373146666303</v>
      </c>
      <c r="W97">
        <v>92</v>
      </c>
      <c r="X97">
        <f t="shared" si="20"/>
        <v>1.9166666666666665</v>
      </c>
      <c r="Y97">
        <v>0</v>
      </c>
      <c r="Z97">
        <f t="shared" si="27"/>
        <v>-1.1628133457095423E-5</v>
      </c>
    </row>
    <row r="98" spans="5:26" x14ac:dyDescent="0.4">
      <c r="E98">
        <v>146.9888</v>
      </c>
      <c r="F98">
        <f t="shared" si="14"/>
        <v>1.9240788926665808E-2</v>
      </c>
      <c r="G98">
        <f t="shared" si="15"/>
        <v>1.5756950643105005E-2</v>
      </c>
      <c r="H98">
        <f t="shared" si="16"/>
        <v>-2.0546423205799746E-3</v>
      </c>
      <c r="I98">
        <f t="shared" si="17"/>
        <v>4.535581170826003E-5</v>
      </c>
      <c r="J98">
        <f t="shared" si="18"/>
        <v>-2.3569831110086172E-3</v>
      </c>
      <c r="K98">
        <f t="shared" si="21"/>
        <v>0.14835546604049521</v>
      </c>
      <c r="L98">
        <f t="shared" si="22"/>
        <v>-16.573928956273065</v>
      </c>
      <c r="M98">
        <f t="shared" si="23"/>
        <v>1.4218911980998816</v>
      </c>
      <c r="N98">
        <f t="shared" si="24"/>
        <v>81.468364577923282</v>
      </c>
      <c r="O98">
        <f t="shared" si="25"/>
        <v>0</v>
      </c>
      <c r="P98">
        <f t="shared" si="19"/>
        <v>81.468364577923282</v>
      </c>
      <c r="Q98">
        <f t="shared" si="26"/>
        <v>0.1656657517948768</v>
      </c>
      <c r="W98">
        <v>93</v>
      </c>
      <c r="X98">
        <f t="shared" si="20"/>
        <v>1.9375</v>
      </c>
      <c r="Y98">
        <v>0</v>
      </c>
      <c r="Z98">
        <f t="shared" si="27"/>
        <v>2.8383026703718822E-5</v>
      </c>
    </row>
    <row r="99" spans="5:26" x14ac:dyDescent="0.4">
      <c r="E99">
        <v>151.2989</v>
      </c>
      <c r="F99">
        <f t="shared" si="14"/>
        <v>1.9804979697342365E-2</v>
      </c>
      <c r="G99">
        <f t="shared" si="15"/>
        <v>1.5738801838478755E-2</v>
      </c>
      <c r="H99">
        <f t="shared" si="16"/>
        <v>-2.1152648786885928E-3</v>
      </c>
      <c r="I99">
        <f t="shared" si="17"/>
        <v>4.8054361027546899E-5</v>
      </c>
      <c r="J99">
        <f t="shared" si="18"/>
        <v>-2.4260604501753222E-3</v>
      </c>
      <c r="K99">
        <f t="shared" si="21"/>
        <v>0.15280157659100416</v>
      </c>
      <c r="L99">
        <f t="shared" si="22"/>
        <v>-16.317443294625299</v>
      </c>
      <c r="M99">
        <f t="shared" si="23"/>
        <v>1.4173938044946301</v>
      </c>
      <c r="N99">
        <f t="shared" si="24"/>
        <v>81.210682905533247</v>
      </c>
      <c r="O99">
        <f t="shared" si="25"/>
        <v>0</v>
      </c>
      <c r="P99">
        <f t="shared" si="19"/>
        <v>81.210682905533247</v>
      </c>
      <c r="Q99">
        <f t="shared" si="26"/>
        <v>0.16607095503715735</v>
      </c>
      <c r="W99">
        <v>94</v>
      </c>
      <c r="X99">
        <f t="shared" si="20"/>
        <v>1.9583333333333333</v>
      </c>
      <c r="Y99">
        <v>0</v>
      </c>
      <c r="Z99">
        <f t="shared" si="27"/>
        <v>6.3035749254984589E-5</v>
      </c>
    </row>
    <row r="100" spans="5:26" x14ac:dyDescent="0.4">
      <c r="E100">
        <v>155.7354</v>
      </c>
      <c r="F100">
        <f t="shared" si="14"/>
        <v>2.0385716189327829E-2</v>
      </c>
      <c r="G100">
        <f t="shared" si="15"/>
        <v>1.5719573552156918E-2</v>
      </c>
      <c r="H100">
        <f t="shared" si="16"/>
        <v>-2.1776992438490086E-3</v>
      </c>
      <c r="I100">
        <f t="shared" si="17"/>
        <v>5.0913455329495982E-5</v>
      </c>
      <c r="J100">
        <f t="shared" si="18"/>
        <v>-2.4971603564848967E-3</v>
      </c>
      <c r="K100">
        <f t="shared" si="21"/>
        <v>0.15738667931778441</v>
      </c>
      <c r="L100">
        <f t="shared" si="22"/>
        <v>-16.060640553082951</v>
      </c>
      <c r="M100">
        <f t="shared" si="23"/>
        <v>1.4127525366006672</v>
      </c>
      <c r="N100">
        <f t="shared" si="24"/>
        <v>80.944757843619598</v>
      </c>
      <c r="O100">
        <f t="shared" si="25"/>
        <v>0</v>
      </c>
      <c r="P100">
        <f t="shared" si="19"/>
        <v>80.944757843619598</v>
      </c>
      <c r="Q100">
        <f t="shared" si="26"/>
        <v>0.16650078384715736</v>
      </c>
      <c r="W100">
        <v>95</v>
      </c>
      <c r="X100">
        <f t="shared" si="20"/>
        <v>1.9791666666666667</v>
      </c>
      <c r="Y100">
        <v>0</v>
      </c>
      <c r="Z100">
        <f t="shared" si="27"/>
        <v>9.2430008341502383E-5</v>
      </c>
    </row>
    <row r="101" spans="5:26" x14ac:dyDescent="0.4">
      <c r="E101">
        <v>160.30189999999999</v>
      </c>
      <c r="F101">
        <f t="shared" si="14"/>
        <v>2.0983469641520234E-2</v>
      </c>
      <c r="G101">
        <f t="shared" si="15"/>
        <v>1.5699202092487985E-2</v>
      </c>
      <c r="H101">
        <f t="shared" si="16"/>
        <v>-2.24200012028411E-3</v>
      </c>
      <c r="I101">
        <f t="shared" si="17"/>
        <v>5.3942571605986034E-5</v>
      </c>
      <c r="J101">
        <f t="shared" si="18"/>
        <v>-2.57034013991556E-3</v>
      </c>
      <c r="K101">
        <f t="shared" si="21"/>
        <v>0.16211550434227093</v>
      </c>
      <c r="L101">
        <f t="shared" si="22"/>
        <v>-15.803508965423541</v>
      </c>
      <c r="M101">
        <f t="shared" si="23"/>
        <v>1.4079621857914992</v>
      </c>
      <c r="N101">
        <f t="shared" si="24"/>
        <v>80.670290959867188</v>
      </c>
      <c r="O101">
        <f t="shared" si="25"/>
        <v>0</v>
      </c>
      <c r="P101">
        <f t="shared" si="19"/>
        <v>80.670290959867188</v>
      </c>
      <c r="Q101">
        <f t="shared" si="26"/>
        <v>0.166956752528931</v>
      </c>
      <c r="W101">
        <v>96</v>
      </c>
      <c r="X101">
        <f t="shared" si="20"/>
        <v>2</v>
      </c>
      <c r="Y101">
        <v>0</v>
      </c>
      <c r="Z101">
        <f t="shared" si="27"/>
        <v>1.1673798986838151E-4</v>
      </c>
    </row>
    <row r="102" spans="5:26" x14ac:dyDescent="0.4">
      <c r="E102">
        <v>165.00239999999999</v>
      </c>
      <c r="F102">
        <f t="shared" si="14"/>
        <v>2.159876365269519E-2</v>
      </c>
      <c r="G102">
        <f t="shared" si="15"/>
        <v>1.5677618656512404E-2</v>
      </c>
      <c r="H102">
        <f t="shared" si="16"/>
        <v>-2.3082282407980159E-3</v>
      </c>
      <c r="I102">
        <f t="shared" si="17"/>
        <v>5.7151947802404346E-5</v>
      </c>
      <c r="J102">
        <f t="shared" si="18"/>
        <v>-2.6456634829377531E-3</v>
      </c>
      <c r="K102">
        <f t="shared" si="21"/>
        <v>0.16699329213191069</v>
      </c>
      <c r="L102">
        <f t="shared" si="22"/>
        <v>-15.546019469096832</v>
      </c>
      <c r="M102">
        <f t="shared" si="23"/>
        <v>1.4030169796125704</v>
      </c>
      <c r="N102">
        <f t="shared" si="24"/>
        <v>80.386951516992553</v>
      </c>
      <c r="O102">
        <f t="shared" si="25"/>
        <v>0</v>
      </c>
      <c r="P102">
        <f t="shared" si="19"/>
        <v>80.386951516992553</v>
      </c>
      <c r="Q102">
        <f t="shared" si="26"/>
        <v>0.16744048675355708</v>
      </c>
      <c r="W102">
        <v>97</v>
      </c>
      <c r="X102">
        <f t="shared" si="20"/>
        <v>2.020833333333333</v>
      </c>
      <c r="Y102">
        <v>0</v>
      </c>
      <c r="Z102">
        <f t="shared" si="27"/>
        <v>1.3619247777413331E-4</v>
      </c>
    </row>
    <row r="103" spans="5:26" x14ac:dyDescent="0.4">
      <c r="E103">
        <v>169.84059999999999</v>
      </c>
      <c r="F103">
        <f t="shared" si="14"/>
        <v>2.2232082551720107E-2</v>
      </c>
      <c r="G103">
        <f t="shared" si="15"/>
        <v>1.5654752280973461E-2</v>
      </c>
      <c r="H103">
        <f t="shared" si="16"/>
        <v>-2.3764405442316533E-3</v>
      </c>
      <c r="I103">
        <f t="shared" si="17"/>
        <v>6.055214413954596E-5</v>
      </c>
      <c r="J103">
        <f t="shared" si="18"/>
        <v>-2.7231892195194942E-3</v>
      </c>
      <c r="K103">
        <f t="shared" si="21"/>
        <v>0.1720250763475214</v>
      </c>
      <c r="L103">
        <f t="shared" si="22"/>
        <v>-15.288164814691722</v>
      </c>
      <c r="M103">
        <f t="shared" si="23"/>
        <v>1.3979113031998831</v>
      </c>
      <c r="N103">
        <f t="shared" si="24"/>
        <v>80.094417806986073</v>
      </c>
      <c r="O103">
        <f t="shared" si="25"/>
        <v>0</v>
      </c>
      <c r="P103">
        <f t="shared" si="19"/>
        <v>80.094417806986073</v>
      </c>
      <c r="Q103">
        <f t="shared" si="26"/>
        <v>0.16795370983152644</v>
      </c>
      <c r="W103">
        <v>98</v>
      </c>
      <c r="X103">
        <f t="shared" si="20"/>
        <v>2.0416666666666665</v>
      </c>
      <c r="Y103">
        <v>0</v>
      </c>
      <c r="Z103">
        <f t="shared" si="27"/>
        <v>1.5107569000149645E-4</v>
      </c>
    </row>
    <row r="104" spans="5:26" x14ac:dyDescent="0.4">
      <c r="E104">
        <v>174.82079999999999</v>
      </c>
      <c r="F104">
        <f t="shared" si="14"/>
        <v>2.2883989207278767E-2</v>
      </c>
      <c r="G104">
        <f t="shared" si="15"/>
        <v>1.5630525459957134E-2</v>
      </c>
      <c r="H104">
        <f t="shared" si="16"/>
        <v>-2.4467028980896532E-3</v>
      </c>
      <c r="I104">
        <f t="shared" si="17"/>
        <v>6.4154694894395792E-5</v>
      </c>
      <c r="J104">
        <f t="shared" si="18"/>
        <v>-2.8029857532195974E-3</v>
      </c>
      <c r="K104">
        <f t="shared" si="21"/>
        <v>0.17721662731318166</v>
      </c>
      <c r="L104">
        <f t="shared" si="22"/>
        <v>-15.029910658957736</v>
      </c>
      <c r="M104">
        <f t="shared" si="23"/>
        <v>1.3926387366165975</v>
      </c>
      <c r="N104">
        <f t="shared" si="24"/>
        <v>79.792321994562101</v>
      </c>
      <c r="O104">
        <f t="shared" si="25"/>
        <v>0</v>
      </c>
      <c r="P104">
        <f t="shared" si="19"/>
        <v>79.792321994562101</v>
      </c>
      <c r="Q104">
        <f t="shared" si="26"/>
        <v>0.16849826001185331</v>
      </c>
      <c r="W104">
        <v>99</v>
      </c>
      <c r="X104">
        <f t="shared" si="20"/>
        <v>2.0625</v>
      </c>
      <c r="Y104">
        <v>0</v>
      </c>
      <c r="Z104">
        <f t="shared" si="27"/>
        <v>1.6170868838160068E-4</v>
      </c>
    </row>
    <row r="105" spans="5:26" x14ac:dyDescent="0.4">
      <c r="E105">
        <v>179.9469</v>
      </c>
      <c r="F105">
        <f t="shared" si="14"/>
        <v>2.3554994128177378E-2</v>
      </c>
      <c r="G105">
        <f t="shared" si="15"/>
        <v>1.5604858647091602E-2</v>
      </c>
      <c r="H105">
        <f t="shared" si="16"/>
        <v>-2.5190760425779501E-3</v>
      </c>
      <c r="I105">
        <f t="shared" si="17"/>
        <v>6.7971439082964435E-5</v>
      </c>
      <c r="J105">
        <f t="shared" si="18"/>
        <v>-2.8851150294527152E-3</v>
      </c>
      <c r="K105">
        <f t="shared" si="21"/>
        <v>0.18257342150226488</v>
      </c>
      <c r="L105">
        <f t="shared" si="22"/>
        <v>-14.771248910081834</v>
      </c>
      <c r="M105">
        <f t="shared" si="23"/>
        <v>1.387193093915176</v>
      </c>
      <c r="N105">
        <f t="shared" si="24"/>
        <v>79.480309651034418</v>
      </c>
      <c r="O105">
        <f t="shared" si="25"/>
        <v>0</v>
      </c>
      <c r="P105">
        <f t="shared" si="19"/>
        <v>79.480309651034418</v>
      </c>
      <c r="Q105">
        <f t="shared" si="26"/>
        <v>0.16907609181318445</v>
      </c>
      <c r="W105">
        <v>100</v>
      </c>
      <c r="X105">
        <f t="shared" si="20"/>
        <v>2.0833333333333335</v>
      </c>
      <c r="Y105">
        <v>0</v>
      </c>
      <c r="Z105">
        <f t="shared" si="27"/>
        <v>1.6844146220878787E-4</v>
      </c>
    </row>
    <row r="106" spans="5:26" x14ac:dyDescent="0.4">
      <c r="E106">
        <v>185.2234</v>
      </c>
      <c r="F106">
        <f t="shared" si="14"/>
        <v>2.4245686363038487E-2</v>
      </c>
      <c r="G106">
        <f t="shared" si="15"/>
        <v>1.5577665152442632E-2</v>
      </c>
      <c r="H106">
        <f t="shared" si="16"/>
        <v>-2.5936297459184313E-3</v>
      </c>
      <c r="I106">
        <f t="shared" si="17"/>
        <v>7.2015279469900273E-5</v>
      </c>
      <c r="J106">
        <f t="shared" si="18"/>
        <v>-2.96964855378129E-3</v>
      </c>
      <c r="K106">
        <f t="shared" si="21"/>
        <v>0.18810169427796949</v>
      </c>
      <c r="L106">
        <f t="shared" si="22"/>
        <v>-14.512145852707562</v>
      </c>
      <c r="M106">
        <f t="shared" si="23"/>
        <v>1.3815673465225775</v>
      </c>
      <c r="N106">
        <f t="shared" si="24"/>
        <v>79.15797806883181</v>
      </c>
      <c r="O106">
        <f t="shared" si="25"/>
        <v>0</v>
      </c>
      <c r="P106">
        <f t="shared" si="19"/>
        <v>79.15797806883181</v>
      </c>
      <c r="Q106">
        <f t="shared" si="26"/>
        <v>0.16968928382798368</v>
      </c>
      <c r="W106">
        <v>101</v>
      </c>
      <c r="X106">
        <f t="shared" si="20"/>
        <v>2.1041666666666665</v>
      </c>
      <c r="Y106">
        <v>0</v>
      </c>
      <c r="Z106">
        <f t="shared" si="27"/>
        <v>1.7164376223690743E-4</v>
      </c>
    </row>
    <row r="107" spans="5:26" x14ac:dyDescent="0.4">
      <c r="E107">
        <v>190.65459999999999</v>
      </c>
      <c r="F107">
        <f t="shared" si="14"/>
        <v>2.4956628780545855E-2</v>
      </c>
      <c r="G107">
        <f t="shared" si="15"/>
        <v>1.554885482814139E-2</v>
      </c>
      <c r="H107">
        <f t="shared" si="16"/>
        <v>-2.6704315654089705E-3</v>
      </c>
      <c r="I107">
        <f t="shared" si="17"/>
        <v>7.6299634702584052E-5</v>
      </c>
      <c r="J107">
        <f t="shared" si="18"/>
        <v>-3.0566545691730002E-3</v>
      </c>
      <c r="K107">
        <f t="shared" si="21"/>
        <v>0.19380761613009778</v>
      </c>
      <c r="L107">
        <f t="shared" si="22"/>
        <v>-14.252583206356954</v>
      </c>
      <c r="M107">
        <f t="shared" si="23"/>
        <v>1.375754451829136</v>
      </c>
      <c r="N107">
        <f t="shared" si="24"/>
        <v>78.824923736143617</v>
      </c>
      <c r="O107">
        <f t="shared" si="25"/>
        <v>0</v>
      </c>
      <c r="P107">
        <f t="shared" si="19"/>
        <v>78.824923736143617</v>
      </c>
      <c r="Q107">
        <f t="shared" si="26"/>
        <v>0.17034005820700199</v>
      </c>
      <c r="W107">
        <v>102</v>
      </c>
      <c r="X107">
        <f t="shared" si="20"/>
        <v>2.125</v>
      </c>
      <c r="Y107">
        <v>0</v>
      </c>
      <c r="Z107">
        <f t="shared" si="27"/>
        <v>1.7169674037282746E-4</v>
      </c>
    </row>
    <row r="108" spans="5:26" x14ac:dyDescent="0.4">
      <c r="E108">
        <v>196.24510000000001</v>
      </c>
      <c r="F108">
        <f t="shared" si="14"/>
        <v>2.5688423519291428E-2</v>
      </c>
      <c r="G108">
        <f t="shared" si="15"/>
        <v>1.5518331265794716E-2</v>
      </c>
      <c r="H108">
        <f t="shared" si="16"/>
        <v>-2.7495539648452194E-3</v>
      </c>
      <c r="I108">
        <f t="shared" si="17"/>
        <v>8.0838856287478167E-5</v>
      </c>
      <c r="J108">
        <f t="shared" si="18"/>
        <v>-3.1462060613671175E-3</v>
      </c>
      <c r="K108">
        <f t="shared" si="21"/>
        <v>0.19969782760440857</v>
      </c>
      <c r="L108">
        <f t="shared" si="22"/>
        <v>-13.992533190773182</v>
      </c>
      <c r="M108">
        <f t="shared" si="23"/>
        <v>1.369746799712483</v>
      </c>
      <c r="N108">
        <f t="shared" si="24"/>
        <v>78.480710625076554</v>
      </c>
      <c r="O108">
        <f t="shared" si="25"/>
        <v>0</v>
      </c>
      <c r="P108">
        <f t="shared" si="19"/>
        <v>78.480710625076554</v>
      </c>
      <c r="Q108">
        <f t="shared" si="26"/>
        <v>0.17103077197779057</v>
      </c>
      <c r="W108">
        <v>103</v>
      </c>
      <c r="X108">
        <f t="shared" si="20"/>
        <v>2.1458333333333335</v>
      </c>
      <c r="Y108">
        <v>0</v>
      </c>
      <c r="Z108">
        <f t="shared" si="27"/>
        <v>1.6898543062886655E-4</v>
      </c>
    </row>
    <row r="109" spans="5:26" x14ac:dyDescent="0.4">
      <c r="E109">
        <v>201.99950000000001</v>
      </c>
      <c r="F109">
        <f t="shared" si="14"/>
        <v>2.6441672717867144E-2</v>
      </c>
      <c r="G109">
        <f t="shared" si="15"/>
        <v>1.548599307656251E-2</v>
      </c>
      <c r="H109">
        <f t="shared" si="16"/>
        <v>-2.8310701350827971E-3</v>
      </c>
      <c r="I109">
        <f t="shared" si="17"/>
        <v>8.5648038478075561E-5</v>
      </c>
      <c r="J109">
        <f t="shared" si="18"/>
        <v>-3.2383759470031533E-3</v>
      </c>
      <c r="K109">
        <f t="shared" si="21"/>
        <v>0.20577913728753633</v>
      </c>
      <c r="L109">
        <f t="shared" si="22"/>
        <v>-13.731973157087165</v>
      </c>
      <c r="M109">
        <f t="shared" si="23"/>
        <v>1.363536509391841</v>
      </c>
      <c r="N109">
        <f t="shared" si="24"/>
        <v>78.124887200152827</v>
      </c>
      <c r="O109">
        <f t="shared" si="25"/>
        <v>0</v>
      </c>
      <c r="P109">
        <f t="shared" si="19"/>
        <v>78.124887200152827</v>
      </c>
      <c r="Q109">
        <f t="shared" si="26"/>
        <v>0.17176393760703262</v>
      </c>
      <c r="W109">
        <v>104</v>
      </c>
      <c r="X109">
        <f t="shared" si="20"/>
        <v>2.1666666666666665</v>
      </c>
      <c r="Y109">
        <v>0</v>
      </c>
      <c r="Z109">
        <f t="shared" si="27"/>
        <v>1.6389208902617487E-4</v>
      </c>
    </row>
    <row r="110" spans="5:26" x14ac:dyDescent="0.4">
      <c r="E110">
        <v>207.92259999999999</v>
      </c>
      <c r="F110">
        <f t="shared" si="14"/>
        <v>2.7217004694803711E-2</v>
      </c>
      <c r="G110">
        <f t="shared" si="15"/>
        <v>1.5451732511676086E-2</v>
      </c>
      <c r="H110">
        <f t="shared" si="16"/>
        <v>-2.9150568898695106E-3</v>
      </c>
      <c r="I110">
        <f t="shared" si="17"/>
        <v>9.0743223693116881E-5</v>
      </c>
      <c r="J110">
        <f t="shared" si="18"/>
        <v>-3.3332402711225939E-3</v>
      </c>
      <c r="K110">
        <f t="shared" si="21"/>
        <v>0.21205874576362493</v>
      </c>
      <c r="L110">
        <f t="shared" si="22"/>
        <v>-13.47087623172915</v>
      </c>
      <c r="M110">
        <f t="shared" si="23"/>
        <v>1.3571151891239464</v>
      </c>
      <c r="N110">
        <f t="shared" si="24"/>
        <v>77.756972649900646</v>
      </c>
      <c r="O110">
        <f t="shared" si="25"/>
        <v>0</v>
      </c>
      <c r="P110">
        <f t="shared" si="19"/>
        <v>77.756972649900646</v>
      </c>
      <c r="Q110">
        <f t="shared" si="26"/>
        <v>0.17254222650497489</v>
      </c>
      <c r="W110">
        <v>105</v>
      </c>
      <c r="X110">
        <f t="shared" si="20"/>
        <v>2.1875</v>
      </c>
      <c r="Y110">
        <v>0</v>
      </c>
      <c r="Z110">
        <f t="shared" si="27"/>
        <v>1.567903941768096E-4</v>
      </c>
    </row>
    <row r="111" spans="5:26" x14ac:dyDescent="0.4">
      <c r="E111">
        <v>214.01939999999999</v>
      </c>
      <c r="F111">
        <f t="shared" si="14"/>
        <v>2.801507394857064E-2</v>
      </c>
      <c r="G111">
        <f t="shared" si="15"/>
        <v>1.5415435079237372E-2</v>
      </c>
      <c r="H111">
        <f t="shared" si="16"/>
        <v>-3.0015947434284054E-3</v>
      </c>
      <c r="I111">
        <f t="shared" si="17"/>
        <v>9.6141459819662489E-5</v>
      </c>
      <c r="J111">
        <f t="shared" si="18"/>
        <v>-3.4308781997939896E-3</v>
      </c>
      <c r="K111">
        <f t="shared" si="21"/>
        <v>0.21854426128845411</v>
      </c>
      <c r="L111">
        <f t="shared" si="22"/>
        <v>-13.209211861590404</v>
      </c>
      <c r="M111">
        <f t="shared" si="23"/>
        <v>1.3504739060771309</v>
      </c>
      <c r="N111">
        <f t="shared" si="24"/>
        <v>77.376455160766341</v>
      </c>
      <c r="O111">
        <f t="shared" si="25"/>
        <v>0</v>
      </c>
      <c r="P111">
        <f t="shared" si="19"/>
        <v>77.376455160766341</v>
      </c>
      <c r="Q111">
        <f t="shared" si="26"/>
        <v>0.17336849254905376</v>
      </c>
      <c r="W111">
        <v>106</v>
      </c>
      <c r="X111">
        <f t="shared" si="20"/>
        <v>2.2083333333333335</v>
      </c>
      <c r="Y111">
        <v>0</v>
      </c>
      <c r="Z111">
        <f t="shared" si="27"/>
        <v>1.4804049623631116E-4</v>
      </c>
    </row>
    <row r="112" spans="5:26" x14ac:dyDescent="0.4">
      <c r="E112">
        <v>220.29499999999999</v>
      </c>
      <c r="F112">
        <f t="shared" si="14"/>
        <v>2.8836548067606809E-2</v>
      </c>
      <c r="G112">
        <f t="shared" si="15"/>
        <v>1.5376979762160792E-2</v>
      </c>
      <c r="H112">
        <f t="shared" si="16"/>
        <v>-3.090766573415199E-3</v>
      </c>
      <c r="I112">
        <f t="shared" si="17"/>
        <v>1.0186076815008049E-4</v>
      </c>
      <c r="J112">
        <f t="shared" si="18"/>
        <v>-3.5313704108221999E-3</v>
      </c>
      <c r="K112">
        <f t="shared" si="21"/>
        <v>0.22524360950967875</v>
      </c>
      <c r="L112">
        <f t="shared" si="22"/>
        <v>-12.946950434862847</v>
      </c>
      <c r="M112">
        <f t="shared" si="23"/>
        <v>1.343603263055539</v>
      </c>
      <c r="N112">
        <f t="shared" si="24"/>
        <v>76.982796313088116</v>
      </c>
      <c r="O112">
        <f t="shared" si="25"/>
        <v>0</v>
      </c>
      <c r="P112">
        <f t="shared" si="19"/>
        <v>76.982796313088116</v>
      </c>
      <c r="Q112">
        <f t="shared" si="26"/>
        <v>0.17424577715376705</v>
      </c>
      <c r="W112">
        <v>107</v>
      </c>
      <c r="X112">
        <f t="shared" si="20"/>
        <v>2.2291666666666665</v>
      </c>
      <c r="Y112">
        <v>0</v>
      </c>
      <c r="Z112">
        <f t="shared" si="27"/>
        <v>1.3798488980016038E-4</v>
      </c>
    </row>
    <row r="113" spans="5:26" x14ac:dyDescent="0.4">
      <c r="E113">
        <v>226.75460000000001</v>
      </c>
      <c r="F113">
        <f t="shared" si="14"/>
        <v>2.9682107730320505E-2</v>
      </c>
      <c r="G113">
        <f t="shared" si="15"/>
        <v>1.5336238684063863E-2</v>
      </c>
      <c r="H113">
        <f t="shared" si="16"/>
        <v>-3.1826577049687346E-3</v>
      </c>
      <c r="I113">
        <f t="shared" si="17"/>
        <v>1.0792019345665788E-4</v>
      </c>
      <c r="J113">
        <f t="shared" si="18"/>
        <v>-3.634799085757953E-3</v>
      </c>
      <c r="K113">
        <f t="shared" si="21"/>
        <v>0.23216504907927513</v>
      </c>
      <c r="L113">
        <f t="shared" si="22"/>
        <v>-12.684063197073758</v>
      </c>
      <c r="M113">
        <f t="shared" si="23"/>
        <v>1.3364933652799575</v>
      </c>
      <c r="N113">
        <f t="shared" si="24"/>
        <v>76.575429177777835</v>
      </c>
      <c r="O113">
        <f t="shared" si="25"/>
        <v>0</v>
      </c>
      <c r="P113">
        <f t="shared" si="19"/>
        <v>76.575429177777835</v>
      </c>
      <c r="Q113">
        <f t="shared" si="26"/>
        <v>0.1751773137441773</v>
      </c>
      <c r="W113">
        <v>108</v>
      </c>
      <c r="X113">
        <f t="shared" si="20"/>
        <v>2.25</v>
      </c>
      <c r="Y113">
        <v>0</v>
      </c>
      <c r="Z113">
        <f t="shared" si="27"/>
        <v>1.2694507607627565E-4</v>
      </c>
    </row>
    <row r="114" spans="5:26" x14ac:dyDescent="0.4">
      <c r="E114">
        <v>233.40360000000001</v>
      </c>
      <c r="F114">
        <f t="shared" si="14"/>
        <v>3.0552459795058776E-2</v>
      </c>
      <c r="G114">
        <f t="shared" si="15"/>
        <v>1.5293076102272485E-2</v>
      </c>
      <c r="H114">
        <f t="shared" si="16"/>
        <v>-3.277357426825861E-3</v>
      </c>
      <c r="I114">
        <f t="shared" si="17"/>
        <v>1.1433995419578291E-4</v>
      </c>
      <c r="J114">
        <f t="shared" si="18"/>
        <v>-3.7412495021650412E-3</v>
      </c>
      <c r="K114">
        <f t="shared" si="21"/>
        <v>0.23931729567432672</v>
      </c>
      <c r="L114">
        <f t="shared" si="22"/>
        <v>-12.420518268058373</v>
      </c>
      <c r="M114">
        <f t="shared" si="23"/>
        <v>1.3291336732308521</v>
      </c>
      <c r="N114">
        <f t="shared" si="24"/>
        <v>76.153749884848111</v>
      </c>
      <c r="O114">
        <f t="shared" si="25"/>
        <v>0</v>
      </c>
      <c r="P114">
        <f t="shared" si="19"/>
        <v>76.153749884848111</v>
      </c>
      <c r="Q114">
        <f t="shared" si="26"/>
        <v>0.17616654673623608</v>
      </c>
      <c r="W114">
        <v>109</v>
      </c>
      <c r="X114">
        <f t="shared" si="20"/>
        <v>2.2708333333333335</v>
      </c>
      <c r="Y114">
        <v>0</v>
      </c>
      <c r="Z114">
        <f t="shared" si="27"/>
        <v>1.1521897123617583E-4</v>
      </c>
    </row>
    <row r="115" spans="5:26" x14ac:dyDescent="0.4">
      <c r="E115">
        <v>240.2475</v>
      </c>
      <c r="F115">
        <f t="shared" si="14"/>
        <v>3.144832421013808E-2</v>
      </c>
      <c r="G115">
        <f t="shared" si="15"/>
        <v>1.5247348626005519E-2</v>
      </c>
      <c r="H115">
        <f t="shared" si="16"/>
        <v>-3.3749576720440433E-3</v>
      </c>
      <c r="I115">
        <f t="shared" si="17"/>
        <v>1.2114141054739985E-4</v>
      </c>
      <c r="J115">
        <f t="shared" si="18"/>
        <v>-3.8508084226396059E-3</v>
      </c>
      <c r="K115">
        <f t="shared" si="21"/>
        <v>0.24670943279428273</v>
      </c>
      <c r="L115">
        <f t="shared" si="22"/>
        <v>-12.15628490382594</v>
      </c>
      <c r="M115">
        <f t="shared" si="23"/>
        <v>1.3215130716271124</v>
      </c>
      <c r="N115">
        <f t="shared" si="24"/>
        <v>75.717121575603201</v>
      </c>
      <c r="O115">
        <f t="shared" si="25"/>
        <v>0</v>
      </c>
      <c r="P115">
        <f t="shared" si="19"/>
        <v>75.717121575603201</v>
      </c>
      <c r="Q115">
        <f t="shared" si="26"/>
        <v>0.17721714440146624</v>
      </c>
      <c r="W115">
        <v>110</v>
      </c>
      <c r="X115">
        <f t="shared" si="20"/>
        <v>2.2916666666666665</v>
      </c>
      <c r="Y115">
        <v>0</v>
      </c>
      <c r="Z115">
        <f t="shared" si="27"/>
        <v>1.0307901114299963E-4</v>
      </c>
    </row>
    <row r="116" spans="5:26" x14ac:dyDescent="0.4">
      <c r="E116">
        <v>247.29220000000001</v>
      </c>
      <c r="F116">
        <f t="shared" si="14"/>
        <v>3.2370473283752414E-2</v>
      </c>
      <c r="G116">
        <f t="shared" si="15"/>
        <v>1.5198902739443132E-2</v>
      </c>
      <c r="H116">
        <f t="shared" si="16"/>
        <v>-3.47555741254469E-3</v>
      </c>
      <c r="I116">
        <f t="shared" si="17"/>
        <v>1.2834743338621668E-4</v>
      </c>
      <c r="J116">
        <f t="shared" si="18"/>
        <v>-3.9635688862333842E-3</v>
      </c>
      <c r="K116">
        <f t="shared" si="21"/>
        <v>0.25435125532323527</v>
      </c>
      <c r="L116">
        <f t="shared" si="22"/>
        <v>-11.891322292273623</v>
      </c>
      <c r="M116">
        <f t="shared" si="23"/>
        <v>1.3136194890358166</v>
      </c>
      <c r="N116">
        <f t="shared" si="24"/>
        <v>75.264852607884009</v>
      </c>
      <c r="O116">
        <f t="shared" si="25"/>
        <v>0</v>
      </c>
      <c r="P116">
        <f t="shared" si="19"/>
        <v>75.264852607884009</v>
      </c>
      <c r="Q116">
        <f t="shared" si="26"/>
        <v>0.1783330288172478</v>
      </c>
      <c r="W116">
        <v>111</v>
      </c>
      <c r="X116">
        <f t="shared" si="20"/>
        <v>2.3125</v>
      </c>
      <c r="Y116">
        <v>0</v>
      </c>
      <c r="Z116">
        <f t="shared" si="27"/>
        <v>9.0770897571545382E-5</v>
      </c>
    </row>
    <row r="117" spans="5:26" x14ac:dyDescent="0.4">
      <c r="E117">
        <v>254.54339999999999</v>
      </c>
      <c r="F117">
        <f t="shared" si="14"/>
        <v>3.3319653144157003E-2</v>
      </c>
      <c r="G117">
        <f t="shared" si="15"/>
        <v>1.5147578403647999E-2</v>
      </c>
      <c r="H117">
        <f t="shared" si="16"/>
        <v>-3.5792542201465785E-3</v>
      </c>
      <c r="I117">
        <f t="shared" si="17"/>
        <v>1.3598186914540872E-4</v>
      </c>
      <c r="J117">
        <f t="shared" si="18"/>
        <v>-4.0796205923189438E-3</v>
      </c>
      <c r="K117">
        <f t="shared" si="21"/>
        <v>0.26225263942585858</v>
      </c>
      <c r="L117">
        <f t="shared" si="22"/>
        <v>-11.625602643636242</v>
      </c>
      <c r="M117">
        <f t="shared" si="23"/>
        <v>1.3054405185567652</v>
      </c>
      <c r="N117">
        <f t="shared" si="24"/>
        <v>74.796232118672279</v>
      </c>
      <c r="O117">
        <f t="shared" si="25"/>
        <v>0</v>
      </c>
      <c r="P117">
        <f t="shared" si="19"/>
        <v>74.796232118672279</v>
      </c>
      <c r="Q117">
        <f t="shared" si="26"/>
        <v>0.17951836677290631</v>
      </c>
      <c r="W117">
        <v>112</v>
      </c>
      <c r="X117">
        <f t="shared" si="20"/>
        <v>2.3333333333333335</v>
      </c>
      <c r="Y117">
        <v>0</v>
      </c>
      <c r="Z117">
        <f t="shared" si="27"/>
        <v>7.8512927456850749E-5</v>
      </c>
    </row>
    <row r="118" spans="5:26" x14ac:dyDescent="0.4">
      <c r="E118">
        <v>262.00720000000001</v>
      </c>
      <c r="F118">
        <f t="shared" si="14"/>
        <v>3.4296662279484656E-2</v>
      </c>
      <c r="G118">
        <f t="shared" si="15"/>
        <v>1.5093204503162982E-2</v>
      </c>
      <c r="H118">
        <f t="shared" si="16"/>
        <v>-3.6861529625673642E-3</v>
      </c>
      <c r="I118">
        <f t="shared" si="17"/>
        <v>1.4407021779008766E-4</v>
      </c>
      <c r="J118">
        <f t="shared" si="18"/>
        <v>-4.1990594922852401E-3</v>
      </c>
      <c r="K118">
        <f t="shared" si="21"/>
        <v>0.27042421157050062</v>
      </c>
      <c r="L118">
        <f t="shared" si="22"/>
        <v>-11.359088556328356</v>
      </c>
      <c r="M118">
        <f t="shared" si="23"/>
        <v>1.2969626937344625</v>
      </c>
      <c r="N118">
        <f t="shared" si="24"/>
        <v>74.31048853690308</v>
      </c>
      <c r="O118">
        <f t="shared" si="25"/>
        <v>0</v>
      </c>
      <c r="P118">
        <f t="shared" si="19"/>
        <v>74.31048853690308</v>
      </c>
      <c r="Q118">
        <f t="shared" si="26"/>
        <v>0.18077758342086619</v>
      </c>
      <c r="W118">
        <v>113</v>
      </c>
      <c r="X118">
        <f t="shared" si="20"/>
        <v>2.3541666666666665</v>
      </c>
      <c r="Y118">
        <v>0</v>
      </c>
      <c r="Z118">
        <f t="shared" si="27"/>
        <v>6.6495844506719187E-5</v>
      </c>
    </row>
    <row r="119" spans="5:26" x14ac:dyDescent="0.4">
      <c r="E119">
        <v>269.68990000000002</v>
      </c>
      <c r="F119">
        <f t="shared" si="14"/>
        <v>3.5302325357806918E-2</v>
      </c>
      <c r="G119">
        <f t="shared" si="15"/>
        <v>1.5035599609288242E-2</v>
      </c>
      <c r="H119">
        <f t="shared" si="16"/>
        <v>-3.7963631032787298E-3</v>
      </c>
      <c r="I119">
        <f t="shared" si="17"/>
        <v>1.5263952008461035E-4</v>
      </c>
      <c r="J119">
        <f t="shared" si="18"/>
        <v>-4.3219845734294021E-3</v>
      </c>
      <c r="K119">
        <f t="shared" si="21"/>
        <v>0.27887715370083405</v>
      </c>
      <c r="L119">
        <f t="shared" si="22"/>
        <v>-11.091741254877407</v>
      </c>
      <c r="M119">
        <f t="shared" si="23"/>
        <v>1.2881716499771703</v>
      </c>
      <c r="N119">
        <f t="shared" si="24"/>
        <v>73.80679883209541</v>
      </c>
      <c r="O119">
        <f t="shared" si="25"/>
        <v>0</v>
      </c>
      <c r="P119">
        <f t="shared" si="19"/>
        <v>73.80679883209541</v>
      </c>
      <c r="Q119">
        <f t="shared" si="26"/>
        <v>0.18211541110679727</v>
      </c>
      <c r="W119">
        <v>114</v>
      </c>
      <c r="X119">
        <f t="shared" si="20"/>
        <v>2.375</v>
      </c>
      <c r="Y119">
        <v>0</v>
      </c>
      <c r="Z119">
        <f t="shared" si="27"/>
        <v>5.4883151556584024E-5</v>
      </c>
    </row>
    <row r="120" spans="5:26" x14ac:dyDescent="0.4">
      <c r="E120">
        <v>277.59789999999998</v>
      </c>
      <c r="F120">
        <f t="shared" si="14"/>
        <v>3.633748013716475E-2</v>
      </c>
      <c r="G120">
        <f t="shared" si="15"/>
        <v>1.4974572181768786E-2</v>
      </c>
      <c r="H120">
        <f t="shared" si="16"/>
        <v>-3.9099974266931931E-3</v>
      </c>
      <c r="I120">
        <f t="shared" si="17"/>
        <v>1.617183284625609E-4</v>
      </c>
      <c r="J120">
        <f t="shared" si="18"/>
        <v>-4.4484962437451583E-3</v>
      </c>
      <c r="K120">
        <f t="shared" si="21"/>
        <v>0.28762311287921705</v>
      </c>
      <c r="L120">
        <f t="shared" si="22"/>
        <v>-10.823524355172225</v>
      </c>
      <c r="M120">
        <f t="shared" si="23"/>
        <v>1.279052174176269</v>
      </c>
      <c r="N120">
        <f t="shared" si="24"/>
        <v>73.28429135733208</v>
      </c>
      <c r="O120">
        <f t="shared" si="25"/>
        <v>0</v>
      </c>
      <c r="P120">
        <f t="shared" si="19"/>
        <v>73.28429135733208</v>
      </c>
      <c r="Q120">
        <f t="shared" si="26"/>
        <v>0.18353688064243409</v>
      </c>
      <c r="W120">
        <v>115</v>
      </c>
      <c r="X120">
        <f t="shared" si="20"/>
        <v>2.395833333333333</v>
      </c>
      <c r="Y120">
        <v>0</v>
      </c>
      <c r="Z120">
        <f t="shared" si="27"/>
        <v>4.3811822195115516E-5</v>
      </c>
    </row>
    <row r="121" spans="5:26" x14ac:dyDescent="0.4">
      <c r="E121">
        <v>285.73770000000002</v>
      </c>
      <c r="F121">
        <f t="shared" si="14"/>
        <v>3.7402977465568511E-2</v>
      </c>
      <c r="G121">
        <f t="shared" si="15"/>
        <v>1.4909920073586713E-2</v>
      </c>
      <c r="H121">
        <f t="shared" si="16"/>
        <v>-4.0271722026458678E-3</v>
      </c>
      <c r="I121">
        <f t="shared" si="17"/>
        <v>1.7133678165814903E-4</v>
      </c>
      <c r="J121">
        <f t="shared" si="18"/>
        <v>-4.5786963162806676E-3</v>
      </c>
      <c r="K121">
        <f t="shared" si="21"/>
        <v>0.29667421807530925</v>
      </c>
      <c r="L121">
        <f t="shared" si="22"/>
        <v>-10.5544038720546</v>
      </c>
      <c r="M121">
        <f t="shared" si="23"/>
        <v>1.2695881374328288</v>
      </c>
      <c r="N121">
        <f t="shared" si="24"/>
        <v>72.742041994776216</v>
      </c>
      <c r="O121">
        <f t="shared" si="25"/>
        <v>0</v>
      </c>
      <c r="P121">
        <f t="shared" si="19"/>
        <v>72.742041994776216</v>
      </c>
      <c r="Q121">
        <f t="shared" si="26"/>
        <v>0.18504732663232989</v>
      </c>
      <c r="W121">
        <v>116</v>
      </c>
      <c r="X121">
        <f t="shared" si="20"/>
        <v>2.416666666666667</v>
      </c>
      <c r="Y121">
        <v>0</v>
      </c>
      <c r="Z121">
        <f t="shared" si="27"/>
        <v>3.339335130796736E-5</v>
      </c>
    </row>
    <row r="122" spans="5:26" x14ac:dyDescent="0.4">
      <c r="E122">
        <v>294.11630000000002</v>
      </c>
      <c r="F122">
        <f t="shared" si="14"/>
        <v>3.8499733640875493E-2</v>
      </c>
      <c r="G122">
        <f t="shared" si="15"/>
        <v>1.4841426699180205E-2</v>
      </c>
      <c r="H122">
        <f t="shared" si="16"/>
        <v>-4.1480131387094388E-3</v>
      </c>
      <c r="I122">
        <f t="shared" si="17"/>
        <v>1.8152717587713307E-4</v>
      </c>
      <c r="J122">
        <f t="shared" si="18"/>
        <v>-4.7126943888654346E-3</v>
      </c>
      <c r="K122">
        <f t="shared" si="21"/>
        <v>0.30604354381525051</v>
      </c>
      <c r="L122">
        <f t="shared" si="22"/>
        <v>-10.284335555773282</v>
      </c>
      <c r="M122">
        <f t="shared" si="23"/>
        <v>1.2597619510522151</v>
      </c>
      <c r="N122">
        <f t="shared" si="24"/>
        <v>72.179042986458128</v>
      </c>
      <c r="O122">
        <f t="shared" si="25"/>
        <v>0</v>
      </c>
      <c r="P122">
        <f t="shared" si="19"/>
        <v>72.179042986458128</v>
      </c>
      <c r="Q122">
        <f t="shared" si="26"/>
        <v>0.18665244005166826</v>
      </c>
      <c r="W122">
        <v>117</v>
      </c>
      <c r="X122">
        <f t="shared" si="20"/>
        <v>2.4375</v>
      </c>
      <c r="Y122">
        <v>0</v>
      </c>
      <c r="Z122">
        <f t="shared" si="27"/>
        <v>2.3715086138325862E-5</v>
      </c>
    </row>
    <row r="123" spans="5:26" x14ac:dyDescent="0.4">
      <c r="E123">
        <v>302.7405</v>
      </c>
      <c r="F123">
        <f t="shared" si="14"/>
        <v>3.96286387810042E-2</v>
      </c>
      <c r="G123">
        <f t="shared" si="15"/>
        <v>1.4768865989492341E-2</v>
      </c>
      <c r="H123">
        <f t="shared" si="16"/>
        <v>-4.2726455049540008E-3</v>
      </c>
      <c r="I123">
        <f t="shared" si="17"/>
        <v>1.923232288489965E-4</v>
      </c>
      <c r="J123">
        <f t="shared" si="18"/>
        <v>-4.8505966281080773E-3</v>
      </c>
      <c r="K123">
        <f t="shared" si="21"/>
        <v>0.31574434644630495</v>
      </c>
      <c r="L123">
        <f t="shared" si="22"/>
        <v>-10.01328833907287</v>
      </c>
      <c r="M123">
        <f t="shared" si="23"/>
        <v>1.2495552981203542</v>
      </c>
      <c r="N123">
        <f t="shared" si="24"/>
        <v>71.594244850507664</v>
      </c>
      <c r="O123">
        <f t="shared" si="25"/>
        <v>0</v>
      </c>
      <c r="P123">
        <f t="shared" si="19"/>
        <v>71.594244850507664</v>
      </c>
      <c r="Q123">
        <f t="shared" si="26"/>
        <v>0.18835825543575899</v>
      </c>
      <c r="W123">
        <v>118</v>
      </c>
      <c r="X123">
        <f t="shared" si="20"/>
        <v>2.458333333333333</v>
      </c>
      <c r="Y123">
        <v>0</v>
      </c>
      <c r="Z123">
        <f t="shared" si="27"/>
        <v>1.4841782113146913E-5</v>
      </c>
    </row>
    <row r="124" spans="5:26" x14ac:dyDescent="0.4">
      <c r="E124">
        <v>311.61759999999998</v>
      </c>
      <c r="F124">
        <f t="shared" si="14"/>
        <v>4.0790648453720109E-2</v>
      </c>
      <c r="G124">
        <f t="shared" si="15"/>
        <v>1.4691996033747712E-2</v>
      </c>
      <c r="H124">
        <f t="shared" si="16"/>
        <v>-4.4012044492099806E-3</v>
      </c>
      <c r="I124">
        <f t="shared" si="17"/>
        <v>2.0376102717693106E-4</v>
      </c>
      <c r="J124">
        <f t="shared" si="18"/>
        <v>-4.9925169435489523E-3</v>
      </c>
      <c r="K124">
        <f t="shared" si="21"/>
        <v>0.32579085848572337</v>
      </c>
      <c r="L124">
        <f t="shared" si="22"/>
        <v>-9.7412221184695014</v>
      </c>
      <c r="M124">
        <f t="shared" si="23"/>
        <v>1.2389482229754252</v>
      </c>
      <c r="N124">
        <f t="shared" si="24"/>
        <v>70.986504211725119</v>
      </c>
      <c r="O124">
        <f t="shared" si="25"/>
        <v>0</v>
      </c>
      <c r="P124">
        <f t="shared" si="19"/>
        <v>70.986504211725119</v>
      </c>
      <c r="Q124">
        <f t="shared" si="26"/>
        <v>0.19017116412596763</v>
      </c>
      <c r="W124">
        <v>119</v>
      </c>
      <c r="X124">
        <f t="shared" si="20"/>
        <v>2.479166666666667</v>
      </c>
      <c r="Y124">
        <v>0</v>
      </c>
      <c r="Z124">
        <f t="shared" si="27"/>
        <v>6.8173309049332145E-6</v>
      </c>
    </row>
    <row r="125" spans="5:26" x14ac:dyDescent="0.4">
      <c r="E125">
        <v>320.755</v>
      </c>
      <c r="F125">
        <f t="shared" si="14"/>
        <v>4.1986731316758084E-2</v>
      </c>
      <c r="G125">
        <f t="shared" si="15"/>
        <v>1.4610561598607741E-2</v>
      </c>
      <c r="H125">
        <f t="shared" si="16"/>
        <v>-4.5338294767323095E-3</v>
      </c>
      <c r="I125">
        <f t="shared" si="17"/>
        <v>2.15878653110603E-4</v>
      </c>
      <c r="J125">
        <f t="shared" si="18"/>
        <v>-5.1385705668473029E-3</v>
      </c>
      <c r="K125">
        <f t="shared" si="21"/>
        <v>0.33619785084466797</v>
      </c>
      <c r="L125">
        <f t="shared" si="22"/>
        <v>-9.4681013425760909</v>
      </c>
      <c r="M125">
        <f t="shared" si="23"/>
        <v>1.2279194994130673</v>
      </c>
      <c r="N125">
        <f t="shared" si="24"/>
        <v>70.354604898185528</v>
      </c>
      <c r="O125">
        <f t="shared" si="25"/>
        <v>0</v>
      </c>
      <c r="P125">
        <f t="shared" si="19"/>
        <v>70.354604898185528</v>
      </c>
      <c r="Q125">
        <f t="shared" si="26"/>
        <v>0.19209795685242048</v>
      </c>
      <c r="W125">
        <v>120</v>
      </c>
      <c r="X125">
        <f t="shared" si="20"/>
        <v>2.5</v>
      </c>
      <c r="Y125">
        <v>0</v>
      </c>
      <c r="Z125">
        <f t="shared" si="27"/>
        <v>-3.3338813105195138E-7</v>
      </c>
    </row>
    <row r="126" spans="5:26" x14ac:dyDescent="0.4">
      <c r="E126">
        <v>330.16030000000001</v>
      </c>
      <c r="F126">
        <f t="shared" si="14"/>
        <v>4.3217882207791755E-2</v>
      </c>
      <c r="G126">
        <f t="shared" si="15"/>
        <v>1.4524292562328012E-2</v>
      </c>
      <c r="H126">
        <f t="shared" si="16"/>
        <v>-4.670666157852485E-3</v>
      </c>
      <c r="I126">
        <f t="shared" si="17"/>
        <v>2.2871641926812403E-4</v>
      </c>
      <c r="J126">
        <f t="shared" si="18"/>
        <v>-5.2888756258252286E-3</v>
      </c>
      <c r="K126">
        <f t="shared" si="21"/>
        <v>0.34698074732121126</v>
      </c>
      <c r="L126">
        <f t="shared" si="22"/>
        <v>-9.1938924387142382</v>
      </c>
      <c r="M126">
        <f t="shared" si="23"/>
        <v>1.2164464060288176</v>
      </c>
      <c r="N126">
        <f t="shared" si="24"/>
        <v>69.697245069308551</v>
      </c>
      <c r="O126">
        <f t="shared" si="25"/>
        <v>0</v>
      </c>
      <c r="P126">
        <f t="shared" si="19"/>
        <v>69.697245069308551</v>
      </c>
      <c r="Q126">
        <f t="shared" si="26"/>
        <v>0.19414580339364701</v>
      </c>
      <c r="W126">
        <v>121</v>
      </c>
      <c r="X126">
        <f t="shared" si="20"/>
        <v>2.520833333333333</v>
      </c>
      <c r="Y126">
        <v>0</v>
      </c>
      <c r="Z126">
        <f t="shared" si="27"/>
        <v>-6.6025779990910404E-6</v>
      </c>
    </row>
    <row r="127" spans="5:26" x14ac:dyDescent="0.4">
      <c r="E127">
        <v>339.84140000000002</v>
      </c>
      <c r="F127">
        <f t="shared" si="14"/>
        <v>4.4485135234402937E-2</v>
      </c>
      <c r="G127">
        <f t="shared" si="15"/>
        <v>1.4432902162331396E-2</v>
      </c>
      <c r="H127">
        <f t="shared" si="16"/>
        <v>-4.8118678779155571E-3</v>
      </c>
      <c r="I127">
        <f t="shared" si="17"/>
        <v>2.4231713138038458E-4</v>
      </c>
      <c r="J127">
        <f t="shared" si="18"/>
        <v>-5.4435547144888992E-3</v>
      </c>
      <c r="K127">
        <f t="shared" si="21"/>
        <v>0.35815573560498504</v>
      </c>
      <c r="L127">
        <f t="shared" si="22"/>
        <v>-8.9185617907549624</v>
      </c>
      <c r="M127">
        <f t="shared" si="23"/>
        <v>1.2045044858613956</v>
      </c>
      <c r="N127">
        <f t="shared" si="24"/>
        <v>69.013023444433102</v>
      </c>
      <c r="O127">
        <f t="shared" si="25"/>
        <v>0</v>
      </c>
      <c r="P127">
        <f t="shared" si="19"/>
        <v>69.013023444433102</v>
      </c>
      <c r="Q127">
        <f t="shared" si="26"/>
        <v>0.19632227997376539</v>
      </c>
      <c r="W127">
        <v>122</v>
      </c>
      <c r="X127">
        <f t="shared" si="20"/>
        <v>2.5416666666666665</v>
      </c>
      <c r="Y127">
        <v>0</v>
      </c>
      <c r="Z127">
        <f t="shared" si="27"/>
        <v>-1.1997556204935844E-5</v>
      </c>
    </row>
    <row r="128" spans="5:26" x14ac:dyDescent="0.4">
      <c r="E128">
        <v>349.8064</v>
      </c>
      <c r="F128">
        <f t="shared" si="14"/>
        <v>4.5789550684112196E-2</v>
      </c>
      <c r="G128">
        <f t="shared" si="15"/>
        <v>1.4336087010383469E-2</v>
      </c>
      <c r="H128">
        <f t="shared" si="16"/>
        <v>-4.9575947068227766E-3</v>
      </c>
      <c r="I128">
        <f t="shared" si="17"/>
        <v>2.5672608825383358E-4</v>
      </c>
      <c r="J128">
        <f t="shared" si="18"/>
        <v>-5.6027332640746488E-3</v>
      </c>
      <c r="K128">
        <f t="shared" si="21"/>
        <v>0.36973963969194301</v>
      </c>
      <c r="L128">
        <f t="shared" si="22"/>
        <v>-8.642079726616398</v>
      </c>
      <c r="M128">
        <f t="shared" si="23"/>
        <v>1.1920675395593607</v>
      </c>
      <c r="N128">
        <f t="shared" si="24"/>
        <v>68.300438911295672</v>
      </c>
      <c r="O128">
        <f t="shared" si="25"/>
        <v>0</v>
      </c>
      <c r="P128">
        <f t="shared" si="19"/>
        <v>68.300438911295672</v>
      </c>
      <c r="Q128">
        <f t="shared" si="26"/>
        <v>0.19863537189536504</v>
      </c>
      <c r="W128">
        <v>123</v>
      </c>
      <c r="X128">
        <f t="shared" si="20"/>
        <v>2.5625</v>
      </c>
      <c r="Y128">
        <v>0</v>
      </c>
      <c r="Z128">
        <f t="shared" si="27"/>
        <v>-1.6538785249040599E-5</v>
      </c>
    </row>
    <row r="129" spans="5:26" x14ac:dyDescent="0.4">
      <c r="E129">
        <v>360.06360000000001</v>
      </c>
      <c r="F129">
        <f t="shared" si="14"/>
        <v>4.7132215024378914E-2</v>
      </c>
      <c r="G129">
        <f t="shared" si="15"/>
        <v>1.4233526216916093E-2</v>
      </c>
      <c r="H129">
        <f t="shared" si="16"/>
        <v>-5.1080137419759752E-3</v>
      </c>
      <c r="I129">
        <f t="shared" si="17"/>
        <v>2.7199121455596942E-4</v>
      </c>
      <c r="J129">
        <f t="shared" si="18"/>
        <v>-5.7665395104192878E-3</v>
      </c>
      <c r="K129">
        <f t="shared" si="21"/>
        <v>0.38174989184559666</v>
      </c>
      <c r="L129">
        <f t="shared" si="22"/>
        <v>-8.3644215462490141</v>
      </c>
      <c r="M129">
        <f t="shared" si="23"/>
        <v>1.1791074908725268</v>
      </c>
      <c r="N129">
        <f t="shared" si="24"/>
        <v>67.557882819256022</v>
      </c>
      <c r="O129">
        <f t="shared" si="25"/>
        <v>0</v>
      </c>
      <c r="P129">
        <f t="shared" si="19"/>
        <v>67.557882819256022</v>
      </c>
      <c r="Q129">
        <f t="shared" si="26"/>
        <v>0.20109345739785181</v>
      </c>
      <c r="W129">
        <v>124</v>
      </c>
      <c r="X129">
        <f t="shared" si="20"/>
        <v>2.5833333333333335</v>
      </c>
      <c r="Y129">
        <v>0</v>
      </c>
      <c r="Z129">
        <f t="shared" si="27"/>
        <v>-2.0257933307375156E-5</v>
      </c>
    </row>
    <row r="130" spans="5:26" x14ac:dyDescent="0.4">
      <c r="E130">
        <v>370.62150000000003</v>
      </c>
      <c r="F130">
        <f t="shared" si="14"/>
        <v>4.8514240902601237E-2</v>
      </c>
      <c r="G130">
        <f t="shared" si="15"/>
        <v>1.4124880476850121E-2</v>
      </c>
      <c r="H130">
        <f t="shared" si="16"/>
        <v>-5.2632994801035671E-3</v>
      </c>
      <c r="I130">
        <f t="shared" si="17"/>
        <v>2.8816319963501091E-4</v>
      </c>
      <c r="J130">
        <f t="shared" si="18"/>
        <v>-5.9351044585793482E-3</v>
      </c>
      <c r="K130">
        <f t="shared" si="21"/>
        <v>0.39420448754718146</v>
      </c>
      <c r="L130">
        <f t="shared" si="22"/>
        <v>-8.0855687220911712</v>
      </c>
      <c r="M130">
        <f t="shared" si="23"/>
        <v>1.1655942435192603</v>
      </c>
      <c r="N130">
        <f t="shared" si="24"/>
        <v>66.783630778397523</v>
      </c>
      <c r="O130">
        <f t="shared" si="25"/>
        <v>0</v>
      </c>
      <c r="P130">
        <f t="shared" si="19"/>
        <v>66.783630778397523</v>
      </c>
      <c r="Q130">
        <f t="shared" si="26"/>
        <v>0.20370529305030624</v>
      </c>
      <c r="W130">
        <v>125</v>
      </c>
      <c r="X130">
        <f t="shared" si="20"/>
        <v>2.6041666666666665</v>
      </c>
      <c r="Y130">
        <v>0</v>
      </c>
      <c r="Z130">
        <f t="shared" si="27"/>
        <v>-2.3195992550331784E-5</v>
      </c>
    </row>
    <row r="131" spans="5:26" x14ac:dyDescent="0.4">
      <c r="E131">
        <v>381.48899999999998</v>
      </c>
      <c r="F131">
        <f t="shared" si="14"/>
        <v>4.9936793326054857E-2</v>
      </c>
      <c r="G131">
        <f t="shared" si="15"/>
        <v>1.4009788967291104E-2</v>
      </c>
      <c r="H131">
        <f t="shared" si="16"/>
        <v>-5.4236371757566681E-3</v>
      </c>
      <c r="I131">
        <f t="shared" si="17"/>
        <v>3.0529596241918311E-4</v>
      </c>
      <c r="J131">
        <f t="shared" si="18"/>
        <v>-6.1085650363127382E-3</v>
      </c>
      <c r="K131">
        <f t="shared" si="21"/>
        <v>0.40712215748422187</v>
      </c>
      <c r="L131">
        <f t="shared" si="22"/>
        <v>-7.8055052129737943</v>
      </c>
      <c r="M131">
        <f t="shared" si="23"/>
        <v>1.1514952685952438</v>
      </c>
      <c r="N131">
        <f t="shared" si="24"/>
        <v>65.975819019790592</v>
      </c>
      <c r="O131">
        <f t="shared" si="25"/>
        <v>0</v>
      </c>
      <c r="P131">
        <f t="shared" si="19"/>
        <v>65.975819019790592</v>
      </c>
      <c r="Q131">
        <f t="shared" si="26"/>
        <v>0.20648001395775756</v>
      </c>
      <c r="W131">
        <v>126</v>
      </c>
      <c r="X131">
        <f t="shared" si="20"/>
        <v>2.625</v>
      </c>
      <c r="Y131">
        <v>0</v>
      </c>
      <c r="Z131">
        <f t="shared" si="27"/>
        <v>-2.5401478260956306E-5</v>
      </c>
    </row>
    <row r="132" spans="5:26" x14ac:dyDescent="0.4">
      <c r="E132">
        <v>392.67520000000002</v>
      </c>
      <c r="F132">
        <f t="shared" si="14"/>
        <v>5.1401063481954279E-2</v>
      </c>
      <c r="G132">
        <f t="shared" si="15"/>
        <v>1.3887870251147016E-2</v>
      </c>
      <c r="H132">
        <f t="shared" si="16"/>
        <v>-5.589220362352959E-3</v>
      </c>
      <c r="I132">
        <f t="shared" si="17"/>
        <v>3.2344652045043082E-4</v>
      </c>
      <c r="J132">
        <f t="shared" si="18"/>
        <v>-6.2870608568975136E-3</v>
      </c>
      <c r="K132">
        <f t="shared" si="21"/>
        <v>0.42052204250530861</v>
      </c>
      <c r="L132">
        <f t="shared" si="22"/>
        <v>-7.5242246970823263</v>
      </c>
      <c r="M132">
        <f t="shared" si="23"/>
        <v>1.1367756919329388</v>
      </c>
      <c r="N132">
        <f t="shared" si="24"/>
        <v>65.132449400821258</v>
      </c>
      <c r="O132">
        <f t="shared" si="25"/>
        <v>0</v>
      </c>
      <c r="P132">
        <f t="shared" si="19"/>
        <v>65.132449400821258</v>
      </c>
      <c r="Q132">
        <f t="shared" si="26"/>
        <v>0.20942709642469451</v>
      </c>
      <c r="W132">
        <v>127</v>
      </c>
      <c r="X132">
        <f t="shared" si="20"/>
        <v>2.6458333333333335</v>
      </c>
      <c r="Y132">
        <v>0</v>
      </c>
      <c r="Z132">
        <f t="shared" si="27"/>
        <v>-2.6928727777999056E-5</v>
      </c>
    </row>
    <row r="133" spans="5:26" x14ac:dyDescent="0.4">
      <c r="E133">
        <v>404.18939999999998</v>
      </c>
      <c r="F133">
        <f t="shared" ref="F133:F196" si="28">2*PI()*E133/$B$7</f>
        <v>5.290826873745276E-2</v>
      </c>
      <c r="G133">
        <f t="shared" ref="G133:G196" si="29">1+SUM(a1_*COS(F133),a2_*COS(2*F133))</f>
        <v>1.3758721222857595E-2</v>
      </c>
      <c r="H133">
        <f t="shared" ref="H133:H196" si="30">SUM(a1_*SIN(F133),a2_*SIN(2*F133))</f>
        <v>-5.7602513308742109E-3</v>
      </c>
      <c r="I133">
        <f t="shared" ref="I133:I196" si="31">SUM(b0_,b1_*COS(F133),b2_*COS(2*F133))</f>
        <v>3.426751507292769E-4</v>
      </c>
      <c r="J133">
        <f t="shared" ref="J133:J196" si="32">SUM(b1_*SIN(F133),b2_*SIN(2*F133))</f>
        <v>-6.4707341735686982E-3</v>
      </c>
      <c r="K133">
        <f t="shared" si="21"/>
        <v>0.43442356601181581</v>
      </c>
      <c r="L133">
        <f t="shared" si="22"/>
        <v>-7.2417324754149863</v>
      </c>
      <c r="M133">
        <f t="shared" si="23"/>
        <v>1.1213981271298168</v>
      </c>
      <c r="N133">
        <f t="shared" si="24"/>
        <v>64.251379838413442</v>
      </c>
      <c r="O133">
        <f t="shared" si="25"/>
        <v>0</v>
      </c>
      <c r="P133">
        <f t="shared" ref="P133:P196" si="33">N133+O133</f>
        <v>64.251379838413442</v>
      </c>
      <c r="Q133">
        <f t="shared" si="26"/>
        <v>0.21255627409049974</v>
      </c>
      <c r="W133">
        <v>128</v>
      </c>
      <c r="X133">
        <f t="shared" ref="X133:X196" si="34">W133/Fs*1000</f>
        <v>2.6666666666666665</v>
      </c>
      <c r="Y133">
        <v>0</v>
      </c>
      <c r="Z133">
        <f t="shared" si="27"/>
        <v>-2.783631435470774E-5</v>
      </c>
    </row>
    <row r="134" spans="5:26" x14ac:dyDescent="0.4">
      <c r="E134">
        <v>416.0412</v>
      </c>
      <c r="F134">
        <f t="shared" si="28"/>
        <v>5.4459665729611743E-2</v>
      </c>
      <c r="G134">
        <f t="shared" si="29"/>
        <v>1.3621914839462623E-2</v>
      </c>
      <c r="H134">
        <f t="shared" si="30"/>
        <v>-5.9369431419066809E-3</v>
      </c>
      <c r="I134">
        <f t="shared" si="31"/>
        <v>3.6304573190674289E-4</v>
      </c>
      <c r="J134">
        <f t="shared" si="32"/>
        <v>-6.6597314245760266E-3</v>
      </c>
      <c r="K134">
        <f t="shared" ref="K134:K197" si="35">SQRT((I134^2+J134^2)/(G134^2+H134^2))</f>
        <v>0.44884638590834314</v>
      </c>
      <c r="L134">
        <f t="shared" ref="L134:L197" si="36">20*LOG10(K134)</f>
        <v>-6.9580453477362783</v>
      </c>
      <c r="M134">
        <f t="shared" ref="M134:M197" si="37">ATAN2(J134,I134)-ATAN2(H134,G134)</f>
        <v>1.1053223677172779</v>
      </c>
      <c r="N134">
        <f t="shared" ref="N134:N197" si="38">DEGREES(M134)</f>
        <v>63.330306671607254</v>
      </c>
      <c r="O134">
        <f t="shared" si="25"/>
        <v>0</v>
      </c>
      <c r="P134">
        <f t="shared" si="33"/>
        <v>63.330306671607254</v>
      </c>
      <c r="Q134">
        <f t="shared" si="26"/>
        <v>0.21587746793412213</v>
      </c>
      <c r="W134">
        <v>129</v>
      </c>
      <c r="X134">
        <f t="shared" si="34"/>
        <v>2.6875</v>
      </c>
      <c r="Y134">
        <v>0</v>
      </c>
      <c r="Z134">
        <f t="shared" si="27"/>
        <v>-2.8185587329421695E-5</v>
      </c>
    </row>
    <row r="135" spans="5:26" x14ac:dyDescent="0.4">
      <c r="E135">
        <v>428.24059999999997</v>
      </c>
      <c r="F135">
        <f t="shared" si="28"/>
        <v>5.6056563455370217E-2</v>
      </c>
      <c r="G135">
        <f t="shared" si="29"/>
        <v>1.3476997602436924E-2</v>
      </c>
      <c r="H135">
        <f t="shared" si="30"/>
        <v>-6.1195217160676801E-3</v>
      </c>
      <c r="I135">
        <f t="shared" si="31"/>
        <v>3.8462612422708597E-4</v>
      </c>
      <c r="J135">
        <f t="shared" si="32"/>
        <v>-6.8542047707779762E-3</v>
      </c>
      <c r="K135">
        <f t="shared" si="35"/>
        <v>0.46381029963479703</v>
      </c>
      <c r="L135">
        <f t="shared" si="36"/>
        <v>-6.6731922280230798</v>
      </c>
      <c r="M135">
        <f t="shared" si="37"/>
        <v>1.0885050645090177</v>
      </c>
      <c r="N135">
        <f t="shared" si="38"/>
        <v>62.366746174982133</v>
      </c>
      <c r="O135">
        <f t="shared" ref="O135:O198" si="39">IF((N135-N134)&gt;180,O134-360,IF((N135-N134)&lt;(-180),O134+360,O134))</f>
        <v>0</v>
      </c>
      <c r="P135">
        <f t="shared" si="33"/>
        <v>62.366746174982133</v>
      </c>
      <c r="Q135">
        <f t="shared" ref="Q135:Q198" si="40">-(P135-P134)/((E135-E134)*360)*1000</f>
        <v>0.21940070290914199</v>
      </c>
      <c r="W135">
        <v>130</v>
      </c>
      <c r="X135">
        <f t="shared" si="34"/>
        <v>2.7083333333333335</v>
      </c>
      <c r="Y135">
        <v>0</v>
      </c>
      <c r="Z135">
        <f t="shared" ref="Z135:Z198" si="41" xml:space="preserve"> b0_*Y135 + b1_*Y134 + b2_*Y133 - a1_*Z134 - a2_*Z133</f>
        <v>-2.8039346578850441E-5</v>
      </c>
    </row>
    <row r="136" spans="5:26" x14ac:dyDescent="0.4">
      <c r="E136">
        <v>440.79770000000002</v>
      </c>
      <c r="F136">
        <f t="shared" si="28"/>
        <v>5.770028400163657E-2</v>
      </c>
      <c r="G136">
        <f t="shared" si="29"/>
        <v>1.3323491728776227E-2</v>
      </c>
      <c r="H136">
        <f t="shared" si="30"/>
        <v>-6.3082219898770719E-3</v>
      </c>
      <c r="I136">
        <f t="shared" si="31"/>
        <v>4.0748785179599289E-4</v>
      </c>
      <c r="J136">
        <f t="shared" si="32"/>
        <v>-7.054307251796837E-3</v>
      </c>
      <c r="K136">
        <f t="shared" si="35"/>
        <v>0.47933459362821773</v>
      </c>
      <c r="L136">
        <f t="shared" si="36"/>
        <v>-6.3872245359708133</v>
      </c>
      <c r="M136">
        <f t="shared" si="37"/>
        <v>1.0708999551096134</v>
      </c>
      <c r="N136">
        <f t="shared" si="38"/>
        <v>61.358047708530172</v>
      </c>
      <c r="O136">
        <f t="shared" si="39"/>
        <v>0</v>
      </c>
      <c r="P136">
        <f t="shared" si="33"/>
        <v>61.358047708530172</v>
      </c>
      <c r="Q136">
        <f t="shared" si="40"/>
        <v>0.22313592983959421</v>
      </c>
      <c r="W136">
        <v>131</v>
      </c>
      <c r="X136">
        <f t="shared" si="34"/>
        <v>2.7291666666666665</v>
      </c>
      <c r="Y136">
        <v>0</v>
      </c>
      <c r="Z136">
        <f t="shared" si="41"/>
        <v>-2.7460656091399692E-5</v>
      </c>
    </row>
    <row r="137" spans="5:26" x14ac:dyDescent="0.4">
      <c r="E137">
        <v>453.72289999999998</v>
      </c>
      <c r="F137">
        <f t="shared" si="28"/>
        <v>5.9392188725227349E-2</v>
      </c>
      <c r="G137">
        <f t="shared" si="29"/>
        <v>1.3160891513520845E-2</v>
      </c>
      <c r="H137">
        <f t="shared" si="30"/>
        <v>-6.5032915755141446E-3</v>
      </c>
      <c r="I137">
        <f t="shared" si="31"/>
        <v>4.3170665042174122E-4</v>
      </c>
      <c r="J137">
        <f t="shared" si="32"/>
        <v>-7.2601959107923292E-3</v>
      </c>
      <c r="K137">
        <f t="shared" si="35"/>
        <v>0.49543792101207873</v>
      </c>
      <c r="L137">
        <f t="shared" si="36"/>
        <v>-6.1002151081723728</v>
      </c>
      <c r="M137">
        <f t="shared" si="37"/>
        <v>1.0524574239701723</v>
      </c>
      <c r="N137">
        <f t="shared" si="38"/>
        <v>60.301368510701593</v>
      </c>
      <c r="O137">
        <f t="shared" si="39"/>
        <v>0</v>
      </c>
      <c r="P137">
        <f t="shared" si="33"/>
        <v>60.301368510701593</v>
      </c>
      <c r="Q137">
        <f t="shared" si="40"/>
        <v>0.22709281047630092</v>
      </c>
      <c r="W137">
        <v>132</v>
      </c>
      <c r="X137">
        <f t="shared" si="34"/>
        <v>2.75</v>
      </c>
      <c r="Y137">
        <v>0</v>
      </c>
      <c r="Z137">
        <f t="shared" si="41"/>
        <v>-2.6511798670639119E-5</v>
      </c>
    </row>
    <row r="138" spans="5:26" x14ac:dyDescent="0.4">
      <c r="E138">
        <v>467.02719999999999</v>
      </c>
      <c r="F138">
        <f t="shared" si="28"/>
        <v>6.1133717522775459E-2</v>
      </c>
      <c r="G138">
        <f t="shared" si="29"/>
        <v>1.2988657900561584E-2</v>
      </c>
      <c r="H138">
        <f t="shared" si="30"/>
        <v>-6.7049960735557773E-3</v>
      </c>
      <c r="I138">
        <f t="shared" si="31"/>
        <v>4.5736328335285042E-4</v>
      </c>
      <c r="J138">
        <f t="shared" si="32"/>
        <v>-7.4720364984733308E-3</v>
      </c>
      <c r="K138">
        <f t="shared" si="35"/>
        <v>0.51213821964518491</v>
      </c>
      <c r="L138">
        <f t="shared" si="36"/>
        <v>-5.8122562520434764</v>
      </c>
      <c r="M138">
        <f t="shared" si="37"/>
        <v>1.0331239016018299</v>
      </c>
      <c r="N138">
        <f t="shared" si="38"/>
        <v>59.193639275873799</v>
      </c>
      <c r="O138">
        <f t="shared" si="39"/>
        <v>0</v>
      </c>
      <c r="P138">
        <f t="shared" si="33"/>
        <v>59.193639275873799</v>
      </c>
      <c r="Q138">
        <f t="shared" si="40"/>
        <v>0.23128053729241102</v>
      </c>
      <c r="W138">
        <v>133</v>
      </c>
      <c r="X138">
        <f t="shared" si="34"/>
        <v>2.7708333333333335</v>
      </c>
      <c r="Y138">
        <v>0</v>
      </c>
      <c r="Z138">
        <f t="shared" si="41"/>
        <v>-2.5253371265875065E-5</v>
      </c>
    </row>
    <row r="139" spans="5:26" x14ac:dyDescent="0.4">
      <c r="E139">
        <v>480.72160000000002</v>
      </c>
      <c r="F139">
        <f t="shared" si="28"/>
        <v>6.2926310290913806E-2</v>
      </c>
      <c r="G139">
        <f t="shared" si="29"/>
        <v>1.280622446300328E-2</v>
      </c>
      <c r="H139">
        <f t="shared" si="30"/>
        <v>-6.9136108407640423E-3</v>
      </c>
      <c r="I139">
        <f t="shared" si="31"/>
        <v>4.8454265839542598E-4</v>
      </c>
      <c r="J139">
        <f t="shared" si="32"/>
        <v>-7.6899938371536919E-3</v>
      </c>
      <c r="K139">
        <f t="shared" si="35"/>
        <v>0.52945138670365999</v>
      </c>
      <c r="L139">
        <f t="shared" si="36"/>
        <v>-5.5234781976482861</v>
      </c>
      <c r="M139">
        <f t="shared" si="37"/>
        <v>1.012842582195244</v>
      </c>
      <c r="N139">
        <f t="shared" si="38"/>
        <v>58.031605270919663</v>
      </c>
      <c r="O139">
        <f t="shared" si="39"/>
        <v>0</v>
      </c>
      <c r="P139">
        <f t="shared" si="33"/>
        <v>58.031605270919663</v>
      </c>
      <c r="Q139">
        <f t="shared" si="40"/>
        <v>0.23570745969036294</v>
      </c>
      <c r="W139">
        <v>134</v>
      </c>
      <c r="X139">
        <f t="shared" si="34"/>
        <v>2.7916666666666665</v>
      </c>
      <c r="Y139">
        <v>0</v>
      </c>
      <c r="Z139">
        <f t="shared" si="41"/>
        <v>-2.3743518229672906E-5</v>
      </c>
    </row>
    <row r="140" spans="5:26" x14ac:dyDescent="0.4">
      <c r="E140">
        <v>494.8175</v>
      </c>
      <c r="F140">
        <f t="shared" si="28"/>
        <v>6.4771459286152813E-2</v>
      </c>
      <c r="G140">
        <f t="shared" si="29"/>
        <v>1.2612990775112021E-2</v>
      </c>
      <c r="H140">
        <f t="shared" si="30"/>
        <v>-7.1294279124808208E-3</v>
      </c>
      <c r="I140">
        <f t="shared" si="31"/>
        <v>5.1333482396571234E-4</v>
      </c>
      <c r="J140">
        <f t="shared" si="32"/>
        <v>-7.9142381080922423E-3</v>
      </c>
      <c r="K140">
        <f t="shared" si="35"/>
        <v>0.54739105671457988</v>
      </c>
      <c r="L140">
        <f t="shared" si="36"/>
        <v>-5.2340460475875581</v>
      </c>
      <c r="M140">
        <f t="shared" si="37"/>
        <v>0.99155275429686807</v>
      </c>
      <c r="N140">
        <f t="shared" si="38"/>
        <v>56.811787985782843</v>
      </c>
      <c r="O140">
        <f t="shared" si="39"/>
        <v>0</v>
      </c>
      <c r="P140">
        <f t="shared" si="33"/>
        <v>56.811787985782843</v>
      </c>
      <c r="Q140">
        <f t="shared" si="40"/>
        <v>0.24038063178670988</v>
      </c>
      <c r="W140">
        <v>135</v>
      </c>
      <c r="X140">
        <f t="shared" si="34"/>
        <v>2.8125</v>
      </c>
      <c r="Y140">
        <v>0</v>
      </c>
      <c r="Z140">
        <f t="shared" si="41"/>
        <v>-2.2037297917637072E-5</v>
      </c>
    </row>
    <row r="141" spans="5:26" x14ac:dyDescent="0.4">
      <c r="E141">
        <v>509.32679999999999</v>
      </c>
      <c r="F141">
        <f t="shared" si="28"/>
        <v>6.6670722214849903E-2</v>
      </c>
      <c r="G141">
        <f t="shared" si="29"/>
        <v>1.2408319088652031E-2</v>
      </c>
      <c r="H141">
        <f t="shared" si="30"/>
        <v>-7.3527585517691035E-3</v>
      </c>
      <c r="I141">
        <f t="shared" si="31"/>
        <v>5.4383547433722867E-4</v>
      </c>
      <c r="J141">
        <f t="shared" si="32"/>
        <v>-8.1449463453499744E-3</v>
      </c>
      <c r="K141">
        <f t="shared" si="35"/>
        <v>0.56596784652277254</v>
      </c>
      <c r="L141">
        <f t="shared" si="36"/>
        <v>-4.9441648205591795</v>
      </c>
      <c r="M141">
        <f t="shared" si="37"/>
        <v>0.96918958340277994</v>
      </c>
      <c r="N141">
        <f t="shared" si="38"/>
        <v>55.530472677021791</v>
      </c>
      <c r="O141">
        <f t="shared" si="39"/>
        <v>0</v>
      </c>
      <c r="P141">
        <f t="shared" si="33"/>
        <v>55.530472677021791</v>
      </c>
      <c r="Q141">
        <f t="shared" si="40"/>
        <v>0.24530536903936939</v>
      </c>
      <c r="W141">
        <v>136</v>
      </c>
      <c r="X141">
        <f t="shared" si="34"/>
        <v>2.8333333333333335</v>
      </c>
      <c r="Y141">
        <v>0</v>
      </c>
      <c r="Z141">
        <f t="shared" si="41"/>
        <v>-2.0186176465770933E-5</v>
      </c>
    </row>
    <row r="142" spans="5:26" x14ac:dyDescent="0.4">
      <c r="E142">
        <v>524.26149999999996</v>
      </c>
      <c r="F142">
        <f t="shared" si="28"/>
        <v>6.8625669873331879E-2</v>
      </c>
      <c r="G142">
        <f t="shared" si="29"/>
        <v>1.2191538034635685E-2</v>
      </c>
      <c r="H142">
        <f t="shared" si="30"/>
        <v>-7.5839281788243618E-3</v>
      </c>
      <c r="I142">
        <f t="shared" si="31"/>
        <v>5.7614540916761658E-4</v>
      </c>
      <c r="J142">
        <f t="shared" si="32"/>
        <v>-8.3822959719926059E-3</v>
      </c>
      <c r="K142">
        <f t="shared" si="35"/>
        <v>0.58518775974283976</v>
      </c>
      <c r="L142">
        <f t="shared" si="36"/>
        <v>-4.6540953300779719</v>
      </c>
      <c r="M142">
        <f t="shared" si="37"/>
        <v>0.94568474287337922</v>
      </c>
      <c r="N142">
        <f t="shared" si="38"/>
        <v>54.183744516559088</v>
      </c>
      <c r="O142">
        <f t="shared" si="39"/>
        <v>0</v>
      </c>
      <c r="P142">
        <f t="shared" si="33"/>
        <v>54.183744516559088</v>
      </c>
      <c r="Q142">
        <f t="shared" si="40"/>
        <v>0.25048454651521967</v>
      </c>
      <c r="W142">
        <v>137</v>
      </c>
      <c r="X142">
        <f t="shared" si="34"/>
        <v>2.854166666666667</v>
      </c>
      <c r="Y142">
        <v>0</v>
      </c>
      <c r="Z142">
        <f t="shared" si="41"/>
        <v>-1.8237641293364964E-5</v>
      </c>
    </row>
    <row r="143" spans="5:26" x14ac:dyDescent="0.4">
      <c r="E143">
        <v>539.63409999999999</v>
      </c>
      <c r="F143">
        <f t="shared" si="28"/>
        <v>7.0637938507772488E-2</v>
      </c>
      <c r="G143">
        <f t="shared" si="29"/>
        <v>1.1961935122319911E-2</v>
      </c>
      <c r="H143">
        <f t="shared" si="30"/>
        <v>-7.8232836722237353E-3</v>
      </c>
      <c r="I143">
        <f t="shared" si="31"/>
        <v>6.1037166375572244E-4</v>
      </c>
      <c r="J143">
        <f t="shared" si="32"/>
        <v>-8.626471051306539E-3</v>
      </c>
      <c r="K143">
        <f t="shared" si="35"/>
        <v>0.60505138188351526</v>
      </c>
      <c r="L143">
        <f t="shared" si="36"/>
        <v>-4.3641548566713704</v>
      </c>
      <c r="M143">
        <f t="shared" si="37"/>
        <v>0.92096592596230176</v>
      </c>
      <c r="N143">
        <f t="shared" si="38"/>
        <v>52.767460632997739</v>
      </c>
      <c r="O143">
        <f t="shared" si="39"/>
        <v>0</v>
      </c>
      <c r="P143">
        <f t="shared" si="33"/>
        <v>52.767460632997739</v>
      </c>
      <c r="Q143">
        <f t="shared" si="40"/>
        <v>0.25591779521886437</v>
      </c>
      <c r="W143">
        <v>138</v>
      </c>
      <c r="X143">
        <f t="shared" si="34"/>
        <v>2.875</v>
      </c>
      <c r="Y143">
        <v>0</v>
      </c>
      <c r="Z143">
        <f t="shared" si="41"/>
        <v>-1.6234925869424247E-5</v>
      </c>
    </row>
    <row r="144" spans="5:26" x14ac:dyDescent="0.4">
      <c r="E144">
        <v>555.45749999999998</v>
      </c>
      <c r="F144">
        <f t="shared" si="28"/>
        <v>7.2709216724223022E-2</v>
      </c>
      <c r="G144">
        <f t="shared" si="29"/>
        <v>1.1718755941444781E-2</v>
      </c>
      <c r="H144">
        <f t="shared" si="30"/>
        <v>-8.0711931304527085E-3</v>
      </c>
      <c r="I144">
        <f t="shared" si="31"/>
        <v>6.4662764213489071E-4</v>
      </c>
      <c r="J144">
        <f t="shared" si="32"/>
        <v>-8.877660572740538E-3</v>
      </c>
      <c r="K144">
        <f t="shared" si="35"/>
        <v>0.6255521760087126</v>
      </c>
      <c r="L144">
        <f t="shared" si="36"/>
        <v>-4.0747292171684153</v>
      </c>
      <c r="M144">
        <f t="shared" si="37"/>
        <v>0.89495724198777626</v>
      </c>
      <c r="N144">
        <f t="shared" si="38"/>
        <v>51.277272810567894</v>
      </c>
      <c r="O144">
        <f t="shared" si="39"/>
        <v>0</v>
      </c>
      <c r="P144">
        <f t="shared" si="33"/>
        <v>51.277272810567894</v>
      </c>
      <c r="Q144">
        <f t="shared" si="40"/>
        <v>0.26160058001824416</v>
      </c>
      <c r="W144">
        <v>139</v>
      </c>
      <c r="X144">
        <f t="shared" si="34"/>
        <v>2.895833333333333</v>
      </c>
      <c r="Y144">
        <v>0</v>
      </c>
      <c r="Z144">
        <f t="shared" si="41"/>
        <v>-1.4216836530372673E-5</v>
      </c>
    </row>
    <row r="145" spans="5:26" x14ac:dyDescent="0.4">
      <c r="E145">
        <v>571.74490000000003</v>
      </c>
      <c r="F145">
        <f t="shared" si="28"/>
        <v>7.484123239864296E-2</v>
      </c>
      <c r="G145">
        <f t="shared" si="29"/>
        <v>1.1461203523869812E-2</v>
      </c>
      <c r="H145">
        <f t="shared" si="30"/>
        <v>-8.3280456900918509E-3</v>
      </c>
      <c r="I145">
        <f t="shared" si="31"/>
        <v>6.8503322797480032E-4</v>
      </c>
      <c r="J145">
        <f t="shared" si="32"/>
        <v>-9.1360567324070361E-3</v>
      </c>
      <c r="K145">
        <f t="shared" si="35"/>
        <v>0.64667448012873618</v>
      </c>
      <c r="L145">
        <f t="shared" si="36"/>
        <v>-3.7862855476559076</v>
      </c>
      <c r="M145">
        <f t="shared" si="37"/>
        <v>0.86757980748134367</v>
      </c>
      <c r="N145">
        <f t="shared" si="38"/>
        <v>49.70866135945348</v>
      </c>
      <c r="O145">
        <f t="shared" si="39"/>
        <v>0</v>
      </c>
      <c r="P145">
        <f t="shared" si="33"/>
        <v>49.70866135945348</v>
      </c>
      <c r="Q145">
        <f t="shared" si="40"/>
        <v>0.26752299512957006</v>
      </c>
      <c r="W145">
        <v>140</v>
      </c>
      <c r="X145">
        <f t="shared" si="34"/>
        <v>2.916666666666667</v>
      </c>
      <c r="Y145">
        <v>0</v>
      </c>
      <c r="Z145">
        <f t="shared" si="41"/>
        <v>-1.2217671626395841E-5</v>
      </c>
    </row>
    <row r="146" spans="5:26" x14ac:dyDescent="0.4">
      <c r="E146">
        <v>588.50980000000004</v>
      </c>
      <c r="F146">
        <f t="shared" si="28"/>
        <v>7.7035752676899938E-2</v>
      </c>
      <c r="G146">
        <f t="shared" si="29"/>
        <v>1.1188436237985266E-2</v>
      </c>
      <c r="H146">
        <f t="shared" si="30"/>
        <v>-8.5942529913260179E-3</v>
      </c>
      <c r="I146">
        <f t="shared" si="31"/>
        <v>7.2571511604144906E-4</v>
      </c>
      <c r="J146">
        <f t="shared" si="32"/>
        <v>-9.4018547933150953E-3</v>
      </c>
      <c r="K146">
        <f t="shared" si="35"/>
        <v>0.66839131516274997</v>
      </c>
      <c r="L146">
        <f t="shared" si="36"/>
        <v>-3.4993840361773056</v>
      </c>
      <c r="M146">
        <f t="shared" si="37"/>
        <v>0.8387524104048536</v>
      </c>
      <c r="N146">
        <f t="shared" si="38"/>
        <v>48.056973172622826</v>
      </c>
      <c r="O146">
        <f t="shared" si="39"/>
        <v>0</v>
      </c>
      <c r="P146">
        <f t="shared" si="33"/>
        <v>48.056973172622826</v>
      </c>
      <c r="Q146">
        <f t="shared" si="40"/>
        <v>0.27366836313943171</v>
      </c>
      <c r="W146">
        <v>141</v>
      </c>
      <c r="X146">
        <f t="shared" si="34"/>
        <v>2.9375</v>
      </c>
      <c r="Y146">
        <v>0</v>
      </c>
      <c r="Z146">
        <f t="shared" si="41"/>
        <v>-1.0267222982110539E-5</v>
      </c>
    </row>
    <row r="147" spans="5:26" x14ac:dyDescent="0.4">
      <c r="E147">
        <v>605.76639999999998</v>
      </c>
      <c r="F147">
        <f t="shared" si="28"/>
        <v>7.9294636334647325E-2</v>
      </c>
      <c r="G147">
        <f t="shared" si="29"/>
        <v>1.0899558814397525E-2</v>
      </c>
      <c r="H147">
        <f t="shared" si="30"/>
        <v>-8.8702571858136625E-3</v>
      </c>
      <c r="I147">
        <f t="shared" si="31"/>
        <v>7.6880817052908668E-4</v>
      </c>
      <c r="J147">
        <f t="shared" si="32"/>
        <v>-9.6752592691608554E-3</v>
      </c>
      <c r="K147">
        <f t="shared" si="35"/>
        <v>0.69066237947811893</v>
      </c>
      <c r="L147">
        <f t="shared" si="36"/>
        <v>-3.2146839891872911</v>
      </c>
      <c r="M147">
        <f t="shared" si="37"/>
        <v>0.80839174465833308</v>
      </c>
      <c r="N147">
        <f t="shared" si="38"/>
        <v>46.317435162139795</v>
      </c>
      <c r="O147">
        <f t="shared" si="39"/>
        <v>0</v>
      </c>
      <c r="P147">
        <f t="shared" si="33"/>
        <v>46.317435162139795</v>
      </c>
      <c r="Q147">
        <f t="shared" si="40"/>
        <v>0.28001170735368197</v>
      </c>
      <c r="W147">
        <v>142</v>
      </c>
      <c r="X147">
        <f t="shared" si="34"/>
        <v>2.958333333333333</v>
      </c>
      <c r="Y147">
        <v>0</v>
      </c>
      <c r="Z147">
        <f t="shared" si="41"/>
        <v>-8.3908495621633022E-6</v>
      </c>
    </row>
    <row r="148" spans="5:26" x14ac:dyDescent="0.4">
      <c r="E148">
        <v>623.52890000000002</v>
      </c>
      <c r="F148">
        <f t="shared" si="28"/>
        <v>8.1619742147538532E-2</v>
      </c>
      <c r="G148">
        <f t="shared" si="29"/>
        <v>1.0593631333290499E-2</v>
      </c>
      <c r="H148">
        <f t="shared" si="30"/>
        <v>-9.1565215788393939E-3</v>
      </c>
      <c r="I148">
        <f t="shared" si="31"/>
        <v>8.1445410680711094E-4</v>
      </c>
      <c r="J148">
        <f t="shared" si="32"/>
        <v>-9.9564726585488397E-3</v>
      </c>
      <c r="K148">
        <f t="shared" si="35"/>
        <v>0.7134302953143582</v>
      </c>
      <c r="L148">
        <f t="shared" si="36"/>
        <v>-2.9329690519438727</v>
      </c>
      <c r="M148">
        <f t="shared" si="37"/>
        <v>0.77641489383821005</v>
      </c>
      <c r="N148">
        <f t="shared" si="38"/>
        <v>44.485296568027302</v>
      </c>
      <c r="O148">
        <f t="shared" si="39"/>
        <v>0</v>
      </c>
      <c r="P148">
        <f t="shared" si="33"/>
        <v>44.485296568027302</v>
      </c>
      <c r="Q148">
        <f t="shared" si="40"/>
        <v>0.28651788163460606</v>
      </c>
      <c r="W148">
        <v>143</v>
      </c>
      <c r="X148">
        <f t="shared" si="34"/>
        <v>2.979166666666667</v>
      </c>
      <c r="Y148">
        <v>0</v>
      </c>
      <c r="Z148">
        <f t="shared" si="41"/>
        <v>-6.6096133113032995E-6</v>
      </c>
    </row>
    <row r="149" spans="5:26" x14ac:dyDescent="0.4">
      <c r="E149">
        <v>641.81230000000005</v>
      </c>
      <c r="F149">
        <f t="shared" si="28"/>
        <v>8.401303361098203E-2</v>
      </c>
      <c r="G149">
        <f t="shared" si="29"/>
        <v>1.0269653209291629E-2</v>
      </c>
      <c r="H149">
        <f t="shared" si="30"/>
        <v>-9.4535453656394153E-3</v>
      </c>
      <c r="I149">
        <f t="shared" si="31"/>
        <v>8.6280390547688324E-4</v>
      </c>
      <c r="J149">
        <f t="shared" si="32"/>
        <v>-1.0245707934533957E-2</v>
      </c>
      <c r="K149">
        <f t="shared" si="35"/>
        <v>0.73661850621182678</v>
      </c>
      <c r="L149">
        <f t="shared" si="36"/>
        <v>-2.655147489564635</v>
      </c>
      <c r="M149">
        <f t="shared" si="37"/>
        <v>0.74273960652599502</v>
      </c>
      <c r="N149">
        <f t="shared" si="38"/>
        <v>42.555844731146934</v>
      </c>
      <c r="O149">
        <f t="shared" si="39"/>
        <v>0</v>
      </c>
      <c r="P149">
        <f t="shared" si="33"/>
        <v>42.555844731146934</v>
      </c>
      <c r="Q149">
        <f t="shared" si="40"/>
        <v>0.29313959306139953</v>
      </c>
      <c r="W149">
        <v>144</v>
      </c>
      <c r="X149">
        <f t="shared" si="34"/>
        <v>3</v>
      </c>
      <c r="Y149">
        <v>0</v>
      </c>
      <c r="Z149">
        <f t="shared" si="41"/>
        <v>-4.9404673688541385E-6</v>
      </c>
    </row>
    <row r="150" spans="5:26" x14ac:dyDescent="0.4">
      <c r="E150">
        <v>660.6318</v>
      </c>
      <c r="F150">
        <f t="shared" si="28"/>
        <v>8.6476500400325076E-2</v>
      </c>
      <c r="G150">
        <f t="shared" si="29"/>
        <v>9.9265705600479759E-3</v>
      </c>
      <c r="H150">
        <f t="shared" si="30"/>
        <v>-9.761856127860874E-3</v>
      </c>
      <c r="I150">
        <f t="shared" si="31"/>
        <v>9.1401674122821436E-4</v>
      </c>
      <c r="J150">
        <f t="shared" si="32"/>
        <v>-1.0543178838744749E-2</v>
      </c>
      <c r="K150">
        <f t="shared" si="35"/>
        <v>0.76012716915074174</v>
      </c>
      <c r="L150">
        <f t="shared" si="36"/>
        <v>-2.3822748849029058</v>
      </c>
      <c r="M150">
        <f t="shared" si="37"/>
        <v>0.70728752138311313</v>
      </c>
      <c r="N150">
        <f t="shared" si="38"/>
        <v>40.52458987752135</v>
      </c>
      <c r="O150">
        <f t="shared" si="39"/>
        <v>0</v>
      </c>
      <c r="P150">
        <f t="shared" si="33"/>
        <v>40.52458987752135</v>
      </c>
      <c r="Q150">
        <f t="shared" si="40"/>
        <v>0.29981532949357914</v>
      </c>
      <c r="W150">
        <v>145</v>
      </c>
      <c r="X150">
        <f t="shared" si="34"/>
        <v>3.0208333333333335</v>
      </c>
      <c r="Y150">
        <v>0</v>
      </c>
      <c r="Z150">
        <f t="shared" si="41"/>
        <v>-3.3964872170691841E-6</v>
      </c>
    </row>
    <row r="151" spans="5:26" x14ac:dyDescent="0.4">
      <c r="E151">
        <v>680.00319999999999</v>
      </c>
      <c r="F151">
        <f t="shared" si="28"/>
        <v>8.9012210730731289E-2</v>
      </c>
      <c r="G151">
        <f t="shared" si="29"/>
        <v>9.5632662836372395E-3</v>
      </c>
      <c r="H151">
        <f t="shared" si="30"/>
        <v>-1.0082018620156508E-2</v>
      </c>
      <c r="I151">
        <f t="shared" si="31"/>
        <v>9.6826149512273252E-4</v>
      </c>
      <c r="J151">
        <f t="shared" si="32"/>
        <v>-1.084910599069659E-2</v>
      </c>
      <c r="K151">
        <f t="shared" si="35"/>
        <v>0.78383027187649901</v>
      </c>
      <c r="L151">
        <f t="shared" si="36"/>
        <v>-2.1155593577286904</v>
      </c>
      <c r="M151">
        <f t="shared" si="37"/>
        <v>0.66998614127999412</v>
      </c>
      <c r="N151">
        <f t="shared" si="38"/>
        <v>38.387378227599363</v>
      </c>
      <c r="O151">
        <f t="shared" si="39"/>
        <v>0</v>
      </c>
      <c r="P151">
        <f t="shared" si="33"/>
        <v>38.387378227599363</v>
      </c>
      <c r="Q151">
        <f t="shared" si="40"/>
        <v>0.30646721597618531</v>
      </c>
      <c r="W151">
        <v>146</v>
      </c>
      <c r="X151">
        <f t="shared" si="34"/>
        <v>3.0416666666666665</v>
      </c>
      <c r="Y151">
        <v>0</v>
      </c>
      <c r="Z151">
        <f t="shared" si="41"/>
        <v>-1.9871357899920637E-6</v>
      </c>
    </row>
    <row r="152" spans="5:26" x14ac:dyDescent="0.4">
      <c r="E152">
        <v>699.9425</v>
      </c>
      <c r="F152">
        <f t="shared" si="28"/>
        <v>9.1622258997303072E-2</v>
      </c>
      <c r="G152">
        <f t="shared" si="29"/>
        <v>9.1785644205786276E-3</v>
      </c>
      <c r="H152">
        <f t="shared" si="30"/>
        <v>-1.0414630693585308E-2</v>
      </c>
      <c r="I152">
        <f t="shared" si="31"/>
        <v>1.0257161386665326E-3</v>
      </c>
      <c r="J152">
        <f t="shared" si="32"/>
        <v>-1.116371032864193E-2</v>
      </c>
      <c r="K152">
        <f t="shared" si="35"/>
        <v>0.80757192334334194</v>
      </c>
      <c r="L152">
        <f t="shared" si="36"/>
        <v>-1.8563757695312975</v>
      </c>
      <c r="M152">
        <f t="shared" si="37"/>
        <v>0.63077288928947972</v>
      </c>
      <c r="N152">
        <f t="shared" si="38"/>
        <v>36.140624387559917</v>
      </c>
      <c r="O152">
        <f t="shared" si="39"/>
        <v>0</v>
      </c>
      <c r="P152">
        <f t="shared" si="33"/>
        <v>36.140624387559917</v>
      </c>
      <c r="Q152">
        <f t="shared" si="40"/>
        <v>0.31299909670843307</v>
      </c>
      <c r="W152">
        <v>147</v>
      </c>
      <c r="X152">
        <f t="shared" si="34"/>
        <v>3.0625</v>
      </c>
      <c r="Y152">
        <v>0</v>
      </c>
      <c r="Z152">
        <f t="shared" si="41"/>
        <v>-7.1855412347360102E-7</v>
      </c>
    </row>
    <row r="153" spans="5:26" x14ac:dyDescent="0.4">
      <c r="E153">
        <v>720.46659999999997</v>
      </c>
      <c r="F153">
        <f t="shared" si="28"/>
        <v>9.430885740486733E-2</v>
      </c>
      <c r="G153">
        <f t="shared" si="29"/>
        <v>8.7712135774090649E-3</v>
      </c>
      <c r="H153">
        <f t="shared" si="30"/>
        <v>-1.0760337671339437E-2</v>
      </c>
      <c r="I153">
        <f t="shared" si="31"/>
        <v>1.0865702488965234E-3</v>
      </c>
      <c r="J153">
        <f t="shared" si="32"/>
        <v>-1.1487223896372408E-2</v>
      </c>
      <c r="K153">
        <f t="shared" si="35"/>
        <v>0.83116447003031435</v>
      </c>
      <c r="L153">
        <f t="shared" si="36"/>
        <v>-1.6062605987090333</v>
      </c>
      <c r="M153">
        <f t="shared" si="37"/>
        <v>0.58959763860260539</v>
      </c>
      <c r="N153">
        <f t="shared" si="38"/>
        <v>33.78145630280887</v>
      </c>
      <c r="O153">
        <f t="shared" si="39"/>
        <v>0</v>
      </c>
      <c r="P153">
        <f t="shared" si="33"/>
        <v>33.78145630280887</v>
      </c>
      <c r="Q153">
        <f t="shared" si="40"/>
        <v>0.31929510574709874</v>
      </c>
      <c r="W153">
        <v>148</v>
      </c>
      <c r="X153">
        <f t="shared" si="34"/>
        <v>3.0833333333333335</v>
      </c>
      <c r="Y153">
        <v>0</v>
      </c>
      <c r="Z153">
        <f t="shared" si="41"/>
        <v>4.0613025162727169E-7</v>
      </c>
    </row>
    <row r="154" spans="5:26" x14ac:dyDescent="0.4">
      <c r="E154">
        <v>741.5924</v>
      </c>
      <c r="F154">
        <f t="shared" si="28"/>
        <v>9.7074218158250972E-2</v>
      </c>
      <c r="G154">
        <f t="shared" si="29"/>
        <v>8.3399010017984887E-3</v>
      </c>
      <c r="H154">
        <f t="shared" si="30"/>
        <v>-1.1119820294040655E-2</v>
      </c>
      <c r="I154">
        <f t="shared" si="31"/>
        <v>1.1510229507505354E-3</v>
      </c>
      <c r="J154">
        <f t="shared" si="32"/>
        <v>-1.1819875360169882E-2</v>
      </c>
      <c r="K154">
        <f t="shared" si="35"/>
        <v>0.8543856244512501</v>
      </c>
      <c r="L154">
        <f t="shared" si="36"/>
        <v>-1.3669213503651299</v>
      </c>
      <c r="M154">
        <f t="shared" si="37"/>
        <v>0.54642895001868697</v>
      </c>
      <c r="N154">
        <f t="shared" si="38"/>
        <v>31.308072639835768</v>
      </c>
      <c r="O154">
        <f t="shared" si="39"/>
        <v>0</v>
      </c>
      <c r="P154">
        <f t="shared" si="33"/>
        <v>31.308072639835768</v>
      </c>
      <c r="Q154">
        <f t="shared" si="40"/>
        <v>0.32521893490070319</v>
      </c>
      <c r="W154">
        <v>149</v>
      </c>
      <c r="X154">
        <f t="shared" si="34"/>
        <v>3.1041666666666665</v>
      </c>
      <c r="Y154">
        <v>0</v>
      </c>
      <c r="Z154">
        <f t="shared" si="41"/>
        <v>1.386484300540494E-6</v>
      </c>
    </row>
    <row r="155" spans="5:26" x14ac:dyDescent="0.4">
      <c r="E155">
        <v>763.33770000000004</v>
      </c>
      <c r="F155">
        <f t="shared" si="28"/>
        <v>9.9920671272005393E-2</v>
      </c>
      <c r="G155">
        <f t="shared" si="29"/>
        <v>7.8832313070876792E-3</v>
      </c>
      <c r="H155">
        <f t="shared" si="30"/>
        <v>-1.149381309501124E-2</v>
      </c>
      <c r="I155">
        <f t="shared" si="31"/>
        <v>1.2192861453269588E-3</v>
      </c>
      <c r="J155">
        <f t="shared" si="32"/>
        <v>-1.2161903887701215E-2</v>
      </c>
      <c r="K155">
        <f t="shared" si="35"/>
        <v>0.87697913605169242</v>
      </c>
      <c r="L155">
        <f t="shared" si="36"/>
        <v>-1.1402147736234263</v>
      </c>
      <c r="M155">
        <f t="shared" si="37"/>
        <v>0.50125719724896189</v>
      </c>
      <c r="N155">
        <f t="shared" si="38"/>
        <v>28.719921852922134</v>
      </c>
      <c r="O155">
        <f t="shared" si="39"/>
        <v>0</v>
      </c>
      <c r="P155">
        <f t="shared" si="33"/>
        <v>28.719921852922134</v>
      </c>
      <c r="Q155">
        <f t="shared" si="40"/>
        <v>0.33061432775941219</v>
      </c>
      <c r="W155">
        <v>150</v>
      </c>
      <c r="X155">
        <f t="shared" si="34"/>
        <v>3.125</v>
      </c>
      <c r="Y155">
        <v>0</v>
      </c>
      <c r="Z155">
        <f t="shared" si="41"/>
        <v>2.2244462846442122E-6</v>
      </c>
    </row>
    <row r="156" spans="5:26" x14ac:dyDescent="0.4">
      <c r="E156">
        <v>785.72069999999997</v>
      </c>
      <c r="F156">
        <f t="shared" si="28"/>
        <v>0.10285059912055958</v>
      </c>
      <c r="G156">
        <f t="shared" si="29"/>
        <v>7.3997325774390887E-3</v>
      </c>
      <c r="H156">
        <f t="shared" si="30"/>
        <v>-1.1883099555846377E-2</v>
      </c>
      <c r="I156">
        <f t="shared" si="31"/>
        <v>1.2915836544360251E-3</v>
      </c>
      <c r="J156">
        <f t="shared" si="32"/>
        <v>-1.2513550924556593E-2</v>
      </c>
      <c r="K156">
        <f t="shared" si="35"/>
        <v>0.89865585421951522</v>
      </c>
      <c r="L156">
        <f t="shared" si="36"/>
        <v>-0.92813184338241927</v>
      </c>
      <c r="M156">
        <f t="shared" si="37"/>
        <v>0.45410074362107267</v>
      </c>
      <c r="N156">
        <f t="shared" si="38"/>
        <v>26.018056083239703</v>
      </c>
      <c r="O156">
        <f t="shared" si="39"/>
        <v>0</v>
      </c>
      <c r="P156">
        <f t="shared" si="33"/>
        <v>26.018056083239703</v>
      </c>
      <c r="Q156">
        <f t="shared" si="40"/>
        <v>0.33530727308950248</v>
      </c>
      <c r="W156">
        <v>151</v>
      </c>
      <c r="X156">
        <f t="shared" si="34"/>
        <v>3.1458333333333335</v>
      </c>
      <c r="Y156">
        <v>0</v>
      </c>
      <c r="Z156">
        <f t="shared" si="41"/>
        <v>2.9240040752563002E-6</v>
      </c>
    </row>
    <row r="157" spans="5:26" x14ac:dyDescent="0.4">
      <c r="E157">
        <v>808.75990000000002</v>
      </c>
      <c r="F157">
        <f t="shared" si="28"/>
        <v>0.10586642334825065</v>
      </c>
      <c r="G157">
        <f t="shared" si="29"/>
        <v>6.8878551204776262E-3</v>
      </c>
      <c r="H157">
        <f t="shared" si="30"/>
        <v>-1.2288514075433327E-2</v>
      </c>
      <c r="I157">
        <f t="shared" si="31"/>
        <v>1.3681514692805152E-3</v>
      </c>
      <c r="J157">
        <f t="shared" si="32"/>
        <v>-1.2875058268321327E-2</v>
      </c>
      <c r="K157">
        <f t="shared" si="35"/>
        <v>0.91909794288464985</v>
      </c>
      <c r="L157">
        <f t="shared" si="36"/>
        <v>-0.73276411857036394</v>
      </c>
      <c r="M157">
        <f t="shared" si="37"/>
        <v>0.40501130459471968</v>
      </c>
      <c r="N157">
        <f t="shared" si="38"/>
        <v>23.205438408364884</v>
      </c>
      <c r="O157">
        <f t="shared" si="39"/>
        <v>0</v>
      </c>
      <c r="P157">
        <f t="shared" si="33"/>
        <v>23.205438408364884</v>
      </c>
      <c r="Q157">
        <f t="shared" si="40"/>
        <v>0.33911016331523036</v>
      </c>
      <c r="W157">
        <v>152</v>
      </c>
      <c r="X157">
        <f t="shared" si="34"/>
        <v>3.1666666666666665</v>
      </c>
      <c r="Y157">
        <v>0</v>
      </c>
      <c r="Z157">
        <f t="shared" si="41"/>
        <v>3.4908799626115132E-6</v>
      </c>
    </row>
    <row r="158" spans="5:26" x14ac:dyDescent="0.4">
      <c r="E158">
        <v>832.47469999999998</v>
      </c>
      <c r="F158">
        <f t="shared" si="28"/>
        <v>0.10897068340914029</v>
      </c>
      <c r="G158">
        <f t="shared" si="29"/>
        <v>6.34595429389051E-3</v>
      </c>
      <c r="H158">
        <f t="shared" si="30"/>
        <v>-1.2710956656387135E-2</v>
      </c>
      <c r="I158">
        <f t="shared" si="31"/>
        <v>1.4492403895375039E-3</v>
      </c>
      <c r="J158">
        <f t="shared" si="32"/>
        <v>-1.3246677087940379E-2</v>
      </c>
      <c r="K158">
        <f t="shared" si="35"/>
        <v>0.93796680296351032</v>
      </c>
      <c r="L158">
        <f t="shared" si="36"/>
        <v>-0.5562506427575663</v>
      </c>
      <c r="M158">
        <f t="shared" si="37"/>
        <v>0.3540773239262589</v>
      </c>
      <c r="N158">
        <f t="shared" si="38"/>
        <v>20.287136282261159</v>
      </c>
      <c r="O158">
        <f t="shared" si="39"/>
        <v>0</v>
      </c>
      <c r="P158">
        <f t="shared" si="33"/>
        <v>20.287136282261159</v>
      </c>
      <c r="Q158">
        <f t="shared" si="40"/>
        <v>0.34182851193063329</v>
      </c>
      <c r="W158">
        <v>153</v>
      </c>
      <c r="X158">
        <f t="shared" si="34"/>
        <v>3.1875</v>
      </c>
      <c r="Y158">
        <v>0</v>
      </c>
      <c r="Z158">
        <f t="shared" si="41"/>
        <v>3.9322262267767329E-6</v>
      </c>
    </row>
    <row r="159" spans="5:26" x14ac:dyDescent="0.4">
      <c r="E159">
        <v>856.88490000000002</v>
      </c>
      <c r="F159">
        <f t="shared" si="28"/>
        <v>0.1121659711171677</v>
      </c>
      <c r="G159">
        <f t="shared" si="29"/>
        <v>5.7722971142837309E-3</v>
      </c>
      <c r="H159">
        <f t="shared" si="30"/>
        <v>-1.315138876963462E-2</v>
      </c>
      <c r="I159">
        <f t="shared" si="31"/>
        <v>1.5351151148635944E-3</v>
      </c>
      <c r="J159">
        <f t="shared" si="32"/>
        <v>-1.3628659631736931E-2</v>
      </c>
      <c r="K159">
        <f t="shared" si="35"/>
        <v>0.95491331161380288</v>
      </c>
      <c r="L159">
        <f t="shared" si="36"/>
        <v>-0.40072104992928897</v>
      </c>
      <c r="M159">
        <f t="shared" si="37"/>
        <v>0.30142867617836089</v>
      </c>
      <c r="N159">
        <f t="shared" si="38"/>
        <v>17.270590969235656</v>
      </c>
      <c r="O159">
        <f t="shared" si="39"/>
        <v>0</v>
      </c>
      <c r="P159">
        <f t="shared" si="33"/>
        <v>17.270590969235656</v>
      </c>
      <c r="Q159">
        <f t="shared" si="40"/>
        <v>0.3432701303627968</v>
      </c>
      <c r="W159">
        <v>154</v>
      </c>
      <c r="X159">
        <f t="shared" si="34"/>
        <v>3.2083333333333335</v>
      </c>
      <c r="Y159">
        <v>0</v>
      </c>
      <c r="Z159">
        <f t="shared" si="41"/>
        <v>4.2563350415951124E-6</v>
      </c>
    </row>
    <row r="160" spans="5:26" x14ac:dyDescent="0.4">
      <c r="E160">
        <v>882.01089999999999</v>
      </c>
      <c r="F160">
        <f t="shared" si="28"/>
        <v>0.11545495682608842</v>
      </c>
      <c r="G160">
        <f t="shared" si="29"/>
        <v>5.1650535309175627E-3</v>
      </c>
      <c r="H160">
        <f t="shared" si="30"/>
        <v>-1.3610841809027885E-2</v>
      </c>
      <c r="I160">
        <f t="shared" si="31"/>
        <v>1.6260556395247261E-3</v>
      </c>
      <c r="J160">
        <f t="shared" si="32"/>
        <v>-1.4021261892725951E-2</v>
      </c>
      <c r="K160">
        <f t="shared" si="35"/>
        <v>0.96959197833146049</v>
      </c>
      <c r="L160">
        <f t="shared" si="36"/>
        <v>-0.2682197237206595</v>
      </c>
      <c r="M160">
        <f t="shared" si="37"/>
        <v>0.24723831261039075</v>
      </c>
      <c r="N160">
        <f t="shared" si="38"/>
        <v>14.165711846511469</v>
      </c>
      <c r="O160">
        <f t="shared" si="39"/>
        <v>0</v>
      </c>
      <c r="P160">
        <f t="shared" si="33"/>
        <v>14.165711846511469</v>
      </c>
      <c r="Q160">
        <f t="shared" si="40"/>
        <v>0.34325655614858774</v>
      </c>
      <c r="W160">
        <v>155</v>
      </c>
      <c r="X160">
        <f t="shared" si="34"/>
        <v>3.2291666666666665</v>
      </c>
      <c r="Y160">
        <v>0</v>
      </c>
      <c r="Z160">
        <f t="shared" si="41"/>
        <v>4.4723656149684176E-6</v>
      </c>
    </row>
    <row r="161" spans="5:26" x14ac:dyDescent="0.4">
      <c r="E161">
        <v>907.87360000000001</v>
      </c>
      <c r="F161">
        <f t="shared" si="28"/>
        <v>0.11884037633950492</v>
      </c>
      <c r="G161">
        <f t="shared" si="29"/>
        <v>4.5222943532411408E-3</v>
      </c>
      <c r="H161">
        <f t="shared" si="30"/>
        <v>-1.4090420641342721E-2</v>
      </c>
      <c r="I161">
        <f t="shared" si="31"/>
        <v>1.7223576625005135E-3</v>
      </c>
      <c r="J161">
        <f t="shared" si="32"/>
        <v>-1.4424741530464287E-2</v>
      </c>
      <c r="K161">
        <f t="shared" si="35"/>
        <v>0.98167748733216531</v>
      </c>
      <c r="L161">
        <f t="shared" si="36"/>
        <v>-0.16062337007514818</v>
      </c>
      <c r="M161">
        <f t="shared" si="37"/>
        <v>0.19172240392752427</v>
      </c>
      <c r="N161">
        <f t="shared" si="38"/>
        <v>10.984884583149539</v>
      </c>
      <c r="O161">
        <f t="shared" si="39"/>
        <v>0</v>
      </c>
      <c r="P161">
        <f t="shared" si="33"/>
        <v>10.984884583149539</v>
      </c>
      <c r="Q161">
        <f t="shared" si="40"/>
        <v>0.34163607384830147</v>
      </c>
      <c r="W161">
        <v>156</v>
      </c>
      <c r="X161">
        <f t="shared" si="34"/>
        <v>3.25</v>
      </c>
      <c r="Y161">
        <v>0</v>
      </c>
      <c r="Z161">
        <f t="shared" si="41"/>
        <v>4.5900908361953331E-6</v>
      </c>
    </row>
    <row r="162" spans="5:26" x14ac:dyDescent="0.4">
      <c r="E162">
        <v>934.49469999999997</v>
      </c>
      <c r="F162">
        <f t="shared" si="28"/>
        <v>0.1223250701807749</v>
      </c>
      <c r="G162">
        <f t="shared" si="29"/>
        <v>3.8419791227654043E-3</v>
      </c>
      <c r="H162">
        <f t="shared" si="30"/>
        <v>-1.4591315025089258E-2</v>
      </c>
      <c r="I162">
        <f t="shared" si="31"/>
        <v>1.8243345165790265E-3</v>
      </c>
      <c r="J162">
        <f t="shared" si="32"/>
        <v>-1.4839361989630363E-2</v>
      </c>
      <c r="K162">
        <f t="shared" si="35"/>
        <v>0.99088287689152321</v>
      </c>
      <c r="L162">
        <f t="shared" si="36"/>
        <v>-7.9553528373031368E-2</v>
      </c>
      <c r="M162">
        <f t="shared" si="37"/>
        <v>0.1351370455840244</v>
      </c>
      <c r="N162">
        <f t="shared" si="38"/>
        <v>7.7427823678316168</v>
      </c>
      <c r="O162">
        <f t="shared" si="39"/>
        <v>0</v>
      </c>
      <c r="P162">
        <f t="shared" si="33"/>
        <v>7.7427823678316168</v>
      </c>
      <c r="Q162">
        <f t="shared" si="40"/>
        <v>0.33829704583936215</v>
      </c>
      <c r="W162">
        <v>157</v>
      </c>
      <c r="X162">
        <f t="shared" si="34"/>
        <v>3.2708333333333335</v>
      </c>
      <c r="Y162">
        <v>0</v>
      </c>
      <c r="Z162">
        <f t="shared" si="41"/>
        <v>4.6196651095307605E-6</v>
      </c>
    </row>
    <row r="163" spans="5:26" x14ac:dyDescent="0.4">
      <c r="E163">
        <v>961.89639999999997</v>
      </c>
      <c r="F163">
        <f t="shared" si="28"/>
        <v>0.12591194432310288</v>
      </c>
      <c r="G163">
        <f t="shared" si="29"/>
        <v>3.1219585738642142E-3</v>
      </c>
      <c r="H163">
        <f t="shared" si="30"/>
        <v>-1.5114800476072859E-2</v>
      </c>
      <c r="I163">
        <f t="shared" si="31"/>
        <v>1.9323169261077633E-3</v>
      </c>
      <c r="J163">
        <f t="shared" si="32"/>
        <v>-1.5265387202856423E-2</v>
      </c>
      <c r="K163">
        <f t="shared" si="35"/>
        <v>0.99697716810288517</v>
      </c>
      <c r="L163">
        <f t="shared" si="36"/>
        <v>-2.6295748119314642E-2</v>
      </c>
      <c r="M163">
        <f t="shared" si="37"/>
        <v>7.7773466486880771E-2</v>
      </c>
      <c r="N163">
        <f t="shared" si="38"/>
        <v>4.4560913878004182</v>
      </c>
      <c r="O163">
        <f t="shared" si="39"/>
        <v>0</v>
      </c>
      <c r="P163">
        <f t="shared" si="33"/>
        <v>4.4560913878004182</v>
      </c>
      <c r="Q163">
        <f t="shared" si="40"/>
        <v>0.33317995477482526</v>
      </c>
      <c r="W163">
        <v>158</v>
      </c>
      <c r="X163">
        <f t="shared" si="34"/>
        <v>3.2916666666666665</v>
      </c>
      <c r="Y163">
        <v>0</v>
      </c>
      <c r="Z163">
        <f t="shared" si="41"/>
        <v>4.5714145070903363E-6</v>
      </c>
    </row>
    <row r="164" spans="5:26" x14ac:dyDescent="0.4">
      <c r="E164">
        <v>990.10149999999999</v>
      </c>
      <c r="F164">
        <f t="shared" si="28"/>
        <v>0.12960398327950975</v>
      </c>
      <c r="G164">
        <f t="shared" si="29"/>
        <v>2.3599673329028903E-3</v>
      </c>
      <c r="H164">
        <f t="shared" si="30"/>
        <v>-1.5662246971257621E-2</v>
      </c>
      <c r="I164">
        <f t="shared" si="31"/>
        <v>2.0466542421620146E-3</v>
      </c>
      <c r="J164">
        <f t="shared" si="32"/>
        <v>-1.5703082492982513E-2</v>
      </c>
      <c r="K164">
        <f t="shared" si="35"/>
        <v>0.99980101166541469</v>
      </c>
      <c r="L164">
        <f t="shared" si="36"/>
        <v>-1.7285627010812626E-3</v>
      </c>
      <c r="M164">
        <f t="shared" si="37"/>
        <v>1.9949683422520348E-2</v>
      </c>
      <c r="N164">
        <f t="shared" si="38"/>
        <v>1.1430326627325194</v>
      </c>
      <c r="O164">
        <f t="shared" si="39"/>
        <v>0</v>
      </c>
      <c r="P164">
        <f t="shared" si="33"/>
        <v>1.1430326627325194</v>
      </c>
      <c r="Q164">
        <f t="shared" si="40"/>
        <v>0.32628641284612997</v>
      </c>
      <c r="W164">
        <v>159</v>
      </c>
      <c r="X164">
        <f t="shared" si="34"/>
        <v>3.3125</v>
      </c>
      <c r="Y164">
        <v>0</v>
      </c>
      <c r="Z164">
        <f t="shared" si="41"/>
        <v>4.455649876889428E-6</v>
      </c>
    </row>
    <row r="165" spans="5:26" x14ac:dyDescent="0.4">
      <c r="E165">
        <v>1019.1337</v>
      </c>
      <c r="F165">
        <f t="shared" si="28"/>
        <v>0.13340428937274101</v>
      </c>
      <c r="G165">
        <f t="shared" si="29"/>
        <v>1.5536104682327689E-3</v>
      </c>
      <c r="H165">
        <f t="shared" si="30"/>
        <v>-1.6235132372418526E-2</v>
      </c>
      <c r="I165">
        <f t="shared" si="31"/>
        <v>2.1677166195816153E-3</v>
      </c>
      <c r="J165">
        <f t="shared" si="32"/>
        <v>-1.6152718498208183E-2</v>
      </c>
      <c r="K165">
        <f t="shared" si="35"/>
        <v>0.99927806988747903</v>
      </c>
      <c r="L165">
        <f t="shared" si="36"/>
        <v>-6.2728698431100821E-3</v>
      </c>
      <c r="M165">
        <f t="shared" si="37"/>
        <v>-3.8000447184066921E-2</v>
      </c>
      <c r="N165">
        <f t="shared" si="38"/>
        <v>-2.1772652432568282</v>
      </c>
      <c r="O165">
        <f t="shared" si="39"/>
        <v>0</v>
      </c>
      <c r="P165">
        <f t="shared" si="33"/>
        <v>-2.1772652432568282</v>
      </c>
      <c r="Q165">
        <f t="shared" si="40"/>
        <v>0.31768345970540646</v>
      </c>
      <c r="W165">
        <v>160</v>
      </c>
      <c r="X165">
        <f t="shared" si="34"/>
        <v>3.3333333333333335</v>
      </c>
      <c r="Y165">
        <v>0</v>
      </c>
      <c r="Z165">
        <f t="shared" si="41"/>
        <v>4.2825030951970851E-6</v>
      </c>
    </row>
    <row r="166" spans="5:26" x14ac:dyDescent="0.4">
      <c r="E166">
        <v>1049.0172</v>
      </c>
      <c r="F166">
        <f t="shared" si="28"/>
        <v>0.13731603037538895</v>
      </c>
      <c r="G166">
        <f t="shared" si="29"/>
        <v>7.0036881631707626E-4</v>
      </c>
      <c r="H166">
        <f t="shared" si="30"/>
        <v>-1.6835042915135684E-2</v>
      </c>
      <c r="I166">
        <f t="shared" si="31"/>
        <v>2.2958943965257009E-3</v>
      </c>
      <c r="J166">
        <f t="shared" si="32"/>
        <v>-1.6614564171223877E-2</v>
      </c>
      <c r="K166">
        <f t="shared" si="35"/>
        <v>0.99542060154045775</v>
      </c>
      <c r="L166">
        <f t="shared" si="36"/>
        <v>-3.9867504053043956E-2</v>
      </c>
      <c r="M166">
        <f t="shared" si="37"/>
        <v>-9.5738162530870863E-2</v>
      </c>
      <c r="N166">
        <f t="shared" si="38"/>
        <v>-5.4853926513564168</v>
      </c>
      <c r="O166">
        <f t="shared" si="39"/>
        <v>0</v>
      </c>
      <c r="P166">
        <f t="shared" si="33"/>
        <v>-5.4853926513564168</v>
      </c>
      <c r="Q166">
        <f t="shared" si="40"/>
        <v>0.30750222699070151</v>
      </c>
      <c r="W166">
        <v>161</v>
      </c>
      <c r="X166">
        <f t="shared" si="34"/>
        <v>3.354166666666667</v>
      </c>
      <c r="Y166">
        <v>0</v>
      </c>
      <c r="Z166">
        <f t="shared" si="41"/>
        <v>4.0617862574607633E-6</v>
      </c>
    </row>
    <row r="167" spans="5:26" x14ac:dyDescent="0.4">
      <c r="E167">
        <v>1079.777</v>
      </c>
      <c r="F167">
        <f t="shared" si="28"/>
        <v>0.14134247877980108</v>
      </c>
      <c r="G167">
        <f t="shared" si="29"/>
        <v>-2.0241472029702834E-4</v>
      </c>
      <c r="H167">
        <f t="shared" si="30"/>
        <v>-1.7463687985850768E-2</v>
      </c>
      <c r="I167">
        <f t="shared" si="31"/>
        <v>2.4316003514727319E-3</v>
      </c>
      <c r="J167">
        <f t="shared" si="32"/>
        <v>-1.7088890573056827E-2</v>
      </c>
      <c r="K167">
        <f t="shared" si="35"/>
        <v>0.98832858978209215</v>
      </c>
      <c r="L167">
        <f t="shared" si="36"/>
        <v>-0.10197282881404458</v>
      </c>
      <c r="M167">
        <f t="shared" si="37"/>
        <v>6.1302527417630976</v>
      </c>
      <c r="N167">
        <f t="shared" si="38"/>
        <v>351.23760945152685</v>
      </c>
      <c r="O167">
        <f t="shared" si="39"/>
        <v>-360</v>
      </c>
      <c r="P167">
        <f t="shared" si="33"/>
        <v>-8.7623905484731495</v>
      </c>
      <c r="Q167">
        <f t="shared" si="40"/>
        <v>0.29593079072150524</v>
      </c>
      <c r="W167">
        <v>162</v>
      </c>
      <c r="X167">
        <f t="shared" si="34"/>
        <v>3.375</v>
      </c>
      <c r="Y167">
        <v>0</v>
      </c>
      <c r="Z167">
        <f t="shared" si="41"/>
        <v>3.8028732588276014E-6</v>
      </c>
    </row>
    <row r="168" spans="5:26" x14ac:dyDescent="0.4">
      <c r="E168">
        <v>1111.4386999999999</v>
      </c>
      <c r="F168">
        <f t="shared" si="28"/>
        <v>0.14548698561814125</v>
      </c>
      <c r="G168">
        <f t="shared" si="29"/>
        <v>-1.1575350729575717E-3</v>
      </c>
      <c r="H168">
        <f t="shared" si="30"/>
        <v>-1.8122905773502895E-2</v>
      </c>
      <c r="I168">
        <f t="shared" si="31"/>
        <v>2.57526991271919E-3</v>
      </c>
      <c r="J168">
        <f t="shared" si="32"/>
        <v>-1.7575966851103953E-2</v>
      </c>
      <c r="K168">
        <f t="shared" si="35"/>
        <v>0.97818247127651647</v>
      </c>
      <c r="L168">
        <f t="shared" si="36"/>
        <v>-0.19160247732174326</v>
      </c>
      <c r="M168">
        <f t="shared" si="37"/>
        <v>6.0739135812093021</v>
      </c>
      <c r="N168">
        <f t="shared" si="38"/>
        <v>348.0096133304844</v>
      </c>
      <c r="O168">
        <f t="shared" si="39"/>
        <v>-360</v>
      </c>
      <c r="P168">
        <f t="shared" si="33"/>
        <v>-11.990386669515601</v>
      </c>
      <c r="Q168">
        <f t="shared" si="40"/>
        <v>0.28320197247098611</v>
      </c>
      <c r="W168">
        <v>163</v>
      </c>
      <c r="X168">
        <f t="shared" si="34"/>
        <v>3.395833333333333</v>
      </c>
      <c r="Y168">
        <v>0</v>
      </c>
      <c r="Z168">
        <f t="shared" si="41"/>
        <v>3.5146029229314326E-6</v>
      </c>
    </row>
    <row r="169" spans="5:26" x14ac:dyDescent="0.4">
      <c r="E169">
        <v>1144.0288</v>
      </c>
      <c r="F169">
        <f t="shared" si="28"/>
        <v>0.14975301973229779</v>
      </c>
      <c r="G169">
        <f t="shared" si="29"/>
        <v>-2.1679396669416207E-3</v>
      </c>
      <c r="H169">
        <f t="shared" si="30"/>
        <v>-1.8814679962197489E-2</v>
      </c>
      <c r="I169">
        <f t="shared" si="31"/>
        <v>2.7273636145719524E-3</v>
      </c>
      <c r="J169">
        <f t="shared" si="32"/>
        <v>-1.8076063847255994E-2</v>
      </c>
      <c r="K169">
        <f t="shared" si="35"/>
        <v>0.96523037813414381</v>
      </c>
      <c r="L169">
        <f t="shared" si="36"/>
        <v>-0.307380365011859</v>
      </c>
      <c r="M169">
        <f t="shared" si="37"/>
        <v>6.0187122501482513</v>
      </c>
      <c r="N169">
        <f t="shared" si="38"/>
        <v>344.8468100371818</v>
      </c>
      <c r="O169">
        <f t="shared" si="39"/>
        <v>-360</v>
      </c>
      <c r="P169">
        <f t="shared" si="33"/>
        <v>-15.153189962818203</v>
      </c>
      <c r="Q169">
        <f t="shared" si="40"/>
        <v>0.26957771542948034</v>
      </c>
      <c r="W169">
        <v>164</v>
      </c>
      <c r="X169">
        <f t="shared" si="34"/>
        <v>3.416666666666667</v>
      </c>
      <c r="Y169">
        <v>0</v>
      </c>
      <c r="Z169">
        <f t="shared" si="41"/>
        <v>3.2052025945939104E-6</v>
      </c>
    </row>
    <row r="170" spans="5:26" x14ac:dyDescent="0.4">
      <c r="E170">
        <v>1177.5744999999999</v>
      </c>
      <c r="F170">
        <f t="shared" si="28"/>
        <v>0.15414414159394474</v>
      </c>
      <c r="G170">
        <f t="shared" si="29"/>
        <v>-3.2367284696082077E-3</v>
      </c>
      <c r="H170">
        <f t="shared" si="30"/>
        <v>-1.9541147093080635E-2</v>
      </c>
      <c r="I170">
        <f t="shared" si="31"/>
        <v>2.888367388420375E-3</v>
      </c>
      <c r="J170">
        <f t="shared" si="32"/>
        <v>-1.8589449909267884E-2</v>
      </c>
      <c r="K170">
        <f t="shared" si="35"/>
        <v>0.94977181667930044</v>
      </c>
      <c r="L170">
        <f t="shared" si="36"/>
        <v>-0.44761443444116311</v>
      </c>
      <c r="M170">
        <f t="shared" si="37"/>
        <v>5.9648949169158563</v>
      </c>
      <c r="N170">
        <f t="shared" si="38"/>
        <v>341.7633039783164</v>
      </c>
      <c r="O170">
        <f t="shared" si="39"/>
        <v>-360</v>
      </c>
      <c r="P170">
        <f t="shared" si="33"/>
        <v>-18.236696021683599</v>
      </c>
      <c r="Q170">
        <f t="shared" si="40"/>
        <v>0.25533211731934224</v>
      </c>
      <c r="W170">
        <v>165</v>
      </c>
      <c r="X170">
        <f t="shared" si="34"/>
        <v>3.4375</v>
      </c>
      <c r="Y170">
        <v>0</v>
      </c>
      <c r="Z170">
        <f t="shared" si="41"/>
        <v>2.8822309162614351E-6</v>
      </c>
    </row>
    <row r="171" spans="5:26" x14ac:dyDescent="0.4">
      <c r="E171">
        <v>1212.1039000000001</v>
      </c>
      <c r="F171">
        <f t="shared" si="28"/>
        <v>0.15866402948448072</v>
      </c>
      <c r="G171">
        <f t="shared" si="29"/>
        <v>-4.367166277590151E-3</v>
      </c>
      <c r="H171">
        <f t="shared" si="30"/>
        <v>-2.0304613288512408E-2</v>
      </c>
      <c r="I171">
        <f t="shared" si="31"/>
        <v>3.0587947306569968E-3</v>
      </c>
      <c r="J171">
        <f t="shared" si="32"/>
        <v>-1.9116392754781789E-2</v>
      </c>
      <c r="K171">
        <f t="shared" si="35"/>
        <v>0.93213953813556605</v>
      </c>
      <c r="L171">
        <f t="shared" si="36"/>
        <v>-0.61038140729355994</v>
      </c>
      <c r="M171">
        <f t="shared" si="37"/>
        <v>5.9126662975043578</v>
      </c>
      <c r="N171">
        <f t="shared" si="38"/>
        <v>338.7708245162425</v>
      </c>
      <c r="O171">
        <f t="shared" si="39"/>
        <v>-360</v>
      </c>
      <c r="P171">
        <f t="shared" si="33"/>
        <v>-21.229175483757501</v>
      </c>
      <c r="Q171">
        <f t="shared" si="40"/>
        <v>0.24073522708779344</v>
      </c>
      <c r="W171">
        <v>166</v>
      </c>
      <c r="X171">
        <f t="shared" si="34"/>
        <v>3.458333333333333</v>
      </c>
      <c r="Y171">
        <v>0</v>
      </c>
      <c r="Z171">
        <f t="shared" si="41"/>
        <v>2.5525383567296591E-6</v>
      </c>
    </row>
    <row r="172" spans="5:26" x14ac:dyDescent="0.4">
      <c r="E172">
        <v>1247.6457</v>
      </c>
      <c r="F172">
        <f t="shared" si="28"/>
        <v>0.16331644022512062</v>
      </c>
      <c r="G172">
        <f t="shared" si="29"/>
        <v>-5.5626789809593014E-3</v>
      </c>
      <c r="H172">
        <f t="shared" si="30"/>
        <v>-2.1107561127813812E-2</v>
      </c>
      <c r="I172">
        <f t="shared" si="31"/>
        <v>3.2391864956355654E-3</v>
      </c>
      <c r="J172">
        <f t="shared" si="32"/>
        <v>-1.9657153587292947E-2</v>
      </c>
      <c r="K172">
        <f t="shared" si="35"/>
        <v>0.91268189262262012</v>
      </c>
      <c r="L172">
        <f t="shared" si="36"/>
        <v>-0.79361131353620884</v>
      </c>
      <c r="M172">
        <f t="shared" si="37"/>
        <v>5.8621881682509338</v>
      </c>
      <c r="N172">
        <f t="shared" si="38"/>
        <v>335.87864075230544</v>
      </c>
      <c r="O172">
        <f t="shared" si="39"/>
        <v>-360</v>
      </c>
      <c r="P172">
        <f t="shared" si="33"/>
        <v>-24.121359247694556</v>
      </c>
      <c r="Q172">
        <f t="shared" si="40"/>
        <v>0.22603930551390333</v>
      </c>
      <c r="W172">
        <v>167</v>
      </c>
      <c r="X172">
        <f t="shared" si="34"/>
        <v>3.479166666666667</v>
      </c>
      <c r="Y172">
        <v>0</v>
      </c>
      <c r="Z172">
        <f t="shared" si="41"/>
        <v>2.2222439509644479E-6</v>
      </c>
    </row>
    <row r="173" spans="5:26" x14ac:dyDescent="0.4">
      <c r="E173">
        <v>1284.2298000000001</v>
      </c>
      <c r="F173">
        <f t="shared" si="28"/>
        <v>0.16810528771671207</v>
      </c>
      <c r="G173">
        <f t="shared" si="29"/>
        <v>-6.826879622000348E-3</v>
      </c>
      <c r="H173">
        <f t="shared" si="30"/>
        <v>-2.1952677740441351E-2</v>
      </c>
      <c r="I173">
        <f t="shared" si="31"/>
        <v>3.430115226497131E-3</v>
      </c>
      <c r="J173">
        <f t="shared" si="32"/>
        <v>-2.0211994818012627E-2</v>
      </c>
      <c r="K173">
        <f t="shared" si="35"/>
        <v>0.89174652954407008</v>
      </c>
      <c r="L173">
        <f t="shared" si="36"/>
        <v>-0.99517144305076843</v>
      </c>
      <c r="M173">
        <f t="shared" si="37"/>
        <v>5.8135790273309311</v>
      </c>
      <c r="N173">
        <f t="shared" si="38"/>
        <v>333.09354213183263</v>
      </c>
      <c r="O173">
        <f t="shared" si="39"/>
        <v>-360</v>
      </c>
      <c r="P173">
        <f t="shared" si="33"/>
        <v>-26.906457868167365</v>
      </c>
      <c r="Q173">
        <f t="shared" si="40"/>
        <v>0.21146850836480618</v>
      </c>
      <c r="W173">
        <v>168</v>
      </c>
      <c r="X173">
        <f t="shared" si="34"/>
        <v>3.5</v>
      </c>
      <c r="Y173">
        <v>0</v>
      </c>
      <c r="Z173">
        <f t="shared" si="41"/>
        <v>1.89672663828664E-6</v>
      </c>
    </row>
    <row r="174" spans="5:26" x14ac:dyDescent="0.4">
      <c r="E174">
        <v>1321.8865000000001</v>
      </c>
      <c r="F174">
        <f t="shared" si="28"/>
        <v>0.17303453821998016</v>
      </c>
      <c r="G174">
        <f t="shared" si="29"/>
        <v>-8.1635473213936827E-3</v>
      </c>
      <c r="H174">
        <f t="shared" si="30"/>
        <v>-2.284285248723017E-2</v>
      </c>
      <c r="I174">
        <f t="shared" si="31"/>
        <v>3.6321824234806926E-3</v>
      </c>
      <c r="J174">
        <f t="shared" si="32"/>
        <v>-2.0781166367511573E-2</v>
      </c>
      <c r="K174">
        <f t="shared" si="35"/>
        <v>0.86966770360847234</v>
      </c>
      <c r="L174">
        <f t="shared" si="36"/>
        <v>-1.2129331558268759</v>
      </c>
      <c r="M174">
        <f t="shared" si="37"/>
        <v>5.7669177426614322</v>
      </c>
      <c r="N174">
        <f t="shared" si="38"/>
        <v>330.42004745361186</v>
      </c>
      <c r="O174">
        <f t="shared" si="39"/>
        <v>-360</v>
      </c>
      <c r="P174">
        <f t="shared" si="33"/>
        <v>-29.579952546388142</v>
      </c>
      <c r="Q174">
        <f t="shared" si="40"/>
        <v>0.19721255729176548</v>
      </c>
      <c r="W174">
        <v>169</v>
      </c>
      <c r="X174">
        <f t="shared" si="34"/>
        <v>3.5208333333333335</v>
      </c>
      <c r="Y174">
        <v>0</v>
      </c>
      <c r="Z174">
        <f t="shared" si="41"/>
        <v>1.5806295493161259E-6</v>
      </c>
    </row>
    <row r="175" spans="5:26" x14ac:dyDescent="0.4">
      <c r="E175">
        <v>1360.6475</v>
      </c>
      <c r="F175">
        <f t="shared" si="28"/>
        <v>0.1781083412552216</v>
      </c>
      <c r="G175">
        <f t="shared" si="29"/>
        <v>-9.576667972165831E-3</v>
      </c>
      <c r="H175">
        <f t="shared" si="30"/>
        <v>-2.3781217372256191E-2</v>
      </c>
      <c r="I175">
        <f t="shared" si="31"/>
        <v>3.8460251951390884E-3</v>
      </c>
      <c r="J175">
        <f t="shared" si="32"/>
        <v>-2.1364919152781974E-2</v>
      </c>
      <c r="K175">
        <f t="shared" si="35"/>
        <v>0.84675589377710681</v>
      </c>
      <c r="L175">
        <f t="shared" si="36"/>
        <v>-1.4448354360116797</v>
      </c>
      <c r="M175">
        <f t="shared" si="37"/>
        <v>5.7222461944905874</v>
      </c>
      <c r="N175">
        <f t="shared" si="38"/>
        <v>327.86055627910707</v>
      </c>
      <c r="O175">
        <f t="shared" si="39"/>
        <v>-360</v>
      </c>
      <c r="P175">
        <f t="shared" si="33"/>
        <v>-32.139443720892928</v>
      </c>
      <c r="Q175">
        <f t="shared" si="40"/>
        <v>0.18342400110827231</v>
      </c>
      <c r="W175">
        <v>170</v>
      </c>
      <c r="X175">
        <f t="shared" si="34"/>
        <v>3.5416666666666665</v>
      </c>
      <c r="Y175">
        <v>0</v>
      </c>
      <c r="Z175">
        <f t="shared" si="41"/>
        <v>1.2778755862127957E-6</v>
      </c>
    </row>
    <row r="176" spans="5:26" x14ac:dyDescent="0.4">
      <c r="E176">
        <v>1400.5450000000001</v>
      </c>
      <c r="F176">
        <f t="shared" si="28"/>
        <v>0.1833309117925799</v>
      </c>
      <c r="G176">
        <f t="shared" si="29"/>
        <v>-1.1070408428940581E-2</v>
      </c>
      <c r="H176">
        <f t="shared" si="30"/>
        <v>-2.477114458008961E-2</v>
      </c>
      <c r="I176">
        <f t="shared" si="31"/>
        <v>4.0723129237737812E-3</v>
      </c>
      <c r="J176">
        <f t="shared" si="32"/>
        <v>-2.1963489656892491E-2</v>
      </c>
      <c r="K176">
        <f t="shared" si="35"/>
        <v>0.82329183919752158</v>
      </c>
      <c r="L176">
        <f t="shared" si="36"/>
        <v>-1.6889237894022879</v>
      </c>
      <c r="M176">
        <f t="shared" si="37"/>
        <v>5.6795752316213139</v>
      </c>
      <c r="N176">
        <f t="shared" si="38"/>
        <v>325.41569019893825</v>
      </c>
      <c r="O176">
        <f t="shared" si="39"/>
        <v>-360</v>
      </c>
      <c r="P176">
        <f t="shared" si="33"/>
        <v>-34.58430980106175</v>
      </c>
      <c r="Q176">
        <f t="shared" si="40"/>
        <v>0.17021855171716549</v>
      </c>
      <c r="W176">
        <v>171</v>
      </c>
      <c r="X176">
        <f t="shared" si="34"/>
        <v>3.5625</v>
      </c>
      <c r="Y176">
        <v>0</v>
      </c>
      <c r="Z176">
        <f t="shared" si="41"/>
        <v>9.9169266220179949E-7</v>
      </c>
    </row>
    <row r="177" spans="5:26" x14ac:dyDescent="0.4">
      <c r="E177">
        <v>1441.6124</v>
      </c>
      <c r="F177">
        <f t="shared" si="28"/>
        <v>0.18870662188183124</v>
      </c>
      <c r="G177">
        <f t="shared" si="29"/>
        <v>-1.2649147397148619E-2</v>
      </c>
      <c r="H177">
        <f t="shared" si="30"/>
        <v>-2.5816283459624167E-2</v>
      </c>
      <c r="I177">
        <f t="shared" si="31"/>
        <v>4.3117525732517953E-3</v>
      </c>
      <c r="J177">
        <f t="shared" si="32"/>
        <v>-2.2577108521816047E-2</v>
      </c>
      <c r="K177">
        <f t="shared" si="35"/>
        <v>0.799522630930111</v>
      </c>
      <c r="L177">
        <f t="shared" si="36"/>
        <v>-1.9433847759667913</v>
      </c>
      <c r="M177">
        <f t="shared" si="37"/>
        <v>5.6388890047412836</v>
      </c>
      <c r="N177">
        <f t="shared" si="38"/>
        <v>323.08454111440079</v>
      </c>
      <c r="O177">
        <f t="shared" si="39"/>
        <v>-360</v>
      </c>
      <c r="P177">
        <f t="shared" si="33"/>
        <v>-36.915458885599207</v>
      </c>
      <c r="Q177">
        <f t="shared" si="40"/>
        <v>0.1576777230532046</v>
      </c>
      <c r="W177">
        <v>172</v>
      </c>
      <c r="X177">
        <f t="shared" si="34"/>
        <v>3.5833333333333335</v>
      </c>
      <c r="Y177">
        <v>0</v>
      </c>
      <c r="Z177">
        <f t="shared" si="41"/>
        <v>7.2464701143773771E-7</v>
      </c>
    </row>
    <row r="178" spans="5:26" x14ac:dyDescent="0.4">
      <c r="E178">
        <v>1483.884</v>
      </c>
      <c r="F178">
        <f t="shared" si="28"/>
        <v>0.19423996138247651</v>
      </c>
      <c r="G178">
        <f t="shared" si="29"/>
        <v>-1.4317470169797009E-2</v>
      </c>
      <c r="H178">
        <f t="shared" si="30"/>
        <v>-2.6920575313267137E-2</v>
      </c>
      <c r="I178">
        <f t="shared" si="31"/>
        <v>4.565088607786684E-3</v>
      </c>
      <c r="J178">
        <f t="shared" si="32"/>
        <v>-2.3205993882347148E-2</v>
      </c>
      <c r="K178">
        <f t="shared" si="35"/>
        <v>0.77566085077602676</v>
      </c>
      <c r="L178">
        <f t="shared" si="36"/>
        <v>-2.206562555053531</v>
      </c>
      <c r="M178">
        <f t="shared" si="37"/>
        <v>5.60015046105603</v>
      </c>
      <c r="N178">
        <f t="shared" si="38"/>
        <v>320.86498605675263</v>
      </c>
      <c r="O178">
        <f t="shared" si="39"/>
        <v>-360</v>
      </c>
      <c r="P178">
        <f t="shared" si="33"/>
        <v>-39.135013943247372</v>
      </c>
      <c r="Q178">
        <f t="shared" si="40"/>
        <v>0.14585278805839719</v>
      </c>
      <c r="W178">
        <v>173</v>
      </c>
      <c r="X178">
        <f t="shared" si="34"/>
        <v>3.6041666666666665</v>
      </c>
      <c r="Y178">
        <v>0</v>
      </c>
      <c r="Z178">
        <f t="shared" si="41"/>
        <v>4.7868304532919266E-7</v>
      </c>
    </row>
    <row r="179" spans="5:26" x14ac:dyDescent="0.4">
      <c r="E179">
        <v>1527.3951</v>
      </c>
      <c r="F179">
        <f t="shared" si="28"/>
        <v>0.19993555105371033</v>
      </c>
      <c r="G179">
        <f t="shared" si="29"/>
        <v>-1.6080177487476366E-2</v>
      </c>
      <c r="H179">
        <f t="shared" si="30"/>
        <v>-2.8088279608669442E-2</v>
      </c>
      <c r="I179">
        <f t="shared" si="31"/>
        <v>4.8331051352416693E-3</v>
      </c>
      <c r="J179">
        <f t="shared" si="32"/>
        <v>-2.3850350550850382E-2</v>
      </c>
      <c r="K179">
        <f t="shared" si="35"/>
        <v>0.7518853361601251</v>
      </c>
      <c r="L179">
        <f t="shared" si="36"/>
        <v>-2.4769677006637036</v>
      </c>
      <c r="M179">
        <f t="shared" si="37"/>
        <v>5.5633060447437952</v>
      </c>
      <c r="N179">
        <f t="shared" si="38"/>
        <v>318.75395650343859</v>
      </c>
      <c r="O179">
        <f t="shared" si="39"/>
        <v>-360</v>
      </c>
      <c r="P179">
        <f t="shared" si="33"/>
        <v>-41.246043496561413</v>
      </c>
      <c r="Q179">
        <f t="shared" si="40"/>
        <v>0.1347695411384198</v>
      </c>
      <c r="W179">
        <v>174</v>
      </c>
      <c r="X179">
        <f t="shared" si="34"/>
        <v>3.625</v>
      </c>
      <c r="Y179">
        <v>0</v>
      </c>
      <c r="Z179">
        <f t="shared" si="41"/>
        <v>2.5516831301577434E-7</v>
      </c>
    </row>
    <row r="180" spans="5:26" x14ac:dyDescent="0.4">
      <c r="E180">
        <v>1572.1821</v>
      </c>
      <c r="F180">
        <f t="shared" si="28"/>
        <v>0.20579815564439055</v>
      </c>
      <c r="G180">
        <f t="shared" si="29"/>
        <v>-1.7942294445969953E-2</v>
      </c>
      <c r="H180">
        <f t="shared" si="30"/>
        <v>-2.9324002458009479E-2</v>
      </c>
      <c r="I180">
        <f t="shared" si="31"/>
        <v>5.1166281598030508E-3</v>
      </c>
      <c r="J180">
        <f t="shared" si="32"/>
        <v>-2.4510368977008361E-2</v>
      </c>
      <c r="K180">
        <f t="shared" si="35"/>
        <v>0.72834323977384152</v>
      </c>
      <c r="L180">
        <f t="shared" si="36"/>
        <v>-2.7532781277649594</v>
      </c>
      <c r="M180">
        <f t="shared" si="37"/>
        <v>5.5282899354636781</v>
      </c>
      <c r="N180">
        <f t="shared" si="38"/>
        <v>316.74768122671901</v>
      </c>
      <c r="O180">
        <f t="shared" si="39"/>
        <v>-360</v>
      </c>
      <c r="P180">
        <f t="shared" si="33"/>
        <v>-43.25231877328099</v>
      </c>
      <c r="Q180">
        <f t="shared" si="40"/>
        <v>0.12443313639619978</v>
      </c>
      <c r="W180">
        <v>175</v>
      </c>
      <c r="X180">
        <f t="shared" si="34"/>
        <v>3.6458333333333335</v>
      </c>
      <c r="Y180">
        <v>0</v>
      </c>
      <c r="Z180">
        <f t="shared" si="41"/>
        <v>5.4942218432157255E-8</v>
      </c>
    </row>
    <row r="181" spans="5:26" x14ac:dyDescent="0.4">
      <c r="E181">
        <v>1618.2823000000001</v>
      </c>
      <c r="F181">
        <f t="shared" si="28"/>
        <v>0.21183265771309975</v>
      </c>
      <c r="G181">
        <f t="shared" si="29"/>
        <v>-1.9909066405478626E-2</v>
      </c>
      <c r="H181">
        <f t="shared" si="30"/>
        <v>-3.0632718931294434E-2</v>
      </c>
      <c r="I181">
        <f t="shared" si="31"/>
        <v>5.4165259665185442E-3</v>
      </c>
      <c r="J181">
        <f t="shared" si="32"/>
        <v>-2.5186219575118515E-2</v>
      </c>
      <c r="K181">
        <f t="shared" si="35"/>
        <v>0.70515303943328722</v>
      </c>
      <c r="L181">
        <f t="shared" si="36"/>
        <v>-3.0343323561009754</v>
      </c>
      <c r="M181">
        <f t="shared" si="37"/>
        <v>5.4950279387998897</v>
      </c>
      <c r="N181">
        <f t="shared" si="38"/>
        <v>314.8419091997057</v>
      </c>
      <c r="O181">
        <f t="shared" si="39"/>
        <v>-360</v>
      </c>
      <c r="P181">
        <f t="shared" si="33"/>
        <v>-45.158090800294303</v>
      </c>
      <c r="Q181">
        <f t="shared" si="40"/>
        <v>0.11483271626040847</v>
      </c>
      <c r="W181">
        <v>176</v>
      </c>
      <c r="X181">
        <f t="shared" si="34"/>
        <v>3.6666666666666665</v>
      </c>
      <c r="Y181">
        <v>0</v>
      </c>
      <c r="Z181">
        <f t="shared" si="41"/>
        <v>-1.2163274882821105E-7</v>
      </c>
    </row>
    <row r="182" spans="5:26" x14ac:dyDescent="0.4">
      <c r="E182">
        <v>1665.7343000000001</v>
      </c>
      <c r="F182">
        <f t="shared" si="28"/>
        <v>0.21804410998802237</v>
      </c>
      <c r="G182">
        <f t="shared" si="29"/>
        <v>-2.1985979350826579E-2</v>
      </c>
      <c r="H182">
        <f t="shared" si="30"/>
        <v>-3.2019814307606753E-2</v>
      </c>
      <c r="I182">
        <f t="shared" si="31"/>
        <v>5.7337133543273952E-3</v>
      </c>
      <c r="J182">
        <f t="shared" si="32"/>
        <v>-2.5878055654510672E-2</v>
      </c>
      <c r="K182">
        <f t="shared" si="35"/>
        <v>0.68240763148531092</v>
      </c>
      <c r="L182">
        <f t="shared" si="36"/>
        <v>-3.3191225004265257</v>
      </c>
      <c r="M182">
        <f t="shared" si="37"/>
        <v>5.463440312916954</v>
      </c>
      <c r="N182">
        <f t="shared" si="38"/>
        <v>313.03207155177529</v>
      </c>
      <c r="O182">
        <f t="shared" si="39"/>
        <v>-360</v>
      </c>
      <c r="P182">
        <f t="shared" si="33"/>
        <v>-46.967928448224711</v>
      </c>
      <c r="Q182">
        <f t="shared" si="40"/>
        <v>0.1059455196789743</v>
      </c>
      <c r="W182">
        <v>177</v>
      </c>
      <c r="X182">
        <f t="shared" si="34"/>
        <v>3.6875</v>
      </c>
      <c r="Y182">
        <v>0</v>
      </c>
      <c r="Z182">
        <f t="shared" si="41"/>
        <v>-2.7461839973559795E-7</v>
      </c>
    </row>
    <row r="183" spans="5:26" x14ac:dyDescent="0.4">
      <c r="E183">
        <v>1714.5777</v>
      </c>
      <c r="F183">
        <f t="shared" si="28"/>
        <v>0.22443769609703687</v>
      </c>
      <c r="G183">
        <f t="shared" si="29"/>
        <v>-2.417875012762627E-2</v>
      </c>
      <c r="H183">
        <f t="shared" si="30"/>
        <v>-3.3491108284232685E-2</v>
      </c>
      <c r="I183">
        <f t="shared" si="31"/>
        <v>6.0691514195769375E-3</v>
      </c>
      <c r="J183">
        <f t="shared" si="32"/>
        <v>-2.6586005804114257E-2</v>
      </c>
      <c r="K183">
        <f t="shared" si="35"/>
        <v>0.66017788834516944</v>
      </c>
      <c r="L183">
        <f t="shared" si="36"/>
        <v>-3.6067805159122464</v>
      </c>
      <c r="M183">
        <f t="shared" si="37"/>
        <v>5.4334445507840536</v>
      </c>
      <c r="N183">
        <f t="shared" si="38"/>
        <v>311.31344097828179</v>
      </c>
      <c r="O183">
        <f t="shared" si="39"/>
        <v>-360</v>
      </c>
      <c r="P183">
        <f t="shared" si="33"/>
        <v>-48.68655902171821</v>
      </c>
      <c r="Q183">
        <f t="shared" si="40"/>
        <v>9.7740407409388427E-2</v>
      </c>
      <c r="W183">
        <v>178</v>
      </c>
      <c r="X183">
        <f t="shared" si="34"/>
        <v>3.7083333333333335</v>
      </c>
      <c r="Y183">
        <v>0</v>
      </c>
      <c r="Z183">
        <f t="shared" si="41"/>
        <v>-4.0444786366400742E-7</v>
      </c>
    </row>
    <row r="184" spans="5:26" x14ac:dyDescent="0.4">
      <c r="E184">
        <v>1764.8534</v>
      </c>
      <c r="F184">
        <f t="shared" si="28"/>
        <v>0.23101876983762368</v>
      </c>
      <c r="G184">
        <f t="shared" si="29"/>
        <v>-2.6493341478758925E-2</v>
      </c>
      <c r="H184">
        <f t="shared" si="30"/>
        <v>-3.5052898976902558E-2</v>
      </c>
      <c r="I184">
        <f t="shared" si="31"/>
        <v>6.4238512791941413E-3</v>
      </c>
      <c r="J184">
        <f t="shared" si="32"/>
        <v>-2.7310174794569455E-2</v>
      </c>
      <c r="K184">
        <f t="shared" si="35"/>
        <v>0.63851581518263711</v>
      </c>
      <c r="L184">
        <f t="shared" si="36"/>
        <v>-3.8965668274792034</v>
      </c>
      <c r="M184">
        <f t="shared" si="37"/>
        <v>5.4049572067744336</v>
      </c>
      <c r="N184">
        <f t="shared" si="38"/>
        <v>309.68123639699326</v>
      </c>
      <c r="O184">
        <f t="shared" si="39"/>
        <v>-360</v>
      </c>
      <c r="P184">
        <f t="shared" si="33"/>
        <v>-50.318763603006744</v>
      </c>
      <c r="Q184">
        <f t="shared" si="40"/>
        <v>9.0180775497713167E-2</v>
      </c>
      <c r="W184">
        <v>179</v>
      </c>
      <c r="X184">
        <f t="shared" si="34"/>
        <v>3.7291666666666665</v>
      </c>
      <c r="Y184">
        <v>0</v>
      </c>
      <c r="Z184">
        <f t="shared" si="41"/>
        <v>-5.1187313398698627E-7</v>
      </c>
    </row>
    <row r="185" spans="5:26" x14ac:dyDescent="0.4">
      <c r="E185">
        <v>1816.6032</v>
      </c>
      <c r="F185">
        <f t="shared" si="28"/>
        <v>0.23779280281698789</v>
      </c>
      <c r="G185">
        <f t="shared" si="29"/>
        <v>-2.8935944358469134E-2</v>
      </c>
      <c r="H185">
        <f t="shared" si="30"/>
        <v>-3.671198847985202E-2</v>
      </c>
      <c r="I185">
        <f t="shared" si="31"/>
        <v>6.7988729604563092E-3</v>
      </c>
      <c r="J185">
        <f t="shared" si="32"/>
        <v>-2.8050634064061199E-2</v>
      </c>
      <c r="K185">
        <f t="shared" si="35"/>
        <v>0.61745779122708155</v>
      </c>
      <c r="L185">
        <f t="shared" si="36"/>
        <v>-4.1878544994613973</v>
      </c>
      <c r="M185">
        <f t="shared" si="37"/>
        <v>5.3778956892766114</v>
      </c>
      <c r="N185">
        <f t="shared" si="38"/>
        <v>308.13072565714862</v>
      </c>
      <c r="O185">
        <f t="shared" si="39"/>
        <v>-360</v>
      </c>
      <c r="P185">
        <f t="shared" si="33"/>
        <v>-51.869274342851384</v>
      </c>
      <c r="Q185">
        <f t="shared" si="40"/>
        <v>8.322687773375391E-2</v>
      </c>
      <c r="W185">
        <v>180</v>
      </c>
      <c r="X185">
        <f t="shared" si="34"/>
        <v>3.75</v>
      </c>
      <c r="Y185">
        <v>0</v>
      </c>
      <c r="Z185">
        <f t="shared" si="41"/>
        <v>-5.9791391928723704E-7</v>
      </c>
    </row>
    <row r="186" spans="5:26" x14ac:dyDescent="0.4">
      <c r="E186">
        <v>1869.8704</v>
      </c>
      <c r="F186">
        <f t="shared" si="28"/>
        <v>0.24476546299187532</v>
      </c>
      <c r="G186">
        <f t="shared" si="29"/>
        <v>-3.1513004836317027E-2</v>
      </c>
      <c r="H186">
        <f t="shared" si="30"/>
        <v>-3.8475742403929813E-2</v>
      </c>
      <c r="I186">
        <f t="shared" si="31"/>
        <v>7.1953313186672238E-3</v>
      </c>
      <c r="J186">
        <f t="shared" si="32"/>
        <v>-2.8807426309384154E-2</v>
      </c>
      <c r="K186">
        <f t="shared" si="35"/>
        <v>0.59702707703005475</v>
      </c>
      <c r="L186">
        <f t="shared" si="36"/>
        <v>-4.4801194364386712</v>
      </c>
      <c r="M186">
        <f t="shared" si="37"/>
        <v>5.3521790912565397</v>
      </c>
      <c r="N186">
        <f t="shared" si="38"/>
        <v>306.65727312716399</v>
      </c>
      <c r="O186">
        <f t="shared" si="39"/>
        <v>-360</v>
      </c>
      <c r="P186">
        <f t="shared" si="33"/>
        <v>-53.34272687283601</v>
      </c>
      <c r="Q186">
        <f t="shared" si="40"/>
        <v>7.6837597891418002E-2</v>
      </c>
      <c r="W186">
        <v>181</v>
      </c>
      <c r="X186">
        <f t="shared" si="34"/>
        <v>3.7708333333333335</v>
      </c>
      <c r="Y186">
        <v>0</v>
      </c>
      <c r="Z186">
        <f t="shared" si="41"/>
        <v>-6.6380846175668438E-7</v>
      </c>
    </row>
    <row r="187" spans="5:26" x14ac:dyDescent="0.4">
      <c r="E187">
        <v>1924.6995999999999</v>
      </c>
      <c r="F187">
        <f t="shared" si="28"/>
        <v>0.25194258848863388</v>
      </c>
      <c r="G187">
        <f t="shared" si="29"/>
        <v>-3.4231213304220187E-2</v>
      </c>
      <c r="H187">
        <f t="shared" si="30"/>
        <v>-4.0352128409573362E-2</v>
      </c>
      <c r="I187">
        <f t="shared" si="31"/>
        <v>7.6143964062541508E-3</v>
      </c>
      <c r="J187">
        <f t="shared" si="32"/>
        <v>-2.9580558162396766E-2</v>
      </c>
      <c r="K187">
        <f t="shared" si="35"/>
        <v>0.57723635063388068</v>
      </c>
      <c r="L187">
        <f t="shared" si="36"/>
        <v>-4.7729265528661022</v>
      </c>
      <c r="M187">
        <f t="shared" si="37"/>
        <v>5.3277291747693658</v>
      </c>
      <c r="N187">
        <f t="shared" si="38"/>
        <v>305.25639610300163</v>
      </c>
      <c r="O187">
        <f t="shared" si="39"/>
        <v>-360</v>
      </c>
      <c r="P187">
        <f t="shared" si="33"/>
        <v>-54.743603896998366</v>
      </c>
      <c r="Q187">
        <f t="shared" si="40"/>
        <v>7.0971764445179941E-2</v>
      </c>
      <c r="W187">
        <v>182</v>
      </c>
      <c r="X187">
        <f t="shared" si="34"/>
        <v>3.7916666666666665</v>
      </c>
      <c r="Y187">
        <v>0</v>
      </c>
      <c r="Z187">
        <f t="shared" si="41"/>
        <v>-7.1096687170390815E-7</v>
      </c>
    </row>
    <row r="188" spans="5:26" x14ac:dyDescent="0.4">
      <c r="E188">
        <v>1981.1365000000001</v>
      </c>
      <c r="F188">
        <f t="shared" si="28"/>
        <v>0.25933016142327481</v>
      </c>
      <c r="G188">
        <f t="shared" si="29"/>
        <v>-3.7097490185519888E-2</v>
      </c>
      <c r="H188">
        <f t="shared" si="30"/>
        <v>-4.2349756718158105E-2</v>
      </c>
      <c r="I188">
        <f t="shared" si="31"/>
        <v>8.0572935301063409E-3</v>
      </c>
      <c r="J188">
        <f t="shared" si="32"/>
        <v>-3.03699926507301E-2</v>
      </c>
      <c r="K188">
        <f t="shared" si="35"/>
        <v>0.55808988002503579</v>
      </c>
      <c r="L188">
        <f t="shared" si="36"/>
        <v>-5.0659170515170668</v>
      </c>
      <c r="M188">
        <f t="shared" si="37"/>
        <v>5.304471035463747</v>
      </c>
      <c r="N188">
        <f t="shared" si="38"/>
        <v>303.92380288146234</v>
      </c>
      <c r="O188">
        <f t="shared" si="39"/>
        <v>-360</v>
      </c>
      <c r="P188">
        <f t="shared" si="33"/>
        <v>-56.076197118537664</v>
      </c>
      <c r="Q188">
        <f t="shared" si="40"/>
        <v>6.5589141813408455E-2</v>
      </c>
      <c r="W188">
        <v>183</v>
      </c>
      <c r="X188">
        <f t="shared" si="34"/>
        <v>3.8125</v>
      </c>
      <c r="Y188">
        <v>0</v>
      </c>
      <c r="Z188">
        <f t="shared" si="41"/>
        <v>-7.4092741941355591E-7</v>
      </c>
    </row>
    <row r="189" spans="5:26" x14ac:dyDescent="0.4">
      <c r="E189">
        <v>2039.2283</v>
      </c>
      <c r="F189">
        <f t="shared" si="28"/>
        <v>0.26693436026135009</v>
      </c>
      <c r="G189">
        <f t="shared" si="29"/>
        <v>-4.0118999329377791E-2</v>
      </c>
      <c r="H189">
        <f t="shared" si="30"/>
        <v>-4.4477944875865538E-2</v>
      </c>
      <c r="I189">
        <f t="shared" si="31"/>
        <v>8.525307853230718E-3</v>
      </c>
      <c r="J189">
        <f t="shared" si="32"/>
        <v>-3.1175649731886825E-2</v>
      </c>
      <c r="K189">
        <f t="shared" si="35"/>
        <v>0.53958516784387445</v>
      </c>
      <c r="L189">
        <f t="shared" si="36"/>
        <v>-5.3587999350839048</v>
      </c>
      <c r="M189">
        <f t="shared" si="37"/>
        <v>5.2823332968127561</v>
      </c>
      <c r="N189">
        <f t="shared" si="38"/>
        <v>302.65540388879691</v>
      </c>
      <c r="O189">
        <f t="shared" si="39"/>
        <v>-360</v>
      </c>
      <c r="P189">
        <f t="shared" si="33"/>
        <v>-57.344596111203089</v>
      </c>
      <c r="Q189">
        <f t="shared" si="40"/>
        <v>6.0651082169630485E-2</v>
      </c>
      <c r="W189">
        <v>184</v>
      </c>
      <c r="X189">
        <f t="shared" si="34"/>
        <v>3.833333333333333</v>
      </c>
      <c r="Y189">
        <v>0</v>
      </c>
      <c r="Z189">
        <f t="shared" si="41"/>
        <v>-7.553161240358037E-7</v>
      </c>
    </row>
    <row r="190" spans="5:26" x14ac:dyDescent="0.4">
      <c r="E190">
        <v>2099.0234999999998</v>
      </c>
      <c r="F190">
        <f t="shared" si="28"/>
        <v>0.27476153363801392</v>
      </c>
      <c r="G190">
        <f t="shared" si="29"/>
        <v>-4.3303129253852157E-2</v>
      </c>
      <c r="H190">
        <f t="shared" si="30"/>
        <v>-4.6746765943311508E-2</v>
      </c>
      <c r="I190">
        <f t="shared" si="31"/>
        <v>9.0197843482006101E-3</v>
      </c>
      <c r="J190">
        <f t="shared" si="32"/>
        <v>-3.1997397951909298E-2</v>
      </c>
      <c r="K190">
        <f t="shared" si="35"/>
        <v>0.5217145284774134</v>
      </c>
      <c r="L190">
        <f t="shared" si="36"/>
        <v>-5.651341381338729</v>
      </c>
      <c r="M190">
        <f t="shared" si="37"/>
        <v>5.2612484141495841</v>
      </c>
      <c r="N190">
        <f t="shared" si="38"/>
        <v>301.44732910066858</v>
      </c>
      <c r="O190">
        <f t="shared" si="39"/>
        <v>-360</v>
      </c>
      <c r="P190">
        <f t="shared" si="33"/>
        <v>-58.552670899331417</v>
      </c>
      <c r="Q190">
        <f t="shared" si="40"/>
        <v>5.6120947841239437E-2</v>
      </c>
      <c r="W190">
        <v>185</v>
      </c>
      <c r="X190">
        <f t="shared" si="34"/>
        <v>3.854166666666667</v>
      </c>
      <c r="Y190">
        <v>0</v>
      </c>
      <c r="Z190">
        <f t="shared" si="41"/>
        <v>-7.5580988460637341E-7</v>
      </c>
    </row>
    <row r="191" spans="5:26" x14ac:dyDescent="0.4">
      <c r="E191">
        <v>2160.5720000000001</v>
      </c>
      <c r="F191">
        <f t="shared" si="28"/>
        <v>0.28281821344799196</v>
      </c>
      <c r="G191">
        <f t="shared" si="29"/>
        <v>-4.6657486272782434E-2</v>
      </c>
      <c r="H191">
        <f t="shared" si="30"/>
        <v>-4.916711095096199E-2</v>
      </c>
      <c r="I191">
        <f t="shared" si="31"/>
        <v>9.5421299238015247E-3</v>
      </c>
      <c r="J191">
        <f t="shared" si="32"/>
        <v>-3.2835049909852664E-2</v>
      </c>
      <c r="K191">
        <f t="shared" si="35"/>
        <v>0.504466301216424</v>
      </c>
      <c r="L191">
        <f t="shared" si="36"/>
        <v>-5.9433567940742122</v>
      </c>
      <c r="M191">
        <f t="shared" si="37"/>
        <v>5.2411527202942692</v>
      </c>
      <c r="N191">
        <f t="shared" si="38"/>
        <v>300.29593065637209</v>
      </c>
      <c r="O191">
        <f t="shared" si="39"/>
        <v>-360</v>
      </c>
      <c r="P191">
        <f t="shared" si="33"/>
        <v>-59.704069343627907</v>
      </c>
      <c r="Q191">
        <f t="shared" si="40"/>
        <v>5.1964369756122029E-2</v>
      </c>
      <c r="W191">
        <v>186</v>
      </c>
      <c r="X191">
        <f t="shared" si="34"/>
        <v>3.875</v>
      </c>
      <c r="Y191">
        <v>0</v>
      </c>
      <c r="Z191">
        <f t="shared" si="41"/>
        <v>-7.4410331137179415E-7</v>
      </c>
    </row>
    <row r="192" spans="5:26" x14ac:dyDescent="0.4">
      <c r="E192">
        <v>2223.9252999999999</v>
      </c>
      <c r="F192">
        <f t="shared" si="28"/>
        <v>0.29111114102551988</v>
      </c>
      <c r="G192">
        <f t="shared" si="29"/>
        <v>-5.018989038034416E-2</v>
      </c>
      <c r="H192">
        <f t="shared" si="30"/>
        <v>-5.1750760309961064E-2</v>
      </c>
      <c r="I192">
        <f t="shared" si="31"/>
        <v>1.009381637943791E-2</v>
      </c>
      <c r="J192">
        <f t="shared" si="32"/>
        <v>-3.368835855375011E-2</v>
      </c>
      <c r="K192">
        <f t="shared" si="35"/>
        <v>0.48782582420840381</v>
      </c>
      <c r="L192">
        <f t="shared" si="36"/>
        <v>-6.2347042602592282</v>
      </c>
      <c r="M192">
        <f t="shared" si="37"/>
        <v>5.2219863618477156</v>
      </c>
      <c r="N192">
        <f t="shared" si="38"/>
        <v>299.19777920874964</v>
      </c>
      <c r="O192">
        <f t="shared" si="39"/>
        <v>-360</v>
      </c>
      <c r="P192">
        <f t="shared" si="33"/>
        <v>-60.802220791250363</v>
      </c>
      <c r="Q192">
        <f t="shared" si="40"/>
        <v>4.8149357457940904E-2</v>
      </c>
      <c r="W192">
        <v>187</v>
      </c>
      <c r="X192">
        <f t="shared" si="34"/>
        <v>3.895833333333333</v>
      </c>
      <c r="Y192">
        <v>0</v>
      </c>
      <c r="Z192">
        <f t="shared" si="41"/>
        <v>-7.2187933677914434E-7</v>
      </c>
    </row>
    <row r="193" spans="5:26" x14ac:dyDescent="0.4">
      <c r="E193">
        <v>2289.1361999999999</v>
      </c>
      <c r="F193">
        <f t="shared" si="28"/>
        <v>0.2996472278744356</v>
      </c>
      <c r="G193">
        <f t="shared" si="29"/>
        <v>-5.3908339699475505E-2</v>
      </c>
      <c r="H193">
        <f t="shared" si="30"/>
        <v>-5.4510439735050986E-2</v>
      </c>
      <c r="I193">
        <f t="shared" si="31"/>
        <v>1.0676378889652068E-2</v>
      </c>
      <c r="J193">
        <f t="shared" si="32"/>
        <v>-3.4557006216637376E-2</v>
      </c>
      <c r="K193">
        <f t="shared" si="35"/>
        <v>0.47177635370121934</v>
      </c>
      <c r="L193">
        <f t="shared" si="36"/>
        <v>-6.5252766108666957</v>
      </c>
      <c r="M193">
        <f t="shared" si="37"/>
        <v>5.2036933250960704</v>
      </c>
      <c r="N193">
        <f t="shared" si="38"/>
        <v>298.14966540840265</v>
      </c>
      <c r="O193">
        <f t="shared" si="39"/>
        <v>-360</v>
      </c>
      <c r="P193">
        <f t="shared" si="33"/>
        <v>-61.850334591597345</v>
      </c>
      <c r="Q193">
        <f t="shared" si="40"/>
        <v>4.4646327886688576E-2</v>
      </c>
      <c r="W193">
        <v>188</v>
      </c>
      <c r="X193">
        <f t="shared" si="34"/>
        <v>3.9166666666666665</v>
      </c>
      <c r="Y193">
        <v>0</v>
      </c>
      <c r="Z193">
        <f t="shared" si="41"/>
        <v>-6.9078361505661471E-7</v>
      </c>
    </row>
    <row r="194" spans="5:26" x14ac:dyDescent="0.4">
      <c r="E194">
        <v>2356.2593000000002</v>
      </c>
      <c r="F194">
        <f t="shared" si="28"/>
        <v>0.30843362111802619</v>
      </c>
      <c r="G194">
        <f t="shared" si="29"/>
        <v>-5.7821015098309836E-2</v>
      </c>
      <c r="H194">
        <f t="shared" si="30"/>
        <v>-5.7459913569556709E-2</v>
      </c>
      <c r="I194">
        <f t="shared" si="31"/>
        <v>1.1291421245616981E-2</v>
      </c>
      <c r="J194">
        <f t="shared" si="32"/>
        <v>-3.5440603905963236E-2</v>
      </c>
      <c r="K194">
        <f t="shared" si="35"/>
        <v>0.45629961164559751</v>
      </c>
      <c r="L194">
        <f t="shared" si="36"/>
        <v>-6.8149980170624866</v>
      </c>
      <c r="M194">
        <f t="shared" si="37"/>
        <v>5.1862211715291267</v>
      </c>
      <c r="N194">
        <f t="shared" si="38"/>
        <v>297.14858475001233</v>
      </c>
      <c r="O194">
        <f t="shared" si="39"/>
        <v>-360</v>
      </c>
      <c r="P194">
        <f t="shared" si="33"/>
        <v>-62.851415249987667</v>
      </c>
      <c r="Q194">
        <f t="shared" si="40"/>
        <v>4.1428056907976123E-2</v>
      </c>
      <c r="W194">
        <v>189</v>
      </c>
      <c r="X194">
        <f t="shared" si="34"/>
        <v>3.9375</v>
      </c>
      <c r="Y194">
        <v>0</v>
      </c>
      <c r="Z194">
        <f t="shared" si="41"/>
        <v>-6.5240265736507162E-7</v>
      </c>
    </row>
    <row r="195" spans="5:26" x14ac:dyDescent="0.4">
      <c r="E195">
        <v>2425.3506000000002</v>
      </c>
      <c r="F195">
        <f t="shared" si="28"/>
        <v>0.31747765113914989</v>
      </c>
      <c r="G195">
        <f t="shared" si="29"/>
        <v>-6.1936229117185437E-2</v>
      </c>
      <c r="H195">
        <f t="shared" si="30"/>
        <v>-6.0614045824878726E-2</v>
      </c>
      <c r="I195">
        <f t="shared" si="31"/>
        <v>1.1940612926027647E-2</v>
      </c>
      <c r="J195">
        <f t="shared" si="32"/>
        <v>-3.6338677973849182E-2</v>
      </c>
      <c r="K195">
        <f t="shared" si="35"/>
        <v>0.44137642914977604</v>
      </c>
      <c r="L195">
        <f t="shared" si="36"/>
        <v>-7.1038172641540829</v>
      </c>
      <c r="M195">
        <f t="shared" si="37"/>
        <v>5.1695210060762005</v>
      </c>
      <c r="N195">
        <f t="shared" si="38"/>
        <v>296.19173575238949</v>
      </c>
      <c r="O195">
        <f t="shared" si="39"/>
        <v>-360</v>
      </c>
      <c r="P195">
        <f t="shared" si="33"/>
        <v>-63.808264247610509</v>
      </c>
      <c r="Q195">
        <f t="shared" si="40"/>
        <v>3.8469588534094316E-2</v>
      </c>
      <c r="W195">
        <v>190</v>
      </c>
      <c r="X195">
        <f t="shared" si="34"/>
        <v>3.9583333333333335</v>
      </c>
      <c r="Y195">
        <v>0</v>
      </c>
      <c r="Z195">
        <f t="shared" si="41"/>
        <v>-6.0824559599647621E-7</v>
      </c>
    </row>
    <row r="196" spans="5:26" x14ac:dyDescent="0.4">
      <c r="E196">
        <v>2496.4677999999999</v>
      </c>
      <c r="F196">
        <f t="shared" si="28"/>
        <v>0.32678687085014468</v>
      </c>
      <c r="G196">
        <f t="shared" si="29"/>
        <v>-6.62624088508732E-2</v>
      </c>
      <c r="H196">
        <f t="shared" si="30"/>
        <v>-6.3988895774305887E-2</v>
      </c>
      <c r="I196">
        <f t="shared" si="31"/>
        <v>1.2625692083441331E-2</v>
      </c>
      <c r="J196">
        <f t="shared" si="32"/>
        <v>-3.7250665553845506E-2</v>
      </c>
      <c r="K196">
        <f t="shared" si="35"/>
        <v>0.42698710311165311</v>
      </c>
      <c r="L196">
        <f t="shared" si="36"/>
        <v>-7.3917048476039753</v>
      </c>
      <c r="M196">
        <f t="shared" si="37"/>
        <v>5.1535472252689694</v>
      </c>
      <c r="N196">
        <f t="shared" si="38"/>
        <v>295.27650552926809</v>
      </c>
      <c r="O196">
        <f t="shared" si="39"/>
        <v>-360</v>
      </c>
      <c r="P196">
        <f t="shared" si="33"/>
        <v>-64.723494470731907</v>
      </c>
      <c r="Q196">
        <f t="shared" si="40"/>
        <v>3.5748119657934056E-2</v>
      </c>
      <c r="W196">
        <v>191</v>
      </c>
      <c r="X196">
        <f t="shared" si="34"/>
        <v>3.9791666666666665</v>
      </c>
      <c r="Y196">
        <v>0</v>
      </c>
      <c r="Z196">
        <f t="shared" si="41"/>
        <v>-5.5972942585754476E-7</v>
      </c>
    </row>
    <row r="197" spans="5:26" x14ac:dyDescent="0.4">
      <c r="E197">
        <v>2569.6703000000002</v>
      </c>
      <c r="F197">
        <f t="shared" ref="F197:F260" si="42">2*PI()*E197/$B$7</f>
        <v>0.33636905569282838</v>
      </c>
      <c r="G197">
        <f t="shared" ref="G197:G260" si="43">1+SUM(a1_*COS(F197),a2_*COS(2*F197))</f>
        <v>-7.0808055493033706E-2</v>
      </c>
      <c r="H197">
        <f t="shared" ref="H197:H260" si="44">SUM(a1_*SIN(F197),a2_*SIN(2*F197))</f>
        <v>-6.7601806623963978E-2</v>
      </c>
      <c r="I197">
        <f t="shared" ref="I197:I260" si="45">SUM(b0_,b1_*COS(F197),b2_*COS(2*F197))</f>
        <v>1.3348465549287279E-2</v>
      </c>
      <c r="J197">
        <f t="shared" ref="J197:J260" si="46">SUM(b1_*SIN(F197),b2_*SIN(2*F197))</f>
        <v>-3.8175905349085763E-2</v>
      </c>
      <c r="K197">
        <f t="shared" si="35"/>
        <v>0.41311173806329787</v>
      </c>
      <c r="L197">
        <f t="shared" si="36"/>
        <v>-7.678649298062358</v>
      </c>
      <c r="M197">
        <f t="shared" si="37"/>
        <v>5.1382573428885241</v>
      </c>
      <c r="N197">
        <f t="shared" si="38"/>
        <v>294.40045979961712</v>
      </c>
      <c r="O197">
        <f t="shared" si="39"/>
        <v>-360</v>
      </c>
      <c r="P197">
        <f t="shared" ref="P197:P260" si="47">N197+O197</f>
        <v>-65.599540200382876</v>
      </c>
      <c r="Q197">
        <f t="shared" si="40"/>
        <v>3.3242858647471993E-2</v>
      </c>
      <c r="W197">
        <v>192</v>
      </c>
      <c r="X197">
        <f t="shared" ref="X197:X260" si="48">W197/Fs*1000</f>
        <v>4</v>
      </c>
      <c r="Y197">
        <v>0</v>
      </c>
      <c r="Z197">
        <f t="shared" si="41"/>
        <v>-5.0816753422009286E-7</v>
      </c>
    </row>
    <row r="198" spans="5:26" x14ac:dyDescent="0.4">
      <c r="E198">
        <v>2645.0194000000001</v>
      </c>
      <c r="F198">
        <f t="shared" si="42"/>
        <v>0.34623222981843682</v>
      </c>
      <c r="G198">
        <f t="shared" si="43"/>
        <v>-7.5581709004139519E-2</v>
      </c>
      <c r="H198">
        <f t="shared" si="44"/>
        <v>-7.1471509833756164E-2</v>
      </c>
      <c r="I198">
        <f t="shared" si="45"/>
        <v>1.4110810418307501E-2</v>
      </c>
      <c r="J198">
        <f t="shared" si="46"/>
        <v>-3.9113630279982006E-2</v>
      </c>
      <c r="K198">
        <f t="shared" ref="K198:K261" si="49">SQRT((I198^2+J198^2)/(G198^2+H198^2))</f>
        <v>0.39973047504575054</v>
      </c>
      <c r="L198">
        <f t="shared" ref="L198:L261" si="50">20*LOG10(K198)</f>
        <v>-7.9646548061426401</v>
      </c>
      <c r="M198">
        <f t="shared" ref="M198:M261" si="51">ATAN2(J198,I198)-ATAN2(H198,G198)</f>
        <v>5.1236117694827197</v>
      </c>
      <c r="N198">
        <f t="shared" ref="N198:N261" si="52">DEGREES(M198)</f>
        <v>293.5613302549155</v>
      </c>
      <c r="O198">
        <f t="shared" si="39"/>
        <v>-360</v>
      </c>
      <c r="P198">
        <f t="shared" si="47"/>
        <v>-66.438669745084496</v>
      </c>
      <c r="Q198">
        <f t="shared" si="40"/>
        <v>3.0934880469029469E-2</v>
      </c>
      <c r="W198">
        <v>193</v>
      </c>
      <c r="X198">
        <f t="shared" si="48"/>
        <v>4.0208333333333339</v>
      </c>
      <c r="Y198">
        <v>0</v>
      </c>
      <c r="Z198">
        <f t="shared" si="41"/>
        <v>-4.5476130006365334E-7</v>
      </c>
    </row>
    <row r="199" spans="5:26" x14ac:dyDescent="0.4">
      <c r="E199">
        <v>2722.5778</v>
      </c>
      <c r="F199">
        <f t="shared" si="42"/>
        <v>0.35638460063777755</v>
      </c>
      <c r="G199">
        <f t="shared" si="43"/>
        <v>-8.0591859985335912E-2</v>
      </c>
      <c r="H199">
        <f t="shared" si="44"/>
        <v>-7.5618199061067148E-2</v>
      </c>
      <c r="I199">
        <f t="shared" si="45"/>
        <v>1.4914668047407896E-2</v>
      </c>
      <c r="J199">
        <f t="shared" si="46"/>
        <v>-4.0062950754764244E-2</v>
      </c>
      <c r="K199">
        <f t="shared" si="49"/>
        <v>0.38682378245629623</v>
      </c>
      <c r="L199">
        <f t="shared" si="50"/>
        <v>-8.2497366549647353</v>
      </c>
      <c r="M199">
        <f t="shared" si="51"/>
        <v>5.1095737269992716</v>
      </c>
      <c r="N199">
        <f t="shared" si="52"/>
        <v>292.75700966798854</v>
      </c>
      <c r="O199">
        <f t="shared" ref="O199:O262" si="53">IF((N199-N198)&gt;180,O198-360,IF((N199-N198)&lt;(-180),O198+360,O198))</f>
        <v>-360</v>
      </c>
      <c r="P199">
        <f t="shared" si="47"/>
        <v>-67.242990332011459</v>
      </c>
      <c r="Q199">
        <f t="shared" ref="Q199:Q262" si="54">-(P199-P198)/((E199-E198)*360)*1000</f>
        <v>2.8806987413031979E-2</v>
      </c>
      <c r="W199">
        <v>194</v>
      </c>
      <c r="X199">
        <f t="shared" si="48"/>
        <v>4.0416666666666661</v>
      </c>
      <c r="Y199">
        <v>0</v>
      </c>
      <c r="Z199">
        <f t="shared" ref="Z199:Z262" si="55" xml:space="preserve"> b0_*Y199 + b1_*Y198 + b2_*Y197 - a1_*Z198 - a2_*Z197</f>
        <v>-4.0059452182618117E-7</v>
      </c>
    </row>
    <row r="200" spans="5:26" x14ac:dyDescent="0.4">
      <c r="E200">
        <v>2802.4105</v>
      </c>
      <c r="F200">
        <f t="shared" si="42"/>
        <v>0.36683467663095409</v>
      </c>
      <c r="G200">
        <f t="shared" si="43"/>
        <v>-8.5846941163071788E-2</v>
      </c>
      <c r="H200">
        <f t="shared" si="44"/>
        <v>-8.0063682373451628E-2</v>
      </c>
      <c r="I200">
        <f t="shared" si="45"/>
        <v>1.5762051721479368E-2</v>
      </c>
      <c r="J200">
        <f t="shared" si="46"/>
        <v>-4.1022854600113096E-2</v>
      </c>
      <c r="K200">
        <f t="shared" si="49"/>
        <v>0.37437245169204658</v>
      </c>
      <c r="L200">
        <f t="shared" si="50"/>
        <v>-8.5339223289302115</v>
      </c>
      <c r="M200">
        <f t="shared" si="51"/>
        <v>5.0961088987182031</v>
      </c>
      <c r="N200">
        <f t="shared" si="52"/>
        <v>291.98553183561495</v>
      </c>
      <c r="O200">
        <f t="shared" si="53"/>
        <v>-360</v>
      </c>
      <c r="P200">
        <f t="shared" si="47"/>
        <v>-68.01446816438505</v>
      </c>
      <c r="Q200">
        <f t="shared" si="54"/>
        <v>2.6843561332831452E-2</v>
      </c>
      <c r="W200">
        <v>195</v>
      </c>
      <c r="X200">
        <f t="shared" si="48"/>
        <v>4.0625</v>
      </c>
      <c r="Y200">
        <v>0</v>
      </c>
      <c r="Z200">
        <f t="shared" si="55"/>
        <v>-3.4663041650089696E-7</v>
      </c>
    </row>
    <row r="201" spans="5:26" x14ac:dyDescent="0.4">
      <c r="E201">
        <v>2884.5839999999998</v>
      </c>
      <c r="F201">
        <f t="shared" si="42"/>
        <v>0.37759116262761078</v>
      </c>
      <c r="G201">
        <f t="shared" si="43"/>
        <v>-9.1355199616195648E-2</v>
      </c>
      <c r="H201">
        <f t="shared" si="44"/>
        <v>-8.4831451322725848E-2</v>
      </c>
      <c r="I201">
        <f t="shared" si="45"/>
        <v>1.6655036275577552E-2</v>
      </c>
      <c r="J201">
        <f t="shared" si="46"/>
        <v>-4.1992185263258368E-2</v>
      </c>
      <c r="K201">
        <f t="shared" si="49"/>
        <v>0.36235784642349772</v>
      </c>
      <c r="L201">
        <f t="shared" si="50"/>
        <v>-8.8172466023807026</v>
      </c>
      <c r="M201">
        <f t="shared" si="51"/>
        <v>5.0831854058308421</v>
      </c>
      <c r="N201">
        <f t="shared" si="52"/>
        <v>291.2450702366018</v>
      </c>
      <c r="O201">
        <f t="shared" si="53"/>
        <v>-360</v>
      </c>
      <c r="P201">
        <f t="shared" si="47"/>
        <v>-68.754929763398195</v>
      </c>
      <c r="Q201">
        <f t="shared" si="54"/>
        <v>2.5030426780367345E-2</v>
      </c>
      <c r="W201">
        <v>196</v>
      </c>
      <c r="X201">
        <f t="shared" si="48"/>
        <v>4.083333333333333</v>
      </c>
      <c r="Y201">
        <v>0</v>
      </c>
      <c r="Z201">
        <f t="shared" si="55"/>
        <v>-2.9371092321398769E-7</v>
      </c>
    </row>
    <row r="202" spans="5:26" x14ac:dyDescent="0.4">
      <c r="E202">
        <v>2969.1671000000001</v>
      </c>
      <c r="F202">
        <f t="shared" si="42"/>
        <v>0.38866306452668792</v>
      </c>
      <c r="G202">
        <f t="shared" si="43"/>
        <v>-9.71246611322929E-2</v>
      </c>
      <c r="H202">
        <f t="shared" si="44"/>
        <v>-8.9946842779122349E-2</v>
      </c>
      <c r="I202">
        <f t="shared" si="45"/>
        <v>1.7595763696331562E-2</v>
      </c>
      <c r="J202">
        <f t="shared" si="46"/>
        <v>-4.2969638702790636E-2</v>
      </c>
      <c r="K202">
        <f t="shared" si="49"/>
        <v>0.35076185877031474</v>
      </c>
      <c r="L202">
        <f t="shared" si="50"/>
        <v>-9.0997527431867269</v>
      </c>
      <c r="M202">
        <f t="shared" si="51"/>
        <v>5.0707735079840823</v>
      </c>
      <c r="N202">
        <f t="shared" si="52"/>
        <v>290.53392087423498</v>
      </c>
      <c r="O202">
        <f t="shared" si="53"/>
        <v>-360</v>
      </c>
      <c r="P202">
        <f t="shared" si="47"/>
        <v>-69.46607912576502</v>
      </c>
      <c r="Q202">
        <f t="shared" si="54"/>
        <v>2.3354723289444306E-2</v>
      </c>
      <c r="W202">
        <v>197</v>
      </c>
      <c r="X202">
        <f t="shared" si="48"/>
        <v>4.104166666666667</v>
      </c>
      <c r="Y202">
        <v>0</v>
      </c>
      <c r="Z202">
        <f t="shared" si="55"/>
        <v>-2.4255804010214535E-7</v>
      </c>
    </row>
    <row r="203" spans="5:26" x14ac:dyDescent="0.4">
      <c r="E203">
        <v>3056.2303000000002</v>
      </c>
      <c r="F203">
        <f t="shared" si="42"/>
        <v>0.4000596107566054</v>
      </c>
      <c r="G203">
        <f t="shared" si="43"/>
        <v>-0.10316298868996698</v>
      </c>
      <c r="H203">
        <f t="shared" si="44"/>
        <v>-9.5437127701510582E-2</v>
      </c>
      <c r="I203">
        <f t="shared" si="45"/>
        <v>1.8586432921643976E-2</v>
      </c>
      <c r="J203">
        <f t="shared" si="46"/>
        <v>-4.3953742746710669E-2</v>
      </c>
      <c r="K203">
        <f t="shared" si="49"/>
        <v>0.33956705565413886</v>
      </c>
      <c r="L203">
        <f t="shared" si="50"/>
        <v>-9.3814890211909461</v>
      </c>
      <c r="M203">
        <f t="shared" si="51"/>
        <v>5.0588455454700298</v>
      </c>
      <c r="N203">
        <f t="shared" si="52"/>
        <v>289.85049896398948</v>
      </c>
      <c r="O203">
        <f t="shared" si="53"/>
        <v>-360</v>
      </c>
      <c r="P203">
        <f t="shared" si="47"/>
        <v>-70.14950103601052</v>
      </c>
      <c r="Q203">
        <f t="shared" si="54"/>
        <v>2.1804783136002193E-2</v>
      </c>
      <c r="W203">
        <v>198</v>
      </c>
      <c r="X203">
        <f t="shared" si="48"/>
        <v>4.125</v>
      </c>
      <c r="Y203">
        <v>0</v>
      </c>
      <c r="Z203">
        <f t="shared" si="55"/>
        <v>-1.9377692387770469E-7</v>
      </c>
    </row>
    <row r="204" spans="5:26" x14ac:dyDescent="0.4">
      <c r="E204">
        <v>3145.8465000000001</v>
      </c>
      <c r="F204">
        <f t="shared" si="42"/>
        <v>0.41179034390504843</v>
      </c>
      <c r="G204">
        <f t="shared" si="43"/>
        <v>-0.10947741397195276</v>
      </c>
      <c r="H204">
        <f t="shared" si="44"/>
        <v>-0.10133168279415539</v>
      </c>
      <c r="I204">
        <f t="shared" si="45"/>
        <v>1.962930297526877E-2</v>
      </c>
      <c r="J204">
        <f t="shared" si="46"/>
        <v>-4.4942850799972248E-2</v>
      </c>
      <c r="K204">
        <f t="shared" si="49"/>
        <v>0.32875662070779871</v>
      </c>
      <c r="L204">
        <f t="shared" si="50"/>
        <v>-9.6625098463685575</v>
      </c>
      <c r="M204">
        <f t="shared" si="51"/>
        <v>5.0473756925828175</v>
      </c>
      <c r="N204">
        <f t="shared" si="52"/>
        <v>289.19332480191628</v>
      </c>
      <c r="O204">
        <f t="shared" si="53"/>
        <v>-360</v>
      </c>
      <c r="P204">
        <f t="shared" si="47"/>
        <v>-70.806675198083724</v>
      </c>
      <c r="Q204">
        <f t="shared" si="54"/>
        <v>2.0370019968897136E-2</v>
      </c>
      <c r="W204">
        <v>199</v>
      </c>
      <c r="X204">
        <f t="shared" si="48"/>
        <v>4.145833333333333</v>
      </c>
      <c r="Y204">
        <v>0</v>
      </c>
      <c r="Z204">
        <f t="shared" si="55"/>
        <v>-1.4786048631481048E-7</v>
      </c>
    </row>
    <row r="205" spans="5:26" x14ac:dyDescent="0.4">
      <c r="E205">
        <v>3238.0904</v>
      </c>
      <c r="F205">
        <f t="shared" si="42"/>
        <v>0.42386504217915139</v>
      </c>
      <c r="G205">
        <f t="shared" si="43"/>
        <v>-0.11607456290739182</v>
      </c>
      <c r="H205">
        <f t="shared" si="44"/>
        <v>-0.10766208724790383</v>
      </c>
      <c r="I205">
        <f t="shared" si="45"/>
        <v>2.0726680383334896E-2</v>
      </c>
      <c r="J205">
        <f t="shared" si="46"/>
        <v>-4.5935119870895186E-2</v>
      </c>
      <c r="K205">
        <f t="shared" si="49"/>
        <v>0.31831445387577878</v>
      </c>
      <c r="L205">
        <f t="shared" si="50"/>
        <v>-9.9428728137581537</v>
      </c>
      <c r="M205">
        <f t="shared" si="51"/>
        <v>5.0363399056285711</v>
      </c>
      <c r="N205">
        <f t="shared" si="52"/>
        <v>288.56102078583245</v>
      </c>
      <c r="O205">
        <f t="shared" si="53"/>
        <v>-360</v>
      </c>
      <c r="P205">
        <f t="shared" si="47"/>
        <v>-71.438979214167546</v>
      </c>
      <c r="Q205">
        <f t="shared" si="54"/>
        <v>1.9040825948136237E-2</v>
      </c>
      <c r="W205">
        <v>200</v>
      </c>
      <c r="X205">
        <f t="shared" si="48"/>
        <v>4.166666666666667</v>
      </c>
      <c r="Y205">
        <v>0</v>
      </c>
      <c r="Z205">
        <f t="shared" si="55"/>
        <v>-1.0519523041072273E-7</v>
      </c>
    </row>
    <row r="206" spans="5:26" x14ac:dyDescent="0.4">
      <c r="E206">
        <v>3333.0392000000002</v>
      </c>
      <c r="F206">
        <f t="shared" si="42"/>
        <v>0.43629381103528342</v>
      </c>
      <c r="G206">
        <f t="shared" si="43"/>
        <v>-0.12296035358075263</v>
      </c>
      <c r="H206">
        <f t="shared" si="44"/>
        <v>-0.11446230834881621</v>
      </c>
      <c r="I206">
        <f t="shared" si="45"/>
        <v>2.1880920312205378E-2</v>
      </c>
      <c r="J206">
        <f t="shared" si="46"/>
        <v>-4.6928502274788259E-2</v>
      </c>
      <c r="K206">
        <f t="shared" si="49"/>
        <v>0.30822509662294967</v>
      </c>
      <c r="L206">
        <f t="shared" si="50"/>
        <v>-10.222640052058587</v>
      </c>
      <c r="M206">
        <f t="shared" si="51"/>
        <v>5.0257157076799128</v>
      </c>
      <c r="N206">
        <f t="shared" si="52"/>
        <v>287.95229908266276</v>
      </c>
      <c r="O206">
        <f t="shared" si="53"/>
        <v>-360</v>
      </c>
      <c r="P206">
        <f t="shared" si="47"/>
        <v>-72.047700917337238</v>
      </c>
      <c r="Q206">
        <f t="shared" si="54"/>
        <v>1.7808478042016435E-2</v>
      </c>
      <c r="W206">
        <v>201</v>
      </c>
      <c r="X206">
        <f t="shared" si="48"/>
        <v>4.1875</v>
      </c>
      <c r="Y206">
        <v>0</v>
      </c>
      <c r="Z206">
        <f t="shared" si="55"/>
        <v>-6.6068080584900925E-8</v>
      </c>
    </row>
    <row r="207" spans="5:26" x14ac:dyDescent="0.4">
      <c r="E207">
        <v>3430.7719999999999</v>
      </c>
      <c r="F207">
        <f t="shared" si="42"/>
        <v>0.44908700463923173</v>
      </c>
      <c r="G207">
        <f t="shared" si="43"/>
        <v>-0.13013978135913518</v>
      </c>
      <c r="H207">
        <f t="shared" si="44"/>
        <v>-0.12176880404753165</v>
      </c>
      <c r="I207">
        <f t="shared" si="45"/>
        <v>2.3094411009091272E-2</v>
      </c>
      <c r="J207">
        <f t="shared" si="46"/>
        <v>-4.7920722353488564E-2</v>
      </c>
      <c r="K207">
        <f t="shared" si="49"/>
        <v>0.29847380039529986</v>
      </c>
      <c r="L207">
        <f t="shared" si="50"/>
        <v>-10.501875692241462</v>
      </c>
      <c r="M207">
        <f t="shared" si="51"/>
        <v>5.0154821440995185</v>
      </c>
      <c r="N207">
        <f t="shared" si="52"/>
        <v>287.36595908012742</v>
      </c>
      <c r="O207">
        <f t="shared" si="53"/>
        <v>-360</v>
      </c>
      <c r="P207">
        <f t="shared" si="47"/>
        <v>-72.634040919872575</v>
      </c>
      <c r="Q207">
        <f t="shared" si="54"/>
        <v>1.6665052359748508E-2</v>
      </c>
      <c r="W207">
        <v>202</v>
      </c>
      <c r="X207">
        <f t="shared" si="48"/>
        <v>4.208333333333333</v>
      </c>
      <c r="Y207">
        <v>0</v>
      </c>
      <c r="Z207">
        <f t="shared" si="55"/>
        <v>-3.0673975410085273E-8</v>
      </c>
    </row>
    <row r="208" spans="5:26" x14ac:dyDescent="0.4">
      <c r="E208">
        <v>3531.3706999999999</v>
      </c>
      <c r="F208">
        <f t="shared" si="42"/>
        <v>0.46225534367592686</v>
      </c>
      <c r="G208">
        <f t="shared" si="43"/>
        <v>-0.13761678977192604</v>
      </c>
      <c r="H208">
        <f t="shared" si="44"/>
        <v>-0.12962073634566684</v>
      </c>
      <c r="I208">
        <f t="shared" si="45"/>
        <v>2.4369574859811539E-2</v>
      </c>
      <c r="J208">
        <f t="shared" si="46"/>
        <v>-4.8909268099682594E-2</v>
      </c>
      <c r="K208">
        <f t="shared" si="49"/>
        <v>0.2890464270027997</v>
      </c>
      <c r="L208">
        <f t="shared" si="50"/>
        <v>-10.780647894229741</v>
      </c>
      <c r="M208">
        <f t="shared" si="51"/>
        <v>5.005619577070215</v>
      </c>
      <c r="N208">
        <f t="shared" si="52"/>
        <v>286.80087561418344</v>
      </c>
      <c r="O208">
        <f t="shared" si="53"/>
        <v>-360</v>
      </c>
      <c r="P208">
        <f t="shared" si="47"/>
        <v>-73.19912438581656</v>
      </c>
      <c r="Q208">
        <f t="shared" si="54"/>
        <v>1.5603345712110072E-2</v>
      </c>
      <c r="W208">
        <v>203</v>
      </c>
      <c r="X208">
        <f t="shared" si="48"/>
        <v>4.229166666666667</v>
      </c>
      <c r="Y208">
        <v>0</v>
      </c>
      <c r="Z208">
        <f t="shared" si="55"/>
        <v>8.7599251191547713E-10</v>
      </c>
    </row>
    <row r="209" spans="5:26" x14ac:dyDescent="0.4">
      <c r="E209">
        <v>3634.9191000000001</v>
      </c>
      <c r="F209">
        <f t="shared" si="42"/>
        <v>0.47580979753971764</v>
      </c>
      <c r="G209">
        <f t="shared" si="43"/>
        <v>-0.14539398452606056</v>
      </c>
      <c r="H209">
        <f t="shared" si="44"/>
        <v>-0.13806005459480353</v>
      </c>
      <c r="I209">
        <f t="shared" si="45"/>
        <v>2.5708845482474846E-2</v>
      </c>
      <c r="J209">
        <f t="shared" si="46"/>
        <v>-4.9891363541108978E-2</v>
      </c>
      <c r="K209">
        <f t="shared" si="49"/>
        <v>0.27992952745813637</v>
      </c>
      <c r="L209">
        <f t="shared" si="50"/>
        <v>-11.059025779459823</v>
      </c>
      <c r="M209">
        <f t="shared" si="51"/>
        <v>4.9961096814810366</v>
      </c>
      <c r="N209">
        <f t="shared" si="52"/>
        <v>286.25599873331345</v>
      </c>
      <c r="O209">
        <f t="shared" si="53"/>
        <v>-360</v>
      </c>
      <c r="P209">
        <f t="shared" si="47"/>
        <v>-73.744001266686553</v>
      </c>
      <c r="Q209">
        <f t="shared" si="54"/>
        <v>1.4616806163161699E-2</v>
      </c>
      <c r="W209">
        <v>204</v>
      </c>
      <c r="X209">
        <f t="shared" si="48"/>
        <v>4.25</v>
      </c>
      <c r="Y209">
        <v>0</v>
      </c>
      <c r="Z209">
        <f t="shared" si="55"/>
        <v>2.8546087313964903E-8</v>
      </c>
    </row>
    <row r="210" spans="5:26" x14ac:dyDescent="0.4">
      <c r="E210">
        <v>3741.5038</v>
      </c>
      <c r="F210">
        <f t="shared" si="42"/>
        <v>0.48976170214409559</v>
      </c>
      <c r="G210">
        <f t="shared" si="43"/>
        <v>-0.15347245234634288</v>
      </c>
      <c r="H210">
        <f t="shared" si="44"/>
        <v>-0.14713171680225323</v>
      </c>
      <c r="I210">
        <f t="shared" si="45"/>
        <v>2.7114665341438283E-2</v>
      </c>
      <c r="J210">
        <f t="shared" si="46"/>
        <v>-5.0863958453864593E-2</v>
      </c>
      <c r="K210">
        <f t="shared" si="49"/>
        <v>0.27111024068456208</v>
      </c>
      <c r="L210">
        <f t="shared" si="50"/>
        <v>-11.337081548884743</v>
      </c>
      <c r="M210">
        <f t="shared" si="51"/>
        <v>4.9869352637348694</v>
      </c>
      <c r="N210">
        <f t="shared" si="52"/>
        <v>285.73034331696812</v>
      </c>
      <c r="O210">
        <f t="shared" si="53"/>
        <v>-360</v>
      </c>
      <c r="P210">
        <f t="shared" si="47"/>
        <v>-74.269656683031883</v>
      </c>
      <c r="Q210">
        <f t="shared" si="54"/>
        <v>1.3699470320717567E-2</v>
      </c>
      <c r="W210">
        <v>205</v>
      </c>
      <c r="X210">
        <f t="shared" si="48"/>
        <v>4.270833333333333</v>
      </c>
      <c r="Y210">
        <v>0</v>
      </c>
      <c r="Z210">
        <f t="shared" si="55"/>
        <v>5.2367270428127941E-8</v>
      </c>
    </row>
    <row r="211" spans="5:26" x14ac:dyDescent="0.4">
      <c r="E211">
        <v>3851.2139000000002</v>
      </c>
      <c r="F211">
        <f t="shared" si="42"/>
        <v>0.50412272065178731</v>
      </c>
      <c r="G211">
        <f t="shared" si="43"/>
        <v>-0.16185146061128397</v>
      </c>
      <c r="H211">
        <f t="shared" si="44"/>
        <v>-0.15688382020715841</v>
      </c>
      <c r="I211">
        <f t="shared" si="45"/>
        <v>2.8589466169525374E-2</v>
      </c>
      <c r="J211">
        <f t="shared" si="46"/>
        <v>-5.1823705295497277E-2</v>
      </c>
      <c r="K211">
        <f t="shared" si="49"/>
        <v>0.26257630698480855</v>
      </c>
      <c r="L211">
        <f t="shared" si="50"/>
        <v>-11.614889282370243</v>
      </c>
      <c r="M211">
        <f t="shared" si="51"/>
        <v>4.9780802109743831</v>
      </c>
      <c r="N211">
        <f t="shared" si="52"/>
        <v>285.22298616642661</v>
      </c>
      <c r="O211">
        <f t="shared" si="53"/>
        <v>-360</v>
      </c>
      <c r="P211">
        <f t="shared" si="47"/>
        <v>-74.777013833573392</v>
      </c>
      <c r="Q211">
        <f t="shared" si="54"/>
        <v>1.284590405232385E-2</v>
      </c>
      <c r="W211">
        <v>206</v>
      </c>
      <c r="X211">
        <f t="shared" si="48"/>
        <v>4.291666666666667</v>
      </c>
      <c r="Y211">
        <v>0</v>
      </c>
      <c r="Z211">
        <f t="shared" si="55"/>
        <v>7.2428530893444988E-8</v>
      </c>
    </row>
    <row r="212" spans="5:26" x14ac:dyDescent="0.4">
      <c r="E212">
        <v>3964.1408999999999</v>
      </c>
      <c r="F212">
        <f t="shared" si="42"/>
        <v>0.51890483038478452</v>
      </c>
      <c r="G212">
        <f t="shared" si="43"/>
        <v>-0.17052813725791238</v>
      </c>
      <c r="H212">
        <f t="shared" si="44"/>
        <v>-0.16736774105377539</v>
      </c>
      <c r="I212">
        <f t="shared" si="45"/>
        <v>3.0135649155688754E-2</v>
      </c>
      <c r="J212">
        <f t="shared" si="46"/>
        <v>-5.2766937937308925E-2</v>
      </c>
      <c r="K212">
        <f t="shared" si="49"/>
        <v>0.25431605430335075</v>
      </c>
      <c r="L212">
        <f t="shared" si="50"/>
        <v>-11.892524461819674</v>
      </c>
      <c r="M212">
        <f t="shared" si="51"/>
        <v>4.9695294202345028</v>
      </c>
      <c r="N212">
        <f t="shared" si="52"/>
        <v>284.73306194553192</v>
      </c>
      <c r="O212">
        <f t="shared" si="53"/>
        <v>-360</v>
      </c>
      <c r="P212">
        <f t="shared" si="47"/>
        <v>-75.266938054468085</v>
      </c>
      <c r="Q212">
        <f t="shared" si="54"/>
        <v>1.2051153520383728E-2</v>
      </c>
      <c r="W212">
        <v>207</v>
      </c>
      <c r="X212">
        <f t="shared" si="48"/>
        <v>4.3125</v>
      </c>
      <c r="Y212">
        <v>0</v>
      </c>
      <c r="Z212">
        <f t="shared" si="55"/>
        <v>8.8868345916477214E-8</v>
      </c>
    </row>
    <row r="213" spans="5:26" x14ac:dyDescent="0.4">
      <c r="E213">
        <v>4080.3791999999999</v>
      </c>
      <c r="F213">
        <f t="shared" si="42"/>
        <v>0.5341203882741915</v>
      </c>
      <c r="G213">
        <f t="shared" si="43"/>
        <v>-0.1794971599194275</v>
      </c>
      <c r="H213">
        <f t="shared" si="44"/>
        <v>-0.17863832541344837</v>
      </c>
      <c r="I213">
        <f t="shared" si="45"/>
        <v>3.1755570620423765E-2</v>
      </c>
      <c r="J213">
        <f t="shared" si="46"/>
        <v>-5.3689654946797637E-2</v>
      </c>
      <c r="K213">
        <f t="shared" si="49"/>
        <v>0.24631833959273711</v>
      </c>
      <c r="L213">
        <f t="shared" si="50"/>
        <v>-12.17006503261214</v>
      </c>
      <c r="M213">
        <f t="shared" si="51"/>
        <v>4.9612686885895751</v>
      </c>
      <c r="N213">
        <f t="shared" si="52"/>
        <v>284.25975688658741</v>
      </c>
      <c r="O213">
        <f t="shared" si="53"/>
        <v>-360</v>
      </c>
      <c r="P213">
        <f t="shared" si="47"/>
        <v>-75.740243113412589</v>
      </c>
      <c r="Q213">
        <f t="shared" si="54"/>
        <v>1.1310697720509036E-2</v>
      </c>
      <c r="W213">
        <v>208</v>
      </c>
      <c r="X213">
        <f t="shared" si="48"/>
        <v>4.333333333333333</v>
      </c>
      <c r="Y213">
        <v>0</v>
      </c>
      <c r="Z213">
        <f t="shared" si="55"/>
        <v>1.0186639288545966E-7</v>
      </c>
    </row>
    <row r="214" spans="5:26" x14ac:dyDescent="0.4">
      <c r="E214">
        <v>4200.0259999999998</v>
      </c>
      <c r="F214">
        <f t="shared" si="42"/>
        <v>0.5497821177702551</v>
      </c>
      <c r="G214">
        <f t="shared" si="43"/>
        <v>-0.18875035901378689</v>
      </c>
      <c r="H214">
        <f t="shared" si="44"/>
        <v>-0.19075402185881452</v>
      </c>
      <c r="I214">
        <f t="shared" si="45"/>
        <v>3.3451516753685025E-2</v>
      </c>
      <c r="J214">
        <f t="shared" si="46"/>
        <v>-5.4587497033156331E-2</v>
      </c>
      <c r="K214">
        <f t="shared" si="49"/>
        <v>0.23857253858706212</v>
      </c>
      <c r="L214">
        <f t="shared" si="50"/>
        <v>-12.447590964066393</v>
      </c>
      <c r="M214">
        <f t="shared" si="51"/>
        <v>4.9532846600001106</v>
      </c>
      <c r="N214">
        <f t="shared" si="52"/>
        <v>283.80230574489929</v>
      </c>
      <c r="O214">
        <f t="shared" si="53"/>
        <v>-360</v>
      </c>
      <c r="P214">
        <f t="shared" si="47"/>
        <v>-76.197694255100714</v>
      </c>
      <c r="Q214">
        <f t="shared" si="54"/>
        <v>1.0620406193900275E-2</v>
      </c>
      <c r="W214">
        <v>209</v>
      </c>
      <c r="X214">
        <f t="shared" si="48"/>
        <v>4.354166666666667</v>
      </c>
      <c r="Y214">
        <v>0</v>
      </c>
      <c r="Z214">
        <f t="shared" si="55"/>
        <v>1.1163561514936341E-7</v>
      </c>
    </row>
    <row r="215" spans="5:26" x14ac:dyDescent="0.4">
      <c r="E215">
        <v>4323.1809999999996</v>
      </c>
      <c r="F215">
        <f t="shared" si="42"/>
        <v>0.56590306957245717</v>
      </c>
      <c r="G215">
        <f t="shared" si="43"/>
        <v>-0.19827626098320295</v>
      </c>
      <c r="H215">
        <f t="shared" si="44"/>
        <v>-0.2037769782263843</v>
      </c>
      <c r="I215">
        <f t="shared" si="45"/>
        <v>3.5225671900191657E-2</v>
      </c>
      <c r="J215">
        <f t="shared" si="46"/>
        <v>-5.5455723333432259E-2</v>
      </c>
      <c r="K215">
        <f t="shared" si="49"/>
        <v>0.23106854285125905</v>
      </c>
      <c r="L215">
        <f t="shared" si="50"/>
        <v>-12.725183487302846</v>
      </c>
      <c r="M215">
        <f t="shared" si="51"/>
        <v>4.9455647849407143</v>
      </c>
      <c r="N215">
        <f t="shared" si="52"/>
        <v>283.35998948562758</v>
      </c>
      <c r="O215">
        <f t="shared" si="53"/>
        <v>-360</v>
      </c>
      <c r="P215">
        <f t="shared" si="47"/>
        <v>-76.64001051437242</v>
      </c>
      <c r="Q215">
        <f t="shared" si="54"/>
        <v>9.9765033961653378E-3</v>
      </c>
      <c r="W215">
        <v>210</v>
      </c>
      <c r="X215">
        <f t="shared" si="48"/>
        <v>4.375</v>
      </c>
      <c r="Y215">
        <v>0</v>
      </c>
      <c r="Z215">
        <f t="shared" si="55"/>
        <v>1.1841472565483331E-7</v>
      </c>
    </row>
    <row r="216" spans="5:26" x14ac:dyDescent="0.4">
      <c r="E216">
        <v>4449.9472999999998</v>
      </c>
      <c r="F216">
        <f t="shared" si="42"/>
        <v>0.58249673943923896</v>
      </c>
      <c r="G216">
        <f t="shared" si="43"/>
        <v>-0.20805967672005776</v>
      </c>
      <c r="H216">
        <f t="shared" si="44"/>
        <v>-0.2177732490394737</v>
      </c>
      <c r="I216">
        <f t="shared" si="45"/>
        <v>3.7080100415844426E-2</v>
      </c>
      <c r="J216">
        <f t="shared" si="46"/>
        <v>-5.6289196377429497E-2</v>
      </c>
      <c r="K216">
        <f t="shared" si="49"/>
        <v>0.22379668259240013</v>
      </c>
      <c r="L216">
        <f t="shared" si="50"/>
        <v>-13.002927108833715</v>
      </c>
      <c r="M216">
        <f t="shared" si="51"/>
        <v>4.9380972083755772</v>
      </c>
      <c r="N216">
        <f t="shared" si="52"/>
        <v>282.93212886525441</v>
      </c>
      <c r="O216">
        <f t="shared" si="53"/>
        <v>-360</v>
      </c>
      <c r="P216">
        <f t="shared" si="47"/>
        <v>-77.067871134745587</v>
      </c>
      <c r="Q216">
        <f t="shared" si="54"/>
        <v>9.3755337440533867E-3</v>
      </c>
      <c r="W216">
        <v>211</v>
      </c>
      <c r="X216">
        <f t="shared" si="48"/>
        <v>4.395833333333333</v>
      </c>
      <c r="Y216">
        <v>0</v>
      </c>
      <c r="Z216">
        <f t="shared" si="55"/>
        <v>1.2246121519721305E-7</v>
      </c>
    </row>
    <row r="217" spans="5:26" x14ac:dyDescent="0.4">
      <c r="E217">
        <v>4580.4305999999997</v>
      </c>
      <c r="F217">
        <f t="shared" si="42"/>
        <v>0.59957696346824529</v>
      </c>
      <c r="G217">
        <f t="shared" si="43"/>
        <v>-0.21808110692947213</v>
      </c>
      <c r="H217">
        <f t="shared" si="44"/>
        <v>-0.23281280747028377</v>
      </c>
      <c r="I217">
        <f t="shared" si="45"/>
        <v>3.9016700239941783E-2</v>
      </c>
      <c r="J217">
        <f t="shared" si="46"/>
        <v>-5.7082355020700047E-2</v>
      </c>
      <c r="K217">
        <f t="shared" si="49"/>
        <v>0.2167477563785821</v>
      </c>
      <c r="L217">
        <f t="shared" si="50"/>
        <v>-13.280907786833831</v>
      </c>
      <c r="M217">
        <f t="shared" si="51"/>
        <v>4.9308707719217137</v>
      </c>
      <c r="N217">
        <f t="shared" si="52"/>
        <v>282.51808455552856</v>
      </c>
      <c r="O217">
        <f t="shared" si="53"/>
        <v>-360</v>
      </c>
      <c r="P217">
        <f t="shared" si="47"/>
        <v>-77.48191544447144</v>
      </c>
      <c r="Q217">
        <f t="shared" si="54"/>
        <v>8.8143316621499754E-3</v>
      </c>
      <c r="W217">
        <v>212</v>
      </c>
      <c r="X217">
        <f t="shared" si="48"/>
        <v>4.416666666666667</v>
      </c>
      <c r="Y217">
        <v>0</v>
      </c>
      <c r="Z217">
        <f t="shared" si="55"/>
        <v>1.240449157571406E-7</v>
      </c>
    </row>
    <row r="218" spans="5:26" x14ac:dyDescent="0.4">
      <c r="E218">
        <v>4714.7401</v>
      </c>
      <c r="F218">
        <f t="shared" si="42"/>
        <v>0.61715803590605034</v>
      </c>
      <c r="G218">
        <f t="shared" si="43"/>
        <v>-0.22831622302561927</v>
      </c>
      <c r="H218">
        <f t="shared" si="44"/>
        <v>-0.24896971618504704</v>
      </c>
      <c r="I218">
        <f t="shared" si="45"/>
        <v>4.1037176782372342E-2</v>
      </c>
      <c r="J218">
        <f t="shared" si="46"/>
        <v>-5.7829199597072826E-2</v>
      </c>
      <c r="K218">
        <f t="shared" si="49"/>
        <v>0.20991296017988206</v>
      </c>
      <c r="L218">
        <f t="shared" si="50"/>
        <v>-13.559214938609376</v>
      </c>
      <c r="M218">
        <f t="shared" si="51"/>
        <v>4.9238749160406083</v>
      </c>
      <c r="N218">
        <f t="shared" si="52"/>
        <v>282.1172515394594</v>
      </c>
      <c r="O218">
        <f t="shared" si="53"/>
        <v>-360</v>
      </c>
      <c r="P218">
        <f t="shared" si="47"/>
        <v>-77.882748460540597</v>
      </c>
      <c r="Q218">
        <f t="shared" si="54"/>
        <v>8.2899947109962065E-3</v>
      </c>
      <c r="W218">
        <v>213</v>
      </c>
      <c r="X218">
        <f t="shared" si="48"/>
        <v>4.4375</v>
      </c>
      <c r="Y218">
        <v>0</v>
      </c>
      <c r="Z218">
        <f t="shared" si="55"/>
        <v>1.2344215429415371E-7</v>
      </c>
    </row>
    <row r="219" spans="5:26" x14ac:dyDescent="0.4">
      <c r="E219">
        <v>4852.9877999999999</v>
      </c>
      <c r="F219">
        <f t="shared" si="42"/>
        <v>0.63525461751837053</v>
      </c>
      <c r="G219">
        <f t="shared" si="43"/>
        <v>-0.23873516536931838</v>
      </c>
      <c r="H219">
        <f t="shared" si="44"/>
        <v>-0.26632208740559038</v>
      </c>
      <c r="I219">
        <f t="shared" si="45"/>
        <v>4.314298858549722E-2</v>
      </c>
      <c r="J219">
        <f t="shared" si="46"/>
        <v>-5.8523267868810798E-2</v>
      </c>
      <c r="K219">
        <f t="shared" si="49"/>
        <v>0.20328390700410467</v>
      </c>
      <c r="L219">
        <f t="shared" si="50"/>
        <v>-13.837940019561293</v>
      </c>
      <c r="M219">
        <f t="shared" si="51"/>
        <v>4.9170996782980421</v>
      </c>
      <c r="N219">
        <f t="shared" si="52"/>
        <v>281.72905901161266</v>
      </c>
      <c r="O219">
        <f t="shared" si="53"/>
        <v>-360</v>
      </c>
      <c r="P219">
        <f t="shared" si="47"/>
        <v>-78.270940988387338</v>
      </c>
      <c r="Q219">
        <f t="shared" si="54"/>
        <v>7.7998590743430683E-3</v>
      </c>
      <c r="W219">
        <v>214</v>
      </c>
      <c r="X219">
        <f t="shared" si="48"/>
        <v>4.458333333333333</v>
      </c>
      <c r="Y219">
        <v>0</v>
      </c>
      <c r="Z219">
        <f t="shared" si="55"/>
        <v>1.2093051855076722E-7</v>
      </c>
    </row>
    <row r="220" spans="5:26" x14ac:dyDescent="0.4">
      <c r="E220">
        <v>4995.2893000000004</v>
      </c>
      <c r="F220">
        <f t="shared" si="42"/>
        <v>0.65388184030982088</v>
      </c>
      <c r="G220">
        <f t="shared" si="43"/>
        <v>-0.24930189264446301</v>
      </c>
      <c r="H220">
        <f t="shared" si="44"/>
        <v>-0.2849521806455273</v>
      </c>
      <c r="I220">
        <f t="shared" si="45"/>
        <v>4.5335310289601166E-2</v>
      </c>
      <c r="J220">
        <f t="shared" si="46"/>
        <v>-5.9157621207060855E-2</v>
      </c>
      <c r="K220">
        <f t="shared" si="49"/>
        <v>0.19685256803305692</v>
      </c>
      <c r="L220">
        <f t="shared" si="50"/>
        <v>-14.117178305276784</v>
      </c>
      <c r="M220">
        <f t="shared" si="51"/>
        <v>4.9105356138566227</v>
      </c>
      <c r="N220">
        <f t="shared" si="52"/>
        <v>281.35296582266739</v>
      </c>
      <c r="O220">
        <f t="shared" si="53"/>
        <v>-360</v>
      </c>
      <c r="P220">
        <f t="shared" si="47"/>
        <v>-78.647034177332614</v>
      </c>
      <c r="Q220">
        <f t="shared" si="54"/>
        <v>7.3414777962689361E-3</v>
      </c>
      <c r="W220">
        <v>215</v>
      </c>
      <c r="X220">
        <f t="shared" si="48"/>
        <v>4.479166666666667</v>
      </c>
      <c r="Y220">
        <v>0</v>
      </c>
      <c r="Z220">
        <f t="shared" si="55"/>
        <v>1.1678424394942321E-7</v>
      </c>
    </row>
    <row r="221" spans="5:26" x14ac:dyDescent="0.4">
      <c r="E221">
        <v>5141.7633999999998</v>
      </c>
      <c r="F221">
        <f t="shared" si="42"/>
        <v>0.67305525516403653</v>
      </c>
      <c r="G221">
        <f t="shared" si="43"/>
        <v>-0.25997337240065765</v>
      </c>
      <c r="H221">
        <f t="shared" si="44"/>
        <v>-0.30494630978099369</v>
      </c>
      <c r="I221">
        <f t="shared" si="45"/>
        <v>4.7614972125311315E-2</v>
      </c>
      <c r="J221">
        <f t="shared" si="46"/>
        <v>-5.9724826002118696E-2</v>
      </c>
      <c r="K221">
        <f t="shared" si="49"/>
        <v>0.19061127616576709</v>
      </c>
      <c r="L221">
        <f t="shared" si="50"/>
        <v>-14.397028219629249</v>
      </c>
      <c r="M221">
        <f t="shared" si="51"/>
        <v>4.9041737821846185</v>
      </c>
      <c r="N221">
        <f t="shared" si="52"/>
        <v>280.98845971788893</v>
      </c>
      <c r="O221">
        <f t="shared" si="53"/>
        <v>-360</v>
      </c>
      <c r="P221">
        <f t="shared" si="47"/>
        <v>-79.011540282111071</v>
      </c>
      <c r="Q221">
        <f t="shared" si="54"/>
        <v>6.9126006421472369E-3</v>
      </c>
      <c r="W221">
        <v>216</v>
      </c>
      <c r="X221">
        <f t="shared" si="48"/>
        <v>4.5</v>
      </c>
      <c r="Y221">
        <v>0</v>
      </c>
      <c r="Z221">
        <f t="shared" si="55"/>
        <v>1.112702195758469E-7</v>
      </c>
    </row>
    <row r="222" spans="5:26" x14ac:dyDescent="0.4">
      <c r="E222">
        <v>5292.5325000000003</v>
      </c>
      <c r="F222">
        <f t="shared" si="42"/>
        <v>0.69279088420355095</v>
      </c>
      <c r="G222">
        <f t="shared" si="43"/>
        <v>-0.27069876081820299</v>
      </c>
      <c r="H222">
        <f t="shared" si="44"/>
        <v>-0.32639479338309707</v>
      </c>
      <c r="I222">
        <f t="shared" si="45"/>
        <v>4.9982405735054566E-2</v>
      </c>
      <c r="J222">
        <f t="shared" si="46"/>
        <v>-6.0216941707881264E-2</v>
      </c>
      <c r="K222">
        <f t="shared" si="49"/>
        <v>0.18455269170579303</v>
      </c>
      <c r="L222">
        <f t="shared" si="50"/>
        <v>-14.677592324517077</v>
      </c>
      <c r="M222">
        <f t="shared" si="51"/>
        <v>4.8980056970810715</v>
      </c>
      <c r="N222">
        <f t="shared" si="52"/>
        <v>280.63505447377815</v>
      </c>
      <c r="O222">
        <f t="shared" si="53"/>
        <v>-360</v>
      </c>
      <c r="P222">
        <f t="shared" si="47"/>
        <v>-79.364945526221845</v>
      </c>
      <c r="Q222">
        <f t="shared" si="54"/>
        <v>6.5111566868876836E-3</v>
      </c>
      <c r="W222">
        <v>217</v>
      </c>
      <c r="X222">
        <f t="shared" si="48"/>
        <v>4.520833333333333</v>
      </c>
      <c r="Y222">
        <v>0</v>
      </c>
      <c r="Z222">
        <f t="shared" si="55"/>
        <v>1.0464460154441418E-7</v>
      </c>
    </row>
    <row r="223" spans="5:26" x14ac:dyDescent="0.4">
      <c r="E223">
        <v>5447.7224999999999</v>
      </c>
      <c r="F223">
        <f t="shared" si="42"/>
        <v>0.71310520769982588</v>
      </c>
      <c r="G223">
        <f t="shared" si="43"/>
        <v>-0.28141847110653306</v>
      </c>
      <c r="H223">
        <f t="shared" si="44"/>
        <v>-0.34939177220949702</v>
      </c>
      <c r="I223">
        <f t="shared" si="45"/>
        <v>5.2437576124594563E-2</v>
      </c>
      <c r="J223">
        <f t="shared" si="46"/>
        <v>-6.0625509886447271E-2</v>
      </c>
      <c r="K223">
        <f t="shared" si="49"/>
        <v>0.17866979198317023</v>
      </c>
      <c r="L223">
        <f t="shared" si="50"/>
        <v>-14.958977364436297</v>
      </c>
      <c r="M223">
        <f t="shared" si="51"/>
        <v>4.8920233029062539</v>
      </c>
      <c r="N223">
        <f t="shared" si="52"/>
        <v>280.29228853617747</v>
      </c>
      <c r="O223">
        <f t="shared" si="53"/>
        <v>-360</v>
      </c>
      <c r="P223">
        <f t="shared" si="47"/>
        <v>-79.707711463822534</v>
      </c>
      <c r="Q223">
        <f t="shared" si="54"/>
        <v>6.1352381238891666E-3</v>
      </c>
      <c r="W223">
        <v>218</v>
      </c>
      <c r="X223">
        <f t="shared" si="48"/>
        <v>4.541666666666667</v>
      </c>
      <c r="Y223">
        <v>0</v>
      </c>
      <c r="Z223">
        <f t="shared" si="55"/>
        <v>9.7150013719488632E-8</v>
      </c>
    </row>
    <row r="224" spans="5:26" x14ac:dyDescent="0.4">
      <c r="E224">
        <v>5607.4630999999999</v>
      </c>
      <c r="F224">
        <f t="shared" si="42"/>
        <v>0.73401520334316028</v>
      </c>
      <c r="G224">
        <f t="shared" si="43"/>
        <v>-0.29206319366200884</v>
      </c>
      <c r="H224">
        <f t="shared" si="44"/>
        <v>-0.37403500193619443</v>
      </c>
      <c r="I224">
        <f t="shared" si="45"/>
        <v>5.4979913329052665E-2</v>
      </c>
      <c r="J224">
        <f t="shared" si="46"/>
        <v>-6.0941548762537733E-2</v>
      </c>
      <c r="K224">
        <f t="shared" si="49"/>
        <v>0.17295584541384784</v>
      </c>
      <c r="L224">
        <f t="shared" si="50"/>
        <v>-15.241295109756912</v>
      </c>
      <c r="M224">
        <f t="shared" si="51"/>
        <v>4.8862189364995352</v>
      </c>
      <c r="N224">
        <f t="shared" si="52"/>
        <v>279.95972283832498</v>
      </c>
      <c r="O224">
        <f t="shared" si="53"/>
        <v>-360</v>
      </c>
      <c r="P224">
        <f t="shared" si="47"/>
        <v>-80.040277161675021</v>
      </c>
      <c r="Q224">
        <f t="shared" si="54"/>
        <v>5.7830858601119464E-3</v>
      </c>
      <c r="W224">
        <v>219</v>
      </c>
      <c r="X224">
        <f t="shared" si="48"/>
        <v>4.5625</v>
      </c>
      <c r="Y224">
        <v>0</v>
      </c>
      <c r="Z224">
        <f t="shared" si="55"/>
        <v>8.9013308786344066E-8</v>
      </c>
    </row>
    <row r="225" spans="5:26" x14ac:dyDescent="0.4">
      <c r="E225">
        <v>5771.8876</v>
      </c>
      <c r="F225">
        <f t="shared" si="42"/>
        <v>0.75553832006275101</v>
      </c>
      <c r="G225">
        <f t="shared" si="43"/>
        <v>-0.30255280329419487</v>
      </c>
      <c r="H225">
        <f t="shared" si="44"/>
        <v>-0.40042547611035395</v>
      </c>
      <c r="I225">
        <f t="shared" si="45"/>
        <v>5.760822933407396E-2</v>
      </c>
      <c r="J225">
        <f t="shared" si="46"/>
        <v>-6.1155551564493496E-2</v>
      </c>
      <c r="K225">
        <f t="shared" si="49"/>
        <v>0.16740440547213911</v>
      </c>
      <c r="L225">
        <f t="shared" si="50"/>
        <v>-15.524662342976466</v>
      </c>
      <c r="M225">
        <f t="shared" si="51"/>
        <v>4.8805853107010577</v>
      </c>
      <c r="N225">
        <f t="shared" si="52"/>
        <v>279.6369398567162</v>
      </c>
      <c r="O225">
        <f t="shared" si="53"/>
        <v>-360</v>
      </c>
      <c r="P225">
        <f t="shared" si="47"/>
        <v>-80.363060143283803</v>
      </c>
      <c r="Q225">
        <f t="shared" si="54"/>
        <v>5.4530765996413377E-3</v>
      </c>
      <c r="W225">
        <v>220</v>
      </c>
      <c r="X225">
        <f t="shared" si="48"/>
        <v>4.583333333333333</v>
      </c>
      <c r="Y225">
        <v>0</v>
      </c>
      <c r="Z225">
        <f t="shared" si="55"/>
        <v>8.0443856974022042E-8</v>
      </c>
    </row>
    <row r="226" spans="5:26" x14ac:dyDescent="0.4">
      <c r="E226">
        <v>5941.1334999999999</v>
      </c>
      <c r="F226">
        <f t="shared" si="42"/>
        <v>0.77769255656650893</v>
      </c>
      <c r="G226">
        <f t="shared" si="43"/>
        <v>-0.31279523966346812</v>
      </c>
      <c r="H226">
        <f t="shared" si="44"/>
        <v>-0.42866706186875303</v>
      </c>
      <c r="I226">
        <f t="shared" si="45"/>
        <v>6.0320640637039555E-2</v>
      </c>
      <c r="J226">
        <f t="shared" si="46"/>
        <v>-6.1257492472382914E-2</v>
      </c>
      <c r="K226">
        <f t="shared" si="49"/>
        <v>0.16200927732780793</v>
      </c>
      <c r="L226">
        <f t="shared" si="50"/>
        <v>-15.80920230459056</v>
      </c>
      <c r="M226">
        <f t="shared" si="51"/>
        <v>4.875115471294591</v>
      </c>
      <c r="N226">
        <f t="shared" si="52"/>
        <v>279.32354114411129</v>
      </c>
      <c r="O226">
        <f t="shared" si="53"/>
        <v>-360</v>
      </c>
      <c r="P226">
        <f t="shared" si="47"/>
        <v>-80.676458855888711</v>
      </c>
      <c r="Q226">
        <f t="shared" si="54"/>
        <v>5.1437108931919641E-3</v>
      </c>
      <c r="W226">
        <v>221</v>
      </c>
      <c r="X226">
        <f t="shared" si="48"/>
        <v>4.604166666666667</v>
      </c>
      <c r="Y226">
        <v>0</v>
      </c>
      <c r="Z226">
        <f t="shared" si="55"/>
        <v>7.163232526374588E-8</v>
      </c>
    </row>
    <row r="227" spans="5:26" x14ac:dyDescent="0.4">
      <c r="E227">
        <v>6115.3420999999998</v>
      </c>
      <c r="F227">
        <f t="shared" si="42"/>
        <v>0.80049640898118246</v>
      </c>
      <c r="G227">
        <f t="shared" si="43"/>
        <v>-0.32268524370498408</v>
      </c>
      <c r="H227">
        <f t="shared" si="44"/>
        <v>-0.45886584771369887</v>
      </c>
      <c r="I227">
        <f t="shared" si="45"/>
        <v>6.3114467573316513E-2</v>
      </c>
      <c r="J227">
        <f t="shared" si="46"/>
        <v>-6.1236838342846801E-2</v>
      </c>
      <c r="K227">
        <f t="shared" si="49"/>
        <v>0.15676452009833047</v>
      </c>
      <c r="L227">
        <f t="shared" si="50"/>
        <v>-16.095044454087773</v>
      </c>
      <c r="M227">
        <f t="shared" si="51"/>
        <v>4.8698027911501054</v>
      </c>
      <c r="N227">
        <f t="shared" si="52"/>
        <v>279.01914699392933</v>
      </c>
      <c r="O227">
        <f t="shared" si="53"/>
        <v>-360</v>
      </c>
      <c r="P227">
        <f t="shared" si="47"/>
        <v>-80.980853006070674</v>
      </c>
      <c r="Q227">
        <f t="shared" si="54"/>
        <v>4.8536025549887262E-3</v>
      </c>
      <c r="W227">
        <v>222</v>
      </c>
      <c r="X227">
        <f t="shared" si="48"/>
        <v>4.625</v>
      </c>
      <c r="Y227">
        <v>0</v>
      </c>
      <c r="Z227">
        <f t="shared" si="55"/>
        <v>6.2749906592302617E-8</v>
      </c>
    </row>
    <row r="228" spans="5:26" x14ac:dyDescent="0.4">
      <c r="E228">
        <v>6294.6589000000004</v>
      </c>
      <c r="F228">
        <f t="shared" si="42"/>
        <v>0.82396892321223369</v>
      </c>
      <c r="G228">
        <f t="shared" si="43"/>
        <v>-0.33210306932666867</v>
      </c>
      <c r="H228">
        <f t="shared" si="44"/>
        <v>-0.49112946704659366</v>
      </c>
      <c r="I228">
        <f t="shared" si="45"/>
        <v>6.5986139047245457E-2</v>
      </c>
      <c r="J228">
        <f t="shared" si="46"/>
        <v>-6.1082570446757661E-2</v>
      </c>
      <c r="K228">
        <f t="shared" si="49"/>
        <v>0.15166442246518308</v>
      </c>
      <c r="L228">
        <f t="shared" si="50"/>
        <v>-16.38232568672769</v>
      </c>
      <c r="M228">
        <f t="shared" si="51"/>
        <v>4.8646409382412612</v>
      </c>
      <c r="N228">
        <f t="shared" si="52"/>
        <v>278.72339460778522</v>
      </c>
      <c r="O228">
        <f t="shared" si="53"/>
        <v>-360</v>
      </c>
      <c r="P228">
        <f t="shared" si="47"/>
        <v>-81.276605392214776</v>
      </c>
      <c r="Q228">
        <f t="shared" si="54"/>
        <v>4.5814692541682432E-3</v>
      </c>
      <c r="W228">
        <v>223</v>
      </c>
      <c r="X228">
        <f t="shared" si="48"/>
        <v>4.645833333333333</v>
      </c>
      <c r="Y228">
        <v>0</v>
      </c>
      <c r="Z228">
        <f t="shared" si="55"/>
        <v>5.3947956293269515E-8</v>
      </c>
    </row>
    <row r="229" spans="5:26" x14ac:dyDescent="0.4">
      <c r="E229">
        <v>6479.2336999999998</v>
      </c>
      <c r="F229">
        <f t="shared" si="42"/>
        <v>0.84812970803380894</v>
      </c>
      <c r="G229">
        <f t="shared" si="43"/>
        <v>-0.34091310254369933</v>
      </c>
      <c r="H229">
        <f t="shared" si="44"/>
        <v>-0.52556620201185045</v>
      </c>
      <c r="I229">
        <f t="shared" si="45"/>
        <v>6.8931085141939963E-2</v>
      </c>
      <c r="J229">
        <f t="shared" si="46"/>
        <v>-6.0783215911892882E-2</v>
      </c>
      <c r="K229">
        <f t="shared" si="49"/>
        <v>0.14670348992498494</v>
      </c>
      <c r="L229">
        <f t="shared" si="50"/>
        <v>-16.671191092304745</v>
      </c>
      <c r="M229">
        <f t="shared" si="51"/>
        <v>4.8596238562839584</v>
      </c>
      <c r="N229">
        <f t="shared" si="52"/>
        <v>278.43593698616053</v>
      </c>
      <c r="O229">
        <f t="shared" si="53"/>
        <v>-360</v>
      </c>
      <c r="P229">
        <f t="shared" si="47"/>
        <v>-81.564063013839473</v>
      </c>
      <c r="Q229">
        <f t="shared" si="54"/>
        <v>4.3261235737594578E-3</v>
      </c>
      <c r="W229">
        <v>224</v>
      </c>
      <c r="X229">
        <f t="shared" si="48"/>
        <v>4.666666666666667</v>
      </c>
      <c r="Y229">
        <v>0</v>
      </c>
      <c r="Z229">
        <f t="shared" si="55"/>
        <v>4.5357991716909498E-8</v>
      </c>
    </row>
    <row r="230" spans="5:26" x14ac:dyDescent="0.4">
      <c r="E230">
        <v>6669.2206999999999</v>
      </c>
      <c r="F230">
        <f t="shared" si="42"/>
        <v>0.87299894817870749</v>
      </c>
      <c r="G230">
        <f t="shared" si="43"/>
        <v>-0.34896241581926524</v>
      </c>
      <c r="H230">
        <f t="shared" si="44"/>
        <v>-0.56228388752734171</v>
      </c>
      <c r="I230">
        <f t="shared" si="45"/>
        <v>7.194362257248732E-2</v>
      </c>
      <c r="J230">
        <f t="shared" si="46"/>
        <v>-6.0326891335902778E-2</v>
      </c>
      <c r="K230">
        <f t="shared" si="49"/>
        <v>0.14187643259991689</v>
      </c>
      <c r="L230">
        <f t="shared" si="50"/>
        <v>-16.961794802881066</v>
      </c>
      <c r="M230">
        <f t="shared" si="51"/>
        <v>4.8547457466460422</v>
      </c>
      <c r="N230">
        <f t="shared" si="52"/>
        <v>278.15644189190584</v>
      </c>
      <c r="O230">
        <f t="shared" si="53"/>
        <v>-360</v>
      </c>
      <c r="P230">
        <f t="shared" si="47"/>
        <v>-81.843558108094157</v>
      </c>
      <c r="Q230">
        <f t="shared" si="54"/>
        <v>4.0864651887685382E-3</v>
      </c>
      <c r="W230">
        <v>225</v>
      </c>
      <c r="X230">
        <f t="shared" si="48"/>
        <v>4.6875</v>
      </c>
      <c r="Y230">
        <v>0</v>
      </c>
      <c r="Z230">
        <f t="shared" si="55"/>
        <v>3.709201053472717E-8</v>
      </c>
    </row>
    <row r="231" spans="5:26" x14ac:dyDescent="0.4">
      <c r="E231">
        <v>6864.7785999999996</v>
      </c>
      <c r="F231">
        <f t="shared" si="42"/>
        <v>0.89859741742835109</v>
      </c>
      <c r="G231">
        <f t="shared" si="43"/>
        <v>-0.35607926836202219</v>
      </c>
      <c r="H231">
        <f t="shared" si="44"/>
        <v>-0.60138858765165393</v>
      </c>
      <c r="I231">
        <f t="shared" si="45"/>
        <v>7.5016833389093818E-2</v>
      </c>
      <c r="J231">
        <f t="shared" si="46"/>
        <v>-5.9701360527646068E-2</v>
      </c>
      <c r="K231">
        <f t="shared" si="49"/>
        <v>0.13717815357683874</v>
      </c>
      <c r="L231">
        <f t="shared" si="50"/>
        <v>-17.254300941168502</v>
      </c>
      <c r="M231">
        <f t="shared" si="51"/>
        <v>4.850001051415525</v>
      </c>
      <c r="N231">
        <f t="shared" si="52"/>
        <v>277.88459088012138</v>
      </c>
      <c r="O231">
        <f t="shared" si="53"/>
        <v>-360</v>
      </c>
      <c r="P231">
        <f t="shared" si="47"/>
        <v>-82.11540911987862</v>
      </c>
      <c r="Q231">
        <f t="shared" si="54"/>
        <v>3.8614737599518452E-3</v>
      </c>
      <c r="W231">
        <v>226</v>
      </c>
      <c r="X231">
        <f t="shared" si="48"/>
        <v>4.708333333333333</v>
      </c>
      <c r="Y231">
        <v>0</v>
      </c>
      <c r="Z231">
        <f t="shared" si="55"/>
        <v>2.9243083567787859E-8</v>
      </c>
    </row>
    <row r="232" spans="5:26" x14ac:dyDescent="0.4">
      <c r="E232">
        <v>7066.0707000000002</v>
      </c>
      <c r="F232">
        <f t="shared" si="42"/>
        <v>0.92494649170275367</v>
      </c>
      <c r="G232">
        <f t="shared" si="43"/>
        <v>-0.36207156718269218</v>
      </c>
      <c r="H232">
        <f t="shared" si="44"/>
        <v>-0.64298301410925685</v>
      </c>
      <c r="I232">
        <f t="shared" si="45"/>
        <v>7.8142437586804697E-2</v>
      </c>
      <c r="J232">
        <f t="shared" si="46"/>
        <v>-5.8894108522734252E-2</v>
      </c>
      <c r="K232">
        <f t="shared" si="49"/>
        <v>0.13260373774345408</v>
      </c>
      <c r="L232">
        <f t="shared" si="50"/>
        <v>-17.548884683258596</v>
      </c>
      <c r="M232">
        <f t="shared" si="51"/>
        <v>4.8453844375237631</v>
      </c>
      <c r="N232">
        <f t="shared" si="52"/>
        <v>277.62007838848194</v>
      </c>
      <c r="O232">
        <f t="shared" si="53"/>
        <v>-360</v>
      </c>
      <c r="P232">
        <f t="shared" si="47"/>
        <v>-82.379921611518057</v>
      </c>
      <c r="Q232">
        <f t="shared" si="54"/>
        <v>3.6502024730262891E-3</v>
      </c>
      <c r="W232">
        <v>227</v>
      </c>
      <c r="X232">
        <f t="shared" si="48"/>
        <v>4.7291666666666661</v>
      </c>
      <c r="Y232">
        <v>0</v>
      </c>
      <c r="Z232">
        <f t="shared" si="55"/>
        <v>2.1886178979510189E-8</v>
      </c>
    </row>
    <row r="233" spans="5:26" x14ac:dyDescent="0.4">
      <c r="E233">
        <v>7273.2651999999998</v>
      </c>
      <c r="F233">
        <f t="shared" si="42"/>
        <v>0.95206818833042905</v>
      </c>
      <c r="G233">
        <f t="shared" si="43"/>
        <v>-0.36672531227015259</v>
      </c>
      <c r="H233">
        <f t="shared" si="44"/>
        <v>-0.68716469788793633</v>
      </c>
      <c r="I233">
        <f t="shared" si="45"/>
        <v>8.1310663613136006E-2</v>
      </c>
      <c r="J233">
        <f t="shared" si="46"/>
        <v>-5.7892433153743789E-2</v>
      </c>
      <c r="K233">
        <f t="shared" si="49"/>
        <v>0.12814843690523184</v>
      </c>
      <c r="L233">
        <f t="shared" si="50"/>
        <v>-17.845733735372754</v>
      </c>
      <c r="M233">
        <f t="shared" si="51"/>
        <v>4.8408907776093404</v>
      </c>
      <c r="N233">
        <f t="shared" si="52"/>
        <v>277.36261064081839</v>
      </c>
      <c r="O233">
        <f t="shared" si="53"/>
        <v>-360</v>
      </c>
      <c r="P233">
        <f t="shared" si="47"/>
        <v>-82.637389359181611</v>
      </c>
      <c r="Q233">
        <f t="shared" si="54"/>
        <v>3.4517720690188146E-3</v>
      </c>
      <c r="W233">
        <v>228</v>
      </c>
      <c r="X233">
        <f t="shared" si="48"/>
        <v>4.75</v>
      </c>
      <c r="Y233">
        <v>0</v>
      </c>
      <c r="Z233">
        <f t="shared" si="55"/>
        <v>1.5079176245749592E-8</v>
      </c>
    </row>
    <row r="234" spans="5:26" x14ac:dyDescent="0.4">
      <c r="E234">
        <v>7486.5352000000003</v>
      </c>
      <c r="F234">
        <f t="shared" si="42"/>
        <v>0.97998516604839137</v>
      </c>
      <c r="G234">
        <f t="shared" si="43"/>
        <v>-0.3698030344025085</v>
      </c>
      <c r="H234">
        <f t="shared" si="44"/>
        <v>-0.73402377707392408</v>
      </c>
      <c r="I234">
        <f t="shared" si="45"/>
        <v>8.4510110234767025E-2</v>
      </c>
      <c r="J234">
        <f t="shared" si="46"/>
        <v>-5.668355854908029E-2</v>
      </c>
      <c r="K234">
        <f t="shared" si="49"/>
        <v>0.12380766261304282</v>
      </c>
      <c r="L234">
        <f t="shared" si="50"/>
        <v>-18.145049508971084</v>
      </c>
      <c r="M234">
        <f t="shared" si="51"/>
        <v>4.8365151391024117</v>
      </c>
      <c r="N234">
        <f t="shared" si="52"/>
        <v>277.11190502169649</v>
      </c>
      <c r="O234">
        <f t="shared" si="53"/>
        <v>-360</v>
      </c>
      <c r="P234">
        <f t="shared" si="47"/>
        <v>-82.888094978303513</v>
      </c>
      <c r="Q234">
        <f t="shared" si="54"/>
        <v>3.2653654876955871E-3</v>
      </c>
      <c r="W234">
        <v>229</v>
      </c>
      <c r="X234">
        <f t="shared" si="48"/>
        <v>4.7708333333333339</v>
      </c>
      <c r="Y234">
        <v>0</v>
      </c>
      <c r="Z234">
        <f t="shared" si="55"/>
        <v>8.8640303624415191E-9</v>
      </c>
    </row>
    <row r="235" spans="5:26" x14ac:dyDescent="0.4">
      <c r="E235">
        <v>7706.0586999999996</v>
      </c>
      <c r="F235">
        <f t="shared" si="42"/>
        <v>1.0087207250021546</v>
      </c>
      <c r="G235">
        <f t="shared" si="43"/>
        <v>-0.37104227399935197</v>
      </c>
      <c r="H235">
        <f t="shared" si="44"/>
        <v>-0.78364041982357602</v>
      </c>
      <c r="I235">
        <f t="shared" si="45"/>
        <v>8.7727606402649316E-2</v>
      </c>
      <c r="J235">
        <f t="shared" si="46"/>
        <v>-5.5254772889475272E-2</v>
      </c>
      <c r="K235">
        <f t="shared" si="49"/>
        <v>0.11957697856106547</v>
      </c>
      <c r="L235">
        <f t="shared" si="50"/>
        <v>-18.447048488267971</v>
      </c>
      <c r="M235">
        <f t="shared" si="51"/>
        <v>4.832252773251799</v>
      </c>
      <c r="N235">
        <f t="shared" si="52"/>
        <v>276.86768944771569</v>
      </c>
      <c r="O235">
        <f t="shared" si="53"/>
        <v>-360</v>
      </c>
      <c r="P235">
        <f t="shared" si="47"/>
        <v>-83.132310552284309</v>
      </c>
      <c r="Q235">
        <f t="shared" si="54"/>
        <v>3.0902231168467233E-3</v>
      </c>
      <c r="W235">
        <v>230</v>
      </c>
      <c r="X235">
        <f t="shared" si="48"/>
        <v>4.7916666666666661</v>
      </c>
      <c r="Y235">
        <v>0</v>
      </c>
      <c r="Z235">
        <f t="shared" si="55"/>
        <v>3.2680491827395173E-9</v>
      </c>
    </row>
    <row r="236" spans="5:26" x14ac:dyDescent="0.4">
      <c r="E236">
        <v>7932.0192999999999</v>
      </c>
      <c r="F236">
        <f t="shared" si="42"/>
        <v>1.0382988983755188</v>
      </c>
      <c r="G236">
        <f t="shared" si="43"/>
        <v>-0.37015413609305337</v>
      </c>
      <c r="H236">
        <f t="shared" si="44"/>
        <v>-0.83608201008589766</v>
      </c>
      <c r="I236">
        <f t="shared" si="45"/>
        <v>9.0948081304973713E-2</v>
      </c>
      <c r="J236">
        <f t="shared" si="46"/>
        <v>-5.3593587793904052E-2</v>
      </c>
      <c r="K236">
        <f t="shared" si="49"/>
        <v>0.11545208024111016</v>
      </c>
      <c r="L236">
        <f t="shared" si="50"/>
        <v>-18.751964749246021</v>
      </c>
      <c r="M236">
        <f t="shared" si="51"/>
        <v>4.8280990916605271</v>
      </c>
      <c r="N236">
        <f t="shared" si="52"/>
        <v>276.62970102309458</v>
      </c>
      <c r="O236">
        <f t="shared" si="53"/>
        <v>-360</v>
      </c>
      <c r="P236">
        <f t="shared" si="47"/>
        <v>-83.370298976905417</v>
      </c>
      <c r="Q236">
        <f t="shared" si="54"/>
        <v>2.9256381744465791E-3</v>
      </c>
      <c r="W236">
        <v>231</v>
      </c>
      <c r="X236">
        <f t="shared" si="48"/>
        <v>4.8125</v>
      </c>
      <c r="Y236">
        <v>0</v>
      </c>
      <c r="Z236">
        <f t="shared" si="55"/>
        <v>-1.6947504946711266E-9</v>
      </c>
    </row>
    <row r="237" spans="5:26" x14ac:dyDescent="0.4">
      <c r="E237">
        <v>8164.6054999999997</v>
      </c>
      <c r="F237">
        <f t="shared" si="42"/>
        <v>1.0687443607607841</v>
      </c>
      <c r="G237">
        <f t="shared" si="43"/>
        <v>-0.36682196050389626</v>
      </c>
      <c r="H237">
        <f t="shared" si="44"/>
        <v>-0.89139958130688968</v>
      </c>
      <c r="I237">
        <f t="shared" si="45"/>
        <v>9.4154416722874251E-2</v>
      </c>
      <c r="J237">
        <f t="shared" si="46"/>
        <v>-5.1687936177320822E-2</v>
      </c>
      <c r="K237">
        <f t="shared" si="49"/>
        <v>0.11142880186652046</v>
      </c>
      <c r="L237">
        <f t="shared" si="50"/>
        <v>-19.060050783788775</v>
      </c>
      <c r="M237">
        <f t="shared" si="51"/>
        <v>4.8240496706000551</v>
      </c>
      <c r="N237">
        <f t="shared" si="52"/>
        <v>276.39768628685817</v>
      </c>
      <c r="O237">
        <f t="shared" si="53"/>
        <v>-360</v>
      </c>
      <c r="P237">
        <f t="shared" si="47"/>
        <v>-83.602313713141825</v>
      </c>
      <c r="Q237">
        <f t="shared" si="54"/>
        <v>2.7709527841052826E-3</v>
      </c>
      <c r="W237">
        <v>232</v>
      </c>
      <c r="X237">
        <f t="shared" si="48"/>
        <v>4.8333333333333339</v>
      </c>
      <c r="Y237">
        <v>0</v>
      </c>
      <c r="Z237">
        <f t="shared" si="55"/>
        <v>-6.0222395169468243E-9</v>
      </c>
    </row>
    <row r="238" spans="5:26" x14ac:dyDescent="0.4">
      <c r="E238">
        <v>8404.0116999999991</v>
      </c>
      <c r="F238">
        <f t="shared" si="42"/>
        <v>1.1000825590584444</v>
      </c>
      <c r="G238">
        <f t="shared" si="43"/>
        <v>-0.36070017243281849</v>
      </c>
      <c r="H238">
        <f t="shared" si="44"/>
        <v>-0.94962416738653643</v>
      </c>
      <c r="I238">
        <f t="shared" si="45"/>
        <v>9.7327330117038091E-2</v>
      </c>
      <c r="J238">
        <f t="shared" si="46"/>
        <v>-4.9526390449549103E-2</v>
      </c>
      <c r="K238">
        <f t="shared" si="49"/>
        <v>0.10750309177841041</v>
      </c>
      <c r="L238">
        <f t="shared" si="50"/>
        <v>-19.371580906038371</v>
      </c>
      <c r="M238">
        <f t="shared" si="51"/>
        <v>4.8201002238510284</v>
      </c>
      <c r="N238">
        <f t="shared" si="52"/>
        <v>276.17139965672726</v>
      </c>
      <c r="O238">
        <f t="shared" si="53"/>
        <v>-360</v>
      </c>
      <c r="P238">
        <f t="shared" si="47"/>
        <v>-83.82860034327274</v>
      </c>
      <c r="Q238">
        <f t="shared" si="54"/>
        <v>2.6255542779839254E-3</v>
      </c>
      <c r="W238">
        <v>233</v>
      </c>
      <c r="X238">
        <f t="shared" si="48"/>
        <v>4.8541666666666661</v>
      </c>
      <c r="Y238">
        <v>0</v>
      </c>
      <c r="Z238">
        <f t="shared" si="55"/>
        <v>-9.7227539878597363E-9</v>
      </c>
    </row>
    <row r="239" spans="5:26" x14ac:dyDescent="0.4">
      <c r="E239">
        <v>8650.4379000000008</v>
      </c>
      <c r="F239">
        <f t="shared" si="42"/>
        <v>1.1323396732072799</v>
      </c>
      <c r="G239">
        <f t="shared" si="43"/>
        <v>-0.3514133811743263</v>
      </c>
      <c r="H239">
        <f t="shared" si="44"/>
        <v>-1.0107623471315264</v>
      </c>
      <c r="I239">
        <f t="shared" si="45"/>
        <v>0.10044524930817603</v>
      </c>
      <c r="J239">
        <f t="shared" si="46"/>
        <v>-4.7098424813595871E-2</v>
      </c>
      <c r="K239">
        <f t="shared" si="49"/>
        <v>0.10367101244735381</v>
      </c>
      <c r="L239">
        <f t="shared" si="50"/>
        <v>-19.686853202792783</v>
      </c>
      <c r="M239">
        <f t="shared" si="51"/>
        <v>4.8162466005591789</v>
      </c>
      <c r="N239">
        <f t="shared" si="52"/>
        <v>275.95060330627098</v>
      </c>
      <c r="O239">
        <f t="shared" si="53"/>
        <v>-360</v>
      </c>
      <c r="P239">
        <f t="shared" si="47"/>
        <v>-84.049396693729022</v>
      </c>
      <c r="Q239">
        <f t="shared" si="54"/>
        <v>2.4888717015962266E-3</v>
      </c>
      <c r="W239">
        <v>234</v>
      </c>
      <c r="X239">
        <f t="shared" si="48"/>
        <v>4.875</v>
      </c>
      <c r="Y239">
        <v>0</v>
      </c>
      <c r="Z239">
        <f t="shared" si="55"/>
        <v>-1.2813679070100776E-8</v>
      </c>
    </row>
    <row r="240" spans="5:26" x14ac:dyDescent="0.4">
      <c r="E240">
        <v>8904.09</v>
      </c>
      <c r="F240">
        <f t="shared" si="42"/>
        <v>1.1655426554542643</v>
      </c>
      <c r="G240">
        <f t="shared" si="43"/>
        <v>-0.33855580711294664</v>
      </c>
      <c r="H240">
        <f t="shared" si="44"/>
        <v>-1.0747913870050927</v>
      </c>
      <c r="I240">
        <f t="shared" si="45"/>
        <v>0.10348421110728484</v>
      </c>
      <c r="J240">
        <f t="shared" si="46"/>
        <v>-4.4394710915582059E-2</v>
      </c>
      <c r="K240">
        <f t="shared" si="49"/>
        <v>9.9928729743948508E-2</v>
      </c>
      <c r="L240">
        <f t="shared" si="50"/>
        <v>-20.006192662810939</v>
      </c>
      <c r="M240">
        <f t="shared" si="51"/>
        <v>4.8124847725015814</v>
      </c>
      <c r="N240">
        <f t="shared" si="52"/>
        <v>275.73506643531675</v>
      </c>
      <c r="O240">
        <f t="shared" si="53"/>
        <v>-360</v>
      </c>
      <c r="P240">
        <f t="shared" si="47"/>
        <v>-84.264933564683247</v>
      </c>
      <c r="Q240">
        <f t="shared" si="54"/>
        <v>2.360372850957681E-3</v>
      </c>
      <c r="W240">
        <v>235</v>
      </c>
      <c r="X240">
        <f t="shared" si="48"/>
        <v>4.8958333333333339</v>
      </c>
      <c r="Y240">
        <v>0</v>
      </c>
      <c r="Z240">
        <f t="shared" si="55"/>
        <v>-1.5320060967462265E-8</v>
      </c>
    </row>
    <row r="241" spans="5:26" x14ac:dyDescent="0.4">
      <c r="E241">
        <v>9165.1797000000006</v>
      </c>
      <c r="F241">
        <f t="shared" si="42"/>
        <v>1.1997192172645961</v>
      </c>
      <c r="G241">
        <f t="shared" si="43"/>
        <v>-0.32169115391287573</v>
      </c>
      <c r="H241">
        <f t="shared" si="44"/>
        <v>-1.1416537166962553</v>
      </c>
      <c r="I241">
        <f t="shared" si="45"/>
        <v>0.10641777648798004</v>
      </c>
      <c r="J241">
        <f t="shared" si="46"/>
        <v>-4.1407457736772152E-2</v>
      </c>
      <c r="K241">
        <f t="shared" si="49"/>
        <v>9.6272508589699324E-2</v>
      </c>
      <c r="L241">
        <f t="shared" si="50"/>
        <v>-20.329954230992936</v>
      </c>
      <c r="M241">
        <f t="shared" si="51"/>
        <v>4.8088108279639794</v>
      </c>
      <c r="N241">
        <f t="shared" si="52"/>
        <v>275.524564919147</v>
      </c>
      <c r="O241">
        <f t="shared" si="53"/>
        <v>-360</v>
      </c>
      <c r="P241">
        <f t="shared" si="47"/>
        <v>-84.475435080853003</v>
      </c>
      <c r="Q241">
        <f t="shared" si="54"/>
        <v>2.2395614756341529E-3</v>
      </c>
      <c r="W241">
        <v>236</v>
      </c>
      <c r="X241">
        <f t="shared" si="48"/>
        <v>4.9166666666666661</v>
      </c>
      <c r="Y241">
        <v>0</v>
      </c>
      <c r="Z241">
        <f t="shared" si="55"/>
        <v>-1.7273265928402751E-8</v>
      </c>
    </row>
    <row r="242" spans="5:26" x14ac:dyDescent="0.4">
      <c r="E242">
        <v>9433.9251999999997</v>
      </c>
      <c r="F242">
        <f t="shared" si="42"/>
        <v>1.2348979209514841</v>
      </c>
      <c r="G242">
        <f t="shared" si="43"/>
        <v>-0.30035297405074601</v>
      </c>
      <c r="H242">
        <f t="shared" si="44"/>
        <v>-1.2112510212404435</v>
      </c>
      <c r="I242">
        <f t="shared" si="45"/>
        <v>0.10921698356207324</v>
      </c>
      <c r="J242">
        <f t="shared" si="46"/>
        <v>-3.8130784842187758E-2</v>
      </c>
      <c r="K242">
        <f t="shared" si="49"/>
        <v>9.2698697317198431E-2</v>
      </c>
      <c r="L242">
        <f t="shared" si="50"/>
        <v>-20.658527377935854</v>
      </c>
      <c r="M242">
        <f t="shared" si="51"/>
        <v>4.8052209544453284</v>
      </c>
      <c r="N242">
        <f t="shared" si="52"/>
        <v>275.31888031754255</v>
      </c>
      <c r="O242">
        <f t="shared" si="53"/>
        <v>-360</v>
      </c>
      <c r="P242">
        <f t="shared" si="47"/>
        <v>-84.681119682457449</v>
      </c>
      <c r="Q242">
        <f t="shared" si="54"/>
        <v>2.125974632386059E-3</v>
      </c>
      <c r="W242">
        <v>237</v>
      </c>
      <c r="X242">
        <f t="shared" si="48"/>
        <v>4.9375</v>
      </c>
      <c r="Y242">
        <v>0</v>
      </c>
      <c r="Z242">
        <f t="shared" si="55"/>
        <v>-1.870970204859756E-8</v>
      </c>
    </row>
    <row r="243" spans="5:26" x14ac:dyDescent="0.4">
      <c r="E243">
        <v>9710.5509999999995</v>
      </c>
      <c r="F243">
        <f t="shared" si="42"/>
        <v>1.271108153496209</v>
      </c>
      <c r="G243">
        <f t="shared" si="43"/>
        <v>-0.27404574709644391</v>
      </c>
      <c r="H243">
        <f t="shared" si="44"/>
        <v>-1.2834375099855948</v>
      </c>
      <c r="I243">
        <f t="shared" si="45"/>
        <v>0.11185032641462539</v>
      </c>
      <c r="J243">
        <f t="shared" si="46"/>
        <v>-3.456114882684435E-2</v>
      </c>
      <c r="K243">
        <f t="shared" si="49"/>
        <v>8.9203725446447626E-2</v>
      </c>
      <c r="L243">
        <f t="shared" si="50"/>
        <v>-20.992340153049504</v>
      </c>
      <c r="M243">
        <f t="shared" si="51"/>
        <v>4.8017114350046173</v>
      </c>
      <c r="N243">
        <f t="shared" si="52"/>
        <v>275.11779966547067</v>
      </c>
      <c r="O243">
        <f t="shared" si="53"/>
        <v>-360</v>
      </c>
      <c r="P243">
        <f t="shared" si="47"/>
        <v>-84.88220033452933</v>
      </c>
      <c r="Q243">
        <f t="shared" si="54"/>
        <v>2.0191803037400502E-3</v>
      </c>
      <c r="W243">
        <v>238</v>
      </c>
      <c r="X243">
        <f t="shared" si="48"/>
        <v>4.9583333333333339</v>
      </c>
      <c r="Y243">
        <v>0</v>
      </c>
      <c r="Z243">
        <f t="shared" si="55"/>
        <v>-1.9669616708177675E-8</v>
      </c>
    </row>
    <row r="244" spans="5:26" x14ac:dyDescent="0.4">
      <c r="E244">
        <v>9995.2882000000009</v>
      </c>
      <c r="F244">
        <f t="shared" si="42"/>
        <v>1.3083801658180312</v>
      </c>
      <c r="G244">
        <f t="shared" si="43"/>
        <v>-0.24224674699881743</v>
      </c>
      <c r="H244">
        <f t="shared" si="44"/>
        <v>-1.3580127217263898</v>
      </c>
      <c r="I244">
        <f t="shared" si="45"/>
        <v>0.11428378604070982</v>
      </c>
      <c r="J244">
        <f t="shared" si="46"/>
        <v>-3.0697808599838047E-2</v>
      </c>
      <c r="K244">
        <f t="shared" si="49"/>
        <v>8.5784094152384444E-2</v>
      </c>
      <c r="L244">
        <f t="shared" si="50"/>
        <v>-21.331864607180758</v>
      </c>
      <c r="M244">
        <f t="shared" si="51"/>
        <v>4.7982786374008173</v>
      </c>
      <c r="N244">
        <f t="shared" si="52"/>
        <v>274.9211148508503</v>
      </c>
      <c r="O244">
        <f t="shared" si="53"/>
        <v>-360</v>
      </c>
      <c r="P244">
        <f t="shared" si="47"/>
        <v>-85.078885149149698</v>
      </c>
      <c r="Q244">
        <f t="shared" si="54"/>
        <v>1.9187753032578797E-3</v>
      </c>
      <c r="W244">
        <v>239</v>
      </c>
      <c r="X244">
        <f t="shared" si="48"/>
        <v>4.9791666666666661</v>
      </c>
      <c r="Y244">
        <v>0</v>
      </c>
      <c r="Z244">
        <f t="shared" si="55"/>
        <v>-2.0195979691760887E-8</v>
      </c>
    </row>
    <row r="245" spans="5:26" x14ac:dyDescent="0.4">
      <c r="E245">
        <v>10288.3745</v>
      </c>
      <c r="F245">
        <f t="shared" si="42"/>
        <v>1.3467450727741901</v>
      </c>
      <c r="G245">
        <f t="shared" si="43"/>
        <v>-0.20440891885247803</v>
      </c>
      <c r="H245">
        <f t="shared" si="44"/>
        <v>-1.4347136877110227</v>
      </c>
      <c r="I245">
        <f t="shared" si="45"/>
        <v>0.11648091537185921</v>
      </c>
      <c r="J245">
        <f t="shared" si="46"/>
        <v>-2.6543338050677278E-2</v>
      </c>
      <c r="K245">
        <f t="shared" si="49"/>
        <v>8.2436370566380701E-2</v>
      </c>
      <c r="L245">
        <f t="shared" si="50"/>
        <v>-21.677622743895185</v>
      </c>
      <c r="M245">
        <f t="shared" si="51"/>
        <v>4.7949190072095131</v>
      </c>
      <c r="N245">
        <f t="shared" si="52"/>
        <v>274.72862222016386</v>
      </c>
      <c r="O245">
        <f t="shared" si="53"/>
        <v>-360</v>
      </c>
      <c r="P245">
        <f t="shared" si="47"/>
        <v>-85.271377779836143</v>
      </c>
      <c r="Q245">
        <f t="shared" si="54"/>
        <v>1.8243833024839213E-3</v>
      </c>
      <c r="W245">
        <v>240</v>
      </c>
      <c r="X245">
        <f t="shared" si="48"/>
        <v>5</v>
      </c>
      <c r="Y245">
        <v>0</v>
      </c>
      <c r="Z245">
        <f t="shared" si="55"/>
        <v>-2.0333459431951084E-8</v>
      </c>
    </row>
    <row r="246" spans="5:26" x14ac:dyDescent="0.4">
      <c r="E246">
        <v>10590.0548</v>
      </c>
      <c r="F246">
        <f t="shared" si="42"/>
        <v>1.3862349316997218</v>
      </c>
      <c r="G246">
        <f t="shared" si="43"/>
        <v>-0.1599648453313367</v>
      </c>
      <c r="H246">
        <f t="shared" si="44"/>
        <v>-1.5132067367321351</v>
      </c>
      <c r="I246">
        <f t="shared" si="45"/>
        <v>0.11840299790380313</v>
      </c>
      <c r="J246">
        <f t="shared" si="46"/>
        <v>-2.2104171726736396E-2</v>
      </c>
      <c r="K246">
        <f t="shared" si="49"/>
        <v>7.9157175074029362E-2</v>
      </c>
      <c r="L246">
        <f t="shared" si="50"/>
        <v>-22.030194261938448</v>
      </c>
      <c r="M246">
        <f t="shared" si="51"/>
        <v>4.7916290540238382</v>
      </c>
      <c r="N246">
        <f t="shared" si="52"/>
        <v>274.54012178782904</v>
      </c>
      <c r="O246">
        <f t="shared" si="53"/>
        <v>-360</v>
      </c>
      <c r="P246">
        <f t="shared" si="47"/>
        <v>-85.459878212170963</v>
      </c>
      <c r="Q246">
        <f t="shared" si="54"/>
        <v>1.7356529811232827E-3</v>
      </c>
      <c r="W246">
        <v>241</v>
      </c>
      <c r="X246">
        <f t="shared" si="48"/>
        <v>5.0208333333333339</v>
      </c>
      <c r="Y246">
        <v>0</v>
      </c>
      <c r="Z246">
        <f t="shared" si="55"/>
        <v>-2.0127497409527806E-8</v>
      </c>
    </row>
    <row r="247" spans="5:26" x14ac:dyDescent="0.4">
      <c r="E247">
        <v>10900.581200000001</v>
      </c>
      <c r="F247">
        <f t="shared" si="42"/>
        <v>1.4268827424074588</v>
      </c>
      <c r="G247">
        <f t="shared" si="43"/>
        <v>-0.10833213765073091</v>
      </c>
      <c r="H247">
        <f t="shared" si="44"/>
        <v>-1.5930787060341625</v>
      </c>
      <c r="I247">
        <f t="shared" si="45"/>
        <v>0.12000928288601416</v>
      </c>
      <c r="J247">
        <f t="shared" si="46"/>
        <v>-1.7391195878092819E-2</v>
      </c>
      <c r="K247">
        <f t="shared" si="49"/>
        <v>7.5943175894703119E-2</v>
      </c>
      <c r="L247">
        <f t="shared" si="50"/>
        <v>-22.39022489801869</v>
      </c>
      <c r="M247">
        <f t="shared" si="51"/>
        <v>4.7884053450682167</v>
      </c>
      <c r="N247">
        <f t="shared" si="52"/>
        <v>274.35541687029342</v>
      </c>
      <c r="O247">
        <f t="shared" si="53"/>
        <v>-360</v>
      </c>
      <c r="P247">
        <f t="shared" si="47"/>
        <v>-85.644583129706575</v>
      </c>
      <c r="Q247">
        <f t="shared" si="54"/>
        <v>1.6522563472113761E-3</v>
      </c>
      <c r="W247">
        <v>242</v>
      </c>
      <c r="X247">
        <f t="shared" si="48"/>
        <v>5.0416666666666661</v>
      </c>
      <c r="Y247">
        <v>0</v>
      </c>
      <c r="Z247">
        <f t="shared" si="55"/>
        <v>-1.9623483550235185E-8</v>
      </c>
    </row>
    <row r="248" spans="5:26" x14ac:dyDescent="0.4">
      <c r="E248">
        <v>11220.2129</v>
      </c>
      <c r="F248">
        <f t="shared" si="42"/>
        <v>1.4687224340980596</v>
      </c>
      <c r="G248">
        <f t="shared" si="43"/>
        <v>-4.892044918084415E-2</v>
      </c>
      <c r="H248">
        <f t="shared" si="44"/>
        <v>-1.6738278093021071</v>
      </c>
      <c r="I248">
        <f t="shared" si="45"/>
        <v>0.12125731806460524</v>
      </c>
      <c r="J248">
        <f t="shared" si="46"/>
        <v>-1.2420372749276333E-2</v>
      </c>
      <c r="K248">
        <f t="shared" si="49"/>
        <v>7.2791083784358002E-2</v>
      </c>
      <c r="L248">
        <f t="shared" si="50"/>
        <v>-22.758436287475746</v>
      </c>
      <c r="M248">
        <f t="shared" si="51"/>
        <v>4.7852444990234053</v>
      </c>
      <c r="N248">
        <f t="shared" si="52"/>
        <v>274.17431373223513</v>
      </c>
      <c r="O248">
        <f t="shared" si="53"/>
        <v>-360</v>
      </c>
      <c r="P248">
        <f t="shared" si="47"/>
        <v>-85.825686267764866</v>
      </c>
      <c r="Q248">
        <f t="shared" si="54"/>
        <v>1.5738872971114569E-3</v>
      </c>
      <c r="W248">
        <v>243</v>
      </c>
      <c r="X248">
        <f t="shared" si="48"/>
        <v>5.0625</v>
      </c>
      <c r="Y248">
        <v>0</v>
      </c>
      <c r="Z248">
        <f t="shared" si="55"/>
        <v>-1.8866033487897243E-8</v>
      </c>
    </row>
    <row r="249" spans="5:26" x14ac:dyDescent="0.4">
      <c r="E249">
        <v>11549.2171</v>
      </c>
      <c r="F249">
        <f t="shared" si="42"/>
        <v>1.511788983169734</v>
      </c>
      <c r="G249">
        <f t="shared" si="43"/>
        <v>1.8859877616724474E-2</v>
      </c>
      <c r="H249">
        <f t="shared" si="44"/>
        <v>-1.7548546020376667</v>
      </c>
      <c r="I249">
        <f t="shared" si="45"/>
        <v>0.12210339880767937</v>
      </c>
      <c r="J249">
        <f t="shared" si="46"/>
        <v>-7.2133711539373539E-3</v>
      </c>
      <c r="K249">
        <f t="shared" si="49"/>
        <v>6.9697636488472353E-2</v>
      </c>
      <c r="L249">
        <f t="shared" si="50"/>
        <v>-23.135638979623248</v>
      </c>
      <c r="M249">
        <f t="shared" si="51"/>
        <v>-1.5010421375237637</v>
      </c>
      <c r="N249">
        <f t="shared" si="52"/>
        <v>-86.003379351407361</v>
      </c>
      <c r="O249">
        <f t="shared" si="53"/>
        <v>0</v>
      </c>
      <c r="P249">
        <f t="shared" si="47"/>
        <v>-86.003379351407361</v>
      </c>
      <c r="Q249">
        <f t="shared" si="54"/>
        <v>1.5002601760309812E-3</v>
      </c>
      <c r="W249">
        <v>244</v>
      </c>
      <c r="X249">
        <f t="shared" si="48"/>
        <v>5.083333333333333</v>
      </c>
      <c r="Y249">
        <v>0</v>
      </c>
      <c r="Z249">
        <f t="shared" si="55"/>
        <v>-1.7898366820840224E-8</v>
      </c>
    </row>
    <row r="250" spans="5:26" x14ac:dyDescent="0.4">
      <c r="E250">
        <v>11887.868399999999</v>
      </c>
      <c r="F250">
        <f t="shared" si="42"/>
        <v>1.5561183346784271</v>
      </c>
      <c r="G250">
        <f t="shared" si="43"/>
        <v>9.5586841321057436E-2</v>
      </c>
      <c r="H250">
        <f t="shared" si="44"/>
        <v>-1.8354526244572045</v>
      </c>
      <c r="I250">
        <f t="shared" si="45"/>
        <v>0.12250313908603502</v>
      </c>
      <c r="J250">
        <f t="shared" si="46"/>
        <v>-1.7982292505085212E-3</v>
      </c>
      <c r="K250">
        <f t="shared" si="49"/>
        <v>6.6659597856818367E-2</v>
      </c>
      <c r="L250">
        <f t="shared" si="50"/>
        <v>-23.52274621347723</v>
      </c>
      <c r="M250">
        <f t="shared" si="51"/>
        <v>-1.5040872629538653</v>
      </c>
      <c r="N250">
        <f t="shared" si="52"/>
        <v>-86.177852186640138</v>
      </c>
      <c r="O250">
        <f t="shared" si="53"/>
        <v>0</v>
      </c>
      <c r="P250">
        <f t="shared" si="47"/>
        <v>-86.177852186640138</v>
      </c>
      <c r="Q250">
        <f t="shared" si="54"/>
        <v>1.4311085312103985E-3</v>
      </c>
      <c r="W250">
        <v>245</v>
      </c>
      <c r="X250">
        <f t="shared" si="48"/>
        <v>5.104166666666667</v>
      </c>
      <c r="Y250">
        <v>0</v>
      </c>
      <c r="Z250">
        <f t="shared" si="55"/>
        <v>-1.6761783973416852E-8</v>
      </c>
    </row>
    <row r="251" spans="5:26" x14ac:dyDescent="0.4">
      <c r="E251">
        <v>12236.4498</v>
      </c>
      <c r="F251">
        <f t="shared" si="42"/>
        <v>1.6017475332375122</v>
      </c>
      <c r="G251">
        <f t="shared" si="43"/>
        <v>0.18181383081045288</v>
      </c>
      <c r="H251">
        <f t="shared" si="44"/>
        <v>-1.9147997779668433</v>
      </c>
      <c r="I251">
        <f t="shared" si="45"/>
        <v>0.12241219235548884</v>
      </c>
      <c r="J251">
        <f t="shared" si="46"/>
        <v>3.7900153633980238E-3</v>
      </c>
      <c r="K251">
        <f t="shared" si="49"/>
        <v>6.3673741045951554E-2</v>
      </c>
      <c r="L251">
        <f t="shared" si="50"/>
        <v>-23.920792662568108</v>
      </c>
      <c r="M251">
        <f t="shared" si="51"/>
        <v>-1.5070794811713872</v>
      </c>
      <c r="N251">
        <f t="shared" si="52"/>
        <v>-86.349293661886307</v>
      </c>
      <c r="O251">
        <f t="shared" si="53"/>
        <v>0</v>
      </c>
      <c r="P251">
        <f t="shared" si="47"/>
        <v>-86.349293661886307</v>
      </c>
      <c r="Q251">
        <f t="shared" si="54"/>
        <v>1.3661839677281881E-3</v>
      </c>
      <c r="W251">
        <v>246</v>
      </c>
      <c r="X251">
        <f t="shared" si="48"/>
        <v>5.125</v>
      </c>
      <c r="Y251">
        <v>0</v>
      </c>
      <c r="Z251">
        <f t="shared" si="55"/>
        <v>-1.5495237983255873E-8</v>
      </c>
    </row>
    <row r="252" spans="5:26" x14ac:dyDescent="0.4">
      <c r="E252">
        <v>12595.252500000001</v>
      </c>
      <c r="F252">
        <f t="shared" si="42"/>
        <v>1.6487146968378532</v>
      </c>
      <c r="G252">
        <f t="shared" si="43"/>
        <v>0.27805391040441019</v>
      </c>
      <c r="H252">
        <f t="shared" si="44"/>
        <v>-1.991950086494723</v>
      </c>
      <c r="I252">
        <f t="shared" si="45"/>
        <v>0.12178712946696749</v>
      </c>
      <c r="J252">
        <f t="shared" si="46"/>
        <v>9.508705727726708E-3</v>
      </c>
      <c r="K252">
        <f t="shared" si="49"/>
        <v>6.0736842655953846E-2</v>
      </c>
      <c r="L252">
        <f t="shared" si="50"/>
        <v>-24.330955763908833</v>
      </c>
      <c r="M252">
        <f t="shared" si="51"/>
        <v>-1.5100220793408132</v>
      </c>
      <c r="N252">
        <f t="shared" si="52"/>
        <v>-86.517892117797331</v>
      </c>
      <c r="O252">
        <f t="shared" si="53"/>
        <v>0</v>
      </c>
      <c r="P252">
        <f t="shared" si="47"/>
        <v>-86.517892117797331</v>
      </c>
      <c r="Q252">
        <f t="shared" si="54"/>
        <v>1.3052550724877159E-3</v>
      </c>
      <c r="W252">
        <v>247</v>
      </c>
      <c r="X252">
        <f t="shared" si="48"/>
        <v>5.145833333333333</v>
      </c>
      <c r="Y252">
        <v>0</v>
      </c>
      <c r="Z252">
        <f t="shared" si="55"/>
        <v>-1.4134996460993679E-8</v>
      </c>
    </row>
    <row r="253" spans="5:26" x14ac:dyDescent="0.4">
      <c r="E253">
        <v>12964.5761</v>
      </c>
      <c r="F253">
        <f t="shared" si="42"/>
        <v>1.6970590430277421</v>
      </c>
      <c r="G253">
        <f t="shared" si="43"/>
        <v>0.38476143075959701</v>
      </c>
      <c r="H253">
        <f t="shared" si="44"/>
        <v>-2.0658266798814253</v>
      </c>
      <c r="I253">
        <f t="shared" si="45"/>
        <v>0.12058649451254772</v>
      </c>
      <c r="J253">
        <f t="shared" si="46"/>
        <v>1.530700775703437E-2</v>
      </c>
      <c r="K253">
        <f t="shared" si="49"/>
        <v>5.7845672110306501E-2</v>
      </c>
      <c r="L253">
        <f t="shared" si="50"/>
        <v>-24.754582569654641</v>
      </c>
      <c r="M253">
        <f t="shared" si="51"/>
        <v>-1.5129183462350659</v>
      </c>
      <c r="N253">
        <f t="shared" si="52"/>
        <v>-86.683835987181482</v>
      </c>
      <c r="O253">
        <f t="shared" si="53"/>
        <v>0</v>
      </c>
      <c r="P253">
        <f t="shared" si="47"/>
        <v>-86.683835987181482</v>
      </c>
      <c r="Q253">
        <f t="shared" si="54"/>
        <v>1.2481065188732936E-3</v>
      </c>
      <c r="W253">
        <v>248</v>
      </c>
      <c r="X253">
        <f t="shared" si="48"/>
        <v>5.166666666666667</v>
      </c>
      <c r="Y253">
        <v>0</v>
      </c>
      <c r="Z253">
        <f t="shared" si="55"/>
        <v>-1.2714388103305253E-8</v>
      </c>
    </row>
    <row r="254" spans="5:26" x14ac:dyDescent="0.4">
      <c r="E254">
        <v>13344.729300000001</v>
      </c>
      <c r="F254">
        <f t="shared" si="42"/>
        <v>1.746820980542686</v>
      </c>
      <c r="G254">
        <f t="shared" si="43"/>
        <v>0.50231087596918433</v>
      </c>
      <c r="H254">
        <f t="shared" si="44"/>
        <v>-2.1352165084356058</v>
      </c>
      <c r="I254">
        <f t="shared" si="45"/>
        <v>0.11877204695853444</v>
      </c>
      <c r="J254">
        <f t="shared" si="46"/>
        <v>2.1125448890380975E-2</v>
      </c>
      <c r="K254">
        <f t="shared" si="49"/>
        <v>5.4996976501899004E-2</v>
      </c>
      <c r="L254">
        <f t="shared" si="50"/>
        <v>-25.193223709982263</v>
      </c>
      <c r="M254">
        <f t="shared" si="51"/>
        <v>-1.5157715878950861</v>
      </c>
      <c r="N254">
        <f t="shared" si="52"/>
        <v>-86.847314692231535</v>
      </c>
      <c r="O254">
        <f t="shared" si="53"/>
        <v>0</v>
      </c>
      <c r="P254">
        <f t="shared" si="47"/>
        <v>-86.847314692231535</v>
      </c>
      <c r="Q254">
        <f t="shared" si="54"/>
        <v>1.1945381862573444E-3</v>
      </c>
      <c r="W254">
        <v>249</v>
      </c>
      <c r="X254">
        <f t="shared" si="48"/>
        <v>5.1875</v>
      </c>
      <c r="Y254">
        <v>0</v>
      </c>
      <c r="Z254">
        <f t="shared" si="55"/>
        <v>-1.1263627470470767E-8</v>
      </c>
    </row>
    <row r="255" spans="5:26" x14ac:dyDescent="0.4">
      <c r="E255">
        <v>13736.029399999999</v>
      </c>
      <c r="F255">
        <f t="shared" si="42"/>
        <v>1.7980420438555587</v>
      </c>
      <c r="G255">
        <f t="shared" si="43"/>
        <v>0.63097231643211771</v>
      </c>
      <c r="H255">
        <f t="shared" si="44"/>
        <v>-2.1987670798905374</v>
      </c>
      <c r="I255">
        <f t="shared" si="45"/>
        <v>0.11631020618790565</v>
      </c>
      <c r="J255">
        <f t="shared" si="46"/>
        <v>2.68955658105813E-2</v>
      </c>
      <c r="K255">
        <f t="shared" si="49"/>
        <v>5.2187473745616476E-2</v>
      </c>
      <c r="L255">
        <f t="shared" si="50"/>
        <v>-25.648674513127606</v>
      </c>
      <c r="M255">
        <f t="shared" si="51"/>
        <v>-1.518585134923002</v>
      </c>
      <c r="N255">
        <f t="shared" si="52"/>
        <v>-87.008519062392693</v>
      </c>
      <c r="O255">
        <f t="shared" si="53"/>
        <v>0</v>
      </c>
      <c r="P255">
        <f t="shared" si="47"/>
        <v>-87.008519062392693</v>
      </c>
      <c r="Q255">
        <f t="shared" si="54"/>
        <v>1.1443644331149679E-3</v>
      </c>
      <c r="W255">
        <v>250</v>
      </c>
      <c r="X255">
        <f t="shared" si="48"/>
        <v>5.208333333333333</v>
      </c>
      <c r="Y255">
        <v>0</v>
      </c>
      <c r="Z255">
        <f t="shared" si="55"/>
        <v>-9.8097112531868552E-9</v>
      </c>
    </row>
    <row r="256" spans="5:26" x14ac:dyDescent="0.4">
      <c r="E256">
        <v>14138.8035</v>
      </c>
      <c r="F256">
        <f t="shared" si="42"/>
        <v>1.8507650502562356</v>
      </c>
      <c r="G256">
        <f t="shared" si="43"/>
        <v>0.77088429609426423</v>
      </c>
      <c r="H256">
        <f t="shared" si="44"/>
        <v>-2.2549864910835371</v>
      </c>
      <c r="I256">
        <f t="shared" si="45"/>
        <v>0.11317369080031263</v>
      </c>
      <c r="J256">
        <f t="shared" si="46"/>
        <v>3.2539752015600477E-2</v>
      </c>
      <c r="K256">
        <f t="shared" si="49"/>
        <v>4.9413831679667571E-2</v>
      </c>
      <c r="L256">
        <f t="shared" si="50"/>
        <v>-26.123029369159291</v>
      </c>
      <c r="M256">
        <f t="shared" si="51"/>
        <v>-1.5213623638083591</v>
      </c>
      <c r="N256">
        <f t="shared" si="52"/>
        <v>-87.167642556265477</v>
      </c>
      <c r="O256">
        <f t="shared" si="53"/>
        <v>0</v>
      </c>
      <c r="P256">
        <f t="shared" si="47"/>
        <v>-87.167642556265477</v>
      </c>
      <c r="Q256">
        <f t="shared" si="54"/>
        <v>1.0974134265390356E-3</v>
      </c>
      <c r="W256">
        <v>251</v>
      </c>
      <c r="X256">
        <f t="shared" si="48"/>
        <v>5.229166666666667</v>
      </c>
      <c r="Y256">
        <v>0</v>
      </c>
      <c r="Z256">
        <f t="shared" si="55"/>
        <v>-8.3763789352432195E-9</v>
      </c>
    </row>
    <row r="257" spans="5:26" x14ac:dyDescent="0.4">
      <c r="E257">
        <v>14553.3878</v>
      </c>
      <c r="F257">
        <f t="shared" si="42"/>
        <v>1.9050340082218051</v>
      </c>
      <c r="G257">
        <f t="shared" si="43"/>
        <v>0.92202309455341502</v>
      </c>
      <c r="H257">
        <f t="shared" si="44"/>
        <v>-2.3022469477167053</v>
      </c>
      <c r="I257">
        <f t="shared" si="45"/>
        <v>0.10934336827530707</v>
      </c>
      <c r="J257">
        <f t="shared" si="46"/>
        <v>3.7971303973937887E-2</v>
      </c>
      <c r="K257">
        <f t="shared" si="49"/>
        <v>4.6672659658199646E-2</v>
      </c>
      <c r="L257">
        <f t="shared" si="50"/>
        <v>-26.618748999666476</v>
      </c>
      <c r="M257">
        <f t="shared" si="51"/>
        <v>-1.5241067057068152</v>
      </c>
      <c r="N257">
        <f t="shared" si="52"/>
        <v>-87.324881764587929</v>
      </c>
      <c r="O257">
        <f t="shared" si="53"/>
        <v>0</v>
      </c>
      <c r="P257">
        <f t="shared" si="47"/>
        <v>-87.324881764587929</v>
      </c>
      <c r="Q257">
        <f t="shared" si="54"/>
        <v>1.0535265775222932E-3</v>
      </c>
      <c r="W257">
        <v>252</v>
      </c>
      <c r="X257">
        <f t="shared" si="48"/>
        <v>5.25</v>
      </c>
      <c r="Y257">
        <v>0</v>
      </c>
      <c r="Z257">
        <f t="shared" si="55"/>
        <v>-6.9841305935059673E-9</v>
      </c>
    </row>
    <row r="258" spans="5:26" x14ac:dyDescent="0.4">
      <c r="E258">
        <v>14980.1288</v>
      </c>
      <c r="F258">
        <f t="shared" si="42"/>
        <v>1.9608942744962035</v>
      </c>
      <c r="G258">
        <f t="shared" si="43"/>
        <v>1.084169820945774</v>
      </c>
      <c r="H258">
        <f t="shared" si="44"/>
        <v>-2.3387933175145292</v>
      </c>
      <c r="I258">
        <f t="shared" si="45"/>
        <v>0.10481027920699551</v>
      </c>
      <c r="J258">
        <f t="shared" si="46"/>
        <v>4.3094781429564466E-2</v>
      </c>
      <c r="K258">
        <f t="shared" si="49"/>
        <v>4.3960484992867185E-2</v>
      </c>
      <c r="L258">
        <f t="shared" si="50"/>
        <v>-27.138750497598743</v>
      </c>
      <c r="M258">
        <f t="shared" si="51"/>
        <v>-1.526821670357422</v>
      </c>
      <c r="N258">
        <f t="shared" si="52"/>
        <v>-87.480437780594912</v>
      </c>
      <c r="O258">
        <f t="shared" si="53"/>
        <v>0</v>
      </c>
      <c r="P258">
        <f t="shared" si="47"/>
        <v>-87.480437780594912</v>
      </c>
      <c r="Q258">
        <f t="shared" si="54"/>
        <v>1.0125580726104168E-3</v>
      </c>
      <c r="W258">
        <v>253</v>
      </c>
      <c r="X258">
        <f t="shared" si="48"/>
        <v>5.270833333333333</v>
      </c>
      <c r="Y258">
        <v>0</v>
      </c>
      <c r="Z258">
        <f t="shared" si="55"/>
        <v>-5.6502945482963584E-9</v>
      </c>
    </row>
    <row r="259" spans="5:26" x14ac:dyDescent="0.4">
      <c r="E259">
        <v>15419.382900000001</v>
      </c>
      <c r="F259">
        <f t="shared" si="42"/>
        <v>2.0183925017303368</v>
      </c>
      <c r="G259">
        <f t="shared" si="43"/>
        <v>1.2568745405538726</v>
      </c>
      <c r="H259">
        <f t="shared" si="44"/>
        <v>-2.3627572373275236</v>
      </c>
      <c r="I259">
        <f t="shared" si="45"/>
        <v>9.9577837755582418E-2</v>
      </c>
      <c r="J259">
        <f t="shared" si="46"/>
        <v>4.7806698504571664E-2</v>
      </c>
      <c r="K259">
        <f t="shared" si="49"/>
        <v>4.1273738328042292E-2</v>
      </c>
      <c r="L259">
        <f t="shared" si="50"/>
        <v>-27.686523870955174</v>
      </c>
      <c r="M259">
        <f t="shared" si="51"/>
        <v>-1.5295108610246142</v>
      </c>
      <c r="N259">
        <f t="shared" si="52"/>
        <v>-87.634517056130989</v>
      </c>
      <c r="O259">
        <f t="shared" si="53"/>
        <v>0</v>
      </c>
      <c r="P259">
        <f t="shared" si="47"/>
        <v>-87.634517056130989</v>
      </c>
      <c r="Q259">
        <f t="shared" si="54"/>
        <v>9.7437448529271234E-4</v>
      </c>
      <c r="W259">
        <v>254</v>
      </c>
      <c r="X259">
        <f t="shared" si="48"/>
        <v>5.291666666666667</v>
      </c>
      <c r="Y259">
        <v>0</v>
      </c>
      <c r="Z259">
        <f t="shared" si="55"/>
        <v>-4.3891376694174193E-9</v>
      </c>
    </row>
    <row r="260" spans="5:26" x14ac:dyDescent="0.4">
      <c r="E260">
        <v>15871.516900000001</v>
      </c>
      <c r="F260">
        <f t="shared" si="42"/>
        <v>2.0775767039319271</v>
      </c>
      <c r="G260">
        <f t="shared" si="43"/>
        <v>1.4394189303860008</v>
      </c>
      <c r="H260">
        <f t="shared" si="44"/>
        <v>-2.3721782276735079</v>
      </c>
      <c r="I260">
        <f t="shared" si="45"/>
        <v>9.3664149711828265E-2</v>
      </c>
      <c r="J260">
        <f t="shared" si="46"/>
        <v>5.1996651857420625E-2</v>
      </c>
      <c r="K260">
        <f t="shared" si="49"/>
        <v>3.8608730327931794E-2</v>
      </c>
      <c r="L260">
        <f t="shared" si="50"/>
        <v>-28.26628960369602</v>
      </c>
      <c r="M260">
        <f t="shared" si="51"/>
        <v>-1.5321779981124102</v>
      </c>
      <c r="N260">
        <f t="shared" si="52"/>
        <v>-87.787332754644524</v>
      </c>
      <c r="O260">
        <f t="shared" si="53"/>
        <v>0</v>
      </c>
      <c r="P260">
        <f t="shared" si="47"/>
        <v>-87.787332754644524</v>
      </c>
      <c r="Q260">
        <f t="shared" si="54"/>
        <v>9.3885452415984469E-4</v>
      </c>
      <c r="W260">
        <v>255</v>
      </c>
      <c r="X260">
        <f t="shared" si="48"/>
        <v>5.3125</v>
      </c>
      <c r="Y260">
        <v>0</v>
      </c>
      <c r="Z260">
        <f t="shared" si="55"/>
        <v>-3.2120113395141056E-9</v>
      </c>
    </row>
    <row r="261" spans="5:26" x14ac:dyDescent="0.4">
      <c r="E261">
        <v>16336.9087</v>
      </c>
      <c r="F261">
        <f t="shared" ref="F261:F268" si="56">2*PI()*E261/$B$7</f>
        <v>2.1384963480952988</v>
      </c>
      <c r="G261">
        <f t="shared" ref="G261:G268" si="57">1+SUM(a1_*COS(F261),a2_*COS(2*F261))</f>
        <v>1.6307781571259699</v>
      </c>
      <c r="H261">
        <f t="shared" ref="H261:H268" si="58">SUM(a1_*SIN(F261),a2_*SIN(2*F261))</f>
        <v>-2.3650327890679765</v>
      </c>
      <c r="I261">
        <f t="shared" ref="I261:I268" si="59">SUM(b0_,b1_*COS(F261),b2_*COS(2*F261))</f>
        <v>8.710439322741953E-2</v>
      </c>
      <c r="J261">
        <f t="shared" ref="J261:J268" si="60">SUM(b1_*SIN(F261),b2_*SIN(2*F261))</f>
        <v>5.5548946991705657E-2</v>
      </c>
      <c r="K261">
        <f t="shared" si="49"/>
        <v>3.5961624569045975E-2</v>
      </c>
      <c r="L261">
        <f t="shared" si="50"/>
        <v>-28.883213944206958</v>
      </c>
      <c r="M261">
        <f t="shared" si="51"/>
        <v>-1.5348269465523123</v>
      </c>
      <c r="N261">
        <f t="shared" si="52"/>
        <v>-87.939106320398679</v>
      </c>
      <c r="O261">
        <f t="shared" si="53"/>
        <v>0</v>
      </c>
      <c r="P261">
        <f t="shared" ref="P261:P268" si="61">N261+O261</f>
        <v>-87.939106320398679</v>
      </c>
      <c r="Q261">
        <f t="shared" si="54"/>
        <v>9.0588884077026437E-4</v>
      </c>
      <c r="W261">
        <v>256</v>
      </c>
      <c r="X261">
        <f t="shared" ref="X261:X268" si="62">W261/Fs*1000</f>
        <v>5.333333333333333</v>
      </c>
      <c r="Y261">
        <v>0</v>
      </c>
      <c r="Z261">
        <f t="shared" si="55"/>
        <v>-2.1275263612240638E-9</v>
      </c>
    </row>
    <row r="262" spans="5:26" x14ac:dyDescent="0.4">
      <c r="E262">
        <v>16815.946899999999</v>
      </c>
      <c r="F262">
        <f t="shared" si="56"/>
        <v>2.2012023018415019</v>
      </c>
      <c r="G262">
        <f t="shared" si="57"/>
        <v>1.8295826637715684</v>
      </c>
      <c r="H262">
        <f t="shared" si="58"/>
        <v>-2.3392726573571108</v>
      </c>
      <c r="I262">
        <f t="shared" si="59"/>
        <v>7.9953202645496296E-2</v>
      </c>
      <c r="J262">
        <f t="shared" si="60"/>
        <v>5.8344786902866319E-2</v>
      </c>
      <c r="K262">
        <f t="shared" ref="K262:K268" si="63">SQRT((I262^2+J262^2)/(G262^2+H262^2))</f>
        <v>3.3328413239763259E-2</v>
      </c>
      <c r="L262">
        <f t="shared" ref="L262:L268" si="64">20*LOG10(K262)</f>
        <v>-29.543707250713268</v>
      </c>
      <c r="M262">
        <f t="shared" ref="M262:M268" si="65">ATAN2(J262,I262)-ATAN2(H262,G262)</f>
        <v>-1.5374617403624256</v>
      </c>
      <c r="N262">
        <f t="shared" ref="N262:N268" si="66">DEGREES(M262)</f>
        <v>-88.090068885605362</v>
      </c>
      <c r="O262">
        <f t="shared" si="53"/>
        <v>0</v>
      </c>
      <c r="P262">
        <f t="shared" si="61"/>
        <v>-88.090068885605362</v>
      </c>
      <c r="Q262">
        <f t="shared" si="54"/>
        <v>8.7537999872964979E-4</v>
      </c>
      <c r="W262">
        <v>257</v>
      </c>
      <c r="X262">
        <f t="shared" si="62"/>
        <v>5.354166666666667</v>
      </c>
      <c r="Y262">
        <v>0</v>
      </c>
      <c r="Z262">
        <f t="shared" si="55"/>
        <v>-1.1417504522876224E-9</v>
      </c>
    </row>
    <row r="263" spans="5:26" x14ac:dyDescent="0.4">
      <c r="E263">
        <v>17309.031599999998</v>
      </c>
      <c r="F263">
        <f t="shared" si="56"/>
        <v>2.2657469381380659</v>
      </c>
      <c r="G263">
        <f t="shared" si="57"/>
        <v>2.0340824166253855</v>
      </c>
      <c r="H263">
        <f t="shared" si="58"/>
        <v>-2.2928733385074196</v>
      </c>
      <c r="I263">
        <f t="shared" si="59"/>
        <v>7.2286920872471377E-2</v>
      </c>
      <c r="J263">
        <f t="shared" si="60"/>
        <v>6.0265113449457355E-2</v>
      </c>
      <c r="K263">
        <f t="shared" si="63"/>
        <v>3.0704881428991051E-2</v>
      </c>
      <c r="L263">
        <f t="shared" si="64"/>
        <v>-30.255851507296789</v>
      </c>
      <c r="M263">
        <f t="shared" si="65"/>
        <v>-1.5400866186099662</v>
      </c>
      <c r="N263">
        <f t="shared" si="66"/>
        <v>-88.240463330925124</v>
      </c>
      <c r="O263">
        <f t="shared" ref="O263:O268" si="67">IF((N263-N262)&gt;180,O262-360,IF((N263-N262)&lt;(-180),O262+360,O262))</f>
        <v>0</v>
      </c>
      <c r="P263">
        <f t="shared" si="61"/>
        <v>-88.240463330925124</v>
      </c>
      <c r="Q263">
        <f t="shared" ref="Q263:Q268" si="68">-(P263-P262)/((E263-E262)*360)*1000</f>
        <v>8.4724256929985878E-4</v>
      </c>
      <c r="W263">
        <v>258</v>
      </c>
      <c r="X263">
        <f t="shared" si="62"/>
        <v>5.375</v>
      </c>
      <c r="Y263">
        <v>0</v>
      </c>
      <c r="Z263">
        <f t="shared" ref="Z263:Z268" si="69" xml:space="preserve"> b0_*Y263 + b1_*Y262 + b2_*Y261 - a1_*Z262 - a2_*Z261</f>
        <v>-2.5842238875442742E-10</v>
      </c>
    </row>
    <row r="264" spans="5:26" x14ac:dyDescent="0.4">
      <c r="E264">
        <v>17816.574799999999</v>
      </c>
      <c r="F264">
        <f t="shared" si="56"/>
        <v>2.3321841876588763</v>
      </c>
      <c r="G264">
        <f t="shared" si="57"/>
        <v>2.2421150137004719</v>
      </c>
      <c r="H264">
        <f t="shared" si="58"/>
        <v>-2.223893774390715</v>
      </c>
      <c r="I264">
        <f t="shared" si="59"/>
        <v>6.4205608345197979E-2</v>
      </c>
      <c r="J264">
        <f t="shared" si="60"/>
        <v>6.119414364237126E-2</v>
      </c>
      <c r="K264">
        <f t="shared" si="63"/>
        <v>2.8086568737155999E-2</v>
      </c>
      <c r="L264">
        <f t="shared" si="64"/>
        <v>-31.030026283637369</v>
      </c>
      <c r="M264">
        <f t="shared" si="65"/>
        <v>-1.5427060640396317</v>
      </c>
      <c r="N264">
        <f t="shared" si="66"/>
        <v>-88.390546498709796</v>
      </c>
      <c r="O264">
        <f t="shared" si="67"/>
        <v>0</v>
      </c>
      <c r="P264">
        <f t="shared" si="61"/>
        <v>-88.390546498709796</v>
      </c>
      <c r="Q264">
        <f t="shared" si="68"/>
        <v>8.2140335697681547E-4</v>
      </c>
      <c r="W264">
        <v>259</v>
      </c>
      <c r="X264">
        <f t="shared" si="62"/>
        <v>5.395833333333333</v>
      </c>
      <c r="Y264">
        <v>0</v>
      </c>
      <c r="Z264">
        <f t="shared" si="69"/>
        <v>5.2082268316930541E-10</v>
      </c>
    </row>
    <row r="265" spans="5:26" x14ac:dyDescent="0.4">
      <c r="E265">
        <v>18339.000400000001</v>
      </c>
      <c r="F265">
        <f t="shared" si="56"/>
        <v>2.4005695387841781</v>
      </c>
      <c r="G265">
        <f t="shared" si="57"/>
        <v>2.4510801518913201</v>
      </c>
      <c r="H265">
        <f t="shared" si="58"/>
        <v>-2.130547919885839</v>
      </c>
      <c r="I265">
        <f t="shared" si="59"/>
        <v>5.5834648618980944E-2</v>
      </c>
      <c r="J265">
        <f t="shared" si="60"/>
        <v>6.102364760309411E-2</v>
      </c>
      <c r="K265">
        <f t="shared" si="63"/>
        <v>2.5468726537915518E-2</v>
      </c>
      <c r="L265">
        <f t="shared" si="64"/>
        <v>-31.879855393136562</v>
      </c>
      <c r="M265">
        <f t="shared" si="65"/>
        <v>-1.545324846045784</v>
      </c>
      <c r="N265">
        <f t="shared" si="66"/>
        <v>-88.54059165512713</v>
      </c>
      <c r="O265">
        <f t="shared" si="67"/>
        <v>0</v>
      </c>
      <c r="P265">
        <f t="shared" si="61"/>
        <v>-88.54059165512713</v>
      </c>
      <c r="Q265">
        <f t="shared" si="68"/>
        <v>7.978018327571639E-4</v>
      </c>
      <c r="W265">
        <v>260</v>
      </c>
      <c r="X265">
        <f t="shared" si="62"/>
        <v>5.416666666666667</v>
      </c>
      <c r="Y265">
        <v>0</v>
      </c>
      <c r="Z265">
        <f t="shared" si="69"/>
        <v>1.1962217540846881E-9</v>
      </c>
    </row>
    <row r="266" spans="5:26" x14ac:dyDescent="0.4">
      <c r="E266">
        <v>18876.744900000002</v>
      </c>
      <c r="F266">
        <f t="shared" si="56"/>
        <v>2.4709601292303582</v>
      </c>
      <c r="G266">
        <f t="shared" si="57"/>
        <v>2.6579238983736508</v>
      </c>
      <c r="H266">
        <f t="shared" si="58"/>
        <v>-2.0112883646654591</v>
      </c>
      <c r="I266">
        <f t="shared" si="59"/>
        <v>4.7325739144261324E-2</v>
      </c>
      <c r="J266">
        <f t="shared" si="60"/>
        <v>5.9657985577316094E-2</v>
      </c>
      <c r="K266">
        <f t="shared" si="63"/>
        <v>2.2846263810742631E-2</v>
      </c>
      <c r="L266">
        <f t="shared" si="64"/>
        <v>-32.823696252405995</v>
      </c>
      <c r="M266">
        <f t="shared" si="65"/>
        <v>-1.547948075075896</v>
      </c>
      <c r="N266">
        <f t="shared" si="66"/>
        <v>-88.690891607248744</v>
      </c>
      <c r="O266">
        <f t="shared" si="67"/>
        <v>0</v>
      </c>
      <c r="P266">
        <f t="shared" si="61"/>
        <v>-88.690891607248744</v>
      </c>
      <c r="Q266">
        <f t="shared" si="68"/>
        <v>7.7639077109014167E-4</v>
      </c>
      <c r="W266">
        <v>261</v>
      </c>
      <c r="X266">
        <f t="shared" si="62"/>
        <v>5.4375</v>
      </c>
      <c r="Y266">
        <v>0</v>
      </c>
      <c r="Z266">
        <f t="shared" si="69"/>
        <v>1.7696507527992007E-9</v>
      </c>
    </row>
    <row r="267" spans="5:26" x14ac:dyDescent="0.4">
      <c r="E267">
        <v>19430.257300000001</v>
      </c>
      <c r="F267">
        <f t="shared" si="56"/>
        <v>2.5434147329599774</v>
      </c>
      <c r="G267">
        <f t="shared" si="57"/>
        <v>2.8591356288344913</v>
      </c>
      <c r="H267">
        <f t="shared" si="58"/>
        <v>-1.8649019404366296</v>
      </c>
      <c r="I267">
        <f t="shared" si="59"/>
        <v>3.8857066221530512E-2</v>
      </c>
      <c r="J267">
        <f t="shared" si="60"/>
        <v>5.7019879646243513E-2</v>
      </c>
      <c r="K267">
        <f t="shared" si="63"/>
        <v>2.0213687486531694E-2</v>
      </c>
      <c r="L267">
        <f t="shared" si="64"/>
        <v>-33.88708905975723</v>
      </c>
      <c r="M267">
        <f t="shared" si="65"/>
        <v>-1.5505812625261246</v>
      </c>
      <c r="N267">
        <f t="shared" si="66"/>
        <v>-88.841762134813649</v>
      </c>
      <c r="O267">
        <f t="shared" si="67"/>
        <v>0</v>
      </c>
      <c r="P267">
        <f t="shared" si="61"/>
        <v>-88.841762134813649</v>
      </c>
      <c r="Q267">
        <f t="shared" si="68"/>
        <v>7.5713714596349223E-4</v>
      </c>
      <c r="W267">
        <v>262</v>
      </c>
      <c r="X267">
        <f t="shared" si="62"/>
        <v>5.458333333333333</v>
      </c>
      <c r="Y267">
        <v>0</v>
      </c>
      <c r="Z267">
        <f t="shared" si="69"/>
        <v>2.2443935967835585E-9</v>
      </c>
    </row>
    <row r="268" spans="5:26" x14ac:dyDescent="0.4">
      <c r="E268">
        <v>20000</v>
      </c>
      <c r="F268">
        <f t="shared" si="56"/>
        <v>2.6179938779914944</v>
      </c>
      <c r="G268">
        <f t="shared" si="57"/>
        <v>3.0507622320954528</v>
      </c>
      <c r="H268">
        <f t="shared" si="58"/>
        <v>-1.6906159357005734</v>
      </c>
      <c r="I268">
        <f t="shared" si="59"/>
        <v>3.0632383844115194E-2</v>
      </c>
      <c r="J268">
        <f t="shared" si="60"/>
        <v>5.3056845174959559E-2</v>
      </c>
      <c r="K268">
        <f t="shared" si="63"/>
        <v>1.7565026138277096E-2</v>
      </c>
      <c r="L268">
        <f t="shared" si="64"/>
        <v>-35.107023992074964</v>
      </c>
      <c r="M268">
        <f t="shared" si="65"/>
        <v>-1.5532303973078556</v>
      </c>
      <c r="N268">
        <f t="shared" si="66"/>
        <v>-88.993546377168144</v>
      </c>
      <c r="O268">
        <f t="shared" si="67"/>
        <v>0</v>
      </c>
      <c r="P268">
        <f t="shared" si="61"/>
        <v>-88.993546377168144</v>
      </c>
      <c r="Q268">
        <f t="shared" si="68"/>
        <v>7.40023339358544E-4</v>
      </c>
      <c r="W268">
        <v>263</v>
      </c>
      <c r="X268">
        <f t="shared" si="62"/>
        <v>5.479166666666667</v>
      </c>
      <c r="Y268">
        <v>0</v>
      </c>
      <c r="Z268">
        <f t="shared" si="69"/>
        <v>2.6249169256265971E-9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EA47-890F-4655-A5E7-F51206051D73}">
  <dimension ref="A2:Z268"/>
  <sheetViews>
    <sheetView workbookViewId="0"/>
  </sheetViews>
  <sheetFormatPr defaultRowHeight="14.6" x14ac:dyDescent="0.4"/>
  <cols>
    <col min="1" max="1" width="15.15234375" customWidth="1"/>
    <col min="5" max="5" width="9.23046875" customWidth="1"/>
    <col min="6" max="9" width="0" hidden="1" customWidth="1"/>
    <col min="10" max="10" width="9.53515625" hidden="1" customWidth="1"/>
    <col min="11" max="11" width="0" hidden="1" customWidth="1"/>
    <col min="12" max="12" width="14" customWidth="1"/>
    <col min="13" max="13" width="10.4609375" hidden="1" customWidth="1"/>
    <col min="14" max="15" width="11.07421875" hidden="1" customWidth="1"/>
    <col min="16" max="16" width="11.07421875" customWidth="1"/>
    <col min="23" max="23" width="9.23046875" hidden="1" customWidth="1"/>
    <col min="25" max="25" width="0" hidden="1" customWidth="1"/>
  </cols>
  <sheetData>
    <row r="2" spans="1:26" ht="15" thickBot="1" x14ac:dyDescent="0.45"/>
    <row r="3" spans="1:26" ht="15" thickBot="1" x14ac:dyDescent="0.45">
      <c r="A3" s="2" t="s">
        <v>0</v>
      </c>
      <c r="B3" s="3"/>
      <c r="E3" s="1" t="s">
        <v>10</v>
      </c>
      <c r="G3" t="s">
        <v>26</v>
      </c>
      <c r="X3" s="1" t="s">
        <v>41</v>
      </c>
    </row>
    <row r="4" spans="1:26" x14ac:dyDescent="0.4">
      <c r="A4" s="6" t="s">
        <v>1</v>
      </c>
      <c r="B4" s="3">
        <v>1000</v>
      </c>
      <c r="E4" t="s">
        <v>11</v>
      </c>
      <c r="F4" t="s">
        <v>12</v>
      </c>
      <c r="G4" t="s">
        <v>20</v>
      </c>
      <c r="H4" t="s">
        <v>21</v>
      </c>
      <c r="I4" t="s">
        <v>22</v>
      </c>
      <c r="J4" t="s">
        <v>23</v>
      </c>
      <c r="K4" t="s">
        <v>19</v>
      </c>
      <c r="L4" t="s">
        <v>13</v>
      </c>
      <c r="M4" t="s">
        <v>17</v>
      </c>
      <c r="N4" t="s">
        <v>18</v>
      </c>
      <c r="O4" t="s">
        <v>32</v>
      </c>
      <c r="P4" t="s">
        <v>24</v>
      </c>
      <c r="Q4" t="s">
        <v>25</v>
      </c>
      <c r="W4" t="s">
        <v>42</v>
      </c>
      <c r="X4" t="s">
        <v>43</v>
      </c>
      <c r="Y4" t="s">
        <v>44</v>
      </c>
      <c r="Z4" t="s">
        <v>45</v>
      </c>
    </row>
    <row r="5" spans="1:26" ht="15" thickBot="1" x14ac:dyDescent="0.45">
      <c r="A5" s="4" t="s">
        <v>2</v>
      </c>
      <c r="B5" s="5">
        <v>1</v>
      </c>
      <c r="E5">
        <v>10</v>
      </c>
      <c r="F5">
        <f t="shared" ref="F5:F68" si="0">2*PI()*E5/$B$7</f>
        <v>1.308996938995747E-3</v>
      </c>
      <c r="G5">
        <f t="shared" ref="G5:G68" si="1">1+SUM(a1_*COS(F5),a2_*COS(2*F5))</f>
        <v>1.6060607785589154E-2</v>
      </c>
      <c r="H5">
        <f t="shared" ref="H5:H68" si="2">SUM(a1_*SIN(F5),a2_*SIN(2*F5))</f>
        <v>-1.3936757991548157E-4</v>
      </c>
      <c r="I5">
        <f t="shared" ref="I5:I68" si="3">SUM(b0_,b1_*COS(F5),b2_*COS(2*F5))</f>
        <v>1.6060397834660178E-2</v>
      </c>
      <c r="J5">
        <f t="shared" ref="J5:J68" si="4">SUM(b1_*SIN(F5),b2_*SIN(2*F5))</f>
        <v>2.1023023612086033E-5</v>
      </c>
      <c r="K5">
        <f>SQRT((I5^2+J5^2)/(G5^2+H5^2))</f>
        <v>0.9999501364992871</v>
      </c>
      <c r="L5">
        <f>20*LOG10(K5)</f>
        <v>-4.3311966268086514E-4</v>
      </c>
      <c r="M5">
        <f>ATAN2(J5,I5)-ATAN2(H5,G5)</f>
        <v>-9.9863822391557111E-3</v>
      </c>
      <c r="N5">
        <f>DEGREES(M5)</f>
        <v>-0.57217755490802702</v>
      </c>
      <c r="O5">
        <v>0</v>
      </c>
      <c r="P5">
        <f t="shared" ref="P5:P68" si="5">N5+O5</f>
        <v>-0.57217755490802702</v>
      </c>
      <c r="W5">
        <v>0</v>
      </c>
      <c r="X5">
        <f t="shared" ref="X5:X68" si="6">W5/Fs*1000</f>
        <v>0</v>
      </c>
      <c r="Y5">
        <v>1</v>
      </c>
      <c r="Z5">
        <f xml:space="preserve"> b0_*Y5</f>
        <v>0.93873523231176959</v>
      </c>
    </row>
    <row r="6" spans="1:26" ht="15" thickBot="1" x14ac:dyDescent="0.45">
      <c r="E6">
        <v>10.293200000000001</v>
      </c>
      <c r="F6">
        <f t="shared" si="0"/>
        <v>1.3473767292471023E-3</v>
      </c>
      <c r="G6">
        <f t="shared" si="1"/>
        <v>1.6060523753962164E-2</v>
      </c>
      <c r="H6">
        <f t="shared" si="2"/>
        <v>-1.4345395545602461E-4</v>
      </c>
      <c r="I6">
        <f t="shared" si="3"/>
        <v>1.6060301311031422E-2</v>
      </c>
      <c r="J6">
        <f t="shared" si="4"/>
        <v>2.1639289346010639E-5</v>
      </c>
      <c r="K6">
        <f t="shared" ref="K6:K69" si="7">SQRT((I6^2+J6^2)/(G6^2+H6^2))</f>
        <v>0.9999471692451416</v>
      </c>
      <c r="L6">
        <f t="shared" ref="L6:L69" si="8">20*LOG10(K6)</f>
        <v>-4.5889422816672E-4</v>
      </c>
      <c r="M6">
        <f t="shared" ref="M6:M69" si="9">ATAN2(J6,I6)-ATAN2(H6,G6)</f>
        <v>-1.0279223711034513E-2</v>
      </c>
      <c r="N6">
        <f t="shared" ref="N6:N69" si="10">DEGREES(M6)</f>
        <v>-0.58895613531308133</v>
      </c>
      <c r="O6">
        <f>IF((N6-N5)&gt;180,O5-360,IF((N6-N5)&lt;(-180),O5+360,O5))</f>
        <v>0</v>
      </c>
      <c r="P6">
        <f t="shared" si="5"/>
        <v>-0.58895613531308133</v>
      </c>
      <c r="Q6">
        <f>-(P6-P5)/((E6-E5)*360)*1000</f>
        <v>0.15896032671151922</v>
      </c>
      <c r="W6">
        <v>1</v>
      </c>
      <c r="X6">
        <f t="shared" si="6"/>
        <v>2.0833333333333332E-2</v>
      </c>
      <c r="Y6">
        <v>0</v>
      </c>
      <c r="Z6">
        <f xml:space="preserve"> b0_*Y6 + b1_*Y5 - a1_*Z5</f>
        <v>-0.11403875592716983</v>
      </c>
    </row>
    <row r="7" spans="1:26" ht="15" thickBot="1" x14ac:dyDescent="0.45">
      <c r="A7" s="9" t="s">
        <v>3</v>
      </c>
      <c r="B7" s="10">
        <v>48000</v>
      </c>
      <c r="E7">
        <v>10.595000000000001</v>
      </c>
      <c r="F7">
        <f t="shared" si="0"/>
        <v>1.3868822568659943E-3</v>
      </c>
      <c r="G7">
        <f t="shared" si="1"/>
        <v>1.6060434721482997E-2</v>
      </c>
      <c r="H7">
        <f t="shared" si="2"/>
        <v>-1.4766020127484443E-4</v>
      </c>
      <c r="I7">
        <f t="shared" si="3"/>
        <v>1.6060199043131274E-2</v>
      </c>
      <c r="J7">
        <f t="shared" si="4"/>
        <v>2.2273619375331143E-5</v>
      </c>
      <c r="K7">
        <f t="shared" si="7"/>
        <v>0.9999440253565729</v>
      </c>
      <c r="L7">
        <f t="shared" si="8"/>
        <v>-4.8620318298971414E-4</v>
      </c>
      <c r="M7">
        <f t="shared" si="9"/>
        <v>-1.0580658356972084E-2</v>
      </c>
      <c r="N7">
        <f t="shared" si="10"/>
        <v>-0.60622706832432438</v>
      </c>
      <c r="O7">
        <f t="shared" ref="O7:O70" si="11">IF((N7-N6)&gt;180,O6-360,IF((N7-N6)&lt;(-180),O6+360,O6))</f>
        <v>0</v>
      </c>
      <c r="P7">
        <f t="shared" si="5"/>
        <v>-0.60622706832432438</v>
      </c>
      <c r="Q7">
        <f t="shared" ref="Q7:Q70" si="12">-(P7-P6)/((E7-E6)*360)*1000</f>
        <v>0.15896227276381567</v>
      </c>
      <c r="W7">
        <v>2</v>
      </c>
      <c r="X7">
        <f t="shared" si="6"/>
        <v>4.1666666666666664E-2</v>
      </c>
      <c r="Y7">
        <v>0</v>
      </c>
      <c r="Z7">
        <f t="shared" ref="Z7:Z70" si="13" xml:space="preserve"> b0_*Y7 + b1_*Y6 + b2_*Y5 - a1_*Z6 - a2_*Z5</f>
        <v>-9.724991143009476E-2</v>
      </c>
    </row>
    <row r="8" spans="1:26" ht="15" thickBot="1" x14ac:dyDescent="0.45">
      <c r="E8">
        <v>10.9057</v>
      </c>
      <c r="F8">
        <f t="shared" si="0"/>
        <v>1.4275527917605919E-3</v>
      </c>
      <c r="G8">
        <f t="shared" si="1"/>
        <v>1.6060340375805726E-2</v>
      </c>
      <c r="H8">
        <f t="shared" si="2"/>
        <v>-1.5199049980720199E-4</v>
      </c>
      <c r="I8">
        <f t="shared" si="3"/>
        <v>1.6060090672180838E-2</v>
      </c>
      <c r="J8">
        <f t="shared" si="4"/>
        <v>2.2926642849123696E-5</v>
      </c>
      <c r="K8">
        <f t="shared" si="7"/>
        <v>0.99994069379542272</v>
      </c>
      <c r="L8">
        <f t="shared" si="8"/>
        <v>-5.1514242353274025E-4</v>
      </c>
      <c r="M8">
        <f t="shared" si="9"/>
        <v>-1.0890986254207258E-2</v>
      </c>
      <c r="N8">
        <f t="shared" si="10"/>
        <v>-0.62400754710106943</v>
      </c>
      <c r="O8">
        <f t="shared" si="11"/>
        <v>0</v>
      </c>
      <c r="P8">
        <f t="shared" si="5"/>
        <v>-0.62400754710106943</v>
      </c>
      <c r="Q8">
        <f t="shared" si="12"/>
        <v>0.15896433480621813</v>
      </c>
      <c r="W8">
        <v>3</v>
      </c>
      <c r="X8">
        <f t="shared" si="6"/>
        <v>6.25E-2</v>
      </c>
      <c r="Y8">
        <v>0</v>
      </c>
      <c r="Z8">
        <f t="shared" si="13"/>
        <v>-8.0956166217473882E-2</v>
      </c>
    </row>
    <row r="9" spans="1:26" ht="15" thickBot="1" x14ac:dyDescent="0.45">
      <c r="A9" s="9" t="s">
        <v>29</v>
      </c>
      <c r="B9" s="10">
        <v>0</v>
      </c>
      <c r="E9">
        <v>11.2255</v>
      </c>
      <c r="F9">
        <f t="shared" si="0"/>
        <v>1.4694145138696758E-3</v>
      </c>
      <c r="G9">
        <f t="shared" si="1"/>
        <v>1.6060240419196514E-2</v>
      </c>
      <c r="H9">
        <f t="shared" si="2"/>
        <v>-1.5644763989117834E-4</v>
      </c>
      <c r="I9">
        <f t="shared" si="3"/>
        <v>1.6059975856185682E-2</v>
      </c>
      <c r="J9">
        <f t="shared" si="4"/>
        <v>2.3598778600141066E-5</v>
      </c>
      <c r="K9">
        <f t="shared" si="7"/>
        <v>0.99993716403831145</v>
      </c>
      <c r="L9">
        <f t="shared" si="8"/>
        <v>-5.4580337674801503E-4</v>
      </c>
      <c r="M9">
        <f t="shared" si="9"/>
        <v>-1.1210407643289733E-2</v>
      </c>
      <c r="N9">
        <f t="shared" si="10"/>
        <v>-0.64230904458170135</v>
      </c>
      <c r="O9">
        <f t="shared" si="11"/>
        <v>0</v>
      </c>
      <c r="P9">
        <f t="shared" si="5"/>
        <v>-0.64230904458170135</v>
      </c>
      <c r="Q9">
        <f t="shared" si="12"/>
        <v>0.15896651970530087</v>
      </c>
      <c r="W9">
        <v>4</v>
      </c>
      <c r="X9">
        <f t="shared" si="6"/>
        <v>8.3333333333333329E-2</v>
      </c>
      <c r="Y9">
        <v>0</v>
      </c>
      <c r="Z9">
        <f t="shared" si="13"/>
        <v>-6.535856646698758E-2</v>
      </c>
    </row>
    <row r="10" spans="1:26" ht="15" thickBot="1" x14ac:dyDescent="0.45">
      <c r="E10">
        <v>11.5547</v>
      </c>
      <c r="F10">
        <f t="shared" si="0"/>
        <v>1.5125066931014162E-3</v>
      </c>
      <c r="G10">
        <f t="shared" si="1"/>
        <v>1.6060134507144275E-2</v>
      </c>
      <c r="H10">
        <f t="shared" si="2"/>
        <v>-1.6103580422463255E-4</v>
      </c>
      <c r="I10">
        <f t="shared" si="3"/>
        <v>1.6059854199419799E-2</v>
      </c>
      <c r="J10">
        <f t="shared" si="4"/>
        <v>2.4290655489912077E-5</v>
      </c>
      <c r="K10">
        <f t="shared" si="7"/>
        <v>0.99993342390857398</v>
      </c>
      <c r="L10">
        <f t="shared" si="8"/>
        <v>-5.782918330787054E-4</v>
      </c>
      <c r="M10">
        <f t="shared" si="9"/>
        <v>-1.1539222692075413E-2</v>
      </c>
      <c r="N10">
        <f t="shared" si="10"/>
        <v>-0.66114875911750903</v>
      </c>
      <c r="O10">
        <f t="shared" si="11"/>
        <v>0</v>
      </c>
      <c r="P10">
        <f t="shared" si="5"/>
        <v>-0.66114875911750903</v>
      </c>
      <c r="Q10">
        <f t="shared" si="12"/>
        <v>0.15896883468178477</v>
      </c>
      <c r="W10">
        <v>5</v>
      </c>
      <c r="X10">
        <f t="shared" si="6"/>
        <v>0.10416666666666667</v>
      </c>
      <c r="Y10">
        <v>0</v>
      </c>
      <c r="Z10">
        <f t="shared" si="13"/>
        <v>-5.0622342759176472E-2</v>
      </c>
    </row>
    <row r="11" spans="1:26" x14ac:dyDescent="0.4">
      <c r="A11" s="6" t="s">
        <v>14</v>
      </c>
      <c r="B11" s="3"/>
      <c r="E11">
        <v>11.8935</v>
      </c>
      <c r="F11">
        <f t="shared" si="0"/>
        <v>1.5568555093945916E-3</v>
      </c>
      <c r="G11">
        <f t="shared" si="1"/>
        <v>1.6060022310242283E-2</v>
      </c>
      <c r="H11">
        <f t="shared" si="2"/>
        <v>-1.6575778192090985E-4</v>
      </c>
      <c r="I11">
        <f t="shared" si="3"/>
        <v>1.6059725323507523E-2</v>
      </c>
      <c r="J11">
        <f t="shared" si="4"/>
        <v>2.5002692049770452E-5</v>
      </c>
      <c r="K11">
        <f t="shared" si="7"/>
        <v>0.99992946176146402</v>
      </c>
      <c r="L11">
        <f t="shared" si="8"/>
        <v>-6.1270896514663698E-4</v>
      </c>
      <c r="M11">
        <f t="shared" si="9"/>
        <v>-1.1877631736105565E-2</v>
      </c>
      <c r="N11">
        <f t="shared" si="10"/>
        <v>-0.68053816908949361</v>
      </c>
      <c r="O11">
        <f t="shared" si="11"/>
        <v>0</v>
      </c>
      <c r="P11">
        <f t="shared" si="5"/>
        <v>-0.68053816908949361</v>
      </c>
      <c r="Q11">
        <f t="shared" si="12"/>
        <v>0.15897128732113852</v>
      </c>
      <c r="W11">
        <v>6</v>
      </c>
      <c r="X11">
        <f t="shared" si="6"/>
        <v>0.125</v>
      </c>
      <c r="Y11">
        <v>0</v>
      </c>
      <c r="Z11">
        <f t="shared" si="13"/>
        <v>-3.6878644609013848E-2</v>
      </c>
    </row>
    <row r="12" spans="1:26" x14ac:dyDescent="0.4">
      <c r="A12" s="7" t="s">
        <v>4</v>
      </c>
      <c r="B12" s="8">
        <v>1</v>
      </c>
      <c r="E12">
        <v>12.2422</v>
      </c>
      <c r="F12">
        <f t="shared" si="0"/>
        <v>1.6025002326573736E-3</v>
      </c>
      <c r="G12">
        <f t="shared" si="1"/>
        <v>1.605990344914765E-2</v>
      </c>
      <c r="H12">
        <f t="shared" si="2"/>
        <v>-1.7061775598368675E-4</v>
      </c>
      <c r="I12">
        <f t="shared" si="3"/>
        <v>1.6059588792712964E-2</v>
      </c>
      <c r="J12">
        <f t="shared" si="4"/>
        <v>2.5735516806370089E-5</v>
      </c>
      <c r="K12">
        <f t="shared" si="7"/>
        <v>0.99992526418701655</v>
      </c>
      <c r="L12">
        <f t="shared" si="8"/>
        <v>-6.4917128205925695E-4</v>
      </c>
      <c r="M12">
        <f t="shared" si="9"/>
        <v>-1.2225935048773673E-2</v>
      </c>
      <c r="N12">
        <f t="shared" si="10"/>
        <v>-0.70049447889580174</v>
      </c>
      <c r="O12">
        <f t="shared" si="11"/>
        <v>0</v>
      </c>
      <c r="P12">
        <f t="shared" si="5"/>
        <v>-0.70049447889580174</v>
      </c>
      <c r="Q12">
        <f t="shared" si="12"/>
        <v>0.15897388559337924</v>
      </c>
      <c r="W12">
        <v>7</v>
      </c>
      <c r="X12">
        <f t="shared" si="6"/>
        <v>0.14583333333333334</v>
      </c>
      <c r="Y12">
        <v>0</v>
      </c>
      <c r="Z12">
        <f t="shared" si="13"/>
        <v>-2.4226609876890258E-2</v>
      </c>
    </row>
    <row r="13" spans="1:26" x14ac:dyDescent="0.4">
      <c r="A13" s="7" t="s">
        <v>5</v>
      </c>
      <c r="B13" s="8">
        <f>B22/a0_raw</f>
        <v>-1.8614084445321082</v>
      </c>
      <c r="E13">
        <v>12.6012</v>
      </c>
      <c r="F13">
        <f t="shared" si="0"/>
        <v>1.649493222767321E-3</v>
      </c>
      <c r="G13">
        <f t="shared" si="1"/>
        <v>1.6059777488965477E-2</v>
      </c>
      <c r="H13">
        <f t="shared" si="2"/>
        <v>-1.7562130334357676E-4</v>
      </c>
      <c r="I13">
        <f t="shared" si="3"/>
        <v>1.6059444107490384E-2</v>
      </c>
      <c r="J13">
        <f t="shared" si="4"/>
        <v>2.6489968241601679E-5</v>
      </c>
      <c r="K13">
        <f t="shared" si="7"/>
        <v>0.99992081581146786</v>
      </c>
      <c r="L13">
        <f t="shared" si="8"/>
        <v>-6.87812354960939E-4</v>
      </c>
      <c r="M13">
        <f t="shared" si="9"/>
        <v>-1.2584532853958885E-2</v>
      </c>
      <c r="N13">
        <f t="shared" si="10"/>
        <v>-0.72104061967556887</v>
      </c>
      <c r="O13">
        <f t="shared" si="11"/>
        <v>0</v>
      </c>
      <c r="P13">
        <f t="shared" si="5"/>
        <v>-0.72104061967556887</v>
      </c>
      <c r="Q13">
        <f t="shared" si="12"/>
        <v>0.15897663865496078</v>
      </c>
      <c r="W13">
        <v>8</v>
      </c>
      <c r="X13">
        <f t="shared" si="6"/>
        <v>0.16666666666666666</v>
      </c>
      <c r="Y13">
        <v>0</v>
      </c>
      <c r="Z13">
        <f t="shared" si="13"/>
        <v>-1.2735694787470747E-2</v>
      </c>
    </row>
    <row r="14" spans="1:26" x14ac:dyDescent="0.4">
      <c r="A14" s="7" t="s">
        <v>6</v>
      </c>
      <c r="B14" s="8">
        <f>B23/a0_raw</f>
        <v>0.87747046462353917</v>
      </c>
      <c r="E14">
        <v>12.970700000000001</v>
      </c>
      <c r="F14">
        <f t="shared" si="0"/>
        <v>1.6978606596632138E-3</v>
      </c>
      <c r="G14">
        <f t="shared" si="1"/>
        <v>1.6059644043089683E-2</v>
      </c>
      <c r="H14">
        <f t="shared" si="2"/>
        <v>-1.8077121363849766E-4</v>
      </c>
      <c r="I14">
        <f t="shared" si="3"/>
        <v>1.605929082376123E-2</v>
      </c>
      <c r="J14">
        <f t="shared" si="4"/>
        <v>2.7266464312385164E-5</v>
      </c>
      <c r="K14">
        <f t="shared" si="7"/>
        <v>0.99991610296417355</v>
      </c>
      <c r="L14">
        <f t="shared" si="8"/>
        <v>-7.2875096459972021E-4</v>
      </c>
      <c r="M14">
        <f t="shared" si="9"/>
        <v>-1.2953625668235214E-2</v>
      </c>
      <c r="N14">
        <f t="shared" si="10"/>
        <v>-0.7421880801822085</v>
      </c>
      <c r="O14">
        <f t="shared" si="11"/>
        <v>0</v>
      </c>
      <c r="P14">
        <f t="shared" si="5"/>
        <v>-0.7421880801822085</v>
      </c>
      <c r="Q14">
        <f t="shared" si="12"/>
        <v>0.1589795557558232</v>
      </c>
      <c r="W14">
        <v>9</v>
      </c>
      <c r="X14">
        <f t="shared" si="6"/>
        <v>0.1875</v>
      </c>
      <c r="Y14">
        <v>0</v>
      </c>
      <c r="Z14">
        <f t="shared" si="13"/>
        <v>-2.4481951994534852E-3</v>
      </c>
    </row>
    <row r="15" spans="1:26" x14ac:dyDescent="0.4">
      <c r="A15" s="7"/>
      <c r="B15" s="8"/>
      <c r="E15">
        <v>13.351000000000001</v>
      </c>
      <c r="F15">
        <f t="shared" si="0"/>
        <v>1.7476418132532222E-3</v>
      </c>
      <c r="G15">
        <f t="shared" si="1"/>
        <v>1.6059502669629855E-2</v>
      </c>
      <c r="H15">
        <f t="shared" si="2"/>
        <v>-1.8607167045351898E-4</v>
      </c>
      <c r="I15">
        <f t="shared" si="3"/>
        <v>1.6059128433943748E-2</v>
      </c>
      <c r="J15">
        <f t="shared" si="4"/>
        <v>2.8065632908740902E-5</v>
      </c>
      <c r="K15">
        <f t="shared" si="7"/>
        <v>0.99991111001960187</v>
      </c>
      <c r="L15">
        <f t="shared" si="8"/>
        <v>-7.7212287717007993E-4</v>
      </c>
      <c r="M15">
        <f t="shared" si="9"/>
        <v>-1.3333513965643418E-2</v>
      </c>
      <c r="N15">
        <f t="shared" si="10"/>
        <v>-0.76395407631010914</v>
      </c>
      <c r="O15">
        <f t="shared" si="11"/>
        <v>0</v>
      </c>
      <c r="P15">
        <f t="shared" si="5"/>
        <v>-0.76395407631010914</v>
      </c>
      <c r="Q15">
        <f t="shared" si="12"/>
        <v>0.15898264621425076</v>
      </c>
      <c r="W15">
        <v>10</v>
      </c>
      <c r="X15">
        <f t="shared" si="6"/>
        <v>0.20833333333333334</v>
      </c>
      <c r="Y15">
        <v>0</v>
      </c>
      <c r="Z15">
        <f t="shared" si="13"/>
        <v>6.6181048043398557E-3</v>
      </c>
    </row>
    <row r="16" spans="1:26" x14ac:dyDescent="0.4">
      <c r="A16" s="7" t="s">
        <v>7</v>
      </c>
      <c r="B16" s="8">
        <f>(B25/a0_raw)*(10^(out_gain/20))</f>
        <v>0.93873523231176959</v>
      </c>
      <c r="E16">
        <v>13.7425</v>
      </c>
      <c r="F16">
        <f t="shared" si="0"/>
        <v>1.7988890434149055E-3</v>
      </c>
      <c r="G16">
        <f t="shared" si="1"/>
        <v>1.6059352865285037E-2</v>
      </c>
      <c r="H16">
        <f t="shared" si="2"/>
        <v>-1.915282513650393E-4</v>
      </c>
      <c r="I16">
        <f t="shared" si="3"/>
        <v>1.6058956359916943E-2</v>
      </c>
      <c r="J16">
        <f t="shared" si="4"/>
        <v>2.8888311805414738E-5</v>
      </c>
      <c r="K16">
        <f t="shared" si="7"/>
        <v>0.99990581918060106</v>
      </c>
      <c r="L16">
        <f t="shared" si="8"/>
        <v>-8.180827277772492E-4</v>
      </c>
      <c r="M16">
        <f t="shared" si="9"/>
        <v>-1.3724598192934812E-2</v>
      </c>
      <c r="N16">
        <f t="shared" si="10"/>
        <v>-0.78636155196804103</v>
      </c>
      <c r="O16">
        <f t="shared" si="11"/>
        <v>0</v>
      </c>
      <c r="P16">
        <f t="shared" si="5"/>
        <v>-0.78636155196804103</v>
      </c>
      <c r="Q16">
        <f t="shared" si="12"/>
        <v>0.15898592066079148</v>
      </c>
      <c r="W16">
        <v>11</v>
      </c>
      <c r="X16">
        <f t="shared" si="6"/>
        <v>0.22916666666666666</v>
      </c>
      <c r="Y16">
        <v>0</v>
      </c>
      <c r="Z16">
        <f t="shared" si="13"/>
        <v>1.446721514875029E-2</v>
      </c>
    </row>
    <row r="17" spans="1:26" x14ac:dyDescent="0.4">
      <c r="A17" s="7" t="s">
        <v>8</v>
      </c>
      <c r="B17" s="8">
        <f>(B26/a0_raw)*(10^(out_gain/20))</f>
        <v>-1.8614084445321082</v>
      </c>
      <c r="E17">
        <v>14.1455</v>
      </c>
      <c r="F17">
        <f t="shared" si="0"/>
        <v>1.8516416200564342E-3</v>
      </c>
      <c r="G17">
        <f t="shared" si="1"/>
        <v>1.6059194138635879E-2</v>
      </c>
      <c r="H17">
        <f t="shared" si="2"/>
        <v>-1.9714514044669651E-4</v>
      </c>
      <c r="I17">
        <f t="shared" si="3"/>
        <v>1.6058774037207346E-2</v>
      </c>
      <c r="J17">
        <f t="shared" si="4"/>
        <v>2.9735128357438311E-5</v>
      </c>
      <c r="K17">
        <f t="shared" si="7"/>
        <v>0.99990021306647359</v>
      </c>
      <c r="L17">
        <f t="shared" si="8"/>
        <v>-8.6678153938656445E-4</v>
      </c>
      <c r="M17">
        <f t="shared" si="9"/>
        <v>-1.4127178992770828E-2</v>
      </c>
      <c r="N17">
        <f t="shared" si="10"/>
        <v>-0.80942773271164581</v>
      </c>
      <c r="O17">
        <f t="shared" si="11"/>
        <v>0</v>
      </c>
      <c r="P17">
        <f t="shared" si="5"/>
        <v>-0.80942773271164581</v>
      </c>
      <c r="Q17">
        <f t="shared" si="12"/>
        <v>0.15898939029228534</v>
      </c>
      <c r="W17">
        <v>12</v>
      </c>
      <c r="X17">
        <f t="shared" si="6"/>
        <v>0.25</v>
      </c>
      <c r="Y17">
        <v>0</v>
      </c>
      <c r="Z17">
        <f t="shared" si="13"/>
        <v>2.112220494915526E-2</v>
      </c>
    </row>
    <row r="18" spans="1:26" ht="15" thickBot="1" x14ac:dyDescent="0.45">
      <c r="A18" s="4" t="s">
        <v>9</v>
      </c>
      <c r="B18" s="5">
        <f>(B27/a0_raw)*(10^(out_gain/20))</f>
        <v>0.93873523231176959</v>
      </c>
      <c r="E18">
        <v>14.5602</v>
      </c>
      <c r="F18">
        <f t="shared" si="0"/>
        <v>1.9059257231165878E-3</v>
      </c>
      <c r="G18">
        <f t="shared" si="1"/>
        <v>1.6059026014717759E-2</v>
      </c>
      <c r="H18">
        <f t="shared" si="2"/>
        <v>-2.0292512825801625E-4</v>
      </c>
      <c r="I18">
        <f t="shared" si="3"/>
        <v>1.605858092024226E-2</v>
      </c>
      <c r="J18">
        <f t="shared" si="4"/>
        <v>3.0606499512557048E-5</v>
      </c>
      <c r="K18">
        <f t="shared" si="7"/>
        <v>0.99989427487427107</v>
      </c>
      <c r="L18">
        <f t="shared" si="8"/>
        <v>-9.183653220520778E-4</v>
      </c>
      <c r="M18">
        <f t="shared" si="9"/>
        <v>-1.4541457199806818E-2</v>
      </c>
      <c r="N18">
        <f t="shared" si="10"/>
        <v>-0.83316412551905494</v>
      </c>
      <c r="O18">
        <f t="shared" si="11"/>
        <v>0</v>
      </c>
      <c r="P18">
        <f t="shared" si="5"/>
        <v>-0.83316412551905494</v>
      </c>
      <c r="Q18">
        <f t="shared" si="12"/>
        <v>0.15899306598752205</v>
      </c>
      <c r="W18">
        <v>13</v>
      </c>
      <c r="X18">
        <f t="shared" si="6"/>
        <v>0.27083333333333331</v>
      </c>
      <c r="Y18">
        <v>0</v>
      </c>
      <c r="Z18">
        <f t="shared" si="13"/>
        <v>2.6622496661112868E-2</v>
      </c>
    </row>
    <row r="19" spans="1:26" ht="15" thickBot="1" x14ac:dyDescent="0.45">
      <c r="E19">
        <v>14.9872</v>
      </c>
      <c r="F19">
        <f t="shared" si="0"/>
        <v>1.9618198924117062E-3</v>
      </c>
      <c r="G19">
        <f t="shared" si="1"/>
        <v>1.6058847828397171E-2</v>
      </c>
      <c r="H19">
        <f t="shared" si="2"/>
        <v>-2.0887658076097293E-4</v>
      </c>
      <c r="I19">
        <f t="shared" si="3"/>
        <v>1.6058376245010275E-2</v>
      </c>
      <c r="J19">
        <f t="shared" si="4"/>
        <v>3.1503682373769035E-5</v>
      </c>
      <c r="K19">
        <f t="shared" si="7"/>
        <v>0.99988798108032673</v>
      </c>
      <c r="L19">
        <f t="shared" si="8"/>
        <v>-9.7303847403420692E-4</v>
      </c>
      <c r="M19">
        <f t="shared" si="9"/>
        <v>-1.4968033345289511E-2</v>
      </c>
      <c r="N19">
        <f t="shared" si="10"/>
        <v>-0.8576051382961718</v>
      </c>
      <c r="O19">
        <f t="shared" si="11"/>
        <v>0</v>
      </c>
      <c r="P19">
        <f t="shared" si="5"/>
        <v>-0.8576051382961718</v>
      </c>
      <c r="Q19">
        <f t="shared" si="12"/>
        <v>0.15899696055891804</v>
      </c>
      <c r="W19">
        <v>14</v>
      </c>
      <c r="X19">
        <f t="shared" si="6"/>
        <v>0.29166666666666669</v>
      </c>
      <c r="Y19">
        <v>0</v>
      </c>
      <c r="Z19">
        <f t="shared" si="13"/>
        <v>3.1021229108914465E-2</v>
      </c>
    </row>
    <row r="20" spans="1:26" x14ac:dyDescent="0.4">
      <c r="A20" s="6" t="s">
        <v>27</v>
      </c>
      <c r="B20" s="3"/>
      <c r="E20">
        <v>15.4267</v>
      </c>
      <c r="F20">
        <f t="shared" si="0"/>
        <v>2.0193503078805692E-3</v>
      </c>
      <c r="G20">
        <f t="shared" si="1"/>
        <v>1.6058659047481716E-2</v>
      </c>
      <c r="H20">
        <f t="shared" si="2"/>
        <v>-2.1500228913901845E-4</v>
      </c>
      <c r="I20">
        <f t="shared" si="3"/>
        <v>1.6058159400203165E-2</v>
      </c>
      <c r="J20">
        <f t="shared" si="4"/>
        <v>3.2427093205611001E-5</v>
      </c>
      <c r="K20">
        <f t="shared" si="7"/>
        <v>0.9998813128520031</v>
      </c>
      <c r="L20">
        <f t="shared" si="8"/>
        <v>-1.0309646512951353E-3</v>
      </c>
      <c r="M20">
        <f t="shared" si="9"/>
        <v>-1.540710847922977E-2</v>
      </c>
      <c r="N20">
        <f t="shared" si="10"/>
        <v>-0.88276229036009002</v>
      </c>
      <c r="O20">
        <f t="shared" si="11"/>
        <v>0</v>
      </c>
      <c r="P20">
        <f t="shared" si="5"/>
        <v>-0.88276229036009002</v>
      </c>
      <c r="Q20">
        <f t="shared" si="12"/>
        <v>0.15900108749790279</v>
      </c>
      <c r="W20">
        <v>15</v>
      </c>
      <c r="X20">
        <f t="shared" si="6"/>
        <v>0.3125</v>
      </c>
      <c r="Y20">
        <v>0</v>
      </c>
      <c r="Z20">
        <f t="shared" si="13"/>
        <v>3.4382723308433297E-2</v>
      </c>
    </row>
    <row r="21" spans="1:26" x14ac:dyDescent="0.4">
      <c r="A21" s="7" t="s">
        <v>4</v>
      </c>
      <c r="B21" s="8">
        <f>1+alpha</f>
        <v>1.0652630961100258</v>
      </c>
      <c r="E21">
        <v>15.879</v>
      </c>
      <c r="F21">
        <f t="shared" si="0"/>
        <v>2.0785562394313468E-3</v>
      </c>
      <c r="G21">
        <f t="shared" si="1"/>
        <v>1.6058459071897069E-2</v>
      </c>
      <c r="H21">
        <f t="shared" si="2"/>
        <v>-2.2130643868240128E-4</v>
      </c>
      <c r="I21">
        <f t="shared" si="3"/>
        <v>1.6057929696539963E-2</v>
      </c>
      <c r="J21">
        <f t="shared" si="4"/>
        <v>3.3377358030908105E-5</v>
      </c>
      <c r="K21">
        <f t="shared" si="7"/>
        <v>0.99987424895421195</v>
      </c>
      <c r="L21">
        <f t="shared" si="8"/>
        <v>-1.0923283877443293E-3</v>
      </c>
      <c r="M21">
        <f t="shared" si="9"/>
        <v>-1.5858983664218673E-2</v>
      </c>
      <c r="N21">
        <f t="shared" si="10"/>
        <v>-0.90865283132664754</v>
      </c>
      <c r="O21">
        <f t="shared" si="11"/>
        <v>0</v>
      </c>
      <c r="P21">
        <f t="shared" si="5"/>
        <v>-0.90865283132664754</v>
      </c>
      <c r="Q21">
        <f t="shared" si="12"/>
        <v>0.15900545954355244</v>
      </c>
      <c r="W21">
        <v>16</v>
      </c>
      <c r="X21">
        <f t="shared" si="6"/>
        <v>0.33333333333333331</v>
      </c>
      <c r="Y21">
        <v>0</v>
      </c>
      <c r="Z21">
        <f t="shared" si="13"/>
        <v>3.6780079192936244E-2</v>
      </c>
    </row>
    <row r="22" spans="1:26" x14ac:dyDescent="0.4">
      <c r="A22" s="7" t="s">
        <v>5</v>
      </c>
      <c r="B22" s="8">
        <f>-2*COS(w0)</f>
        <v>-1.9828897227476208</v>
      </c>
      <c r="E22">
        <v>16.3446</v>
      </c>
      <c r="F22">
        <f t="shared" si="0"/>
        <v>2.1395031369109887E-3</v>
      </c>
      <c r="G22">
        <f t="shared" si="1"/>
        <v>1.6058247180236962E-2</v>
      </c>
      <c r="H22">
        <f t="shared" si="2"/>
        <v>-2.2779600266361645E-4</v>
      </c>
      <c r="I22">
        <f t="shared" si="3"/>
        <v>1.6057686305370411E-2</v>
      </c>
      <c r="J22">
        <f t="shared" si="4"/>
        <v>3.4355522642388371E-5</v>
      </c>
      <c r="K22">
        <f t="shared" si="7"/>
        <v>0.99986676386039552</v>
      </c>
      <c r="L22">
        <f t="shared" si="8"/>
        <v>-1.1573515066419671E-3</v>
      </c>
      <c r="M22">
        <f t="shared" si="9"/>
        <v>-1.6324159908147617E-2</v>
      </c>
      <c r="N22">
        <f t="shared" si="10"/>
        <v>-0.93530546683352411</v>
      </c>
      <c r="O22">
        <f t="shared" si="11"/>
        <v>0</v>
      </c>
      <c r="P22">
        <f t="shared" si="5"/>
        <v>-0.93530546683352411</v>
      </c>
      <c r="Q22">
        <f t="shared" si="12"/>
        <v>0.15901009155973511</v>
      </c>
      <c r="W22">
        <v>17</v>
      </c>
      <c r="X22">
        <f t="shared" si="6"/>
        <v>0.35416666666666669</v>
      </c>
      <c r="Y22">
        <v>0</v>
      </c>
      <c r="Z22">
        <f t="shared" si="13"/>
        <v>3.8292925803817657E-2</v>
      </c>
    </row>
    <row r="23" spans="1:26" x14ac:dyDescent="0.4">
      <c r="A23" s="7" t="s">
        <v>6</v>
      </c>
      <c r="B23" s="8">
        <f>1-alpha</f>
        <v>0.93473690388997421</v>
      </c>
      <c r="E23">
        <v>16.823899999999998</v>
      </c>
      <c r="F23">
        <f t="shared" si="0"/>
        <v>2.2022433601970549E-3</v>
      </c>
      <c r="G23">
        <f t="shared" si="1"/>
        <v>1.6058022657693183E-2</v>
      </c>
      <c r="H23">
        <f t="shared" si="2"/>
        <v>-2.3447656099589986E-4</v>
      </c>
      <c r="I23">
        <f t="shared" si="3"/>
        <v>1.6057428405623297E-2</v>
      </c>
      <c r="J23">
        <f t="shared" si="4"/>
        <v>3.5362422255926992E-5</v>
      </c>
      <c r="K23">
        <f t="shared" si="7"/>
        <v>0.99985883227069461</v>
      </c>
      <c r="L23">
        <f t="shared" si="8"/>
        <v>-1.2262538729768458E-3</v>
      </c>
      <c r="M23">
        <f t="shared" si="9"/>
        <v>-1.6803038464371589E-2</v>
      </c>
      <c r="N23">
        <f t="shared" si="10"/>
        <v>-0.96274318700447592</v>
      </c>
      <c r="O23">
        <f t="shared" si="11"/>
        <v>0</v>
      </c>
      <c r="P23">
        <f t="shared" si="5"/>
        <v>-0.96274318700447592</v>
      </c>
      <c r="Q23">
        <f t="shared" si="12"/>
        <v>0.15901499971574226</v>
      </c>
      <c r="W23">
        <v>18</v>
      </c>
      <c r="X23">
        <f t="shared" si="6"/>
        <v>0.375</v>
      </c>
      <c r="Y23">
        <v>0</v>
      </c>
      <c r="Z23">
        <f t="shared" si="13"/>
        <v>3.9005342278751319E-2</v>
      </c>
    </row>
    <row r="24" spans="1:26" x14ac:dyDescent="0.4">
      <c r="A24" s="7"/>
      <c r="B24" s="8"/>
      <c r="E24">
        <v>17.3172</v>
      </c>
      <c r="F24">
        <f t="shared" si="0"/>
        <v>2.2668161791977153E-3</v>
      </c>
      <c r="G24">
        <f t="shared" si="1"/>
        <v>1.6057784801113972E-2</v>
      </c>
      <c r="H24">
        <f t="shared" si="2"/>
        <v>-2.4135230022453383E-4</v>
      </c>
      <c r="I24">
        <f t="shared" si="3"/>
        <v>1.6057155189616368E-2</v>
      </c>
      <c r="J24">
        <f t="shared" si="4"/>
        <v>3.6398681520068664E-5</v>
      </c>
      <c r="K24">
        <f t="shared" si="7"/>
        <v>0.99985042929005907</v>
      </c>
      <c r="L24">
        <f t="shared" si="8"/>
        <v>-1.2992518470668637E-3</v>
      </c>
      <c r="M24">
        <f t="shared" si="9"/>
        <v>-1.7295920828722222E-2</v>
      </c>
      <c r="N24">
        <f t="shared" si="10"/>
        <v>-0.99098326627819655</v>
      </c>
      <c r="O24">
        <f t="shared" si="11"/>
        <v>0</v>
      </c>
      <c r="P24">
        <f t="shared" si="5"/>
        <v>-0.99098326627819655</v>
      </c>
      <c r="Q24">
        <f t="shared" si="12"/>
        <v>0.15902019997815478</v>
      </c>
      <c r="W24">
        <v>19</v>
      </c>
      <c r="X24">
        <f t="shared" si="6"/>
        <v>0.39583333333333331</v>
      </c>
      <c r="Y24">
        <v>0</v>
      </c>
      <c r="Z24">
        <f t="shared" si="13"/>
        <v>3.9003962102662382E-2</v>
      </c>
    </row>
    <row r="25" spans="1:26" x14ac:dyDescent="0.4">
      <c r="A25" s="7" t="s">
        <v>7</v>
      </c>
      <c r="B25" s="8">
        <v>1</v>
      </c>
      <c r="E25">
        <v>17.824999999999999</v>
      </c>
      <c r="F25">
        <f t="shared" si="0"/>
        <v>2.3332870437599192E-3</v>
      </c>
      <c r="G25">
        <f t="shared" si="1"/>
        <v>1.6057532773558814E-2</v>
      </c>
      <c r="H25">
        <f t="shared" si="2"/>
        <v>-2.4843019503359778E-4</v>
      </c>
      <c r="I25">
        <f t="shared" si="3"/>
        <v>1.6056865695989631E-2</v>
      </c>
      <c r="J25">
        <f t="shared" si="4"/>
        <v>3.7465344681834704E-5</v>
      </c>
      <c r="K25">
        <f t="shared" si="7"/>
        <v>0.99984152528917869</v>
      </c>
      <c r="L25">
        <f t="shared" si="8"/>
        <v>-1.3766029298750413E-3</v>
      </c>
      <c r="M25">
        <f t="shared" si="9"/>
        <v>-1.7803308496382231E-2</v>
      </c>
      <c r="N25">
        <f t="shared" si="10"/>
        <v>-1.0200544382121015</v>
      </c>
      <c r="O25">
        <f t="shared" si="11"/>
        <v>0</v>
      </c>
      <c r="P25">
        <f t="shared" si="5"/>
        <v>-1.0200544382121015</v>
      </c>
      <c r="Q25">
        <f t="shared" si="12"/>
        <v>0.15902570967301752</v>
      </c>
      <c r="W25">
        <v>20</v>
      </c>
      <c r="X25">
        <f t="shared" si="6"/>
        <v>0.41666666666666669</v>
      </c>
      <c r="Y25">
        <v>0</v>
      </c>
      <c r="Z25">
        <f t="shared" si="13"/>
        <v>3.8376268615969988E-2</v>
      </c>
    </row>
    <row r="26" spans="1:26" x14ac:dyDescent="0.4">
      <c r="A26" s="7" t="s">
        <v>8</v>
      </c>
      <c r="B26" s="8">
        <f>-2*COS(w0)</f>
        <v>-1.9828897227476208</v>
      </c>
      <c r="E26">
        <v>18.3476</v>
      </c>
      <c r="F26">
        <f t="shared" si="0"/>
        <v>2.4016952237918372E-3</v>
      </c>
      <c r="G26">
        <f t="shared" si="1"/>
        <v>1.6057265795637488E-2</v>
      </c>
      <c r="H26">
        <f t="shared" si="2"/>
        <v>-2.5571443298427494E-4</v>
      </c>
      <c r="I26">
        <f t="shared" si="3"/>
        <v>1.605655902948866E-2</v>
      </c>
      <c r="J26">
        <f t="shared" si="4"/>
        <v>3.8563035277343685E-5</v>
      </c>
      <c r="K26">
        <f t="shared" si="7"/>
        <v>0.9998320926631733</v>
      </c>
      <c r="L26">
        <f t="shared" si="8"/>
        <v>-1.4585470509006161E-3</v>
      </c>
      <c r="M26">
        <f t="shared" si="9"/>
        <v>-1.8325503313909808E-2</v>
      </c>
      <c r="N26">
        <f t="shared" si="10"/>
        <v>-1.0499739973400357</v>
      </c>
      <c r="O26">
        <f t="shared" si="11"/>
        <v>0</v>
      </c>
      <c r="P26">
        <f t="shared" si="5"/>
        <v>-1.0499739973400357</v>
      </c>
      <c r="Q26">
        <f t="shared" si="12"/>
        <v>0.15903154700819708</v>
      </c>
      <c r="W26">
        <v>21</v>
      </c>
      <c r="X26">
        <f t="shared" si="6"/>
        <v>0.4375</v>
      </c>
      <c r="Y26">
        <v>0</v>
      </c>
      <c r="Z26">
        <f t="shared" si="13"/>
        <v>3.7209085723016989E-2</v>
      </c>
    </row>
    <row r="27" spans="1:26" ht="15" thickBot="1" x14ac:dyDescent="0.45">
      <c r="A27" s="4" t="s">
        <v>9</v>
      </c>
      <c r="B27" s="5">
        <v>1</v>
      </c>
      <c r="E27">
        <v>18.8856</v>
      </c>
      <c r="F27">
        <f t="shared" si="0"/>
        <v>2.4721192591098083E-3</v>
      </c>
      <c r="G27">
        <f t="shared" si="1"/>
        <v>1.6056982891905602E-2</v>
      </c>
      <c r="H27">
        <f t="shared" si="2"/>
        <v>-2.6321338376231098E-4</v>
      </c>
      <c r="I27">
        <f t="shared" si="3"/>
        <v>1.6056234069659503E-2</v>
      </c>
      <c r="J27">
        <f t="shared" si="4"/>
        <v>3.9693006332010804E-5</v>
      </c>
      <c r="K27">
        <f t="shared" si="7"/>
        <v>0.9998220968704753</v>
      </c>
      <c r="L27">
        <f t="shared" si="8"/>
        <v>-1.5453844177563362E-3</v>
      </c>
      <c r="M27">
        <f t="shared" si="9"/>
        <v>-1.8863107098027632E-2</v>
      </c>
      <c r="N27">
        <f t="shared" si="10"/>
        <v>-1.0807764252202494</v>
      </c>
      <c r="O27">
        <f t="shared" si="11"/>
        <v>0</v>
      </c>
      <c r="P27">
        <f t="shared" si="5"/>
        <v>-1.0807764252202494</v>
      </c>
      <c r="Q27">
        <f t="shared" si="12"/>
        <v>0.15903773172353206</v>
      </c>
      <c r="W27">
        <v>22</v>
      </c>
      <c r="X27">
        <f t="shared" si="6"/>
        <v>0.45833333333333331</v>
      </c>
      <c r="Y27">
        <v>0</v>
      </c>
      <c r="Z27">
        <f t="shared" si="13"/>
        <v>3.558726412517E-2</v>
      </c>
    </row>
    <row r="28" spans="1:26" ht="15" thickBot="1" x14ac:dyDescent="0.45">
      <c r="E28">
        <v>19.439399999999999</v>
      </c>
      <c r="F28">
        <f t="shared" si="0"/>
        <v>2.5446115095913925E-3</v>
      </c>
      <c r="G28">
        <f t="shared" si="1"/>
        <v>1.6056683140682648E-2</v>
      </c>
      <c r="H28">
        <f t="shared" si="2"/>
        <v>-2.7093263002567376E-4</v>
      </c>
      <c r="I28">
        <f t="shared" si="3"/>
        <v>1.6055889757804587E-2</v>
      </c>
      <c r="J28">
        <f t="shared" si="4"/>
        <v>4.0856090056189641E-5</v>
      </c>
      <c r="K28">
        <f t="shared" si="7"/>
        <v>0.99981150525775697</v>
      </c>
      <c r="L28">
        <f t="shared" si="8"/>
        <v>-1.6373988538644722E-3</v>
      </c>
      <c r="M28">
        <f t="shared" si="9"/>
        <v>-1.9416522049691576E-2</v>
      </c>
      <c r="N28">
        <f t="shared" si="10"/>
        <v>-1.1124847662700297</v>
      </c>
      <c r="O28">
        <f t="shared" si="11"/>
        <v>0</v>
      </c>
      <c r="P28">
        <f t="shared" si="5"/>
        <v>-1.1124847662700297</v>
      </c>
      <c r="Q28">
        <f t="shared" si="12"/>
        <v>0.15904428519010233</v>
      </c>
      <c r="W28">
        <v>23</v>
      </c>
      <c r="X28">
        <f t="shared" si="6"/>
        <v>0.47916666666666663</v>
      </c>
      <c r="Y28">
        <v>0</v>
      </c>
      <c r="Z28">
        <f t="shared" si="13"/>
        <v>3.3592560222793166E-2</v>
      </c>
    </row>
    <row r="29" spans="1:26" x14ac:dyDescent="0.4">
      <c r="A29" s="6" t="s">
        <v>33</v>
      </c>
      <c r="B29" s="3"/>
      <c r="E29">
        <v>20.009399999999999</v>
      </c>
      <c r="F29">
        <f t="shared" si="0"/>
        <v>2.6192243351141503E-3</v>
      </c>
      <c r="G29">
        <f t="shared" si="1"/>
        <v>1.6056365574461884E-2</v>
      </c>
      <c r="H29">
        <f t="shared" si="2"/>
        <v>-2.7887775511413991E-4</v>
      </c>
      <c r="I29">
        <f t="shared" si="3"/>
        <v>1.605552498258711E-2</v>
      </c>
      <c r="J29">
        <f t="shared" si="4"/>
        <v>4.2053117913644356E-5</v>
      </c>
      <c r="K29">
        <f t="shared" si="7"/>
        <v>0.99980028354012285</v>
      </c>
      <c r="L29">
        <f t="shared" si="8"/>
        <v>-1.7348883780477179E-3</v>
      </c>
      <c r="M29">
        <f t="shared" si="9"/>
        <v>-1.9986150605282749E-2</v>
      </c>
      <c r="N29">
        <f t="shared" si="10"/>
        <v>-1.1451220783955371</v>
      </c>
      <c r="O29">
        <f t="shared" si="11"/>
        <v>0</v>
      </c>
      <c r="P29">
        <f t="shared" si="5"/>
        <v>-1.1451220783955371</v>
      </c>
      <c r="Q29">
        <f t="shared" si="12"/>
        <v>0.15905122868181021</v>
      </c>
      <c r="W29">
        <v>24</v>
      </c>
      <c r="X29">
        <f t="shared" si="6"/>
        <v>0.5</v>
      </c>
      <c r="Y29">
        <v>0</v>
      </c>
      <c r="Z29">
        <f t="shared" si="13"/>
        <v>3.1302702085567069E-2</v>
      </c>
    </row>
    <row r="30" spans="1:26" x14ac:dyDescent="0.4">
      <c r="A30" s="7" t="s">
        <v>30</v>
      </c>
      <c r="B30" s="8">
        <f>2*PI()*Freq/Fs</f>
        <v>0.1308996938995747</v>
      </c>
      <c r="E30">
        <v>20.5962</v>
      </c>
      <c r="F30">
        <f t="shared" si="0"/>
        <v>2.6960362754944209E-3</v>
      </c>
      <c r="G30">
        <f t="shared" si="1"/>
        <v>1.6056029061750965E-2</v>
      </c>
      <c r="H30">
        <f t="shared" si="2"/>
        <v>-2.8705713090614298E-4</v>
      </c>
      <c r="I30">
        <f t="shared" si="3"/>
        <v>1.6055138444306727E-2</v>
      </c>
      <c r="J30">
        <f t="shared" si="4"/>
        <v>4.3285340528762851E-5</v>
      </c>
      <c r="K30">
        <f t="shared" si="7"/>
        <v>0.9997883916239515</v>
      </c>
      <c r="L30">
        <f t="shared" si="8"/>
        <v>-1.8382014971242541E-3</v>
      </c>
      <c r="M30">
        <f t="shared" si="9"/>
        <v>-2.0572595338623323E-2</v>
      </c>
      <c r="N30">
        <f t="shared" si="10"/>
        <v>-1.178722886533627</v>
      </c>
      <c r="O30">
        <f t="shared" si="11"/>
        <v>0</v>
      </c>
      <c r="P30">
        <f t="shared" si="5"/>
        <v>-1.178722886533627</v>
      </c>
      <c r="Q30">
        <f t="shared" si="12"/>
        <v>0.15905858582372304</v>
      </c>
      <c r="W30">
        <v>25</v>
      </c>
      <c r="X30">
        <f t="shared" si="6"/>
        <v>0.52083333333333337</v>
      </c>
      <c r="Y30">
        <v>0</v>
      </c>
      <c r="Z30">
        <f t="shared" si="13"/>
        <v>2.879063457215884E-2</v>
      </c>
    </row>
    <row r="31" spans="1:26" ht="15" thickBot="1" x14ac:dyDescent="0.45">
      <c r="A31" s="4" t="s">
        <v>31</v>
      </c>
      <c r="B31" s="5">
        <f>SIN(w0)/(2*Q)</f>
        <v>6.5263096110025787E-2</v>
      </c>
      <c r="E31">
        <v>21.200099999999999</v>
      </c>
      <c r="F31">
        <f t="shared" si="0"/>
        <v>2.7750866006403733E-3</v>
      </c>
      <c r="G31">
        <f t="shared" si="1"/>
        <v>1.6055672587570902E-2</v>
      </c>
      <c r="H31">
        <f t="shared" si="2"/>
        <v>-2.9547494843885653E-4</v>
      </c>
      <c r="I31">
        <f t="shared" si="3"/>
        <v>1.6054728977097033E-2</v>
      </c>
      <c r="J31">
        <f t="shared" si="4"/>
        <v>4.4553377631403705E-5</v>
      </c>
      <c r="K31">
        <f t="shared" si="7"/>
        <v>0.99977579351731194</v>
      </c>
      <c r="L31">
        <f t="shared" si="8"/>
        <v>-1.9476511109294914E-3</v>
      </c>
      <c r="M31">
        <f t="shared" si="9"/>
        <v>-2.1176159296517394E-2</v>
      </c>
      <c r="N31">
        <f t="shared" si="10"/>
        <v>-1.213304553987169</v>
      </c>
      <c r="O31">
        <f t="shared" si="11"/>
        <v>0</v>
      </c>
      <c r="P31">
        <f t="shared" si="5"/>
        <v>-1.213304553987169</v>
      </c>
      <c r="Q31">
        <f t="shared" si="12"/>
        <v>0.15906638080965391</v>
      </c>
      <c r="W31">
        <v>26</v>
      </c>
      <c r="X31">
        <f t="shared" si="6"/>
        <v>0.54166666666666663</v>
      </c>
      <c r="Y31">
        <v>0</v>
      </c>
      <c r="Z31">
        <f t="shared" si="13"/>
        <v>2.6123933773059761E-2</v>
      </c>
    </row>
    <row r="32" spans="1:26" x14ac:dyDescent="0.4">
      <c r="E32">
        <v>21.8217</v>
      </c>
      <c r="F32">
        <f t="shared" si="0"/>
        <v>2.8564538503683496E-3</v>
      </c>
      <c r="G32">
        <f t="shared" si="1"/>
        <v>1.6055294907076578E-2</v>
      </c>
      <c r="H32">
        <f t="shared" si="2"/>
        <v>-3.0413958134586309E-4</v>
      </c>
      <c r="I32">
        <f t="shared" si="3"/>
        <v>1.6054295151053499E-2</v>
      </c>
      <c r="J32">
        <f t="shared" si="4"/>
        <v>4.5858477924040804E-5</v>
      </c>
      <c r="K32">
        <f t="shared" si="7"/>
        <v>0.99976244508736245</v>
      </c>
      <c r="L32">
        <f t="shared" si="8"/>
        <v>-2.0636208754940683E-3</v>
      </c>
      <c r="M32">
        <f t="shared" si="9"/>
        <v>-2.1797445658900516E-2</v>
      </c>
      <c r="N32">
        <f t="shared" si="10"/>
        <v>-1.2489016404207574</v>
      </c>
      <c r="O32">
        <f t="shared" si="11"/>
        <v>0</v>
      </c>
      <c r="P32">
        <f t="shared" si="5"/>
        <v>-1.2489016404207574</v>
      </c>
      <c r="Q32">
        <f t="shared" si="12"/>
        <v>0.15907463907473696</v>
      </c>
      <c r="W32">
        <v>27</v>
      </c>
      <c r="X32">
        <f t="shared" si="6"/>
        <v>0.5625</v>
      </c>
      <c r="Y32">
        <v>0</v>
      </c>
      <c r="Z32">
        <f t="shared" si="13"/>
        <v>2.3364379434732227E-2</v>
      </c>
    </row>
    <row r="33" spans="5:26" x14ac:dyDescent="0.4">
      <c r="E33">
        <v>22.461600000000001</v>
      </c>
      <c r="F33">
        <f t="shared" si="0"/>
        <v>2.9402165644946874E-3</v>
      </c>
      <c r="G33">
        <f t="shared" si="1"/>
        <v>1.6054894707330902E-2</v>
      </c>
      <c r="H33">
        <f t="shared" si="2"/>
        <v>-3.1305940431415862E-4</v>
      </c>
      <c r="I33">
        <f t="shared" si="3"/>
        <v>1.6053835458056609E-2</v>
      </c>
      <c r="J33">
        <f t="shared" si="4"/>
        <v>4.7201888955647128E-5</v>
      </c>
      <c r="K33">
        <f t="shared" si="7"/>
        <v>0.99974829977438429</v>
      </c>
      <c r="L33">
        <f t="shared" si="8"/>
        <v>-2.1865155663498251E-3</v>
      </c>
      <c r="M33">
        <f t="shared" si="9"/>
        <v>-2.2437057969513008E-2</v>
      </c>
      <c r="N33">
        <f t="shared" si="10"/>
        <v>-1.285548726343464</v>
      </c>
      <c r="O33">
        <f t="shared" si="11"/>
        <v>0</v>
      </c>
      <c r="P33">
        <f t="shared" si="5"/>
        <v>-1.285548726343464</v>
      </c>
      <c r="Q33">
        <f t="shared" si="12"/>
        <v>0.15908338943023456</v>
      </c>
      <c r="W33">
        <v>28</v>
      </c>
      <c r="X33">
        <f t="shared" si="6"/>
        <v>0.58333333333333337</v>
      </c>
      <c r="Y33">
        <v>0</v>
      </c>
      <c r="Z33">
        <f t="shared" si="13"/>
        <v>2.0567672875421578E-2</v>
      </c>
    </row>
    <row r="34" spans="5:26" x14ac:dyDescent="0.4">
      <c r="E34">
        <v>23.120200000000001</v>
      </c>
      <c r="F34">
        <f t="shared" si="0"/>
        <v>3.0264271028969474E-3</v>
      </c>
      <c r="G34">
        <f t="shared" si="1"/>
        <v>1.6054470734866988E-2</v>
      </c>
      <c r="H34">
        <f t="shared" si="2"/>
        <v>-3.2224000524139554E-4</v>
      </c>
      <c r="I34">
        <f t="shared" si="3"/>
        <v>1.6053348458297534E-2</v>
      </c>
      <c r="J34">
        <f t="shared" si="4"/>
        <v>4.8584437199046017E-5</v>
      </c>
      <c r="K34">
        <f t="shared" si="7"/>
        <v>0.99973331309839664</v>
      </c>
      <c r="L34">
        <f t="shared" si="8"/>
        <v>-2.3167219286734796E-3</v>
      </c>
      <c r="M34">
        <f t="shared" si="9"/>
        <v>-2.309540023880774E-2</v>
      </c>
      <c r="N34">
        <f t="shared" si="10"/>
        <v>-1.323268959849117</v>
      </c>
      <c r="O34">
        <f t="shared" si="11"/>
        <v>0</v>
      </c>
      <c r="P34">
        <f t="shared" si="5"/>
        <v>-1.323268959849117</v>
      </c>
      <c r="Q34">
        <f t="shared" si="12"/>
        <v>0.15909266080259904</v>
      </c>
      <c r="W34">
        <v>29</v>
      </c>
      <c r="X34">
        <f t="shared" si="6"/>
        <v>0.60416666666666674</v>
      </c>
      <c r="Y34">
        <v>0</v>
      </c>
      <c r="Z34">
        <f t="shared" si="13"/>
        <v>1.7783287096448559E-2</v>
      </c>
    </row>
    <row r="35" spans="5:26" x14ac:dyDescent="0.4">
      <c r="E35">
        <v>23.798200000000001</v>
      </c>
      <c r="F35">
        <f t="shared" si="0"/>
        <v>3.1151770953608592E-3</v>
      </c>
      <c r="G35">
        <f t="shared" si="1"/>
        <v>1.60540214755861E-2</v>
      </c>
      <c r="H35">
        <f t="shared" si="2"/>
        <v>-3.3169115506810013E-4</v>
      </c>
      <c r="I35">
        <f t="shared" si="3"/>
        <v>1.6052832412590368E-2</v>
      </c>
      <c r="J35">
        <f t="shared" si="4"/>
        <v>5.0007577610790277E-5</v>
      </c>
      <c r="K35">
        <f t="shared" si="7"/>
        <v>0.9997174313417696</v>
      </c>
      <c r="L35">
        <f t="shared" si="8"/>
        <v>-2.4547070085335515E-3</v>
      </c>
      <c r="M35">
        <f t="shared" si="9"/>
        <v>-2.3773176764602555E-2</v>
      </c>
      <c r="N35">
        <f t="shared" si="10"/>
        <v>-1.3621026942301997</v>
      </c>
      <c r="O35">
        <f t="shared" si="11"/>
        <v>0</v>
      </c>
      <c r="P35">
        <f t="shared" si="5"/>
        <v>-1.3621026942301997</v>
      </c>
      <c r="Q35">
        <f t="shared" si="12"/>
        <v>0.15910248435382943</v>
      </c>
      <c r="W35">
        <v>30</v>
      </c>
      <c r="X35">
        <f t="shared" si="6"/>
        <v>0.625</v>
      </c>
      <c r="Y35">
        <v>0</v>
      </c>
      <c r="Z35">
        <f t="shared" si="13"/>
        <v>1.5054435298647084E-2</v>
      </c>
    </row>
    <row r="36" spans="5:26" x14ac:dyDescent="0.4">
      <c r="E36">
        <v>24.495999999999999</v>
      </c>
      <c r="F36">
        <f t="shared" si="0"/>
        <v>3.2065189017639823E-3</v>
      </c>
      <c r="G36">
        <f t="shared" si="1"/>
        <v>1.605354553821059E-2</v>
      </c>
      <c r="H36">
        <f t="shared" si="2"/>
        <v>-3.4141844412907685E-4</v>
      </c>
      <c r="I36">
        <f t="shared" si="3"/>
        <v>1.6052285722827797E-2</v>
      </c>
      <c r="J36">
        <f t="shared" si="4"/>
        <v>5.1472133994986437E-5</v>
      </c>
      <c r="K36">
        <f t="shared" si="7"/>
        <v>0.99970060510042091</v>
      </c>
      <c r="L36">
        <f t="shared" si="8"/>
        <v>-2.6009004235351186E-3</v>
      </c>
      <c r="M36">
        <f t="shared" si="9"/>
        <v>-2.4470792399219343E-2</v>
      </c>
      <c r="N36">
        <f t="shared" si="10"/>
        <v>-1.4020731258160823</v>
      </c>
      <c r="O36">
        <f t="shared" si="11"/>
        <v>0</v>
      </c>
      <c r="P36">
        <f t="shared" si="5"/>
        <v>-1.4020731258160823</v>
      </c>
      <c r="Q36">
        <f t="shared" si="12"/>
        <v>0.15911289284530269</v>
      </c>
      <c r="W36">
        <v>31</v>
      </c>
      <c r="X36">
        <f t="shared" si="6"/>
        <v>0.64583333333333337</v>
      </c>
      <c r="Y36">
        <v>0</v>
      </c>
      <c r="Z36">
        <f t="shared" si="13"/>
        <v>1.2418143801509428E-2</v>
      </c>
    </row>
    <row r="37" spans="5:26" x14ac:dyDescent="0.4">
      <c r="E37">
        <v>25.214300000000001</v>
      </c>
      <c r="F37">
        <f t="shared" si="0"/>
        <v>3.300544151892047E-3</v>
      </c>
      <c r="G37">
        <f t="shared" si="1"/>
        <v>1.6053041253498046E-2</v>
      </c>
      <c r="H37">
        <f t="shared" si="2"/>
        <v>-3.5143164611006056E-4</v>
      </c>
      <c r="I37">
        <f t="shared" si="3"/>
        <v>1.6051706471615579E-2</v>
      </c>
      <c r="J37">
        <f t="shared" si="4"/>
        <v>5.2979558302143973E-5</v>
      </c>
      <c r="K37">
        <f t="shared" si="7"/>
        <v>0.9996827751121391</v>
      </c>
      <c r="L37">
        <f t="shared" si="8"/>
        <v>-2.755817496469349E-3</v>
      </c>
      <c r="M37">
        <f t="shared" si="9"/>
        <v>-2.5188952388804919E-2</v>
      </c>
      <c r="N37">
        <f t="shared" si="10"/>
        <v>-1.443220662234495</v>
      </c>
      <c r="O37">
        <f t="shared" si="11"/>
        <v>0</v>
      </c>
      <c r="P37">
        <f t="shared" si="5"/>
        <v>-1.443220662234495</v>
      </c>
      <c r="Q37">
        <f t="shared" si="12"/>
        <v>0.15912392074811077</v>
      </c>
      <c r="W37">
        <v>32</v>
      </c>
      <c r="X37">
        <f t="shared" si="6"/>
        <v>0.66666666666666663</v>
      </c>
      <c r="Y37">
        <v>0</v>
      </c>
      <c r="Z37">
        <f t="shared" si="13"/>
        <v>9.9054154013948383E-3</v>
      </c>
    </row>
    <row r="38" spans="5:26" x14ac:dyDescent="0.4">
      <c r="E38">
        <v>25.953600000000002</v>
      </c>
      <c r="F38">
        <f t="shared" si="0"/>
        <v>3.3973182955920026E-3</v>
      </c>
      <c r="G38">
        <f t="shared" si="1"/>
        <v>1.6052507007208172E-2</v>
      </c>
      <c r="H38">
        <f t="shared" si="2"/>
        <v>-3.6173774823835929E-4</v>
      </c>
      <c r="I38">
        <f t="shared" si="3"/>
        <v>1.6051092804737155E-2</v>
      </c>
      <c r="J38">
        <f t="shared" si="4"/>
        <v>5.4530881044264137E-5</v>
      </c>
      <c r="K38">
        <f t="shared" si="7"/>
        <v>0.99966388402378803</v>
      </c>
      <c r="L38">
        <f t="shared" si="8"/>
        <v>-2.9199570245651155E-3</v>
      </c>
      <c r="M38">
        <f t="shared" si="9"/>
        <v>-2.5928162560700629E-2</v>
      </c>
      <c r="N38">
        <f t="shared" si="10"/>
        <v>-1.4855742852572593</v>
      </c>
      <c r="O38">
        <f t="shared" si="11"/>
        <v>0</v>
      </c>
      <c r="P38">
        <f t="shared" si="5"/>
        <v>-1.4855742852572593</v>
      </c>
      <c r="Q38">
        <f t="shared" si="12"/>
        <v>0.15913560508726105</v>
      </c>
      <c r="W38">
        <v>33</v>
      </c>
      <c r="X38">
        <f t="shared" si="6"/>
        <v>0.6875</v>
      </c>
      <c r="Y38">
        <v>0</v>
      </c>
      <c r="Z38">
        <f t="shared" si="13"/>
        <v>7.5414694634823518E-3</v>
      </c>
    </row>
    <row r="39" spans="5:26" x14ac:dyDescent="0.4">
      <c r="E39">
        <v>26.714600000000001</v>
      </c>
      <c r="F39">
        <f t="shared" si="0"/>
        <v>3.4969329626495789E-3</v>
      </c>
      <c r="G39">
        <f t="shared" si="1"/>
        <v>1.6051940955648658E-2</v>
      </c>
      <c r="H39">
        <f t="shared" si="2"/>
        <v>-3.7234652746649406E-4</v>
      </c>
      <c r="I39">
        <f t="shared" si="3"/>
        <v>1.6050442604413906E-2</v>
      </c>
      <c r="J39">
        <f t="shared" si="4"/>
        <v>5.6127550594679658E-5</v>
      </c>
      <c r="K39">
        <f t="shared" si="7"/>
        <v>0.99964386632941826</v>
      </c>
      <c r="L39">
        <f t="shared" si="8"/>
        <v>-3.0938887107494028E-3</v>
      </c>
      <c r="M39">
        <f t="shared" si="9"/>
        <v>-2.6689129289743319E-2</v>
      </c>
      <c r="N39">
        <f t="shared" si="10"/>
        <v>-1.5291744671812806</v>
      </c>
      <c r="O39">
        <f t="shared" si="11"/>
        <v>0</v>
      </c>
      <c r="P39">
        <f t="shared" si="5"/>
        <v>-1.5291744671812806</v>
      </c>
      <c r="Q39">
        <f t="shared" si="12"/>
        <v>0.15914798482997997</v>
      </c>
      <c r="W39">
        <v>34</v>
      </c>
      <c r="X39">
        <f t="shared" si="6"/>
        <v>0.70833333333333337</v>
      </c>
      <c r="Y39">
        <v>0</v>
      </c>
      <c r="Z39">
        <f t="shared" si="13"/>
        <v>5.3460454889559875E-3</v>
      </c>
    </row>
    <row r="40" spans="5:26" x14ac:dyDescent="0.4">
      <c r="E40">
        <v>27.498000000000001</v>
      </c>
      <c r="F40">
        <f t="shared" si="0"/>
        <v>3.5994797828505054E-3</v>
      </c>
      <c r="G40">
        <f t="shared" si="1"/>
        <v>1.6051341155894461E-2</v>
      </c>
      <c r="H40">
        <f t="shared" si="2"/>
        <v>-3.8326776265104005E-4</v>
      </c>
      <c r="I40">
        <f t="shared" si="3"/>
        <v>1.6049753638881059E-2</v>
      </c>
      <c r="J40">
        <f t="shared" si="4"/>
        <v>5.7771013241753044E-5</v>
      </c>
      <c r="K40">
        <f t="shared" si="7"/>
        <v>0.99962265296845709</v>
      </c>
      <c r="L40">
        <f t="shared" si="8"/>
        <v>-3.2782132221534973E-3</v>
      </c>
      <c r="M40">
        <f t="shared" si="9"/>
        <v>-2.7472559608699099E-2</v>
      </c>
      <c r="N40">
        <f t="shared" si="10"/>
        <v>-1.5740617180000347</v>
      </c>
      <c r="O40">
        <f t="shared" si="11"/>
        <v>0</v>
      </c>
      <c r="P40">
        <f t="shared" si="5"/>
        <v>-1.5740617180000347</v>
      </c>
      <c r="Q40">
        <f t="shared" si="12"/>
        <v>0.15916110266769529</v>
      </c>
      <c r="W40">
        <v>35</v>
      </c>
      <c r="X40">
        <f t="shared" si="6"/>
        <v>0.72916666666666674</v>
      </c>
      <c r="Y40">
        <v>0</v>
      </c>
      <c r="Z40">
        <f t="shared" si="13"/>
        <v>3.3337575039293667E-3</v>
      </c>
    </row>
    <row r="41" spans="5:26" x14ac:dyDescent="0.4">
      <c r="E41">
        <v>28.304300000000001</v>
      </c>
      <c r="F41">
        <f t="shared" si="0"/>
        <v>3.7050242060417331E-3</v>
      </c>
      <c r="G41">
        <f t="shared" si="1"/>
        <v>1.605070572132361E-2</v>
      </c>
      <c r="H41">
        <f t="shared" si="2"/>
        <v>-3.945084464709531E-4</v>
      </c>
      <c r="I41">
        <f t="shared" si="3"/>
        <v>1.6049023741046775E-2</v>
      </c>
      <c r="J41">
        <f t="shared" si="4"/>
        <v>5.946229352785104E-5</v>
      </c>
      <c r="K41">
        <f t="shared" si="7"/>
        <v>0.99960017682184688</v>
      </c>
      <c r="L41">
        <f t="shared" si="8"/>
        <v>-3.4735144422521295E-3</v>
      </c>
      <c r="M41">
        <f t="shared" si="9"/>
        <v>-2.8278961228790367E-2</v>
      </c>
      <c r="N41">
        <f t="shared" si="10"/>
        <v>-1.6202651274237765</v>
      </c>
      <c r="O41">
        <f t="shared" si="11"/>
        <v>0</v>
      </c>
      <c r="P41">
        <f t="shared" si="5"/>
        <v>-1.6202651274237765</v>
      </c>
      <c r="Q41">
        <f t="shared" si="12"/>
        <v>0.15917500180433866</v>
      </c>
      <c r="W41">
        <v>36</v>
      </c>
      <c r="X41">
        <f t="shared" si="6"/>
        <v>0.75</v>
      </c>
      <c r="Y41">
        <v>0</v>
      </c>
      <c r="Z41">
        <f t="shared" si="13"/>
        <v>1.51448735074362E-3</v>
      </c>
    </row>
    <row r="42" spans="5:26" x14ac:dyDescent="0.4">
      <c r="E42">
        <v>29.1342</v>
      </c>
      <c r="F42">
        <f t="shared" si="0"/>
        <v>3.8136578620089896E-3</v>
      </c>
      <c r="G42">
        <f t="shared" si="1"/>
        <v>1.6050032511399692E-2</v>
      </c>
      <c r="H42">
        <f t="shared" si="2"/>
        <v>-4.060783619121008E-4</v>
      </c>
      <c r="I42">
        <f t="shared" si="3"/>
        <v>1.6048250452156743E-2</v>
      </c>
      <c r="J42">
        <f t="shared" si="4"/>
        <v>6.1202833219699618E-5</v>
      </c>
      <c r="K42">
        <f t="shared" si="7"/>
        <v>0.99957636173411357</v>
      </c>
      <c r="L42">
        <f t="shared" si="8"/>
        <v>-3.680454869765858E-3</v>
      </c>
      <c r="M42">
        <f t="shared" si="9"/>
        <v>-2.9109042609916091E-2</v>
      </c>
      <c r="N42">
        <f t="shared" si="10"/>
        <v>-1.6678252872146708</v>
      </c>
      <c r="O42">
        <f t="shared" si="11"/>
        <v>0</v>
      </c>
      <c r="P42">
        <f t="shared" si="5"/>
        <v>-1.6678252872146708</v>
      </c>
      <c r="Q42">
        <f t="shared" si="12"/>
        <v>0.15918972764755604</v>
      </c>
      <c r="W42">
        <v>37</v>
      </c>
      <c r="X42">
        <f t="shared" si="6"/>
        <v>0.77083333333333337</v>
      </c>
      <c r="Y42">
        <v>0</v>
      </c>
      <c r="Z42">
        <f t="shared" si="13"/>
        <v>-1.061942021038766E-4</v>
      </c>
    </row>
    <row r="43" spans="5:26" x14ac:dyDescent="0.4">
      <c r="E43">
        <v>29.988499999999998</v>
      </c>
      <c r="F43">
        <f t="shared" si="0"/>
        <v>3.9254854705073963E-3</v>
      </c>
      <c r="G43">
        <f t="shared" si="1"/>
        <v>1.6049319188985445E-2</v>
      </c>
      <c r="H43">
        <f t="shared" si="2"/>
        <v>-4.1798868853263303E-4</v>
      </c>
      <c r="I43">
        <f t="shared" si="3"/>
        <v>1.6047431087628294E-2</v>
      </c>
      <c r="J43">
        <f t="shared" si="4"/>
        <v>6.2994281142571273E-5</v>
      </c>
      <c r="K43">
        <f t="shared" si="7"/>
        <v>0.99955112453124972</v>
      </c>
      <c r="L43">
        <f t="shared" si="8"/>
        <v>-3.8997581011670705E-3</v>
      </c>
      <c r="M43">
        <f t="shared" si="9"/>
        <v>-2.9963613076739337E-2</v>
      </c>
      <c r="N43">
        <f t="shared" si="10"/>
        <v>-1.7167885682601673</v>
      </c>
      <c r="O43">
        <f t="shared" si="11"/>
        <v>0</v>
      </c>
      <c r="P43">
        <f t="shared" si="5"/>
        <v>-1.7167885682601673</v>
      </c>
      <c r="Q43">
        <f t="shared" si="12"/>
        <v>0.15920533069796133</v>
      </c>
      <c r="W43">
        <v>38</v>
      </c>
      <c r="X43">
        <f t="shared" si="6"/>
        <v>0.79166666666666663</v>
      </c>
      <c r="Y43">
        <v>0</v>
      </c>
      <c r="Z43">
        <f t="shared" si="13"/>
        <v>-1.5265887038799825E-3</v>
      </c>
    </row>
    <row r="44" spans="5:26" x14ac:dyDescent="0.4">
      <c r="E44">
        <v>30.867799999999999</v>
      </c>
      <c r="F44">
        <f t="shared" si="0"/>
        <v>4.0405855713532921E-3</v>
      </c>
      <c r="G44">
        <f t="shared" si="1"/>
        <v>1.6048563464756915E-2</v>
      </c>
      <c r="H44">
        <f t="shared" si="2"/>
        <v>-4.302478201888716E-4</v>
      </c>
      <c r="I44">
        <f t="shared" si="3"/>
        <v>1.6046563017798721E-2</v>
      </c>
      <c r="J44">
        <f t="shared" si="4"/>
        <v>6.4837863854737623E-5</v>
      </c>
      <c r="K44">
        <f t="shared" si="7"/>
        <v>0.99952438365974783</v>
      </c>
      <c r="L44">
        <f t="shared" si="8"/>
        <v>-4.1321337745754078E-3</v>
      </c>
      <c r="M44">
        <f t="shared" si="9"/>
        <v>-3.0843282797135441E-2</v>
      </c>
      <c r="N44">
        <f t="shared" si="10"/>
        <v>-1.7671899306043173</v>
      </c>
      <c r="O44">
        <f t="shared" si="11"/>
        <v>0</v>
      </c>
      <c r="P44">
        <f t="shared" si="5"/>
        <v>-1.7671899306043173</v>
      </c>
      <c r="Q44">
        <f t="shared" si="12"/>
        <v>0.15922186317446294</v>
      </c>
      <c r="W44">
        <v>39</v>
      </c>
      <c r="X44">
        <f t="shared" si="6"/>
        <v>0.8125</v>
      </c>
      <c r="Y44">
        <v>0</v>
      </c>
      <c r="Z44">
        <f t="shared" si="13"/>
        <v>-2.7484228288691104E-3</v>
      </c>
    </row>
    <row r="45" spans="5:26" x14ac:dyDescent="0.4">
      <c r="E45">
        <v>31.773</v>
      </c>
      <c r="F45">
        <f t="shared" si="0"/>
        <v>4.1590759742711871E-3</v>
      </c>
      <c r="G45">
        <f t="shared" si="1"/>
        <v>1.6047762668444432E-2</v>
      </c>
      <c r="H45">
        <f t="shared" si="2"/>
        <v>-4.4286833613663926E-4</v>
      </c>
      <c r="I45">
        <f t="shared" si="3"/>
        <v>1.6045643175427449E-2</v>
      </c>
      <c r="J45">
        <f t="shared" si="4"/>
        <v>6.6735433817666744E-5</v>
      </c>
      <c r="K45">
        <f t="shared" si="7"/>
        <v>0.99949604400720038</v>
      </c>
      <c r="L45">
        <f t="shared" si="8"/>
        <v>-4.3784094914394184E-3</v>
      </c>
      <c r="M45">
        <f t="shared" si="9"/>
        <v>-3.1748963041171585E-2</v>
      </c>
      <c r="N45">
        <f t="shared" si="10"/>
        <v>-1.8190815861759668</v>
      </c>
      <c r="O45">
        <f t="shared" si="11"/>
        <v>0</v>
      </c>
      <c r="P45">
        <f t="shared" si="5"/>
        <v>-1.8190815861759668</v>
      </c>
      <c r="Q45">
        <f t="shared" si="12"/>
        <v>0.15923938101969332</v>
      </c>
      <c r="W45">
        <v>40</v>
      </c>
      <c r="X45">
        <f t="shared" si="6"/>
        <v>0.83333333333333337</v>
      </c>
      <c r="Y45">
        <v>0</v>
      </c>
      <c r="Z45">
        <f t="shared" si="13"/>
        <v>-3.7764009635191725E-3</v>
      </c>
    </row>
    <row r="46" spans="5:26" x14ac:dyDescent="0.4">
      <c r="E46">
        <v>32.704599999999999</v>
      </c>
      <c r="F46">
        <f t="shared" si="0"/>
        <v>4.2810221291080313E-3</v>
      </c>
      <c r="G46">
        <f t="shared" si="1"/>
        <v>1.6046914351714014E-2</v>
      </c>
      <c r="H46">
        <f t="shared" si="2"/>
        <v>-4.5585724183052397E-4</v>
      </c>
      <c r="I46">
        <f t="shared" si="3"/>
        <v>1.6044668748200652E-2</v>
      </c>
      <c r="J46">
        <f t="shared" si="4"/>
        <v>6.8688001584212705E-5</v>
      </c>
      <c r="K46">
        <f t="shared" si="7"/>
        <v>0.99946601822602321</v>
      </c>
      <c r="L46">
        <f t="shared" si="8"/>
        <v>-4.6393455307455556E-3</v>
      </c>
      <c r="M46">
        <f t="shared" si="9"/>
        <v>-3.2681165936877088E-2</v>
      </c>
      <c r="N46">
        <f t="shared" si="10"/>
        <v>-1.872492877749766</v>
      </c>
      <c r="O46">
        <f t="shared" si="11"/>
        <v>0</v>
      </c>
      <c r="P46">
        <f t="shared" si="5"/>
        <v>-1.872492877749766</v>
      </c>
      <c r="Q46">
        <f t="shared" si="12"/>
        <v>0.15925794205249993</v>
      </c>
      <c r="W46">
        <v>41</v>
      </c>
      <c r="X46">
        <f t="shared" si="6"/>
        <v>0.85416666666666674</v>
      </c>
      <c r="Y46">
        <v>0</v>
      </c>
      <c r="Z46">
        <f t="shared" si="13"/>
        <v>-4.6177647868040576E-3</v>
      </c>
    </row>
    <row r="47" spans="5:26" x14ac:dyDescent="0.4">
      <c r="E47">
        <v>33.663600000000002</v>
      </c>
      <c r="F47">
        <f t="shared" si="0"/>
        <v>4.4065549355577233E-3</v>
      </c>
      <c r="G47">
        <f t="shared" si="1"/>
        <v>1.6046015479887821E-2</v>
      </c>
      <c r="H47">
        <f t="shared" si="2"/>
        <v>-4.6922851727672268E-4</v>
      </c>
      <c r="I47">
        <f t="shared" si="3"/>
        <v>1.6043636250293813E-2</v>
      </c>
      <c r="J47">
        <f t="shared" si="4"/>
        <v>7.069762209931281E-5</v>
      </c>
      <c r="K47">
        <f t="shared" si="7"/>
        <v>0.99943419811658007</v>
      </c>
      <c r="L47">
        <f t="shared" si="8"/>
        <v>-4.9158835556633671E-3</v>
      </c>
      <c r="M47">
        <f t="shared" si="9"/>
        <v>-3.364090506424211E-2</v>
      </c>
      <c r="N47">
        <f t="shared" si="10"/>
        <v>-1.9274818791813504</v>
      </c>
      <c r="O47">
        <f t="shared" si="11"/>
        <v>0</v>
      </c>
      <c r="P47">
        <f t="shared" si="5"/>
        <v>-1.9274818791813504</v>
      </c>
      <c r="Q47">
        <f t="shared" si="12"/>
        <v>0.15927760813226791</v>
      </c>
      <c r="W47">
        <v>42</v>
      </c>
      <c r="X47">
        <f t="shared" si="6"/>
        <v>0.875</v>
      </c>
      <c r="Y47">
        <v>0</v>
      </c>
      <c r="Z47">
        <f t="shared" si="13"/>
        <v>-5.2818660609561339E-3</v>
      </c>
    </row>
    <row r="48" spans="5:26" x14ac:dyDescent="0.4">
      <c r="E48">
        <v>34.650700000000001</v>
      </c>
      <c r="F48">
        <f t="shared" si="0"/>
        <v>4.5357660234059934E-3</v>
      </c>
      <c r="G48">
        <f t="shared" si="1"/>
        <v>1.6045063141488125E-2</v>
      </c>
      <c r="H48">
        <f t="shared" si="2"/>
        <v>-4.8299196341405892E-4</v>
      </c>
      <c r="I48">
        <f t="shared" si="3"/>
        <v>1.6042542337394994E-2</v>
      </c>
      <c r="J48">
        <f t="shared" si="4"/>
        <v>7.2765717470934035E-5</v>
      </c>
      <c r="K48">
        <f t="shared" si="7"/>
        <v>0.9994004797260666</v>
      </c>
      <c r="L48">
        <f t="shared" si="8"/>
        <v>-5.2089285203595643E-3</v>
      </c>
      <c r="M48">
        <f t="shared" si="9"/>
        <v>-3.4628895090956791E-2</v>
      </c>
      <c r="N48">
        <f t="shared" si="10"/>
        <v>-1.9840895379131192</v>
      </c>
      <c r="O48">
        <f t="shared" si="11"/>
        <v>0</v>
      </c>
      <c r="P48">
        <f t="shared" si="5"/>
        <v>-1.9840895379131192</v>
      </c>
      <c r="Q48">
        <f t="shared" si="12"/>
        <v>0.15929844643616226</v>
      </c>
      <c r="W48">
        <v>43</v>
      </c>
      <c r="X48">
        <f t="shared" si="6"/>
        <v>0.89583333333333337</v>
      </c>
      <c r="Y48">
        <v>0</v>
      </c>
      <c r="Z48">
        <f t="shared" si="13"/>
        <v>-5.7797578757521149E-3</v>
      </c>
    </row>
    <row r="49" spans="5:26" x14ac:dyDescent="0.4">
      <c r="E49">
        <v>35.666800000000002</v>
      </c>
      <c r="F49">
        <f t="shared" si="0"/>
        <v>4.6687732023773512E-3</v>
      </c>
      <c r="G49">
        <f t="shared" si="1"/>
        <v>1.604405407970444E-2</v>
      </c>
      <c r="H49">
        <f t="shared" si="2"/>
        <v>-4.9716017379935161E-4</v>
      </c>
      <c r="I49">
        <f t="shared" si="3"/>
        <v>1.6041383268520559E-2</v>
      </c>
      <c r="J49">
        <f t="shared" si="4"/>
        <v>7.4894124500733336E-5</v>
      </c>
      <c r="K49">
        <f t="shared" si="7"/>
        <v>0.99936474674926745</v>
      </c>
      <c r="L49">
        <f t="shared" si="8"/>
        <v>-5.5194929516783515E-3</v>
      </c>
      <c r="M49">
        <f t="shared" si="9"/>
        <v>-3.5646052233278436E-2</v>
      </c>
      <c r="N49">
        <f t="shared" si="10"/>
        <v>-2.0423683492697369</v>
      </c>
      <c r="O49">
        <f t="shared" si="11"/>
        <v>0</v>
      </c>
      <c r="P49">
        <f t="shared" si="5"/>
        <v>-2.0423683492697369</v>
      </c>
      <c r="Q49">
        <f t="shared" si="12"/>
        <v>0.15932052662308399</v>
      </c>
      <c r="W49">
        <v>44</v>
      </c>
      <c r="X49">
        <f t="shared" si="6"/>
        <v>0.91666666666666663</v>
      </c>
      <c r="Y49">
        <v>0</v>
      </c>
      <c r="Z49">
        <f t="shared" si="13"/>
        <v>-6.1238086506894655E-3</v>
      </c>
    </row>
    <row r="50" spans="5:26" x14ac:dyDescent="0.4">
      <c r="E50">
        <v>36.712600000000002</v>
      </c>
      <c r="F50">
        <f t="shared" si="0"/>
        <v>4.805668102257527E-3</v>
      </c>
      <c r="G50">
        <f t="shared" si="1"/>
        <v>1.6042985072019511E-2</v>
      </c>
      <c r="H50">
        <f t="shared" si="2"/>
        <v>-5.1174295759691228E-4</v>
      </c>
      <c r="I50">
        <f t="shared" si="3"/>
        <v>1.6040155342076257E-2</v>
      </c>
      <c r="J50">
        <f t="shared" si="4"/>
        <v>7.7084256289647324E-5</v>
      </c>
      <c r="K50">
        <f t="shared" si="7"/>
        <v>0.99932688395393687</v>
      </c>
      <c r="L50">
        <f t="shared" si="8"/>
        <v>-5.8485802972371905E-3</v>
      </c>
      <c r="M50">
        <f t="shared" si="9"/>
        <v>-3.6693094004758953E-2</v>
      </c>
      <c r="N50">
        <f t="shared" si="10"/>
        <v>-2.1023594237494718</v>
      </c>
      <c r="O50">
        <f t="shared" si="11"/>
        <v>0</v>
      </c>
      <c r="P50">
        <f t="shared" si="5"/>
        <v>-2.1023594237494718</v>
      </c>
      <c r="Q50">
        <f t="shared" si="12"/>
        <v>0.15934392193040672</v>
      </c>
      <c r="W50">
        <v>45</v>
      </c>
      <c r="X50">
        <f t="shared" si="6"/>
        <v>0.9375</v>
      </c>
      <c r="Y50">
        <v>0</v>
      </c>
      <c r="Z50">
        <f t="shared" si="13"/>
        <v>-6.3273423064443782E-3</v>
      </c>
    </row>
    <row r="51" spans="5:26" x14ac:dyDescent="0.4">
      <c r="E51">
        <v>37.789099999999998</v>
      </c>
      <c r="F51">
        <f t="shared" si="0"/>
        <v>4.9465816227404185E-3</v>
      </c>
      <c r="G51">
        <f t="shared" si="1"/>
        <v>1.6041852419451885E-2</v>
      </c>
      <c r="H51">
        <f t="shared" si="2"/>
        <v>-5.2675431189612258E-4</v>
      </c>
      <c r="I51">
        <f t="shared" si="3"/>
        <v>1.6038854309169515E-2</v>
      </c>
      <c r="J51">
        <f t="shared" si="4"/>
        <v>7.9338149076259995E-5</v>
      </c>
      <c r="K51">
        <f t="shared" si="7"/>
        <v>0.99928675907417142</v>
      </c>
      <c r="L51">
        <f t="shared" si="8"/>
        <v>-6.197342329004543E-3</v>
      </c>
      <c r="M51">
        <f t="shared" si="9"/>
        <v>-3.7771039895613701E-2</v>
      </c>
      <c r="N51">
        <f t="shared" si="10"/>
        <v>-2.1641211738389186</v>
      </c>
      <c r="O51">
        <f t="shared" si="11"/>
        <v>0</v>
      </c>
      <c r="P51">
        <f t="shared" si="5"/>
        <v>-2.1641211738389186</v>
      </c>
      <c r="Q51">
        <f t="shared" si="12"/>
        <v>0.15936871055748303</v>
      </c>
      <c r="W51">
        <v>46</v>
      </c>
      <c r="X51">
        <f t="shared" si="6"/>
        <v>0.95833333333333326</v>
      </c>
      <c r="Y51">
        <v>0</v>
      </c>
      <c r="Z51">
        <f t="shared" si="13"/>
        <v>-6.404307178674698E-3</v>
      </c>
    </row>
    <row r="52" spans="5:26" x14ac:dyDescent="0.4">
      <c r="E52">
        <v>38.897199999999998</v>
      </c>
      <c r="F52">
        <f t="shared" si="0"/>
        <v>5.091631573550537E-3</v>
      </c>
      <c r="G52">
        <f t="shared" si="1"/>
        <v>1.6040652333147998E-2</v>
      </c>
      <c r="H52">
        <f t="shared" si="2"/>
        <v>-5.4220684466233827E-4</v>
      </c>
      <c r="I52">
        <f t="shared" si="3"/>
        <v>1.603747581767212E-2</v>
      </c>
      <c r="J52">
        <f t="shared" si="4"/>
        <v>8.1657623884661551E-5</v>
      </c>
      <c r="K52">
        <f t="shared" si="7"/>
        <v>0.99924423647938232</v>
      </c>
      <c r="L52">
        <f t="shared" si="8"/>
        <v>-6.5669603798025819E-3</v>
      </c>
      <c r="M52">
        <f t="shared" si="9"/>
        <v>-3.8880811108296776E-2</v>
      </c>
      <c r="N52">
        <f t="shared" si="10"/>
        <v>-2.227706380550774</v>
      </c>
      <c r="O52">
        <f t="shared" si="11"/>
        <v>0</v>
      </c>
      <c r="P52">
        <f t="shared" si="5"/>
        <v>-2.227706380550774</v>
      </c>
      <c r="Q52">
        <f t="shared" si="12"/>
        <v>0.15939497716776313</v>
      </c>
      <c r="W52">
        <v>47</v>
      </c>
      <c r="X52">
        <f t="shared" si="6"/>
        <v>0.97916666666666663</v>
      </c>
      <c r="Y52">
        <v>0</v>
      </c>
      <c r="Z52">
        <f t="shared" si="13"/>
        <v>-6.3689754702947587E-3</v>
      </c>
    </row>
    <row r="53" spans="5:26" x14ac:dyDescent="0.4">
      <c r="E53">
        <v>40.037700000000001</v>
      </c>
      <c r="F53">
        <f t="shared" si="0"/>
        <v>5.2409226744430026E-3</v>
      </c>
      <c r="G53">
        <f t="shared" si="1"/>
        <v>1.6039380941684223E-2</v>
      </c>
      <c r="H53">
        <f t="shared" si="2"/>
        <v>-5.581117749272075E-4</v>
      </c>
      <c r="I53">
        <f t="shared" si="3"/>
        <v>1.6036015420608396E-2</v>
      </c>
      <c r="J53">
        <f t="shared" si="4"/>
        <v>8.4044286316042188E-5</v>
      </c>
      <c r="K53">
        <f t="shared" si="7"/>
        <v>0.99919917741418018</v>
      </c>
      <c r="L53">
        <f t="shared" si="8"/>
        <v>-6.9586432914982652E-3</v>
      </c>
      <c r="M53">
        <f t="shared" si="9"/>
        <v>-4.0023230623938311E-2</v>
      </c>
      <c r="N53">
        <f t="shared" si="10"/>
        <v>-2.2931621972304135</v>
      </c>
      <c r="O53">
        <f t="shared" si="11"/>
        <v>0</v>
      </c>
      <c r="P53">
        <f t="shared" si="5"/>
        <v>-2.2931621972304135</v>
      </c>
      <c r="Q53">
        <f t="shared" si="12"/>
        <v>0.1594228084164824</v>
      </c>
      <c r="W53">
        <v>48</v>
      </c>
      <c r="X53">
        <f t="shared" si="6"/>
        <v>1</v>
      </c>
      <c r="Y53">
        <v>0</v>
      </c>
      <c r="Z53">
        <f t="shared" si="13"/>
        <v>-6.2356743277609643E-3</v>
      </c>
    </row>
    <row r="54" spans="5:26" x14ac:dyDescent="0.4">
      <c r="E54">
        <v>41.2117</v>
      </c>
      <c r="F54">
        <f t="shared" si="0"/>
        <v>5.3945989150811034E-3</v>
      </c>
      <c r="G54">
        <f t="shared" si="1"/>
        <v>1.6038033833891352E-2</v>
      </c>
      <c r="H54">
        <f t="shared" si="2"/>
        <v>-5.7448451152253104E-4</v>
      </c>
      <c r="I54">
        <f t="shared" si="3"/>
        <v>1.6034468051013828E-2</v>
      </c>
      <c r="J54">
        <f t="shared" si="4"/>
        <v>8.6500363055994761E-5</v>
      </c>
      <c r="K54">
        <f t="shared" si="7"/>
        <v>0.99915142376973054</v>
      </c>
      <c r="L54">
        <f t="shared" si="8"/>
        <v>-7.373768530621193E-3</v>
      </c>
      <c r="M54">
        <f t="shared" si="9"/>
        <v>-4.1199424050195832E-2</v>
      </c>
      <c r="N54">
        <f t="shared" si="10"/>
        <v>-2.3605531164460016</v>
      </c>
      <c r="O54">
        <f t="shared" si="11"/>
        <v>0</v>
      </c>
      <c r="P54">
        <f t="shared" si="5"/>
        <v>-2.3605531164460016</v>
      </c>
      <c r="Q54">
        <f t="shared" si="12"/>
        <v>0.15945229797366123</v>
      </c>
      <c r="W54">
        <v>49</v>
      </c>
      <c r="X54">
        <f t="shared" si="6"/>
        <v>1.0208333333333333</v>
      </c>
      <c r="Y54">
        <v>0</v>
      </c>
      <c r="Z54">
        <f t="shared" si="13"/>
        <v>-6.0185489859508707E-3</v>
      </c>
    </row>
    <row r="55" spans="5:26" x14ac:dyDescent="0.4">
      <c r="E55">
        <v>42.420200000000001</v>
      </c>
      <c r="F55">
        <f t="shared" si="0"/>
        <v>5.5527911951587395E-3</v>
      </c>
      <c r="G55">
        <f t="shared" si="1"/>
        <v>1.6036606479527316E-2</v>
      </c>
      <c r="H55">
        <f t="shared" si="2"/>
        <v>-5.9133907562055471E-4</v>
      </c>
      <c r="I55">
        <f t="shared" si="3"/>
        <v>1.6032828505146202E-2</v>
      </c>
      <c r="J55">
        <f t="shared" si="4"/>
        <v>8.9027863972000049E-5</v>
      </c>
      <c r="K55">
        <f t="shared" si="7"/>
        <v>0.99910081295953201</v>
      </c>
      <c r="L55">
        <f t="shared" si="8"/>
        <v>-7.8137529368851252E-3</v>
      </c>
      <c r="M55">
        <f t="shared" si="9"/>
        <v>-4.241041921535893E-2</v>
      </c>
      <c r="N55">
        <f t="shared" si="10"/>
        <v>-2.4299380284205951</v>
      </c>
      <c r="O55">
        <f t="shared" si="11"/>
        <v>0</v>
      </c>
      <c r="P55">
        <f t="shared" si="5"/>
        <v>-2.4299380284205951</v>
      </c>
      <c r="Q55">
        <f t="shared" si="12"/>
        <v>0.15948354703855439</v>
      </c>
      <c r="W55">
        <v>50</v>
      </c>
      <c r="X55">
        <f t="shared" si="6"/>
        <v>1.0416666666666667</v>
      </c>
      <c r="Y55">
        <v>0</v>
      </c>
      <c r="Z55">
        <f t="shared" si="13"/>
        <v>-5.7313578566576184E-3</v>
      </c>
    </row>
    <row r="56" spans="5:26" x14ac:dyDescent="0.4">
      <c r="E56">
        <v>43.664000000000001</v>
      </c>
      <c r="F56">
        <f t="shared" si="0"/>
        <v>5.7156042344310301E-3</v>
      </c>
      <c r="G56">
        <f t="shared" si="1"/>
        <v>1.6035094359603264E-2</v>
      </c>
      <c r="H56">
        <f t="shared" si="2"/>
        <v>-6.0868670625292831E-4</v>
      </c>
      <c r="I56">
        <f t="shared" si="3"/>
        <v>1.6031091592184521E-2</v>
      </c>
      <c r="J56">
        <f t="shared" si="4"/>
        <v>9.1628372764931618E-5</v>
      </c>
      <c r="K56">
        <f t="shared" si="7"/>
        <v>0.99904718251472813</v>
      </c>
      <c r="L56">
        <f t="shared" si="8"/>
        <v>-8.2800128195102841E-3</v>
      </c>
      <c r="M56">
        <f t="shared" si="9"/>
        <v>-4.3657046027574031E-2</v>
      </c>
      <c r="N56">
        <f t="shared" si="10"/>
        <v>-2.5013644833883681</v>
      </c>
      <c r="O56">
        <f t="shared" si="11"/>
        <v>0</v>
      </c>
      <c r="P56">
        <f t="shared" si="5"/>
        <v>-2.5013644833883681</v>
      </c>
      <c r="Q56">
        <f t="shared" si="12"/>
        <v>0.15951665810815643</v>
      </c>
      <c r="W56">
        <v>51</v>
      </c>
      <c r="X56">
        <f t="shared" si="6"/>
        <v>1.0625</v>
      </c>
      <c r="Y56">
        <v>0</v>
      </c>
      <c r="Z56">
        <f t="shared" si="13"/>
        <v>-5.3872989379560943E-3</v>
      </c>
    </row>
    <row r="57" spans="5:26" x14ac:dyDescent="0.4">
      <c r="E57">
        <v>44.944400000000002</v>
      </c>
      <c r="F57">
        <f t="shared" si="0"/>
        <v>5.8832082025000454E-3</v>
      </c>
      <c r="G57">
        <f t="shared" si="1"/>
        <v>1.6033492104051028E-2</v>
      </c>
      <c r="H57">
        <f t="shared" si="2"/>
        <v>-6.2654562402541386E-4</v>
      </c>
      <c r="I57">
        <f t="shared" si="3"/>
        <v>1.6029251143701018E-2</v>
      </c>
      <c r="J57">
        <f t="shared" si="4"/>
        <v>9.4304509837991185E-5</v>
      </c>
      <c r="K57">
        <f t="shared" si="7"/>
        <v>0.99899033946364935</v>
      </c>
      <c r="L57">
        <f t="shared" si="8"/>
        <v>-8.7742302334110154E-3</v>
      </c>
      <c r="M57">
        <f t="shared" si="9"/>
        <v>-4.4940638280061229E-2</v>
      </c>
      <c r="N57">
        <f t="shared" si="10"/>
        <v>-2.5749089020715754</v>
      </c>
      <c r="O57">
        <f t="shared" si="11"/>
        <v>0</v>
      </c>
      <c r="P57">
        <f t="shared" si="5"/>
        <v>-2.5749089020715754</v>
      </c>
      <c r="Q57">
        <f t="shared" si="12"/>
        <v>0.15955174312542794</v>
      </c>
      <c r="W57">
        <v>52</v>
      </c>
      <c r="X57">
        <f t="shared" si="6"/>
        <v>1.0833333333333333</v>
      </c>
      <c r="Y57">
        <v>0</v>
      </c>
      <c r="Z57">
        <f t="shared" si="13"/>
        <v>-4.9988664949252009E-3</v>
      </c>
    </row>
    <row r="58" spans="5:26" x14ac:dyDescent="0.4">
      <c r="E58">
        <v>46.2622</v>
      </c>
      <c r="F58">
        <f t="shared" si="0"/>
        <v>6.0557078191209052E-3</v>
      </c>
      <c r="G58">
        <f t="shared" si="1"/>
        <v>1.6031794697302759E-2</v>
      </c>
      <c r="H58">
        <f t="shared" si="2"/>
        <v>-6.4492708447084698E-4</v>
      </c>
      <c r="I58">
        <f t="shared" si="3"/>
        <v>1.6027301398463312E-2</v>
      </c>
      <c r="J58">
        <f t="shared" si="4"/>
        <v>9.7057840822997385E-5</v>
      </c>
      <c r="K58">
        <f t="shared" si="7"/>
        <v>0.99893010305049779</v>
      </c>
      <c r="L58">
        <f t="shared" si="8"/>
        <v>-9.2979816559926615E-3</v>
      </c>
      <c r="M58">
        <f t="shared" si="9"/>
        <v>-4.6262031599608511E-2</v>
      </c>
      <c r="N58">
        <f t="shared" si="10"/>
        <v>-2.6506191623584163</v>
      </c>
      <c r="O58">
        <f t="shared" si="11"/>
        <v>0</v>
      </c>
      <c r="P58">
        <f t="shared" si="5"/>
        <v>-2.6506191623584163</v>
      </c>
      <c r="Q58">
        <f t="shared" si="12"/>
        <v>0.15958891984713791</v>
      </c>
      <c r="W58">
        <v>53</v>
      </c>
      <c r="X58">
        <f t="shared" si="6"/>
        <v>1.1041666666666667</v>
      </c>
      <c r="Y58">
        <v>0</v>
      </c>
      <c r="Z58">
        <f t="shared" si="13"/>
        <v>-4.5777366045881571E-3</v>
      </c>
    </row>
    <row r="59" spans="5:26" x14ac:dyDescent="0.4">
      <c r="E59">
        <v>47.6188</v>
      </c>
      <c r="F59">
        <f t="shared" si="0"/>
        <v>6.2332863438650686E-3</v>
      </c>
      <c r="G59">
        <f t="shared" si="1"/>
        <v>1.6029996080938691E-2</v>
      </c>
      <c r="H59">
        <f t="shared" si="2"/>
        <v>-6.6385072166166847E-4</v>
      </c>
      <c r="I59">
        <f t="shared" si="3"/>
        <v>1.6025235397348903E-2</v>
      </c>
      <c r="J59">
        <f t="shared" si="4"/>
        <v>9.9891174682063474E-5</v>
      </c>
      <c r="K59">
        <f t="shared" si="7"/>
        <v>0.99886625511200866</v>
      </c>
      <c r="L59">
        <f t="shared" si="8"/>
        <v>-9.8531695211196146E-3</v>
      </c>
      <c r="M59">
        <f t="shared" si="9"/>
        <v>-4.7622666501693667E-2</v>
      </c>
      <c r="N59">
        <f t="shared" si="10"/>
        <v>-2.7285777997060916</v>
      </c>
      <c r="O59">
        <f t="shared" si="11"/>
        <v>0</v>
      </c>
      <c r="P59">
        <f t="shared" si="5"/>
        <v>-2.7285777997060916</v>
      </c>
      <c r="Q59">
        <f t="shared" si="12"/>
        <v>0.15962831373301567</v>
      </c>
      <c r="W59">
        <v>54</v>
      </c>
      <c r="X59">
        <f t="shared" si="6"/>
        <v>1.125</v>
      </c>
      <c r="Y59">
        <v>0</v>
      </c>
      <c r="Z59">
        <f t="shared" si="13"/>
        <v>-4.1346798667310771E-3</v>
      </c>
    </row>
    <row r="60" spans="5:26" x14ac:dyDescent="0.4">
      <c r="E60">
        <v>49.015099999999997</v>
      </c>
      <c r="F60">
        <f t="shared" si="0"/>
        <v>6.4160615864570442E-3</v>
      </c>
      <c r="G60">
        <f t="shared" si="1"/>
        <v>1.6028090549737084E-2</v>
      </c>
      <c r="H60">
        <f t="shared" si="2"/>
        <v>-6.8332920568899697E-4</v>
      </c>
      <c r="I60">
        <f t="shared" si="3"/>
        <v>1.6023046586932432E-2</v>
      </c>
      <c r="J60">
        <f t="shared" si="4"/>
        <v>1.028062644105928E-4</v>
      </c>
      <c r="K60">
        <f t="shared" si="7"/>
        <v>0.99879858956572076</v>
      </c>
      <c r="L60">
        <f t="shared" si="8"/>
        <v>-1.044159201766273E-2</v>
      </c>
      <c r="M60">
        <f t="shared" si="9"/>
        <v>-4.9023485716238158E-2</v>
      </c>
      <c r="N60">
        <f t="shared" si="10"/>
        <v>-2.8088388285603223</v>
      </c>
      <c r="O60">
        <f t="shared" si="11"/>
        <v>0</v>
      </c>
      <c r="P60">
        <f t="shared" si="5"/>
        <v>-2.8088388285603223</v>
      </c>
      <c r="Q60">
        <f t="shared" si="12"/>
        <v>0.15967005827749309</v>
      </c>
      <c r="W60">
        <v>55</v>
      </c>
      <c r="X60">
        <f t="shared" si="6"/>
        <v>1.1458333333333333</v>
      </c>
      <c r="Y60">
        <v>0</v>
      </c>
      <c r="Z60">
        <f t="shared" si="13"/>
        <v>-3.6794993540179661E-3</v>
      </c>
    </row>
    <row r="61" spans="5:26" x14ac:dyDescent="0.4">
      <c r="E61">
        <v>50.452300000000001</v>
      </c>
      <c r="F61">
        <f t="shared" si="0"/>
        <v>6.6041906265295134E-3</v>
      </c>
      <c r="G61">
        <f t="shared" si="1"/>
        <v>1.6026071697560318E-2</v>
      </c>
      <c r="H61">
        <f t="shared" si="2"/>
        <v>-7.0337940259333938E-4</v>
      </c>
      <c r="I61">
        <f t="shared" si="3"/>
        <v>1.602072760866613E-2</v>
      </c>
      <c r="J61">
        <f t="shared" si="4"/>
        <v>1.058054773548818E-4</v>
      </c>
      <c r="K61">
        <f t="shared" si="7"/>
        <v>0.99872687494086487</v>
      </c>
      <c r="L61">
        <f t="shared" si="8"/>
        <v>-1.1065268990266421E-2</v>
      </c>
      <c r="M61">
        <f t="shared" si="9"/>
        <v>-5.0465736735439304E-2</v>
      </c>
      <c r="N61">
        <f t="shared" si="10"/>
        <v>-2.8914737249589892</v>
      </c>
      <c r="O61">
        <f t="shared" si="11"/>
        <v>0</v>
      </c>
      <c r="P61">
        <f t="shared" si="5"/>
        <v>-2.8914737249589892</v>
      </c>
      <c r="Q61">
        <f t="shared" si="12"/>
        <v>0.15971429090257813</v>
      </c>
      <c r="W61">
        <v>56</v>
      </c>
      <c r="X61">
        <f t="shared" si="6"/>
        <v>1.1666666666666667</v>
      </c>
      <c r="Y61">
        <v>0</v>
      </c>
      <c r="Z61">
        <f t="shared" si="13"/>
        <v>-3.2209917054893673E-3</v>
      </c>
    </row>
    <row r="62" spans="5:26" x14ac:dyDescent="0.4">
      <c r="E62">
        <v>51.931699999999999</v>
      </c>
      <c r="F62">
        <f t="shared" si="0"/>
        <v>6.7978436336845445E-3</v>
      </c>
      <c r="G62">
        <f t="shared" si="1"/>
        <v>1.6023932637867166E-2</v>
      </c>
      <c r="H62">
        <f t="shared" si="2"/>
        <v>-7.2401958604131032E-4</v>
      </c>
      <c r="I62">
        <f t="shared" si="3"/>
        <v>1.6018270552171199E-2</v>
      </c>
      <c r="J62">
        <f t="shared" si="4"/>
        <v>1.0889137581565102E-4</v>
      </c>
      <c r="K62">
        <f t="shared" si="7"/>
        <v>0.99865086212845666</v>
      </c>
      <c r="L62">
        <f t="shared" si="8"/>
        <v>-1.1726374686722352E-2</v>
      </c>
      <c r="M62">
        <f t="shared" si="9"/>
        <v>-5.1950771753674463E-2</v>
      </c>
      <c r="N62">
        <f t="shared" si="10"/>
        <v>-2.9765599639329969</v>
      </c>
      <c r="O62">
        <f t="shared" si="11"/>
        <v>0</v>
      </c>
      <c r="P62">
        <f t="shared" si="5"/>
        <v>-2.9765599639329969</v>
      </c>
      <c r="Q62">
        <f t="shared" si="12"/>
        <v>0.15976116250959058</v>
      </c>
      <c r="W62">
        <v>57</v>
      </c>
      <c r="X62">
        <f t="shared" si="6"/>
        <v>1.1875</v>
      </c>
      <c r="Y62">
        <v>0</v>
      </c>
      <c r="Z62">
        <f t="shared" si="13"/>
        <v>-2.7669291526136288E-3</v>
      </c>
    </row>
    <row r="63" spans="5:26" x14ac:dyDescent="0.4">
      <c r="E63">
        <v>53.4544</v>
      </c>
      <c r="F63">
        <f t="shared" si="0"/>
        <v>6.9971645975854266E-3</v>
      </c>
      <c r="G63">
        <f t="shared" si="1"/>
        <v>1.602166642109859E-2</v>
      </c>
      <c r="H63">
        <f t="shared" si="2"/>
        <v>-7.4526525286496177E-4</v>
      </c>
      <c r="I63">
        <f t="shared" si="3"/>
        <v>1.6015667434672753E-2</v>
      </c>
      <c r="J63">
        <f t="shared" si="4"/>
        <v>1.1206609011682467E-4</v>
      </c>
      <c r="K63">
        <f t="shared" si="7"/>
        <v>0.99857029914015227</v>
      </c>
      <c r="L63">
        <f t="shared" si="8"/>
        <v>-1.2427109526983806E-2</v>
      </c>
      <c r="M63">
        <f t="shared" si="9"/>
        <v>-5.3479746893323021E-2</v>
      </c>
      <c r="N63">
        <f t="shared" si="10"/>
        <v>-3.0641637864152851</v>
      </c>
      <c r="O63">
        <f t="shared" si="11"/>
        <v>0</v>
      </c>
      <c r="P63">
        <f t="shared" si="5"/>
        <v>-3.0641637864152851</v>
      </c>
      <c r="Q63">
        <f t="shared" si="12"/>
        <v>0.15981083032750329</v>
      </c>
      <c r="W63">
        <v>58</v>
      </c>
      <c r="X63">
        <f t="shared" si="6"/>
        <v>1.2083333333333335</v>
      </c>
      <c r="Y63">
        <v>0</v>
      </c>
      <c r="Z63">
        <f t="shared" si="13"/>
        <v>-2.3240602017327579E-3</v>
      </c>
    </row>
    <row r="64" spans="5:26" x14ac:dyDescent="0.4">
      <c r="E64">
        <v>55.021900000000002</v>
      </c>
      <c r="F64">
        <f t="shared" si="0"/>
        <v>7.20234986777301E-3</v>
      </c>
      <c r="G64">
        <f t="shared" si="1"/>
        <v>1.60192651307971E-2</v>
      </c>
      <c r="H64">
        <f t="shared" si="2"/>
        <v>-7.671374956563573E-4</v>
      </c>
      <c r="I64">
        <f t="shared" si="3"/>
        <v>1.6012909162744449E-2</v>
      </c>
      <c r="J64">
        <f t="shared" si="4"/>
        <v>1.1533256844572376E-4</v>
      </c>
      <c r="K64">
        <f t="shared" si="7"/>
        <v>0.99848489889623449</v>
      </c>
      <c r="L64">
        <f t="shared" si="8"/>
        <v>-1.3169980425009315E-2</v>
      </c>
      <c r="M64">
        <f t="shared" si="9"/>
        <v>-5.5054225032774351E-2</v>
      </c>
      <c r="N64">
        <f t="shared" si="10"/>
        <v>-3.1543747387414567</v>
      </c>
      <c r="O64">
        <f t="shared" si="11"/>
        <v>0</v>
      </c>
      <c r="P64">
        <f t="shared" si="5"/>
        <v>-3.1543747387414567</v>
      </c>
      <c r="Q64">
        <f t="shared" si="12"/>
        <v>0.15986346327515766</v>
      </c>
      <c r="W64">
        <v>59</v>
      </c>
      <c r="X64">
        <f t="shared" si="6"/>
        <v>1.2291666666666665</v>
      </c>
      <c r="Y64">
        <v>0</v>
      </c>
      <c r="Z64">
        <f t="shared" si="13"/>
        <v>-1.8981266759820542E-3</v>
      </c>
    </row>
    <row r="65" spans="5:26" x14ac:dyDescent="0.4">
      <c r="E65">
        <v>56.635199999999998</v>
      </c>
      <c r="F65">
        <f t="shared" si="0"/>
        <v>7.4135303439411939E-3</v>
      </c>
      <c r="G65">
        <f t="shared" si="1"/>
        <v>1.6016721218542918E-2</v>
      </c>
      <c r="H65">
        <f t="shared" si="2"/>
        <v>-7.8965044634123072E-4</v>
      </c>
      <c r="I65">
        <f t="shared" si="3"/>
        <v>1.6009987065698228E-2</v>
      </c>
      <c r="J65">
        <f t="shared" si="4"/>
        <v>1.1869269939297593E-4</v>
      </c>
      <c r="K65">
        <f t="shared" si="7"/>
        <v>0.99839438659750745</v>
      </c>
      <c r="L65">
        <f t="shared" si="8"/>
        <v>-1.3957388901706072E-2</v>
      </c>
      <c r="M65">
        <f t="shared" si="9"/>
        <v>-5.6675272426151224E-2</v>
      </c>
      <c r="N65">
        <f t="shared" si="10"/>
        <v>-3.247253912772635</v>
      </c>
      <c r="O65">
        <f t="shared" si="11"/>
        <v>0</v>
      </c>
      <c r="P65">
        <f t="shared" si="5"/>
        <v>-3.247253912772635</v>
      </c>
      <c r="Q65">
        <f t="shared" si="12"/>
        <v>0.1599192373657489</v>
      </c>
      <c r="W65">
        <v>60</v>
      </c>
      <c r="X65">
        <f t="shared" si="6"/>
        <v>1.25</v>
      </c>
      <c r="Y65">
        <v>0</v>
      </c>
      <c r="Z65">
        <f t="shared" si="13"/>
        <v>-1.4938948384371374E-3</v>
      </c>
    </row>
    <row r="66" spans="5:26" x14ac:dyDescent="0.4">
      <c r="E66">
        <v>58.295900000000003</v>
      </c>
      <c r="F66">
        <f t="shared" si="0"/>
        <v>7.6309154656002175E-3</v>
      </c>
      <c r="G66">
        <f t="shared" si="1"/>
        <v>1.6014025790770381E-2</v>
      </c>
      <c r="H66">
        <f t="shared" si="2"/>
        <v>-8.1282662668575451E-4</v>
      </c>
      <c r="I66">
        <f t="shared" si="3"/>
        <v>1.6006890927712791E-2</v>
      </c>
      <c r="J66">
        <f t="shared" si="4"/>
        <v>1.2214960250490556E-4</v>
      </c>
      <c r="K66">
        <f t="shared" si="7"/>
        <v>0.99829843868819834</v>
      </c>
      <c r="L66">
        <f t="shared" si="8"/>
        <v>-1.4792162224221767E-2</v>
      </c>
      <c r="M66">
        <f t="shared" si="9"/>
        <v>-5.8344564146047606E-2</v>
      </c>
      <c r="N66">
        <f t="shared" si="10"/>
        <v>-3.3428972830988317</v>
      </c>
      <c r="O66">
        <f t="shared" si="11"/>
        <v>0</v>
      </c>
      <c r="P66">
        <f t="shared" si="5"/>
        <v>-3.3428972830988317</v>
      </c>
      <c r="Q66">
        <f t="shared" si="12"/>
        <v>0.15997833966633285</v>
      </c>
      <c r="W66">
        <v>61</v>
      </c>
      <c r="X66">
        <f t="shared" si="6"/>
        <v>1.2708333333333333</v>
      </c>
      <c r="Y66">
        <v>0</v>
      </c>
      <c r="Z66">
        <f t="shared" si="13"/>
        <v>-1.1151983712215099E-3</v>
      </c>
    </row>
    <row r="67" spans="5:26" x14ac:dyDescent="0.4">
      <c r="E67">
        <v>60.005299999999998</v>
      </c>
      <c r="F67">
        <f t="shared" si="0"/>
        <v>7.8546754023521501E-3</v>
      </c>
      <c r="G67">
        <f t="shared" si="1"/>
        <v>1.6011169976242856E-2</v>
      </c>
      <c r="H67">
        <f t="shared" si="2"/>
        <v>-8.3668439135129759E-4</v>
      </c>
      <c r="I67">
        <f t="shared" si="3"/>
        <v>1.600361055859878E-2</v>
      </c>
      <c r="J67">
        <f t="shared" si="4"/>
        <v>1.2570575139164708E-4</v>
      </c>
      <c r="K67">
        <f t="shared" si="7"/>
        <v>0.99819673137732068</v>
      </c>
      <c r="L67">
        <f t="shared" si="8"/>
        <v>-1.5677131536121457E-2</v>
      </c>
      <c r="M67">
        <f t="shared" si="9"/>
        <v>-6.0063480525167634E-2</v>
      </c>
      <c r="N67">
        <f t="shared" si="10"/>
        <v>-3.441383936958319</v>
      </c>
      <c r="O67">
        <f t="shared" si="11"/>
        <v>0</v>
      </c>
      <c r="P67">
        <f t="shared" si="5"/>
        <v>-3.441383936958319</v>
      </c>
      <c r="Q67">
        <f t="shared" si="12"/>
        <v>0.16004097256263991</v>
      </c>
      <c r="W67">
        <v>62</v>
      </c>
      <c r="X67">
        <f t="shared" si="6"/>
        <v>1.2916666666666667</v>
      </c>
      <c r="Y67">
        <v>0</v>
      </c>
      <c r="Z67">
        <f t="shared" si="13"/>
        <v>-7.6499106753802944E-4</v>
      </c>
    </row>
    <row r="68" spans="5:26" x14ac:dyDescent="0.4">
      <c r="E68">
        <v>61.764800000000001</v>
      </c>
      <c r="F68">
        <f t="shared" si="0"/>
        <v>8.0849934137684522E-3</v>
      </c>
      <c r="G68">
        <f t="shared" si="1"/>
        <v>1.6008144281053571E-2</v>
      </c>
      <c r="H68">
        <f t="shared" si="2"/>
        <v>-8.6124351118248288E-4</v>
      </c>
      <c r="I68">
        <f t="shared" si="3"/>
        <v>1.6000135052910536E-2</v>
      </c>
      <c r="J68">
        <f t="shared" si="4"/>
        <v>1.2936380524753398E-4</v>
      </c>
      <c r="K68">
        <f t="shared" si="7"/>
        <v>0.99808891756262874</v>
      </c>
      <c r="L68">
        <f t="shared" si="8"/>
        <v>-1.6615332837403879E-2</v>
      </c>
      <c r="M68">
        <f t="shared" si="9"/>
        <v>-6.1833509584864554E-2</v>
      </c>
      <c r="N68">
        <f t="shared" si="10"/>
        <v>-3.542799131694462</v>
      </c>
      <c r="O68">
        <f t="shared" si="11"/>
        <v>0</v>
      </c>
      <c r="P68">
        <f t="shared" si="5"/>
        <v>-3.542799131694462</v>
      </c>
      <c r="Q68">
        <f t="shared" si="12"/>
        <v>0.16010734542032595</v>
      </c>
      <c r="W68">
        <v>63</v>
      </c>
      <c r="X68">
        <f t="shared" si="6"/>
        <v>1.3125</v>
      </c>
      <c r="Y68">
        <v>0</v>
      </c>
      <c r="Z68">
        <f t="shared" si="13"/>
        <v>-4.4540720016376803E-4</v>
      </c>
    </row>
    <row r="69" spans="5:26" x14ac:dyDescent="0.4">
      <c r="E69">
        <v>63.575899999999997</v>
      </c>
      <c r="F69">
        <f t="shared" ref="F69:F132" si="14">2*PI()*E69/$B$7</f>
        <v>8.3220658493899716E-3</v>
      </c>
      <c r="G69">
        <f t="shared" ref="G69:G132" si="15">1+SUM(a1_*COS(F69),a2_*COS(2*F69))</f>
        <v>1.600493854496976E-2</v>
      </c>
      <c r="H69">
        <f t="shared" ref="H69:H132" si="16">SUM(a1_*SIN(F69),a2_*SIN(2*F69))</f>
        <v>-8.8652517546556134E-4</v>
      </c>
      <c r="I69">
        <f t="shared" ref="I69:I132" si="17">SUM(b0_,b1_*COS(F69),b2_*COS(2*F69))</f>
        <v>1.5996452739796996E-2</v>
      </c>
      <c r="J69">
        <f t="shared" ref="J69:J132" si="18">SUM(b1_*SIN(F69),b2_*SIN(2*F69))</f>
        <v>1.3312660637813251E-4</v>
      </c>
      <c r="K69">
        <f t="shared" si="7"/>
        <v>0.99797462511656243</v>
      </c>
      <c r="L69">
        <f t="shared" si="8"/>
        <v>-1.7610022187572474E-2</v>
      </c>
      <c r="M69">
        <f t="shared" si="9"/>
        <v>-6.3656247823843382E-2</v>
      </c>
      <c r="N69">
        <f t="shared" si="10"/>
        <v>-3.6472343399450566</v>
      </c>
      <c r="O69">
        <f t="shared" si="11"/>
        <v>0</v>
      </c>
      <c r="P69">
        <f t="shared" ref="P69:P132" si="19">N69+O69</f>
        <v>-3.6472343399450566</v>
      </c>
      <c r="Q69">
        <f t="shared" si="12"/>
        <v>0.1601776824560194</v>
      </c>
      <c r="W69">
        <v>64</v>
      </c>
      <c r="X69">
        <f t="shared" ref="X69:X132" si="20">W69/Fs*1000</f>
        <v>1.3333333333333333</v>
      </c>
      <c r="Y69">
        <v>0</v>
      </c>
      <c r="Z69">
        <f t="shared" si="13"/>
        <v>-1.5782765617478891E-4</v>
      </c>
    </row>
    <row r="70" spans="5:26" x14ac:dyDescent="0.4">
      <c r="E70">
        <v>65.440100000000001</v>
      </c>
      <c r="F70">
        <f t="shared" si="14"/>
        <v>8.5660890587575603E-3</v>
      </c>
      <c r="G70">
        <f t="shared" si="15"/>
        <v>1.600154207988902E-2</v>
      </c>
      <c r="H70">
        <f t="shared" si="16"/>
        <v>-9.1255059828165147E-4</v>
      </c>
      <c r="I70">
        <f t="shared" si="17"/>
        <v>1.599255134204014E-2</v>
      </c>
      <c r="J70">
        <f t="shared" si="18"/>
        <v>1.3699696993821689E-4</v>
      </c>
      <c r="K70">
        <f t="shared" ref="K70:K133" si="21">SQRT((I70^2+J70^2)/(G70^2+H70^2))</f>
        <v>0.99785346164876665</v>
      </c>
      <c r="L70">
        <f t="shared" ref="L70:L133" si="22">20*LOG10(K70)</f>
        <v>-1.8664634573990944E-2</v>
      </c>
      <c r="M70">
        <f t="shared" ref="M70:M133" si="23">ATAN2(J70,I70)-ATAN2(H70,G70)</f>
        <v>-6.5533300373661785E-2</v>
      </c>
      <c r="N70">
        <f t="shared" ref="N70:N133" si="24">DEGREES(M70)</f>
        <v>-3.754781528973921</v>
      </c>
      <c r="O70">
        <f t="shared" si="11"/>
        <v>0</v>
      </c>
      <c r="P70">
        <f t="shared" si="19"/>
        <v>-3.754781528973921</v>
      </c>
      <c r="Q70">
        <f t="shared" si="12"/>
        <v>0.16025222172880854</v>
      </c>
      <c r="W70">
        <v>65</v>
      </c>
      <c r="X70">
        <f t="shared" si="20"/>
        <v>1.3541666666666667</v>
      </c>
      <c r="Y70">
        <v>0</v>
      </c>
      <c r="Z70">
        <f t="shared" si="13"/>
        <v>9.7049930889909033E-5</v>
      </c>
    </row>
    <row r="71" spans="5:26" x14ac:dyDescent="0.4">
      <c r="E71">
        <v>67.358999999999995</v>
      </c>
      <c r="F71">
        <f t="shared" si="14"/>
        <v>8.8172724813814531E-3</v>
      </c>
      <c r="G71">
        <f t="shared" si="15"/>
        <v>1.5997943457458641E-2</v>
      </c>
      <c r="H71">
        <f t="shared" si="16"/>
        <v>-9.3934241678902096E-4</v>
      </c>
      <c r="I71">
        <f t="shared" si="17"/>
        <v>1.5988417732096138E-2</v>
      </c>
      <c r="J71">
        <f t="shared" si="18"/>
        <v>1.4097788911779721E-4</v>
      </c>
      <c r="K71">
        <f t="shared" si="21"/>
        <v>0.99772500674124687</v>
      </c>
      <c r="L71">
        <f t="shared" si="22"/>
        <v>-1.9782851842215784E-2</v>
      </c>
      <c r="M71">
        <f t="shared" si="23"/>
        <v>-6.7466382465680041E-2</v>
      </c>
      <c r="N71">
        <f t="shared" si="24"/>
        <v>-3.8655389742988868</v>
      </c>
      <c r="O71">
        <f t="shared" ref="O71:O134" si="25">IF((N71-N70)&gt;180,O70-360,IF((N71-N70)&lt;(-180),O70+360,O70))</f>
        <v>0</v>
      </c>
      <c r="P71">
        <f t="shared" si="19"/>
        <v>-3.8655389742988868</v>
      </c>
      <c r="Q71">
        <f t="shared" ref="Q71:Q134" si="26">-(P71-P70)/((E71-E70)*360)*1000</f>
        <v>0.16033121598161873</v>
      </c>
      <c r="W71">
        <v>66</v>
      </c>
      <c r="X71">
        <f t="shared" si="20"/>
        <v>1.375</v>
      </c>
      <c r="Y71">
        <v>0</v>
      </c>
      <c r="Z71">
        <f t="shared" ref="Z71:Z134" si="27" xml:space="preserve"> b0_*Y71 + b1_*Y70 + b2_*Y69 - a1_*Z70 - a2_*Z69</f>
        <v>3.1913866769387041E-4</v>
      </c>
    </row>
    <row r="72" spans="5:26" x14ac:dyDescent="0.4">
      <c r="E72">
        <v>69.334100000000007</v>
      </c>
      <c r="F72">
        <f t="shared" si="14"/>
        <v>9.0758124668025037E-3</v>
      </c>
      <c r="G72">
        <f t="shared" si="15"/>
        <v>1.5994130850068289E-2</v>
      </c>
      <c r="H72">
        <f t="shared" si="16"/>
        <v>-9.6692190127448466E-4</v>
      </c>
      <c r="I72">
        <f t="shared" si="17"/>
        <v>1.5984038323779481E-2</v>
      </c>
      <c r="J72">
        <f t="shared" si="18"/>
        <v>1.4507211752544033E-4</v>
      </c>
      <c r="K72">
        <f t="shared" si="21"/>
        <v>0.99758882390796944</v>
      </c>
      <c r="L72">
        <f t="shared" si="22"/>
        <v>-2.0968498976129155E-2</v>
      </c>
      <c r="M72">
        <f t="shared" si="23"/>
        <v>-6.9457118817640717E-2</v>
      </c>
      <c r="N72">
        <f t="shared" si="24"/>
        <v>-3.9795997653895037</v>
      </c>
      <c r="O72">
        <f t="shared" si="25"/>
        <v>0</v>
      </c>
      <c r="P72">
        <f t="shared" si="19"/>
        <v>-3.9795997653895037</v>
      </c>
      <c r="Q72">
        <f t="shared" si="26"/>
        <v>0.16041493129829734</v>
      </c>
      <c r="W72">
        <v>67</v>
      </c>
      <c r="X72">
        <f t="shared" si="20"/>
        <v>1.3958333333333333</v>
      </c>
      <c r="Y72">
        <v>0</v>
      </c>
      <c r="Z72">
        <f t="shared" si="27"/>
        <v>5.0888896307244589E-4</v>
      </c>
    </row>
    <row r="73" spans="5:26" x14ac:dyDescent="0.4">
      <c r="E73">
        <v>71.367099999999994</v>
      </c>
      <c r="F73">
        <f t="shared" si="14"/>
        <v>9.3419315445003384E-3</v>
      </c>
      <c r="G73">
        <f t="shared" si="15"/>
        <v>1.5990091429837539E-2</v>
      </c>
      <c r="H73">
        <f t="shared" si="16"/>
        <v>-9.9531314652540753E-4</v>
      </c>
      <c r="I73">
        <f t="shared" si="17"/>
        <v>1.5979398381897436E-2</v>
      </c>
      <c r="J73">
        <f t="shared" si="18"/>
        <v>1.4928278855141572E-4</v>
      </c>
      <c r="K73">
        <f t="shared" si="21"/>
        <v>0.99744443890013934</v>
      </c>
      <c r="L73">
        <f t="shared" si="22"/>
        <v>-2.2225733398203606E-2</v>
      </c>
      <c r="M73">
        <f t="shared" si="23"/>
        <v>-7.1507346816206629E-2</v>
      </c>
      <c r="N73">
        <f t="shared" si="24"/>
        <v>-4.0970691767468841</v>
      </c>
      <c r="O73">
        <f t="shared" si="25"/>
        <v>0</v>
      </c>
      <c r="P73">
        <f t="shared" si="19"/>
        <v>-4.0970691767468841</v>
      </c>
      <c r="Q73">
        <f t="shared" si="26"/>
        <v>0.1605036499936891</v>
      </c>
      <c r="W73">
        <v>68</v>
      </c>
      <c r="X73">
        <f t="shared" si="20"/>
        <v>1.4166666666666667</v>
      </c>
      <c r="Y73">
        <v>0</v>
      </c>
      <c r="Z73">
        <f t="shared" si="27"/>
        <v>6.672154581715611E-4</v>
      </c>
    </row>
    <row r="74" spans="5:26" x14ac:dyDescent="0.4">
      <c r="E74">
        <v>73.459800000000001</v>
      </c>
      <c r="F74">
        <f t="shared" si="14"/>
        <v>9.6158653339239782E-3</v>
      </c>
      <c r="G74">
        <f t="shared" si="15"/>
        <v>1.5985811492937874E-2</v>
      </c>
      <c r="H74">
        <f t="shared" si="16"/>
        <v>-1.024541679269797E-3</v>
      </c>
      <c r="I74">
        <f t="shared" si="17"/>
        <v>1.5974482165048265E-2</v>
      </c>
      <c r="J74">
        <f t="shared" si="18"/>
        <v>1.5361320391557229E-4</v>
      </c>
      <c r="K74">
        <f t="shared" si="21"/>
        <v>0.99729134385087714</v>
      </c>
      <c r="L74">
        <f t="shared" si="22"/>
        <v>-2.3559009430182777E-2</v>
      </c>
      <c r="M74">
        <f t="shared" si="23"/>
        <v>-7.3619017056151925E-2</v>
      </c>
      <c r="N74">
        <f t="shared" si="24"/>
        <v>-4.2180589692191273</v>
      </c>
      <c r="O74">
        <f t="shared" si="25"/>
        <v>0</v>
      </c>
      <c r="P74">
        <f t="shared" si="19"/>
        <v>-4.2180589692191273</v>
      </c>
      <c r="Q74">
        <f t="shared" si="26"/>
        <v>0.1605976761443785</v>
      </c>
      <c r="W74">
        <v>69</v>
      </c>
      <c r="X74">
        <f t="shared" si="20"/>
        <v>1.4375</v>
      </c>
      <c r="Y74">
        <v>0</v>
      </c>
      <c r="Z74">
        <f t="shared" si="27"/>
        <v>7.954254532939332E-4</v>
      </c>
    </row>
    <row r="75" spans="5:26" x14ac:dyDescent="0.4">
      <c r="E75">
        <v>75.613799999999998</v>
      </c>
      <c r="F75">
        <f t="shared" si="14"/>
        <v>9.8978232745836631E-3</v>
      </c>
      <c r="G75">
        <f t="shared" si="15"/>
        <v>1.598127704170238E-2</v>
      </c>
      <c r="H75">
        <f t="shared" si="16"/>
        <v>-1.0546302710584543E-3</v>
      </c>
      <c r="I75">
        <f t="shared" si="17"/>
        <v>1.5969273594267919E-2</v>
      </c>
      <c r="J75">
        <f t="shared" si="18"/>
        <v>1.5806620964572624E-4</v>
      </c>
      <c r="K75">
        <f t="shared" si="21"/>
        <v>0.99712901780263896</v>
      </c>
      <c r="L75">
        <f t="shared" si="22"/>
        <v>-2.4972900072900088E-2</v>
      </c>
      <c r="M75">
        <f t="shared" si="23"/>
        <v>-7.5793891660715262E-2</v>
      </c>
      <c r="N75">
        <f t="shared" si="24"/>
        <v>-4.3426701050307903</v>
      </c>
      <c r="O75">
        <f t="shared" si="25"/>
        <v>0</v>
      </c>
      <c r="P75">
        <f t="shared" si="19"/>
        <v>-4.3426701050307903</v>
      </c>
      <c r="Q75">
        <f t="shared" si="26"/>
        <v>0.1606973277257599</v>
      </c>
      <c r="W75">
        <v>70</v>
      </c>
      <c r="X75">
        <f t="shared" si="20"/>
        <v>1.4583333333333335</v>
      </c>
      <c r="Y75">
        <v>0</v>
      </c>
      <c r="Z75">
        <f t="shared" si="27"/>
        <v>8.9514979767129992E-4</v>
      </c>
    </row>
    <row r="76" spans="5:26" x14ac:dyDescent="0.4">
      <c r="E76">
        <v>77.831000000000003</v>
      </c>
      <c r="F76">
        <f t="shared" si="14"/>
        <v>1.0188054075897799E-2</v>
      </c>
      <c r="G76">
        <f t="shared" si="15"/>
        <v>1.5976472717429746E-2</v>
      </c>
      <c r="H76">
        <f t="shared" si="16"/>
        <v>-1.0856059252615305E-3</v>
      </c>
      <c r="I76">
        <f t="shared" si="17"/>
        <v>1.5963755027171733E-2</v>
      </c>
      <c r="J76">
        <f t="shared" si="18"/>
        <v>1.6264522684231175E-4</v>
      </c>
      <c r="K76">
        <f t="shared" si="21"/>
        <v>0.99695688819069306</v>
      </c>
      <c r="L76">
        <f t="shared" si="22"/>
        <v>-2.6472433079000664E-2</v>
      </c>
      <c r="M76">
        <f t="shared" si="23"/>
        <v>-7.8034050062701477E-2</v>
      </c>
      <c r="N76">
        <f t="shared" si="24"/>
        <v>-4.4710217269053718</v>
      </c>
      <c r="O76">
        <f t="shared" si="25"/>
        <v>0</v>
      </c>
      <c r="P76">
        <f t="shared" si="19"/>
        <v>-4.4710217269053718</v>
      </c>
      <c r="Q76">
        <f t="shared" si="26"/>
        <v>0.16080294199212869</v>
      </c>
      <c r="W76">
        <v>71</v>
      </c>
      <c r="X76">
        <f t="shared" si="20"/>
        <v>1.4791666666666665</v>
      </c>
      <c r="Y76">
        <v>0</v>
      </c>
      <c r="Z76">
        <f t="shared" si="27"/>
        <v>9.6827705043134901E-4</v>
      </c>
    </row>
    <row r="77" spans="5:26" x14ac:dyDescent="0.4">
      <c r="E77">
        <v>80.113200000000006</v>
      </c>
      <c r="F77">
        <f t="shared" si="14"/>
        <v>1.0486793357315409E-2</v>
      </c>
      <c r="G77">
        <f t="shared" si="15"/>
        <v>1.5971382580789228E-2</v>
      </c>
      <c r="H77">
        <f t="shared" si="16"/>
        <v>-1.1174942938776238E-3</v>
      </c>
      <c r="I77">
        <f t="shared" si="17"/>
        <v>1.5957908154373701E-2</v>
      </c>
      <c r="J77">
        <f t="shared" si="18"/>
        <v>1.6735342005158929E-4</v>
      </c>
      <c r="K77">
        <f t="shared" si="21"/>
        <v>0.99677435838287298</v>
      </c>
      <c r="L77">
        <f t="shared" si="22"/>
        <v>-2.8062851821282698E-2</v>
      </c>
      <c r="M77">
        <f t="shared" si="23"/>
        <v>-8.0341486638314974E-2</v>
      </c>
      <c r="N77">
        <f t="shared" si="24"/>
        <v>-4.6032281041821443</v>
      </c>
      <c r="O77">
        <f t="shared" si="25"/>
        <v>0</v>
      </c>
      <c r="P77">
        <f t="shared" si="19"/>
        <v>-4.6032281041821443</v>
      </c>
      <c r="Q77">
        <f t="shared" si="26"/>
        <v>0.16091487901144652</v>
      </c>
      <c r="W77">
        <v>72</v>
      </c>
      <c r="X77">
        <f t="shared" si="20"/>
        <v>1.5</v>
      </c>
      <c r="Y77">
        <v>0</v>
      </c>
      <c r="Z77">
        <f t="shared" si="27"/>
        <v>1.0168915694492523E-3</v>
      </c>
    </row>
    <row r="78" spans="5:26" x14ac:dyDescent="0.4">
      <c r="E78">
        <v>82.462299999999999</v>
      </c>
      <c r="F78">
        <f t="shared" si="14"/>
        <v>1.0794289828254899E-2</v>
      </c>
      <c r="G78">
        <f t="shared" si="15"/>
        <v>1.5965989644877276E-2</v>
      </c>
      <c r="H78">
        <f t="shared" si="16"/>
        <v>-1.1503224753571205E-3</v>
      </c>
      <c r="I78">
        <f t="shared" si="17"/>
        <v>1.595171346311719E-2</v>
      </c>
      <c r="J78">
        <f t="shared" si="18"/>
        <v>1.7219410625937681E-4</v>
      </c>
      <c r="K78">
        <f t="shared" si="21"/>
        <v>0.99658079053477755</v>
      </c>
      <c r="L78">
        <f t="shared" si="22"/>
        <v>-2.9749765437486333E-2</v>
      </c>
      <c r="M78">
        <f t="shared" si="23"/>
        <v>-8.2718314086949185E-2</v>
      </c>
      <c r="N78">
        <f t="shared" si="24"/>
        <v>-4.7394102856197318</v>
      </c>
      <c r="O78">
        <f t="shared" si="25"/>
        <v>0</v>
      </c>
      <c r="P78">
        <f t="shared" si="19"/>
        <v>-4.7394102856197318</v>
      </c>
      <c r="Q78">
        <f t="shared" si="26"/>
        <v>0.16103351808208799</v>
      </c>
      <c r="W78">
        <v>73</v>
      </c>
      <c r="X78">
        <f t="shared" si="20"/>
        <v>1.5208333333333333</v>
      </c>
      <c r="Y78">
        <v>0</v>
      </c>
      <c r="Z78">
        <f t="shared" si="27"/>
        <v>1.0432160412200411E-3</v>
      </c>
    </row>
    <row r="79" spans="5:26" x14ac:dyDescent="0.4">
      <c r="E79">
        <v>84.880300000000005</v>
      </c>
      <c r="F79">
        <f t="shared" si="14"/>
        <v>1.1110805288104073E-2</v>
      </c>
      <c r="G79">
        <f t="shared" si="15"/>
        <v>1.5960275807689328E-2</v>
      </c>
      <c r="H79">
        <f t="shared" si="16"/>
        <v>-1.1841190196624184E-3</v>
      </c>
      <c r="I79">
        <f t="shared" si="17"/>
        <v>1.5945150159699661E-2</v>
      </c>
      <c r="J79">
        <f t="shared" si="18"/>
        <v>1.7717074934999605E-4</v>
      </c>
      <c r="K79">
        <f t="shared" si="21"/>
        <v>0.9963755026667841</v>
      </c>
      <c r="L79">
        <f t="shared" si="22"/>
        <v>-3.1539175248242221E-2</v>
      </c>
      <c r="M79">
        <f t="shared" si="23"/>
        <v>-8.5166765216557083E-2</v>
      </c>
      <c r="N79">
        <f t="shared" si="24"/>
        <v>-4.8796962016903036</v>
      </c>
      <c r="O79">
        <f t="shared" si="25"/>
        <v>0</v>
      </c>
      <c r="P79">
        <f t="shared" si="19"/>
        <v>-4.8796962016903036</v>
      </c>
      <c r="Q79">
        <f t="shared" si="26"/>
        <v>0.16115926393549704</v>
      </c>
      <c r="W79">
        <v>74</v>
      </c>
      <c r="X79">
        <f t="shared" si="20"/>
        <v>1.5416666666666667</v>
      </c>
      <c r="Y79">
        <v>0</v>
      </c>
      <c r="Z79">
        <f t="shared" si="27"/>
        <v>1.049558830681945E-3</v>
      </c>
    </row>
    <row r="80" spans="5:26" x14ac:dyDescent="0.4">
      <c r="E80">
        <v>87.369200000000006</v>
      </c>
      <c r="F80">
        <f t="shared" si="14"/>
        <v>1.1436601536250724E-2</v>
      </c>
      <c r="G80">
        <f t="shared" si="15"/>
        <v>1.5954222027442011E-2</v>
      </c>
      <c r="H80">
        <f t="shared" si="16"/>
        <v>-1.2189125357394935E-3</v>
      </c>
      <c r="I80">
        <f t="shared" si="17"/>
        <v>1.5938196370851365E-2</v>
      </c>
      <c r="J80">
        <f t="shared" si="18"/>
        <v>1.8228674861960406E-4</v>
      </c>
      <c r="K80">
        <f t="shared" si="21"/>
        <v>0.99615777441285169</v>
      </c>
      <c r="L80">
        <f t="shared" si="22"/>
        <v>-3.3437425695576603E-2</v>
      </c>
      <c r="M80">
        <f t="shared" si="23"/>
        <v>-8.7689093515728844E-2</v>
      </c>
      <c r="N80">
        <f t="shared" si="24"/>
        <v>-5.0242149677792565</v>
      </c>
      <c r="O80">
        <f t="shared" si="25"/>
        <v>0</v>
      </c>
      <c r="P80">
        <f t="shared" si="19"/>
        <v>-5.0242149677792565</v>
      </c>
      <c r="Q80">
        <f t="shared" si="26"/>
        <v>0.16129254566827025</v>
      </c>
      <c r="W80">
        <v>75</v>
      </c>
      <c r="X80">
        <f t="shared" si="20"/>
        <v>1.5625</v>
      </c>
      <c r="Y80">
        <v>0</v>
      </c>
      <c r="Z80">
        <f t="shared" si="27"/>
        <v>1.0382664060725388E-3</v>
      </c>
    </row>
    <row r="81" spans="5:26" x14ac:dyDescent="0.4">
      <c r="E81">
        <v>89.931100000000001</v>
      </c>
      <c r="F81">
        <f t="shared" si="14"/>
        <v>1.1771953462052044E-2</v>
      </c>
      <c r="G81">
        <f t="shared" si="15"/>
        <v>1.5947808029250332E-2</v>
      </c>
      <c r="H81">
        <f t="shared" si="16"/>
        <v>-1.2547330946110838E-3</v>
      </c>
      <c r="I81">
        <f t="shared" si="17"/>
        <v>1.5930828806794639E-2</v>
      </c>
      <c r="J81">
        <f t="shared" si="18"/>
        <v>1.8754563869424756E-4</v>
      </c>
      <c r="K81">
        <f t="shared" si="21"/>
        <v>0.99592683587046416</v>
      </c>
      <c r="L81">
        <f t="shared" si="22"/>
        <v>-3.5451302707612237E-2</v>
      </c>
      <c r="M81">
        <f t="shared" si="23"/>
        <v>-9.0287676322668098E-2</v>
      </c>
      <c r="N81">
        <f t="shared" si="24"/>
        <v>-5.1731027953321345</v>
      </c>
      <c r="O81">
        <f t="shared" si="25"/>
        <v>0</v>
      </c>
      <c r="P81">
        <f t="shared" si="19"/>
        <v>-5.1731027953321345</v>
      </c>
      <c r="Q81">
        <f t="shared" si="26"/>
        <v>0.16143381816542229</v>
      </c>
      <c r="W81">
        <v>76</v>
      </c>
      <c r="X81">
        <f t="shared" si="20"/>
        <v>1.5833333333333333</v>
      </c>
      <c r="Y81">
        <v>0</v>
      </c>
      <c r="Z81">
        <f t="shared" si="27"/>
        <v>1.0116809811292018E-3</v>
      </c>
    </row>
    <row r="82" spans="5:26" x14ac:dyDescent="0.4">
      <c r="E82">
        <v>92.568100000000001</v>
      </c>
      <c r="F82">
        <f t="shared" si="14"/>
        <v>1.2117135954865221E-2</v>
      </c>
      <c r="G82">
        <f t="shared" si="15"/>
        <v>1.5941012488864814E-2</v>
      </c>
      <c r="H82">
        <f t="shared" si="16"/>
        <v>-1.2916108372560929E-3</v>
      </c>
      <c r="I82">
        <f t="shared" si="17"/>
        <v>1.5923022972287093E-2</v>
      </c>
      <c r="J82">
        <f t="shared" si="18"/>
        <v>1.9295087759656909E-4</v>
      </c>
      <c r="K82">
        <f t="shared" si="21"/>
        <v>0.99568187352447235</v>
      </c>
      <c r="L82">
        <f t="shared" si="22"/>
        <v>-3.7587983375314604E-2</v>
      </c>
      <c r="M82">
        <f t="shared" si="23"/>
        <v>-9.2964915551314364E-2</v>
      </c>
      <c r="N82">
        <f t="shared" si="24"/>
        <v>-5.3264973038804255</v>
      </c>
      <c r="O82">
        <f t="shared" si="25"/>
        <v>0</v>
      </c>
      <c r="P82">
        <f t="shared" si="19"/>
        <v>-5.3264973038804255</v>
      </c>
      <c r="Q82">
        <f t="shared" si="26"/>
        <v>0.16158356354895193</v>
      </c>
      <c r="W82">
        <v>77</v>
      </c>
      <c r="X82">
        <f t="shared" si="20"/>
        <v>1.6041666666666667</v>
      </c>
      <c r="Y82">
        <v>0</v>
      </c>
      <c r="Z82">
        <f t="shared" si="27"/>
        <v>9.7210341570694184E-4</v>
      </c>
    </row>
    <row r="83" spans="5:26" x14ac:dyDescent="0.4">
      <c r="E83">
        <v>95.282399999999996</v>
      </c>
      <c r="F83">
        <f t="shared" si="14"/>
        <v>1.2472436994016836E-2</v>
      </c>
      <c r="G83">
        <f t="shared" si="15"/>
        <v>1.5933812719842844E-2</v>
      </c>
      <c r="H83">
        <f t="shared" si="16"/>
        <v>-1.3295773791469935E-3</v>
      </c>
      <c r="I83">
        <f t="shared" si="17"/>
        <v>1.5914752807271504E-2</v>
      </c>
      <c r="J83">
        <f t="shared" si="18"/>
        <v>1.9850604508238681E-4</v>
      </c>
      <c r="K83">
        <f t="shared" si="21"/>
        <v>0.99542201821456278</v>
      </c>
      <c r="L83">
        <f t="shared" si="22"/>
        <v>-3.985514237783442E-2</v>
      </c>
      <c r="M83">
        <f t="shared" si="23"/>
        <v>-9.5723341376511506E-2</v>
      </c>
      <c r="N83">
        <f t="shared" si="24"/>
        <v>-5.4845434617641136</v>
      </c>
      <c r="O83">
        <f t="shared" si="25"/>
        <v>0</v>
      </c>
      <c r="P83">
        <f t="shared" si="19"/>
        <v>-5.4845434617641136</v>
      </c>
      <c r="Q83">
        <f t="shared" si="26"/>
        <v>0.16174229275778934</v>
      </c>
      <c r="W83">
        <v>78</v>
      </c>
      <c r="X83">
        <f t="shared" si="20"/>
        <v>1.625</v>
      </c>
      <c r="Y83">
        <v>0</v>
      </c>
      <c r="Z83">
        <f t="shared" si="27"/>
        <v>9.2176132639316922E-4</v>
      </c>
    </row>
    <row r="84" spans="5:26" x14ac:dyDescent="0.4">
      <c r="E84">
        <v>98.076300000000003</v>
      </c>
      <c r="F84">
        <f t="shared" si="14"/>
        <v>1.283815764880286E-2</v>
      </c>
      <c r="G84">
        <f t="shared" si="15"/>
        <v>1.5926184589140746E-2</v>
      </c>
      <c r="H84">
        <f t="shared" si="16"/>
        <v>-1.3686658178452028E-3</v>
      </c>
      <c r="I84">
        <f t="shared" si="17"/>
        <v>1.5905990589906382E-2</v>
      </c>
      <c r="J84">
        <f t="shared" si="18"/>
        <v>2.0421483432359402E-4</v>
      </c>
      <c r="K84">
        <f t="shared" si="21"/>
        <v>0.99514634120005396</v>
      </c>
      <c r="L84">
        <f t="shared" si="22"/>
        <v>-4.2260988052772952E-2</v>
      </c>
      <c r="M84">
        <f t="shared" si="23"/>
        <v>-9.8565614934738477E-2</v>
      </c>
      <c r="N84">
        <f t="shared" si="24"/>
        <v>-5.6473937408721495</v>
      </c>
      <c r="O84">
        <f t="shared" si="25"/>
        <v>0</v>
      </c>
      <c r="P84">
        <f t="shared" si="19"/>
        <v>-5.6473937408721495</v>
      </c>
      <c r="Q84">
        <f t="shared" si="26"/>
        <v>0.16191055027424378</v>
      </c>
      <c r="W84">
        <v>79</v>
      </c>
      <c r="X84">
        <f t="shared" si="20"/>
        <v>1.6458333333333333</v>
      </c>
      <c r="Y84">
        <v>0</v>
      </c>
      <c r="Z84">
        <f t="shared" si="27"/>
        <v>8.6278228094886235E-4</v>
      </c>
    </row>
    <row r="85" spans="5:26" x14ac:dyDescent="0.4">
      <c r="E85">
        <v>100.9522</v>
      </c>
      <c r="F85">
        <f t="shared" si="14"/>
        <v>1.3214612078488647E-2</v>
      </c>
      <c r="G85">
        <f t="shared" si="15"/>
        <v>1.5918102428029268E-2</v>
      </c>
      <c r="H85">
        <f t="shared" si="16"/>
        <v>-1.408910741302824E-3</v>
      </c>
      <c r="I85">
        <f t="shared" si="17"/>
        <v>1.5896706834220509E-2</v>
      </c>
      <c r="J85">
        <f t="shared" si="18"/>
        <v>2.100810428175108E-4</v>
      </c>
      <c r="K85">
        <f t="shared" si="21"/>
        <v>0.99485384993722825</v>
      </c>
      <c r="L85">
        <f t="shared" si="22"/>
        <v>-4.4814301221899028E-2</v>
      </c>
      <c r="M85">
        <f t="shared" si="23"/>
        <v>-0.10149453128109664</v>
      </c>
      <c r="N85">
        <f t="shared" si="24"/>
        <v>-5.8152082860653502</v>
      </c>
      <c r="O85">
        <f t="shared" si="25"/>
        <v>0</v>
      </c>
      <c r="P85">
        <f t="shared" si="19"/>
        <v>-5.8152082860653502</v>
      </c>
      <c r="Q85">
        <f t="shared" si="26"/>
        <v>0.16208891631334793</v>
      </c>
      <c r="W85">
        <v>80</v>
      </c>
      <c r="X85">
        <f t="shared" si="20"/>
        <v>1.6666666666666667</v>
      </c>
      <c r="Y85">
        <v>0</v>
      </c>
      <c r="Z85">
        <f t="shared" si="27"/>
        <v>7.9717188420866229E-4</v>
      </c>
    </row>
    <row r="86" spans="5:26" x14ac:dyDescent="0.4">
      <c r="E86">
        <v>103.9123</v>
      </c>
      <c r="F86">
        <f t="shared" si="14"/>
        <v>1.3602088262400776E-2</v>
      </c>
      <c r="G86">
        <f t="shared" si="15"/>
        <v>1.5909539818443452E-2</v>
      </c>
      <c r="H86">
        <f t="shared" si="16"/>
        <v>-1.4503440372269048E-3</v>
      </c>
      <c r="I86">
        <f t="shared" si="17"/>
        <v>1.588687119335519E-2</v>
      </c>
      <c r="J86">
        <f t="shared" si="18"/>
        <v>2.1610795221743001E-4</v>
      </c>
      <c r="K86">
        <f t="shared" si="21"/>
        <v>0.99454351547601927</v>
      </c>
      <c r="L86">
        <f t="shared" si="22"/>
        <v>-4.7524198148151571E-2</v>
      </c>
      <c r="M86">
        <f t="shared" si="23"/>
        <v>-0.10451271655524419</v>
      </c>
      <c r="N86">
        <f t="shared" si="24"/>
        <v>-5.9881375640625398</v>
      </c>
      <c r="O86">
        <f t="shared" si="25"/>
        <v>0</v>
      </c>
      <c r="P86">
        <f t="shared" si="19"/>
        <v>-5.9881375640625398</v>
      </c>
      <c r="Q86">
        <f t="shared" si="26"/>
        <v>0.16227799923913019</v>
      </c>
      <c r="W86">
        <v>81</v>
      </c>
      <c r="X86">
        <f t="shared" si="20"/>
        <v>1.6875</v>
      </c>
      <c r="Y86">
        <v>0</v>
      </c>
      <c r="Z86">
        <f t="shared" si="27"/>
        <v>7.2679650807642082E-4</v>
      </c>
    </row>
    <row r="87" spans="5:26" x14ac:dyDescent="0.4">
      <c r="E87">
        <v>106.9593</v>
      </c>
      <c r="F87">
        <f t="shared" si="14"/>
        <v>1.4000939629712782E-2</v>
      </c>
      <c r="G87">
        <f t="shared" si="15"/>
        <v>1.5900467508545346E-2</v>
      </c>
      <c r="H87">
        <f t="shared" si="16"/>
        <v>-1.4930046993337567E-3</v>
      </c>
      <c r="I87">
        <f t="shared" si="17"/>
        <v>1.5876450065208214E-2</v>
      </c>
      <c r="J87">
        <f t="shared" si="18"/>
        <v>2.2229974461987836E-4</v>
      </c>
      <c r="K87">
        <f t="shared" si="21"/>
        <v>0.99421419572216096</v>
      </c>
      <c r="L87">
        <f t="shared" si="22"/>
        <v>-5.0400803023331928E-2</v>
      </c>
      <c r="M87">
        <f t="shared" si="23"/>
        <v>-0.10762334465347068</v>
      </c>
      <c r="N87">
        <f t="shared" si="24"/>
        <v>-6.1663634257257227</v>
      </c>
      <c r="O87">
        <f t="shared" si="25"/>
        <v>0</v>
      </c>
      <c r="P87">
        <f t="shared" si="19"/>
        <v>-6.1663634257257227</v>
      </c>
      <c r="Q87">
        <f t="shared" si="26"/>
        <v>0.16247845026363186</v>
      </c>
      <c r="W87">
        <v>82</v>
      </c>
      <c r="X87">
        <f t="shared" si="20"/>
        <v>1.7083333333333335</v>
      </c>
      <c r="Y87">
        <v>0</v>
      </c>
      <c r="Z87">
        <f t="shared" si="27"/>
        <v>6.5337037396850125E-4</v>
      </c>
    </row>
    <row r="88" spans="5:26" x14ac:dyDescent="0.4">
      <c r="E88">
        <v>110.0956</v>
      </c>
      <c r="F88">
        <f t="shared" si="14"/>
        <v>1.4411480339690018E-2</v>
      </c>
      <c r="G88">
        <f t="shared" si="15"/>
        <v>1.5890855625924627E-2</v>
      </c>
      <c r="H88">
        <f t="shared" si="16"/>
        <v>-1.5369276400413641E-3</v>
      </c>
      <c r="I88">
        <f t="shared" si="17"/>
        <v>1.5865409134656172E-2</v>
      </c>
      <c r="J88">
        <f t="shared" si="18"/>
        <v>2.2865986222503701E-4</v>
      </c>
      <c r="K88">
        <f t="shared" si="21"/>
        <v>0.99386471423367329</v>
      </c>
      <c r="L88">
        <f t="shared" si="22"/>
        <v>-5.3454562766586777E-2</v>
      </c>
      <c r="M88">
        <f t="shared" si="23"/>
        <v>-0.11082932529468659</v>
      </c>
      <c r="N88">
        <f t="shared" si="24"/>
        <v>-6.3500525856680401</v>
      </c>
      <c r="O88">
        <f t="shared" si="25"/>
        <v>0</v>
      </c>
      <c r="P88">
        <f t="shared" si="19"/>
        <v>-6.3500525856680401</v>
      </c>
      <c r="Q88">
        <f t="shared" si="26"/>
        <v>0.16269096276071685</v>
      </c>
      <c r="W88">
        <v>83</v>
      </c>
      <c r="X88">
        <f t="shared" si="20"/>
        <v>1.7291666666666665</v>
      </c>
      <c r="Y88">
        <v>0</v>
      </c>
      <c r="Z88">
        <f t="shared" si="27"/>
        <v>5.7844666188348697E-4</v>
      </c>
    </row>
    <row r="89" spans="5:26" x14ac:dyDescent="0.4">
      <c r="E89">
        <v>113.32389999999999</v>
      </c>
      <c r="F89">
        <f t="shared" si="14"/>
        <v>1.4834063821506014E-2</v>
      </c>
      <c r="G89">
        <f t="shared" si="15"/>
        <v>1.588067182727948E-2</v>
      </c>
      <c r="H89">
        <f t="shared" si="16"/>
        <v>-1.5821521006483749E-3</v>
      </c>
      <c r="I89">
        <f t="shared" si="17"/>
        <v>1.5853711248117741E-2</v>
      </c>
      <c r="J89">
        <f t="shared" si="18"/>
        <v>2.3519221602127244E-4</v>
      </c>
      <c r="K89">
        <f t="shared" si="21"/>
        <v>0.99349379153951001</v>
      </c>
      <c r="L89">
        <f t="shared" si="22"/>
        <v>-5.6696850067853355E-2</v>
      </c>
      <c r="M89">
        <f t="shared" si="23"/>
        <v>-0.11413392003661538</v>
      </c>
      <c r="N89">
        <f t="shared" si="24"/>
        <v>-6.5393919173816837</v>
      </c>
      <c r="O89">
        <f t="shared" si="25"/>
        <v>0</v>
      </c>
      <c r="P89">
        <f t="shared" si="19"/>
        <v>-6.5393919173816837</v>
      </c>
      <c r="Q89">
        <f t="shared" si="26"/>
        <v>0.16291626803378123</v>
      </c>
      <c r="W89">
        <v>84</v>
      </c>
      <c r="X89">
        <f t="shared" si="20"/>
        <v>1.75</v>
      </c>
      <c r="Y89">
        <v>0</v>
      </c>
      <c r="Z89">
        <f t="shared" si="27"/>
        <v>5.0341229552393536E-4</v>
      </c>
    </row>
    <row r="90" spans="5:26" x14ac:dyDescent="0.4">
      <c r="E90">
        <v>116.6468</v>
      </c>
      <c r="F90">
        <f t="shared" si="14"/>
        <v>1.526903041436491E-2</v>
      </c>
      <c r="G90">
        <f t="shared" si="15"/>
        <v>1.5869882414345282E-2</v>
      </c>
      <c r="H90">
        <f t="shared" si="16"/>
        <v>-1.6287160617717879E-3</v>
      </c>
      <c r="I90">
        <f t="shared" si="17"/>
        <v>1.5841317695365009E-2</v>
      </c>
      <c r="J90">
        <f t="shared" si="18"/>
        <v>2.4190036113501401E-4</v>
      </c>
      <c r="K90">
        <f t="shared" si="21"/>
        <v>0.99310008393132465</v>
      </c>
      <c r="L90">
        <f t="shared" si="22"/>
        <v>-6.0139628102518355E-2</v>
      </c>
      <c r="M90">
        <f t="shared" si="23"/>
        <v>-0.1175403378246378</v>
      </c>
      <c r="N90">
        <f t="shared" si="24"/>
        <v>-6.7345652798936575</v>
      </c>
      <c r="O90">
        <f t="shared" si="25"/>
        <v>0</v>
      </c>
      <c r="P90">
        <f t="shared" si="19"/>
        <v>-6.7345652798936575</v>
      </c>
      <c r="Q90">
        <f t="shared" si="26"/>
        <v>0.16315514436183048</v>
      </c>
      <c r="W90">
        <v>85</v>
      </c>
      <c r="X90">
        <f t="shared" si="20"/>
        <v>1.7708333333333333</v>
      </c>
      <c r="Y90">
        <v>0</v>
      </c>
      <c r="Z90">
        <f t="shared" si="27"/>
        <v>4.2948603680670794E-4</v>
      </c>
    </row>
    <row r="91" spans="5:26" x14ac:dyDescent="0.4">
      <c r="E91">
        <v>120.0672</v>
      </c>
      <c r="F91">
        <f t="shared" si="14"/>
        <v>1.5716759727379015E-2</v>
      </c>
      <c r="G91">
        <f t="shared" si="15"/>
        <v>1.5858450955252623E-2</v>
      </c>
      <c r="H91">
        <f t="shared" si="16"/>
        <v>-1.6766618603823759E-3</v>
      </c>
      <c r="I91">
        <f t="shared" si="17"/>
        <v>1.5828186625879148E-2</v>
      </c>
      <c r="J91">
        <f t="shared" si="18"/>
        <v>2.4878829139707986E-4</v>
      </c>
      <c r="K91">
        <f t="shared" si="21"/>
        <v>0.9926821312298626</v>
      </c>
      <c r="L91">
        <f t="shared" si="22"/>
        <v>-6.3795911318995452E-2</v>
      </c>
      <c r="M91">
        <f t="shared" si="23"/>
        <v>-0.12105214932987396</v>
      </c>
      <c r="N91">
        <f t="shared" si="24"/>
        <v>-6.9357772575891747</v>
      </c>
      <c r="O91">
        <f t="shared" si="25"/>
        <v>0</v>
      </c>
      <c r="P91">
        <f t="shared" si="19"/>
        <v>-6.9357772575891747</v>
      </c>
      <c r="Q91">
        <f t="shared" si="26"/>
        <v>0.1634084201453998</v>
      </c>
      <c r="W91">
        <v>86</v>
      </c>
      <c r="X91">
        <f t="shared" si="20"/>
        <v>1.7916666666666667</v>
      </c>
      <c r="Y91">
        <v>0</v>
      </c>
      <c r="Z91">
        <f t="shared" si="27"/>
        <v>3.5771951487004406E-4</v>
      </c>
    </row>
    <row r="92" spans="5:26" x14ac:dyDescent="0.4">
      <c r="E92">
        <v>123.5878</v>
      </c>
      <c r="F92">
        <f t="shared" si="14"/>
        <v>1.6177605189721861E-2</v>
      </c>
      <c r="G92">
        <f t="shared" si="15"/>
        <v>1.5846339810450027E-2</v>
      </c>
      <c r="H92">
        <f t="shared" si="16"/>
        <v>-1.7260291967305039E-3</v>
      </c>
      <c r="I92">
        <f t="shared" si="17"/>
        <v>1.5814274801609907E-2</v>
      </c>
      <c r="J92">
        <f t="shared" si="18"/>
        <v>2.5585941523292161E-4</v>
      </c>
      <c r="K92">
        <f t="shared" si="21"/>
        <v>0.99223841026758641</v>
      </c>
      <c r="L92">
        <f t="shared" si="22"/>
        <v>-6.7679302409018233E-2</v>
      </c>
      <c r="M92">
        <f t="shared" si="23"/>
        <v>-0.12467277926432274</v>
      </c>
      <c r="N92">
        <f t="shared" si="24"/>
        <v>-7.1432240720118179</v>
      </c>
      <c r="O92">
        <f t="shared" si="25"/>
        <v>0</v>
      </c>
      <c r="P92">
        <f t="shared" si="19"/>
        <v>-7.1432240720118179</v>
      </c>
      <c r="Q92">
        <f t="shared" si="26"/>
        <v>0.16367697300858047</v>
      </c>
      <c r="W92">
        <v>87</v>
      </c>
      <c r="X92">
        <f t="shared" si="20"/>
        <v>1.8125</v>
      </c>
      <c r="Y92">
        <v>0</v>
      </c>
      <c r="Z92">
        <f t="shared" si="27"/>
        <v>2.8900081348692456E-4</v>
      </c>
    </row>
    <row r="93" spans="5:26" x14ac:dyDescent="0.4">
      <c r="E93">
        <v>127.21169999999999</v>
      </c>
      <c r="F93">
        <f t="shared" si="14"/>
        <v>1.6651972590444528E-2</v>
      </c>
      <c r="G93">
        <f t="shared" si="15"/>
        <v>1.58335079992723E-2</v>
      </c>
      <c r="H93">
        <f t="shared" si="16"/>
        <v>-1.7768635608579296E-3</v>
      </c>
      <c r="I93">
        <f t="shared" si="17"/>
        <v>1.5799535146309496E-2</v>
      </c>
      <c r="J93">
        <f t="shared" si="18"/>
        <v>2.6311774646235742E-4</v>
      </c>
      <c r="K93">
        <f t="shared" si="21"/>
        <v>0.99176725433574364</v>
      </c>
      <c r="L93">
        <f t="shared" si="22"/>
        <v>-7.1804702428029957E-2</v>
      </c>
      <c r="M93">
        <f t="shared" si="23"/>
        <v>-0.12840612820477237</v>
      </c>
      <c r="N93">
        <f t="shared" si="24"/>
        <v>-7.3571292097492194</v>
      </c>
      <c r="O93">
        <f t="shared" si="25"/>
        <v>0</v>
      </c>
      <c r="P93">
        <f t="shared" si="19"/>
        <v>-7.3571292097492194</v>
      </c>
      <c r="Q93">
        <f t="shared" si="26"/>
        <v>0.16396173684689147</v>
      </c>
      <c r="W93">
        <v>88</v>
      </c>
      <c r="X93">
        <f t="shared" si="20"/>
        <v>1.8333333333333333</v>
      </c>
      <c r="Y93">
        <v>0</v>
      </c>
      <c r="Z93">
        <f t="shared" si="27"/>
        <v>2.2406024578328554E-4</v>
      </c>
    </row>
    <row r="94" spans="5:26" x14ac:dyDescent="0.4">
      <c r="E94">
        <v>130.9419</v>
      </c>
      <c r="F94">
        <f t="shared" si="14"/>
        <v>1.7140254628628723E-2</v>
      </c>
      <c r="G94">
        <f t="shared" si="15"/>
        <v>1.5819912761256716E-2</v>
      </c>
      <c r="H94">
        <f t="shared" si="16"/>
        <v>-1.8292092398998969E-3</v>
      </c>
      <c r="I94">
        <f t="shared" si="17"/>
        <v>1.5783918538939123E-2</v>
      </c>
      <c r="J94">
        <f t="shared" si="18"/>
        <v>2.705668797777297E-4</v>
      </c>
      <c r="K94">
        <f t="shared" si="21"/>
        <v>0.99126690745746759</v>
      </c>
      <c r="L94">
        <f t="shared" si="22"/>
        <v>-7.6187842105009243E-2</v>
      </c>
      <c r="M94">
        <f t="shared" si="23"/>
        <v>-0.13225606510719556</v>
      </c>
      <c r="N94">
        <f t="shared" si="24"/>
        <v>-7.5777143456497376</v>
      </c>
      <c r="O94">
        <f t="shared" si="25"/>
        <v>0</v>
      </c>
      <c r="P94">
        <f t="shared" si="19"/>
        <v>-7.5777143456497376</v>
      </c>
      <c r="Q94">
        <f t="shared" si="26"/>
        <v>0.16426370934870752</v>
      </c>
      <c r="W94">
        <v>89</v>
      </c>
      <c r="X94">
        <f t="shared" si="20"/>
        <v>1.8541666666666667</v>
      </c>
      <c r="Y94">
        <v>0</v>
      </c>
      <c r="Z94">
        <f t="shared" si="27"/>
        <v>1.6347795549799489E-4</v>
      </c>
    </row>
    <row r="95" spans="5:26" x14ac:dyDescent="0.4">
      <c r="E95">
        <v>134.78139999999999</v>
      </c>
      <c r="F95">
        <f t="shared" si="14"/>
        <v>1.764284400335614E-2</v>
      </c>
      <c r="G95">
        <f t="shared" si="15"/>
        <v>1.5805509138660745E-2</v>
      </c>
      <c r="H95">
        <f t="shared" si="16"/>
        <v>-1.8831107356362883E-3</v>
      </c>
      <c r="I95">
        <f t="shared" si="17"/>
        <v>1.5767373334070744E-2</v>
      </c>
      <c r="J95">
        <f t="shared" si="18"/>
        <v>2.7821017482995009E-4</v>
      </c>
      <c r="K95">
        <f t="shared" si="21"/>
        <v>0.99073550606191385</v>
      </c>
      <c r="L95">
        <f t="shared" si="22"/>
        <v>-8.084544893173054E-2</v>
      </c>
      <c r="M95">
        <f t="shared" si="23"/>
        <v>-0.13622653578725208</v>
      </c>
      <c r="N95">
        <f t="shared" si="24"/>
        <v>-7.8052055582974136</v>
      </c>
      <c r="O95">
        <f t="shared" si="25"/>
        <v>0</v>
      </c>
      <c r="P95">
        <f t="shared" si="19"/>
        <v>-7.8052055582974136</v>
      </c>
      <c r="Q95">
        <f t="shared" si="26"/>
        <v>0.16458393934950788</v>
      </c>
      <c r="W95">
        <v>90</v>
      </c>
      <c r="X95">
        <f t="shared" si="20"/>
        <v>1.875</v>
      </c>
      <c r="Y95">
        <v>0</v>
      </c>
      <c r="Z95">
        <f t="shared" si="27"/>
        <v>1.0769299888768795E-4</v>
      </c>
    </row>
    <row r="96" spans="5:26" x14ac:dyDescent="0.4">
      <c r="E96">
        <v>138.73349999999999</v>
      </c>
      <c r="F96">
        <f t="shared" si="14"/>
        <v>1.8160172683616648E-2</v>
      </c>
      <c r="G96">
        <f t="shared" si="15"/>
        <v>1.5790248710778276E-2</v>
      </c>
      <c r="H96">
        <f t="shared" si="16"/>
        <v>-1.938616996036549E-3</v>
      </c>
      <c r="I96">
        <f t="shared" si="17"/>
        <v>1.5749843907961747E-2</v>
      </c>
      <c r="J96">
        <f t="shared" si="18"/>
        <v>2.8605133160135299E-4</v>
      </c>
      <c r="K96">
        <f t="shared" si="21"/>
        <v>0.99017102871437901</v>
      </c>
      <c r="L96">
        <f t="shared" si="22"/>
        <v>-8.5795695690484688E-2</v>
      </c>
      <c r="M96">
        <f t="shared" si="23"/>
        <v>-0.14032188046309302</v>
      </c>
      <c r="N96">
        <f t="shared" si="24"/>
        <v>-8.0398515238744714</v>
      </c>
      <c r="O96">
        <f t="shared" si="25"/>
        <v>0</v>
      </c>
      <c r="P96">
        <f t="shared" si="19"/>
        <v>-8.0398515238744714</v>
      </c>
      <c r="Q96">
        <f t="shared" si="26"/>
        <v>0.16492354667775624</v>
      </c>
      <c r="W96">
        <v>91</v>
      </c>
      <c r="X96">
        <f t="shared" si="20"/>
        <v>1.8958333333333333</v>
      </c>
      <c r="Y96">
        <v>0</v>
      </c>
      <c r="Z96">
        <f t="shared" si="27"/>
        <v>5.701357997999745E-5</v>
      </c>
    </row>
    <row r="97" spans="5:26" x14ac:dyDescent="0.4">
      <c r="E97">
        <v>142.80160000000001</v>
      </c>
      <c r="F97">
        <f t="shared" si="14"/>
        <v>1.8692685728369508E-2</v>
      </c>
      <c r="G97">
        <f t="shared" si="15"/>
        <v>1.5774080135169122E-2</v>
      </c>
      <c r="H97">
        <f t="shared" si="16"/>
        <v>-1.9957786326908755E-3</v>
      </c>
      <c r="I97">
        <f t="shared" si="17"/>
        <v>1.5731271280191694E-2</v>
      </c>
      <c r="J97">
        <f t="shared" si="18"/>
        <v>2.9409396470754523E-4</v>
      </c>
      <c r="K97">
        <f t="shared" si="21"/>
        <v>0.98957131182612978</v>
      </c>
      <c r="L97">
        <f t="shared" si="22"/>
        <v>-9.1058072271601398E-2</v>
      </c>
      <c r="M97">
        <f t="shared" si="23"/>
        <v>-0.14454663613148178</v>
      </c>
      <c r="N97">
        <f t="shared" si="24"/>
        <v>-8.281912193147118</v>
      </c>
      <c r="O97">
        <f t="shared" si="25"/>
        <v>0</v>
      </c>
      <c r="P97">
        <f t="shared" si="19"/>
        <v>-8.281912193147118</v>
      </c>
      <c r="Q97">
        <f t="shared" si="26"/>
        <v>0.16528373146667272</v>
      </c>
      <c r="W97">
        <v>92</v>
      </c>
      <c r="X97">
        <f t="shared" si="20"/>
        <v>1.9166666666666665</v>
      </c>
      <c r="Y97">
        <v>0</v>
      </c>
      <c r="Z97">
        <f t="shared" si="27"/>
        <v>1.162813345709217E-5</v>
      </c>
    </row>
    <row r="98" spans="5:26" x14ac:dyDescent="0.4">
      <c r="E98">
        <v>146.9888</v>
      </c>
      <c r="F98">
        <f t="shared" si="14"/>
        <v>1.9240788926665808E-2</v>
      </c>
      <c r="G98">
        <f t="shared" si="15"/>
        <v>1.5756950643105005E-2</v>
      </c>
      <c r="H98">
        <f t="shared" si="16"/>
        <v>-2.0546423205799746E-3</v>
      </c>
      <c r="I98">
        <f t="shared" si="17"/>
        <v>1.5711594831396725E-2</v>
      </c>
      <c r="J98">
        <f t="shared" si="18"/>
        <v>3.0234079042864431E-4</v>
      </c>
      <c r="K98">
        <f t="shared" si="21"/>
        <v>0.98893410078523669</v>
      </c>
      <c r="L98">
        <f t="shared" si="22"/>
        <v>-9.6652947002236034E-2</v>
      </c>
      <c r="M98">
        <f t="shared" si="23"/>
        <v>-0.14890512869501538</v>
      </c>
      <c r="N98">
        <f t="shared" si="24"/>
        <v>-8.5316354220767483</v>
      </c>
      <c r="O98">
        <f t="shared" si="25"/>
        <v>0</v>
      </c>
      <c r="P98">
        <f t="shared" si="19"/>
        <v>-8.5316354220767483</v>
      </c>
      <c r="Q98">
        <f t="shared" si="26"/>
        <v>0.16566575179490861</v>
      </c>
      <c r="W98">
        <v>93</v>
      </c>
      <c r="X98">
        <f t="shared" si="20"/>
        <v>1.9375</v>
      </c>
      <c r="Y98">
        <v>0</v>
      </c>
      <c r="Z98">
        <f t="shared" si="27"/>
        <v>-2.8383026703721973E-5</v>
      </c>
    </row>
    <row r="99" spans="5:26" x14ac:dyDescent="0.4">
      <c r="E99">
        <v>151.2989</v>
      </c>
      <c r="F99">
        <f t="shared" si="14"/>
        <v>1.9804979697342365E-2</v>
      </c>
      <c r="G99">
        <f t="shared" si="15"/>
        <v>1.5738801838478755E-2</v>
      </c>
      <c r="H99">
        <f t="shared" si="16"/>
        <v>-2.1152648786885928E-3</v>
      </c>
      <c r="I99">
        <f t="shared" si="17"/>
        <v>1.5690747477451139E-2</v>
      </c>
      <c r="J99">
        <f t="shared" si="18"/>
        <v>3.1079557148672859E-4</v>
      </c>
      <c r="K99">
        <f t="shared" si="21"/>
        <v>0.98825688876490791</v>
      </c>
      <c r="L99">
        <f t="shared" si="22"/>
        <v>-0.1026029934380711</v>
      </c>
      <c r="M99">
        <f t="shared" si="23"/>
        <v>-0.15340252230026841</v>
      </c>
      <c r="N99">
        <f t="shared" si="24"/>
        <v>-8.7893170944668721</v>
      </c>
      <c r="O99">
        <f t="shared" si="25"/>
        <v>0</v>
      </c>
      <c r="P99">
        <f t="shared" si="19"/>
        <v>-8.7893170944668721</v>
      </c>
      <c r="Q99">
        <f t="shared" si="26"/>
        <v>0.16607095503721461</v>
      </c>
      <c r="W99">
        <v>94</v>
      </c>
      <c r="X99">
        <f t="shared" si="20"/>
        <v>1.9583333333333333</v>
      </c>
      <c r="Y99">
        <v>0</v>
      </c>
      <c r="Z99">
        <f t="shared" si="27"/>
        <v>-6.3035749254987598E-5</v>
      </c>
    </row>
    <row r="100" spans="5:26" x14ac:dyDescent="0.4">
      <c r="E100">
        <v>155.7354</v>
      </c>
      <c r="F100">
        <f t="shared" si="14"/>
        <v>2.0385716189327829E-2</v>
      </c>
      <c r="G100">
        <f t="shared" si="15"/>
        <v>1.5719573552156918E-2</v>
      </c>
      <c r="H100">
        <f t="shared" si="16"/>
        <v>-2.1776992438490086E-3</v>
      </c>
      <c r="I100">
        <f t="shared" si="17"/>
        <v>1.5668660096827436E-2</v>
      </c>
      <c r="J100">
        <f t="shared" si="18"/>
        <v>3.1946111263588678E-4</v>
      </c>
      <c r="K100">
        <f t="shared" si="21"/>
        <v>0.98753705407611048</v>
      </c>
      <c r="L100">
        <f t="shared" si="22"/>
        <v>-0.1089319985084993</v>
      </c>
      <c r="M100">
        <f t="shared" si="23"/>
        <v>-0.15804379019422932</v>
      </c>
      <c r="N100">
        <f t="shared" si="24"/>
        <v>-9.0552421563804053</v>
      </c>
      <c r="O100">
        <f t="shared" si="25"/>
        <v>0</v>
      </c>
      <c r="P100">
        <f t="shared" si="19"/>
        <v>-9.0552421563804053</v>
      </c>
      <c r="Q100">
        <f t="shared" si="26"/>
        <v>0.16650078384708505</v>
      </c>
      <c r="W100">
        <v>95</v>
      </c>
      <c r="X100">
        <f t="shared" si="20"/>
        <v>1.9791666666666667</v>
      </c>
      <c r="Y100">
        <v>0</v>
      </c>
      <c r="Z100">
        <f t="shared" si="27"/>
        <v>-9.2430008341505215E-5</v>
      </c>
    </row>
    <row r="101" spans="5:26" x14ac:dyDescent="0.4">
      <c r="E101">
        <v>160.30189999999999</v>
      </c>
      <c r="F101">
        <f t="shared" si="14"/>
        <v>2.0983469641520234E-2</v>
      </c>
      <c r="G101">
        <f t="shared" si="15"/>
        <v>1.5699202092487985E-2</v>
      </c>
      <c r="H101">
        <f t="shared" si="16"/>
        <v>-2.24200012028411E-3</v>
      </c>
      <c r="I101">
        <f t="shared" si="17"/>
        <v>1.5645259520882027E-2</v>
      </c>
      <c r="J101">
        <f t="shared" si="18"/>
        <v>3.2834001963144566E-4</v>
      </c>
      <c r="K101">
        <f t="shared" si="21"/>
        <v>0.9867717888406895</v>
      </c>
      <c r="L101">
        <f t="shared" si="22"/>
        <v>-0.1156655039936724</v>
      </c>
      <c r="M101">
        <f t="shared" si="23"/>
        <v>-0.16283414100339599</v>
      </c>
      <c r="N101">
        <f t="shared" si="24"/>
        <v>-9.3297090401327338</v>
      </c>
      <c r="O101">
        <f t="shared" si="25"/>
        <v>0</v>
      </c>
      <c r="P101">
        <f t="shared" si="19"/>
        <v>-9.3297090401327338</v>
      </c>
      <c r="Q101">
        <f t="shared" si="26"/>
        <v>0.16695675252888129</v>
      </c>
      <c r="W101">
        <v>96</v>
      </c>
      <c r="X101">
        <f t="shared" si="20"/>
        <v>2</v>
      </c>
      <c r="Y101">
        <v>0</v>
      </c>
      <c r="Z101">
        <f t="shared" si="27"/>
        <v>-1.1673798986838412E-4</v>
      </c>
    </row>
    <row r="102" spans="5:26" x14ac:dyDescent="0.4">
      <c r="E102">
        <v>165.00239999999999</v>
      </c>
      <c r="F102">
        <f t="shared" si="14"/>
        <v>2.159876365269519E-2</v>
      </c>
      <c r="G102">
        <f t="shared" si="15"/>
        <v>1.5677618656512404E-2</v>
      </c>
      <c r="H102">
        <f t="shared" si="16"/>
        <v>-2.3082282407980159E-3</v>
      </c>
      <c r="I102">
        <f t="shared" si="17"/>
        <v>1.5620466708709979E-2</v>
      </c>
      <c r="J102">
        <f t="shared" si="18"/>
        <v>3.3743524213973586E-4</v>
      </c>
      <c r="K102">
        <f t="shared" si="21"/>
        <v>0.98595803175538022</v>
      </c>
      <c r="L102">
        <f t="shared" si="22"/>
        <v>-0.1228314164894443</v>
      </c>
      <c r="M102">
        <f t="shared" si="23"/>
        <v>-0.16777934718232523</v>
      </c>
      <c r="N102">
        <f t="shared" si="24"/>
        <v>-9.6130484830073968</v>
      </c>
      <c r="O102">
        <f t="shared" si="25"/>
        <v>0</v>
      </c>
      <c r="P102">
        <f t="shared" si="19"/>
        <v>-9.6130484830073968</v>
      </c>
      <c r="Q102">
        <f t="shared" si="26"/>
        <v>0.16744048675357387</v>
      </c>
      <c r="W102">
        <v>97</v>
      </c>
      <c r="X102">
        <f t="shared" si="20"/>
        <v>2.020833333333333</v>
      </c>
      <c r="Y102">
        <v>0</v>
      </c>
      <c r="Z102">
        <f t="shared" si="27"/>
        <v>-1.3619247777413572E-4</v>
      </c>
    </row>
    <row r="103" spans="5:26" x14ac:dyDescent="0.4">
      <c r="E103">
        <v>169.84059999999999</v>
      </c>
      <c r="F103">
        <f t="shared" si="14"/>
        <v>2.2232082551720107E-2</v>
      </c>
      <c r="G103">
        <f t="shared" si="15"/>
        <v>1.5654752280973461E-2</v>
      </c>
      <c r="H103">
        <f t="shared" si="16"/>
        <v>-2.3764405442316533E-3</v>
      </c>
      <c r="I103">
        <f t="shared" si="17"/>
        <v>1.5594200136833991E-2</v>
      </c>
      <c r="J103">
        <f t="shared" si="18"/>
        <v>3.4674867528784042E-4</v>
      </c>
      <c r="K103">
        <f t="shared" si="21"/>
        <v>0.98509257083161439</v>
      </c>
      <c r="L103">
        <f t="shared" si="22"/>
        <v>-0.13045912380768829</v>
      </c>
      <c r="M103">
        <f t="shared" si="23"/>
        <v>-0.17288502359501368</v>
      </c>
      <c r="N103">
        <f t="shared" si="24"/>
        <v>-9.9055821930139381</v>
      </c>
      <c r="O103">
        <f t="shared" si="25"/>
        <v>0</v>
      </c>
      <c r="P103">
        <f t="shared" si="19"/>
        <v>-9.9055821930139381</v>
      </c>
      <c r="Q103">
        <f t="shared" si="26"/>
        <v>0.1679537098315611</v>
      </c>
      <c r="W103">
        <v>98</v>
      </c>
      <c r="X103">
        <f t="shared" si="20"/>
        <v>2.0416666666666665</v>
      </c>
      <c r="Y103">
        <v>0</v>
      </c>
      <c r="Z103">
        <f t="shared" si="27"/>
        <v>-1.5107569000149867E-4</v>
      </c>
    </row>
    <row r="104" spans="5:26" x14ac:dyDescent="0.4">
      <c r="E104">
        <v>174.82079999999999</v>
      </c>
      <c r="F104">
        <f t="shared" si="14"/>
        <v>2.2883989207278767E-2</v>
      </c>
      <c r="G104">
        <f t="shared" si="15"/>
        <v>1.5630525459957134E-2</v>
      </c>
      <c r="H104">
        <f t="shared" si="16"/>
        <v>-2.4467028980896532E-3</v>
      </c>
      <c r="I104">
        <f t="shared" si="17"/>
        <v>1.5566370765062731E-2</v>
      </c>
      <c r="J104">
        <f t="shared" si="18"/>
        <v>3.5628285512994545E-4</v>
      </c>
      <c r="K104">
        <f t="shared" si="21"/>
        <v>0.98417186863054573</v>
      </c>
      <c r="L104">
        <f t="shared" si="22"/>
        <v>-0.13858105820151384</v>
      </c>
      <c r="M104">
        <f t="shared" si="23"/>
        <v>-0.1781575901782988</v>
      </c>
      <c r="N104">
        <f t="shared" si="24"/>
        <v>-10.207678005437888</v>
      </c>
      <c r="O104">
        <f t="shared" si="25"/>
        <v>0</v>
      </c>
      <c r="P104">
        <f t="shared" si="19"/>
        <v>-10.207678005437888</v>
      </c>
      <c r="Q104">
        <f t="shared" si="26"/>
        <v>0.1684982600118414</v>
      </c>
      <c r="W104">
        <v>99</v>
      </c>
      <c r="X104">
        <f t="shared" si="20"/>
        <v>2.0625</v>
      </c>
      <c r="Y104">
        <v>0</v>
      </c>
      <c r="Z104">
        <f t="shared" si="27"/>
        <v>-1.6170868838160269E-4</v>
      </c>
    </row>
    <row r="105" spans="5:26" x14ac:dyDescent="0.4">
      <c r="E105">
        <v>179.9469</v>
      </c>
      <c r="F105">
        <f t="shared" si="14"/>
        <v>2.3554994128177378E-2</v>
      </c>
      <c r="G105">
        <f t="shared" si="15"/>
        <v>1.5604858647091602E-2</v>
      </c>
      <c r="H105">
        <f t="shared" si="16"/>
        <v>-2.5190760425779501E-3</v>
      </c>
      <c r="I105">
        <f t="shared" si="17"/>
        <v>1.553688720800861E-2</v>
      </c>
      <c r="J105">
        <f t="shared" si="18"/>
        <v>3.6603898687476155E-4</v>
      </c>
      <c r="K105">
        <f t="shared" si="21"/>
        <v>0.98319222218290181</v>
      </c>
      <c r="L105">
        <f t="shared" si="22"/>
        <v>-0.14723131431991734</v>
      </c>
      <c r="M105">
        <f t="shared" si="23"/>
        <v>-0.18360323287971969</v>
      </c>
      <c r="N105">
        <f t="shared" si="24"/>
        <v>-10.519690348965526</v>
      </c>
      <c r="O105">
        <f t="shared" si="25"/>
        <v>0</v>
      </c>
      <c r="P105">
        <f t="shared" si="19"/>
        <v>-10.519690348965526</v>
      </c>
      <c r="Q105">
        <f t="shared" si="26"/>
        <v>0.16907609181315941</v>
      </c>
      <c r="W105">
        <v>100</v>
      </c>
      <c r="X105">
        <f t="shared" si="20"/>
        <v>2.0833333333333335</v>
      </c>
      <c r="Y105">
        <v>0</v>
      </c>
      <c r="Z105">
        <f t="shared" si="27"/>
        <v>-1.6844146220878966E-4</v>
      </c>
    </row>
    <row r="106" spans="5:26" x14ac:dyDescent="0.4">
      <c r="E106">
        <v>185.2234</v>
      </c>
      <c r="F106">
        <f t="shared" si="14"/>
        <v>2.4245686363038487E-2</v>
      </c>
      <c r="G106">
        <f t="shared" si="15"/>
        <v>1.5577665152442632E-2</v>
      </c>
      <c r="H106">
        <f t="shared" si="16"/>
        <v>-2.5936297459184313E-3</v>
      </c>
      <c r="I106">
        <f t="shared" si="17"/>
        <v>1.550564987297276E-2</v>
      </c>
      <c r="J106">
        <f t="shared" si="18"/>
        <v>3.7601880786285874E-4</v>
      </c>
      <c r="K106">
        <f t="shared" si="21"/>
        <v>0.98214955714990781</v>
      </c>
      <c r="L106">
        <f t="shared" si="22"/>
        <v>-0.15644749681902637</v>
      </c>
      <c r="M106">
        <f t="shared" si="23"/>
        <v>-0.18922898027231772</v>
      </c>
      <c r="N106">
        <f t="shared" si="24"/>
        <v>-10.842021931168121</v>
      </c>
      <c r="O106">
        <f t="shared" si="25"/>
        <v>0</v>
      </c>
      <c r="P106">
        <f t="shared" si="19"/>
        <v>-10.842021931168121</v>
      </c>
      <c r="Q106">
        <f t="shared" si="26"/>
        <v>0.16968928382797716</v>
      </c>
      <c r="W106">
        <v>101</v>
      </c>
      <c r="X106">
        <f t="shared" si="20"/>
        <v>2.1041666666666665</v>
      </c>
      <c r="Y106">
        <v>0</v>
      </c>
      <c r="Z106">
        <f t="shared" si="27"/>
        <v>-1.7164376223690903E-4</v>
      </c>
    </row>
    <row r="107" spans="5:26" x14ac:dyDescent="0.4">
      <c r="E107">
        <v>190.65459999999999</v>
      </c>
      <c r="F107">
        <f t="shared" si="14"/>
        <v>2.4956628780545855E-2</v>
      </c>
      <c r="G107">
        <f t="shared" si="15"/>
        <v>1.554885482814139E-2</v>
      </c>
      <c r="H107">
        <f t="shared" si="16"/>
        <v>-2.6704315654089705E-3</v>
      </c>
      <c r="I107">
        <f t="shared" si="17"/>
        <v>1.5472555193438819E-2</v>
      </c>
      <c r="J107">
        <f t="shared" si="18"/>
        <v>3.8622300376402879E-4</v>
      </c>
      <c r="K107">
        <f t="shared" si="21"/>
        <v>0.98103955472242355</v>
      </c>
      <c r="L107">
        <f t="shared" si="22"/>
        <v>-0.16626963728650285</v>
      </c>
      <c r="M107">
        <f t="shared" si="23"/>
        <v>-0.19504187496576253</v>
      </c>
      <c r="N107">
        <f t="shared" si="24"/>
        <v>-11.1750762638565</v>
      </c>
      <c r="O107">
        <f t="shared" si="25"/>
        <v>0</v>
      </c>
      <c r="P107">
        <f t="shared" si="19"/>
        <v>-11.1750762638565</v>
      </c>
      <c r="Q107">
        <f t="shared" si="26"/>
        <v>0.17034005820709738</v>
      </c>
      <c r="W107">
        <v>102</v>
      </c>
      <c r="X107">
        <f t="shared" si="20"/>
        <v>2.125</v>
      </c>
      <c r="Y107">
        <v>0</v>
      </c>
      <c r="Z107">
        <f t="shared" si="27"/>
        <v>-1.7169674037282887E-4</v>
      </c>
    </row>
    <row r="108" spans="5:26" x14ac:dyDescent="0.4">
      <c r="E108">
        <v>196.24510000000001</v>
      </c>
      <c r="F108">
        <f t="shared" si="14"/>
        <v>2.5688423519291428E-2</v>
      </c>
      <c r="G108">
        <f t="shared" si="15"/>
        <v>1.5518331265794716E-2</v>
      </c>
      <c r="H108">
        <f t="shared" si="16"/>
        <v>-2.7495539648452194E-3</v>
      </c>
      <c r="I108">
        <f t="shared" si="17"/>
        <v>1.5437492409507314E-2</v>
      </c>
      <c r="J108">
        <f t="shared" si="18"/>
        <v>3.9665209652189892E-4</v>
      </c>
      <c r="K108">
        <f t="shared" si="21"/>
        <v>0.9798575292613152</v>
      </c>
      <c r="L108">
        <f t="shared" si="22"/>
        <v>-0.17674131785758523</v>
      </c>
      <c r="M108">
        <f t="shared" si="23"/>
        <v>-0.20104952708241286</v>
      </c>
      <c r="N108">
        <f t="shared" si="24"/>
        <v>-11.5192893749234</v>
      </c>
      <c r="O108">
        <f t="shared" si="25"/>
        <v>0</v>
      </c>
      <c r="P108">
        <f t="shared" si="19"/>
        <v>-11.5192893749234</v>
      </c>
      <c r="Q108">
        <f t="shared" si="26"/>
        <v>0.17103077197770938</v>
      </c>
      <c r="W108">
        <v>103</v>
      </c>
      <c r="X108">
        <f t="shared" si="20"/>
        <v>2.1458333333333335</v>
      </c>
      <c r="Y108">
        <v>0</v>
      </c>
      <c r="Z108">
        <f t="shared" si="27"/>
        <v>-1.6898543062886774E-4</v>
      </c>
    </row>
    <row r="109" spans="5:26" x14ac:dyDescent="0.4">
      <c r="E109">
        <v>201.99950000000001</v>
      </c>
      <c r="F109">
        <f t="shared" si="14"/>
        <v>2.6441672717867144E-2</v>
      </c>
      <c r="G109">
        <f t="shared" si="15"/>
        <v>1.548599307656251E-2</v>
      </c>
      <c r="H109">
        <f t="shared" si="16"/>
        <v>-2.8310701350827971E-3</v>
      </c>
      <c r="I109">
        <f t="shared" si="17"/>
        <v>1.5400345038084406E-2</v>
      </c>
      <c r="J109">
        <f t="shared" si="18"/>
        <v>4.0730581192036097E-4</v>
      </c>
      <c r="K109">
        <f t="shared" si="21"/>
        <v>0.97859846037953357</v>
      </c>
      <c r="L109">
        <f t="shared" si="22"/>
        <v>-0.18790943694566162</v>
      </c>
      <c r="M109">
        <f t="shared" si="23"/>
        <v>-0.20725981740305555</v>
      </c>
      <c r="N109">
        <f t="shared" si="24"/>
        <v>-11.875112799847173</v>
      </c>
      <c r="O109">
        <f t="shared" si="25"/>
        <v>0</v>
      </c>
      <c r="P109">
        <f t="shared" si="19"/>
        <v>-11.875112799847173</v>
      </c>
      <c r="Q109">
        <f t="shared" si="26"/>
        <v>0.17176393760705488</v>
      </c>
      <c r="W109">
        <v>104</v>
      </c>
      <c r="X109">
        <f t="shared" si="20"/>
        <v>2.1666666666666665</v>
      </c>
      <c r="Y109">
        <v>0</v>
      </c>
      <c r="Z109">
        <f t="shared" si="27"/>
        <v>-1.6389208902617584E-4</v>
      </c>
    </row>
    <row r="110" spans="5:26" x14ac:dyDescent="0.4">
      <c r="E110">
        <v>207.92259999999999</v>
      </c>
      <c r="F110">
        <f t="shared" si="14"/>
        <v>2.7217004694803711E-2</v>
      </c>
      <c r="G110">
        <f t="shared" si="15"/>
        <v>1.5451732511676086E-2</v>
      </c>
      <c r="H110">
        <f t="shared" si="16"/>
        <v>-2.9150568898695106E-3</v>
      </c>
      <c r="I110">
        <f t="shared" si="17"/>
        <v>1.5360989287982907E-2</v>
      </c>
      <c r="J110">
        <f t="shared" si="18"/>
        <v>4.1818338125308024E-4</v>
      </c>
      <c r="K110">
        <f t="shared" si="21"/>
        <v>0.97725692033628009</v>
      </c>
      <c r="L110">
        <f t="shared" si="22"/>
        <v>-0.19982490953430213</v>
      </c>
      <c r="M110">
        <f t="shared" si="23"/>
        <v>-0.21368113767094954</v>
      </c>
      <c r="N110">
        <f t="shared" si="24"/>
        <v>-12.243027350099315</v>
      </c>
      <c r="O110">
        <f t="shared" si="25"/>
        <v>0</v>
      </c>
      <c r="P110">
        <f t="shared" si="19"/>
        <v>-12.243027350099315</v>
      </c>
      <c r="Q110">
        <f t="shared" si="26"/>
        <v>0.17254222650495657</v>
      </c>
      <c r="W110">
        <v>105</v>
      </c>
      <c r="X110">
        <f t="shared" si="20"/>
        <v>2.1875</v>
      </c>
      <c r="Y110">
        <v>0</v>
      </c>
      <c r="Z110">
        <f t="shared" si="27"/>
        <v>-1.5679039417681038E-4</v>
      </c>
    </row>
    <row r="111" spans="5:26" x14ac:dyDescent="0.4">
      <c r="E111">
        <v>214.01939999999999</v>
      </c>
      <c r="F111">
        <f t="shared" si="14"/>
        <v>2.801507394857064E-2</v>
      </c>
      <c r="G111">
        <f t="shared" si="15"/>
        <v>1.5415435079237372E-2</v>
      </c>
      <c r="H111">
        <f t="shared" si="16"/>
        <v>-3.0015947434284054E-3</v>
      </c>
      <c r="I111">
        <f t="shared" si="17"/>
        <v>1.531929361941764E-2</v>
      </c>
      <c r="J111">
        <f t="shared" si="18"/>
        <v>4.292834563655798E-4</v>
      </c>
      <c r="K111">
        <f t="shared" si="21"/>
        <v>0.97582703685534133</v>
      </c>
      <c r="L111">
        <f t="shared" si="22"/>
        <v>-0.21254306461818762</v>
      </c>
      <c r="M111">
        <f t="shared" si="23"/>
        <v>-0.22032242071776609</v>
      </c>
      <c r="N111">
        <f t="shared" si="24"/>
        <v>-12.623544839233686</v>
      </c>
      <c r="O111">
        <f t="shared" si="25"/>
        <v>0</v>
      </c>
      <c r="P111">
        <f t="shared" si="19"/>
        <v>-12.623544839233686</v>
      </c>
      <c r="Q111">
        <f t="shared" si="26"/>
        <v>0.17336849254908371</v>
      </c>
      <c r="W111">
        <v>106</v>
      </c>
      <c r="X111">
        <f t="shared" si="20"/>
        <v>2.2083333333333335</v>
      </c>
      <c r="Y111">
        <v>0</v>
      </c>
      <c r="Z111">
        <f t="shared" si="27"/>
        <v>-1.4804049623631178E-4</v>
      </c>
    </row>
    <row r="112" spans="5:26" x14ac:dyDescent="0.4">
      <c r="E112">
        <v>220.29499999999999</v>
      </c>
      <c r="F112">
        <f t="shared" si="14"/>
        <v>2.8836548067606809E-2</v>
      </c>
      <c r="G112">
        <f t="shared" si="15"/>
        <v>1.5376979762160792E-2</v>
      </c>
      <c r="H112">
        <f t="shared" si="16"/>
        <v>-3.090766573415199E-3</v>
      </c>
      <c r="I112">
        <f t="shared" si="17"/>
        <v>1.5275118994010795E-2</v>
      </c>
      <c r="J112">
        <f t="shared" si="18"/>
        <v>4.406038374070026E-4</v>
      </c>
      <c r="K112">
        <f t="shared" si="21"/>
        <v>0.97430247683923166</v>
      </c>
      <c r="L112">
        <f t="shared" si="22"/>
        <v>-0.22612386799691947</v>
      </c>
      <c r="M112">
        <f t="shared" si="23"/>
        <v>-0.2271930637393571</v>
      </c>
      <c r="N112">
        <f t="shared" si="24"/>
        <v>-13.017203686911863</v>
      </c>
      <c r="O112">
        <f t="shared" si="25"/>
        <v>0</v>
      </c>
      <c r="P112">
        <f t="shared" si="19"/>
        <v>-13.017203686911863</v>
      </c>
      <c r="Q112">
        <f t="shared" si="26"/>
        <v>0.17424577715374584</v>
      </c>
      <c r="W112">
        <v>107</v>
      </c>
      <c r="X112">
        <f t="shared" si="20"/>
        <v>2.2291666666666665</v>
      </c>
      <c r="Y112">
        <v>0</v>
      </c>
      <c r="Z112">
        <f t="shared" si="27"/>
        <v>-1.3798488980016089E-4</v>
      </c>
    </row>
    <row r="113" spans="5:26" x14ac:dyDescent="0.4">
      <c r="E113">
        <v>226.75460000000001</v>
      </c>
      <c r="F113">
        <f t="shared" si="14"/>
        <v>2.9682107730320505E-2</v>
      </c>
      <c r="G113">
        <f t="shared" si="15"/>
        <v>1.5336238684063863E-2</v>
      </c>
      <c r="H113">
        <f t="shared" si="16"/>
        <v>-3.1826577049687346E-3</v>
      </c>
      <c r="I113">
        <f t="shared" si="17"/>
        <v>1.5228318490607129E-2</v>
      </c>
      <c r="J113">
        <f t="shared" si="18"/>
        <v>4.5214138078921579E-4</v>
      </c>
      <c r="K113">
        <f t="shared" si="21"/>
        <v>0.97267640558718638</v>
      </c>
      <c r="L113">
        <f t="shared" si="22"/>
        <v>-0.24063237535698928</v>
      </c>
      <c r="M113">
        <f t="shared" si="23"/>
        <v>-0.2343029615149399</v>
      </c>
      <c r="N113">
        <f t="shared" si="24"/>
        <v>-13.42457082222221</v>
      </c>
      <c r="O113">
        <f t="shared" si="25"/>
        <v>0</v>
      </c>
      <c r="P113">
        <f t="shared" si="19"/>
        <v>-13.42457082222221</v>
      </c>
      <c r="Q113">
        <f t="shared" si="26"/>
        <v>0.17517731374420556</v>
      </c>
      <c r="W113">
        <v>108</v>
      </c>
      <c r="X113">
        <f t="shared" si="20"/>
        <v>2.25</v>
      </c>
      <c r="Y113">
        <v>0</v>
      </c>
      <c r="Z113">
        <f t="shared" si="27"/>
        <v>-1.2694507607627606E-4</v>
      </c>
    </row>
    <row r="114" spans="5:26" x14ac:dyDescent="0.4">
      <c r="E114">
        <v>233.40360000000001</v>
      </c>
      <c r="F114">
        <f t="shared" si="14"/>
        <v>3.0552459795058776E-2</v>
      </c>
      <c r="G114">
        <f t="shared" si="15"/>
        <v>1.5293076102272485E-2</v>
      </c>
      <c r="H114">
        <f t="shared" si="16"/>
        <v>-3.277357426825861E-3</v>
      </c>
      <c r="I114">
        <f t="shared" si="17"/>
        <v>1.5178736148076633E-2</v>
      </c>
      <c r="J114">
        <f t="shared" si="18"/>
        <v>4.6389207533917981E-4</v>
      </c>
      <c r="K114">
        <f t="shared" si="21"/>
        <v>0.97094141532386935</v>
      </c>
      <c r="L114">
        <f t="shared" si="22"/>
        <v>-0.25613947535467674</v>
      </c>
      <c r="M114">
        <f t="shared" si="23"/>
        <v>-0.24166265356404515</v>
      </c>
      <c r="N114">
        <f t="shared" si="24"/>
        <v>-13.846250115151928</v>
      </c>
      <c r="O114">
        <f t="shared" si="25"/>
        <v>0</v>
      </c>
      <c r="P114">
        <f t="shared" si="19"/>
        <v>-13.846250115151928</v>
      </c>
      <c r="Q114">
        <f t="shared" si="26"/>
        <v>0.17616654673623386</v>
      </c>
      <c r="W114">
        <v>109</v>
      </c>
      <c r="X114">
        <f t="shared" si="20"/>
        <v>2.2708333333333335</v>
      </c>
      <c r="Y114">
        <v>0</v>
      </c>
      <c r="Z114">
        <f t="shared" si="27"/>
        <v>-1.1521897123617614E-4</v>
      </c>
    </row>
    <row r="115" spans="5:26" x14ac:dyDescent="0.4">
      <c r="E115">
        <v>240.2475</v>
      </c>
      <c r="F115">
        <f t="shared" si="14"/>
        <v>3.144832421013808E-2</v>
      </c>
      <c r="G115">
        <f t="shared" si="15"/>
        <v>1.5247348626005519E-2</v>
      </c>
      <c r="H115">
        <f t="shared" si="16"/>
        <v>-3.3749576720440433E-3</v>
      </c>
      <c r="I115">
        <f t="shared" si="17"/>
        <v>1.5126207215458098E-2</v>
      </c>
      <c r="J115">
        <f t="shared" si="18"/>
        <v>4.7585075059556475E-4</v>
      </c>
      <c r="K115">
        <f t="shared" si="21"/>
        <v>0.96908949832836389</v>
      </c>
      <c r="L115">
        <f t="shared" si="22"/>
        <v>-0.27272225392225119</v>
      </c>
      <c r="M115">
        <f t="shared" si="23"/>
        <v>-0.24928325516778305</v>
      </c>
      <c r="N115">
        <f t="shared" si="24"/>
        <v>-14.282878424396737</v>
      </c>
      <c r="O115">
        <f t="shared" si="25"/>
        <v>0</v>
      </c>
      <c r="P115">
        <f t="shared" si="19"/>
        <v>-14.282878424396737</v>
      </c>
      <c r="Q115">
        <f t="shared" si="26"/>
        <v>0.17721714440142514</v>
      </c>
      <c r="W115">
        <v>110</v>
      </c>
      <c r="X115">
        <f t="shared" si="20"/>
        <v>2.2916666666666665</v>
      </c>
      <c r="Y115">
        <v>0</v>
      </c>
      <c r="Z115">
        <f t="shared" si="27"/>
        <v>-1.0307901114299987E-4</v>
      </c>
    </row>
    <row r="116" spans="5:26" x14ac:dyDescent="0.4">
      <c r="E116">
        <v>247.29220000000001</v>
      </c>
      <c r="F116">
        <f t="shared" si="14"/>
        <v>3.2370473283752414E-2</v>
      </c>
      <c r="G116">
        <f t="shared" si="15"/>
        <v>1.5198902739443132E-2</v>
      </c>
      <c r="H116">
        <f t="shared" si="16"/>
        <v>-3.47555741254469E-3</v>
      </c>
      <c r="I116">
        <f t="shared" si="17"/>
        <v>1.5070555306056943E-2</v>
      </c>
      <c r="J116">
        <f t="shared" si="18"/>
        <v>4.8801147368869591E-4</v>
      </c>
      <c r="K116">
        <f t="shared" si="21"/>
        <v>0.96711190609747832</v>
      </c>
      <c r="L116">
        <f t="shared" si="22"/>
        <v>-0.29046540171714486</v>
      </c>
      <c r="M116">
        <f t="shared" si="23"/>
        <v>-0.25717683775907951</v>
      </c>
      <c r="N116">
        <f t="shared" si="24"/>
        <v>-14.735147392115964</v>
      </c>
      <c r="O116">
        <f t="shared" si="25"/>
        <v>0</v>
      </c>
      <c r="P116">
        <f t="shared" si="19"/>
        <v>-14.735147392115964</v>
      </c>
      <c r="Q116">
        <f t="shared" si="26"/>
        <v>0.17833302881726182</v>
      </c>
      <c r="W116">
        <v>111</v>
      </c>
      <c r="X116">
        <f t="shared" si="20"/>
        <v>2.3125</v>
      </c>
      <c r="Y116">
        <v>0</v>
      </c>
      <c r="Z116">
        <f t="shared" si="27"/>
        <v>-9.0770897571545571E-5</v>
      </c>
    </row>
    <row r="117" spans="5:26" x14ac:dyDescent="0.4">
      <c r="E117">
        <v>254.54339999999999</v>
      </c>
      <c r="F117">
        <f t="shared" si="14"/>
        <v>3.3319653144157003E-2</v>
      </c>
      <c r="G117">
        <f t="shared" si="15"/>
        <v>1.5147578403647999E-2</v>
      </c>
      <c r="H117">
        <f t="shared" si="16"/>
        <v>-3.5792542201465785E-3</v>
      </c>
      <c r="I117">
        <f t="shared" si="17"/>
        <v>1.5011596534502569E-2</v>
      </c>
      <c r="J117">
        <f t="shared" si="18"/>
        <v>5.0036637217236446E-4</v>
      </c>
      <c r="K117">
        <f t="shared" si="21"/>
        <v>0.9649992503179301</v>
      </c>
      <c r="L117">
        <f t="shared" si="22"/>
        <v>-0.30946048095653433</v>
      </c>
      <c r="M117">
        <f t="shared" si="23"/>
        <v>-0.26535580823812976</v>
      </c>
      <c r="N117">
        <f t="shared" si="24"/>
        <v>-15.203767881327638</v>
      </c>
      <c r="O117">
        <f t="shared" si="25"/>
        <v>0</v>
      </c>
      <c r="P117">
        <f t="shared" si="19"/>
        <v>-15.203767881327638</v>
      </c>
      <c r="Q117">
        <f t="shared" si="26"/>
        <v>0.17951836677288455</v>
      </c>
      <c r="W117">
        <v>112</v>
      </c>
      <c r="X117">
        <f t="shared" si="20"/>
        <v>2.3333333333333335</v>
      </c>
      <c r="Y117">
        <v>0</v>
      </c>
      <c r="Z117">
        <f t="shared" si="27"/>
        <v>-7.8512927456850885E-5</v>
      </c>
    </row>
    <row r="118" spans="5:26" x14ac:dyDescent="0.4">
      <c r="E118">
        <v>262.00720000000001</v>
      </c>
      <c r="F118">
        <f t="shared" si="14"/>
        <v>3.4296662279484656E-2</v>
      </c>
      <c r="G118">
        <f t="shared" si="15"/>
        <v>1.5093204503162982E-2</v>
      </c>
      <c r="H118">
        <f t="shared" si="16"/>
        <v>-3.6861529625673642E-3</v>
      </c>
      <c r="I118">
        <f t="shared" si="17"/>
        <v>1.4949134285372812E-2</v>
      </c>
      <c r="J118">
        <f t="shared" si="18"/>
        <v>5.129065297178742E-4</v>
      </c>
      <c r="K118">
        <f t="shared" si="21"/>
        <v>0.9627412662789846</v>
      </c>
      <c r="L118">
        <f t="shared" si="22"/>
        <v>-0.32980824972234524</v>
      </c>
      <c r="M118">
        <f t="shared" si="23"/>
        <v>-0.27383363306043385</v>
      </c>
      <c r="N118">
        <f t="shared" si="24"/>
        <v>-15.689511463096908</v>
      </c>
      <c r="O118">
        <f t="shared" si="25"/>
        <v>0</v>
      </c>
      <c r="P118">
        <f t="shared" si="19"/>
        <v>-15.689511463096908</v>
      </c>
      <c r="Q118">
        <f t="shared" si="26"/>
        <v>0.18077758342089265</v>
      </c>
      <c r="W118">
        <v>113</v>
      </c>
      <c r="X118">
        <f t="shared" si="20"/>
        <v>2.3541666666666665</v>
      </c>
      <c r="Y118">
        <v>0</v>
      </c>
      <c r="Z118">
        <f t="shared" si="27"/>
        <v>-6.6495844506719268E-5</v>
      </c>
    </row>
    <row r="119" spans="5:26" x14ac:dyDescent="0.4">
      <c r="E119">
        <v>269.68990000000002</v>
      </c>
      <c r="F119">
        <f t="shared" si="14"/>
        <v>3.5302325357806918E-2</v>
      </c>
      <c r="G119">
        <f t="shared" si="15"/>
        <v>1.5035599609288242E-2</v>
      </c>
      <c r="H119">
        <f t="shared" si="16"/>
        <v>-3.7963631032787298E-3</v>
      </c>
      <c r="I119">
        <f t="shared" si="17"/>
        <v>1.4882960089203645E-2</v>
      </c>
      <c r="J119">
        <f t="shared" si="18"/>
        <v>5.2562147015067229E-4</v>
      </c>
      <c r="K119">
        <f t="shared" si="21"/>
        <v>0.96032678456019516</v>
      </c>
      <c r="L119">
        <f t="shared" si="22"/>
        <v>-0.35161916042125163</v>
      </c>
      <c r="M119">
        <f t="shared" si="23"/>
        <v>-0.28262467681772674</v>
      </c>
      <c r="N119">
        <f t="shared" si="24"/>
        <v>-16.193201167904622</v>
      </c>
      <c r="O119">
        <f t="shared" si="25"/>
        <v>0</v>
      </c>
      <c r="P119">
        <f t="shared" si="19"/>
        <v>-16.193201167904622</v>
      </c>
      <c r="Q119">
        <f t="shared" si="26"/>
        <v>0.18211541110681334</v>
      </c>
      <c r="W119">
        <v>114</v>
      </c>
      <c r="X119">
        <f t="shared" si="20"/>
        <v>2.375</v>
      </c>
      <c r="Y119">
        <v>0</v>
      </c>
      <c r="Z119">
        <f t="shared" si="27"/>
        <v>-5.4883151556584078E-5</v>
      </c>
    </row>
    <row r="120" spans="5:26" x14ac:dyDescent="0.4">
      <c r="E120">
        <v>277.59789999999998</v>
      </c>
      <c r="F120">
        <f t="shared" si="14"/>
        <v>3.633748013716475E-2</v>
      </c>
      <c r="G120">
        <f t="shared" si="15"/>
        <v>1.4974572181768786E-2</v>
      </c>
      <c r="H120">
        <f t="shared" si="16"/>
        <v>-3.9099974266931931E-3</v>
      </c>
      <c r="I120">
        <f t="shared" si="17"/>
        <v>1.4812853853306218E-2</v>
      </c>
      <c r="J120">
        <f t="shared" si="18"/>
        <v>5.3849881705196612E-4</v>
      </c>
      <c r="K120">
        <f t="shared" si="21"/>
        <v>0.9577436739220303</v>
      </c>
      <c r="L120">
        <f t="shared" si="22"/>
        <v>-0.37501415865081877</v>
      </c>
      <c r="M120">
        <f t="shared" si="23"/>
        <v>-0.29174415261862729</v>
      </c>
      <c r="N120">
        <f t="shared" si="24"/>
        <v>-16.715708642667909</v>
      </c>
      <c r="O120">
        <f t="shared" si="25"/>
        <v>0</v>
      </c>
      <c r="P120">
        <f t="shared" si="19"/>
        <v>-16.715708642667909</v>
      </c>
      <c r="Q120">
        <f t="shared" si="26"/>
        <v>0.1835368806424191</v>
      </c>
      <c r="W120">
        <v>115</v>
      </c>
      <c r="X120">
        <f t="shared" si="20"/>
        <v>2.395833333333333</v>
      </c>
      <c r="Y120">
        <v>0</v>
      </c>
      <c r="Z120">
        <f t="shared" si="27"/>
        <v>-4.3811822195115557E-5</v>
      </c>
    </row>
    <row r="121" spans="5:26" x14ac:dyDescent="0.4">
      <c r="E121">
        <v>285.73770000000002</v>
      </c>
      <c r="F121">
        <f t="shared" si="14"/>
        <v>3.7402977465568511E-2</v>
      </c>
      <c r="G121">
        <f t="shared" si="15"/>
        <v>1.4909920073586713E-2</v>
      </c>
      <c r="H121">
        <f t="shared" si="16"/>
        <v>-4.0271722026458678E-3</v>
      </c>
      <c r="I121">
        <f t="shared" si="17"/>
        <v>1.4738583291928564E-2</v>
      </c>
      <c r="J121">
        <f t="shared" si="18"/>
        <v>5.5152411363480758E-4</v>
      </c>
      <c r="K121">
        <f t="shared" si="21"/>
        <v>0.95497874757996781</v>
      </c>
      <c r="L121">
        <f t="shared" si="22"/>
        <v>-0.40012586489989932</v>
      </c>
      <c r="M121">
        <f t="shared" si="23"/>
        <v>-0.30120818936206817</v>
      </c>
      <c r="N121">
        <f t="shared" si="24"/>
        <v>-17.257958005223806</v>
      </c>
      <c r="O121">
        <f t="shared" si="25"/>
        <v>0</v>
      </c>
      <c r="P121">
        <f t="shared" si="19"/>
        <v>-17.257958005223806</v>
      </c>
      <c r="Q121">
        <f t="shared" si="26"/>
        <v>0.1850473266323408</v>
      </c>
      <c r="W121">
        <v>116</v>
      </c>
      <c r="X121">
        <f t="shared" si="20"/>
        <v>2.416666666666667</v>
      </c>
      <c r="Y121">
        <v>0</v>
      </c>
      <c r="Z121">
        <f t="shared" si="27"/>
        <v>-3.3393351307967394E-5</v>
      </c>
    </row>
    <row r="122" spans="5:26" x14ac:dyDescent="0.4">
      <c r="E122">
        <v>294.11630000000002</v>
      </c>
      <c r="F122">
        <f t="shared" si="14"/>
        <v>3.8499733640875493E-2</v>
      </c>
      <c r="G122">
        <f t="shared" si="15"/>
        <v>1.4841426699180205E-2</v>
      </c>
      <c r="H122">
        <f t="shared" si="16"/>
        <v>-4.1480131387094388E-3</v>
      </c>
      <c r="I122">
        <f t="shared" si="17"/>
        <v>1.4659899523303155E-2</v>
      </c>
      <c r="J122">
        <f t="shared" si="18"/>
        <v>5.6468125015600446E-4</v>
      </c>
      <c r="K122">
        <f t="shared" si="21"/>
        <v>0.95201751522175937</v>
      </c>
      <c r="L122">
        <f t="shared" si="22"/>
        <v>-0.42710122781084214</v>
      </c>
      <c r="M122">
        <f t="shared" si="23"/>
        <v>-0.311034375742681</v>
      </c>
      <c r="N122">
        <f t="shared" si="24"/>
        <v>-17.82095701354185</v>
      </c>
      <c r="O122">
        <f t="shared" si="25"/>
        <v>0</v>
      </c>
      <c r="P122">
        <f t="shared" si="19"/>
        <v>-17.82095701354185</v>
      </c>
      <c r="Q122">
        <f t="shared" si="26"/>
        <v>0.18665244005165413</v>
      </c>
      <c r="W122">
        <v>117</v>
      </c>
      <c r="X122">
        <f t="shared" si="20"/>
        <v>2.4375</v>
      </c>
      <c r="Y122">
        <v>0</v>
      </c>
      <c r="Z122">
        <f t="shared" si="27"/>
        <v>-2.3715086138325896E-5</v>
      </c>
    </row>
    <row r="123" spans="5:26" x14ac:dyDescent="0.4">
      <c r="E123">
        <v>302.7405</v>
      </c>
      <c r="F123">
        <f t="shared" si="14"/>
        <v>3.96286387810042E-2</v>
      </c>
      <c r="G123">
        <f t="shared" si="15"/>
        <v>1.4768865989492341E-2</v>
      </c>
      <c r="H123">
        <f t="shared" si="16"/>
        <v>-4.2726455049540008E-3</v>
      </c>
      <c r="I123">
        <f t="shared" si="17"/>
        <v>1.4576542760643352E-2</v>
      </c>
      <c r="J123">
        <f t="shared" si="18"/>
        <v>5.7795112315407737E-4</v>
      </c>
      <c r="K123">
        <f t="shared" si="21"/>
        <v>0.94884430107747242</v>
      </c>
      <c r="L123">
        <f t="shared" si="22"/>
        <v>-0.45610093017940506</v>
      </c>
      <c r="M123">
        <f t="shared" si="23"/>
        <v>-0.32124102867454307</v>
      </c>
      <c r="N123">
        <f t="shared" si="24"/>
        <v>-18.405755149492375</v>
      </c>
      <c r="O123">
        <f t="shared" si="25"/>
        <v>0</v>
      </c>
      <c r="P123">
        <f t="shared" si="19"/>
        <v>-18.405755149492375</v>
      </c>
      <c r="Q123">
        <f t="shared" si="26"/>
        <v>0.18835825543577844</v>
      </c>
      <c r="W123">
        <v>118</v>
      </c>
      <c r="X123">
        <f t="shared" si="20"/>
        <v>2.458333333333333</v>
      </c>
      <c r="Y123">
        <v>0</v>
      </c>
      <c r="Z123">
        <f t="shared" si="27"/>
        <v>-1.4841782113146944E-5</v>
      </c>
    </row>
    <row r="124" spans="5:26" x14ac:dyDescent="0.4">
      <c r="E124">
        <v>311.61759999999998</v>
      </c>
      <c r="F124">
        <f t="shared" si="14"/>
        <v>4.0790648453720109E-2</v>
      </c>
      <c r="G124">
        <f t="shared" si="15"/>
        <v>1.4691996033747712E-2</v>
      </c>
      <c r="H124">
        <f t="shared" si="16"/>
        <v>-4.4012044492099806E-3</v>
      </c>
      <c r="I124">
        <f t="shared" si="17"/>
        <v>1.4488235006570704E-2</v>
      </c>
      <c r="J124">
        <f t="shared" si="18"/>
        <v>5.9131249433898303E-4</v>
      </c>
      <c r="K124">
        <f t="shared" si="21"/>
        <v>0.94544186311328793</v>
      </c>
      <c r="L124">
        <f t="shared" si="22"/>
        <v>-0.48730343062243525</v>
      </c>
      <c r="M124">
        <f t="shared" si="23"/>
        <v>-0.33184810381947072</v>
      </c>
      <c r="N124">
        <f t="shared" si="24"/>
        <v>-19.013495788274845</v>
      </c>
      <c r="O124">
        <f t="shared" si="25"/>
        <v>0</v>
      </c>
      <c r="P124">
        <f t="shared" si="19"/>
        <v>-19.013495788274845</v>
      </c>
      <c r="Q124">
        <f t="shared" si="26"/>
        <v>0.19017116412594429</v>
      </c>
      <c r="W124">
        <v>119</v>
      </c>
      <c r="X124">
        <f t="shared" si="20"/>
        <v>2.479166666666667</v>
      </c>
      <c r="Y124">
        <v>0</v>
      </c>
      <c r="Z124">
        <f t="shared" si="27"/>
        <v>-6.8173309049332416E-6</v>
      </c>
    </row>
    <row r="125" spans="5:26" x14ac:dyDescent="0.4">
      <c r="E125">
        <v>320.755</v>
      </c>
      <c r="F125">
        <f t="shared" si="14"/>
        <v>4.1986731316758084E-2</v>
      </c>
      <c r="G125">
        <f t="shared" si="15"/>
        <v>1.4610561598607741E-2</v>
      </c>
      <c r="H125">
        <f t="shared" si="16"/>
        <v>-4.5338294767323095E-3</v>
      </c>
      <c r="I125">
        <f t="shared" si="17"/>
        <v>1.4394682945497062E-2</v>
      </c>
      <c r="J125">
        <f t="shared" si="18"/>
        <v>6.0474109011500465E-4</v>
      </c>
      <c r="K125">
        <f t="shared" si="21"/>
        <v>0.94179138087339531</v>
      </c>
      <c r="L125">
        <f t="shared" si="22"/>
        <v>-0.52090576939814048</v>
      </c>
      <c r="M125">
        <f t="shared" si="23"/>
        <v>-0.34287682738182967</v>
      </c>
      <c r="N125">
        <f t="shared" si="24"/>
        <v>-19.645395101814501</v>
      </c>
      <c r="O125">
        <f t="shared" si="25"/>
        <v>0</v>
      </c>
      <c r="P125">
        <f t="shared" si="19"/>
        <v>-19.645395101814501</v>
      </c>
      <c r="Q125">
        <f t="shared" si="26"/>
        <v>0.19209795685243991</v>
      </c>
      <c r="W125">
        <v>120</v>
      </c>
      <c r="X125">
        <f t="shared" si="20"/>
        <v>2.5</v>
      </c>
      <c r="Y125">
        <v>0</v>
      </c>
      <c r="Z125">
        <f t="shared" si="27"/>
        <v>3.3338813105192767E-7</v>
      </c>
    </row>
    <row r="126" spans="5:26" x14ac:dyDescent="0.4">
      <c r="E126">
        <v>330.16030000000001</v>
      </c>
      <c r="F126">
        <f t="shared" si="14"/>
        <v>4.3217882207791755E-2</v>
      </c>
      <c r="G126">
        <f t="shared" si="15"/>
        <v>1.4524292562328012E-2</v>
      </c>
      <c r="H126">
        <f t="shared" si="16"/>
        <v>-4.670666157852485E-3</v>
      </c>
      <c r="I126">
        <f t="shared" si="17"/>
        <v>1.4295576143059874E-2</v>
      </c>
      <c r="J126">
        <f t="shared" si="18"/>
        <v>6.1820946797275234E-4</v>
      </c>
      <c r="K126">
        <f t="shared" si="21"/>
        <v>0.93787225195567636</v>
      </c>
      <c r="L126">
        <f t="shared" si="22"/>
        <v>-0.55712626118309738</v>
      </c>
      <c r="M126">
        <f t="shared" si="23"/>
        <v>-0.35434992076607918</v>
      </c>
      <c r="N126">
        <f t="shared" si="24"/>
        <v>-20.302754930691464</v>
      </c>
      <c r="O126">
        <f t="shared" si="25"/>
        <v>0</v>
      </c>
      <c r="P126">
        <f t="shared" si="19"/>
        <v>-20.302754930691464</v>
      </c>
      <c r="Q126">
        <f t="shared" si="26"/>
        <v>0.19414580339364279</v>
      </c>
      <c r="W126">
        <v>121</v>
      </c>
      <c r="X126">
        <f t="shared" si="20"/>
        <v>2.520833333333333</v>
      </c>
      <c r="Y126">
        <v>0</v>
      </c>
      <c r="Z126">
        <f t="shared" si="27"/>
        <v>6.6025779990910201E-6</v>
      </c>
    </row>
    <row r="127" spans="5:26" x14ac:dyDescent="0.4">
      <c r="E127">
        <v>339.84140000000002</v>
      </c>
      <c r="F127">
        <f t="shared" si="14"/>
        <v>4.4485135234402937E-2</v>
      </c>
      <c r="G127">
        <f t="shared" si="15"/>
        <v>1.4432902162331396E-2</v>
      </c>
      <c r="H127">
        <f t="shared" si="16"/>
        <v>-4.8118678779155571E-3</v>
      </c>
      <c r="I127">
        <f t="shared" si="17"/>
        <v>1.4190585030950942E-2</v>
      </c>
      <c r="J127">
        <f t="shared" si="18"/>
        <v>6.3168683657334468E-4</v>
      </c>
      <c r="K127">
        <f t="shared" si="21"/>
        <v>0.93366186012562535</v>
      </c>
      <c r="L127">
        <f t="shared" si="22"/>
        <v>-0.59620763322979831</v>
      </c>
      <c r="M127">
        <f t="shared" si="23"/>
        <v>-0.36629184093350009</v>
      </c>
      <c r="N127">
        <f t="shared" si="24"/>
        <v>-20.986976555566844</v>
      </c>
      <c r="O127">
        <f t="shared" si="25"/>
        <v>0</v>
      </c>
      <c r="P127">
        <f t="shared" si="19"/>
        <v>-20.986976555566844</v>
      </c>
      <c r="Q127">
        <f t="shared" si="26"/>
        <v>0.19632227997374602</v>
      </c>
      <c r="W127">
        <v>122</v>
      </c>
      <c r="X127">
        <f t="shared" si="20"/>
        <v>2.5416666666666665</v>
      </c>
      <c r="Y127">
        <v>0</v>
      </c>
      <c r="Z127">
        <f t="shared" si="27"/>
        <v>1.1997556204935827E-5</v>
      </c>
    </row>
    <row r="128" spans="5:26" x14ac:dyDescent="0.4">
      <c r="E128">
        <v>349.8064</v>
      </c>
      <c r="F128">
        <f t="shared" si="14"/>
        <v>4.5789550684112196E-2</v>
      </c>
      <c r="G128">
        <f t="shared" si="15"/>
        <v>1.4336087010383469E-2</v>
      </c>
      <c r="H128">
        <f t="shared" si="16"/>
        <v>-4.9575947068227766E-3</v>
      </c>
      <c r="I128">
        <f t="shared" si="17"/>
        <v>1.407936092212958E-2</v>
      </c>
      <c r="J128">
        <f t="shared" si="18"/>
        <v>6.4513855725187308E-4</v>
      </c>
      <c r="K128">
        <f t="shared" si="21"/>
        <v>0.92913540393231442</v>
      </c>
      <c r="L128">
        <f t="shared" si="22"/>
        <v>-0.63841982355984694</v>
      </c>
      <c r="M128">
        <f t="shared" si="23"/>
        <v>-0.37872878723553582</v>
      </c>
      <c r="N128">
        <f t="shared" si="24"/>
        <v>-21.699561088704328</v>
      </c>
      <c r="O128">
        <f t="shared" si="25"/>
        <v>0</v>
      </c>
      <c r="P128">
        <f t="shared" si="19"/>
        <v>-21.699561088704328</v>
      </c>
      <c r="Q128">
        <f t="shared" si="26"/>
        <v>0.19863537189537989</v>
      </c>
      <c r="W128">
        <v>123</v>
      </c>
      <c r="X128">
        <f t="shared" si="20"/>
        <v>2.5625</v>
      </c>
      <c r="Y128">
        <v>0</v>
      </c>
      <c r="Z128">
        <f t="shared" si="27"/>
        <v>1.6538785249040586E-5</v>
      </c>
    </row>
    <row r="129" spans="5:26" x14ac:dyDescent="0.4">
      <c r="E129">
        <v>360.06360000000001</v>
      </c>
      <c r="F129">
        <f t="shared" si="14"/>
        <v>4.7132215024378914E-2</v>
      </c>
      <c r="G129">
        <f t="shared" si="15"/>
        <v>1.4233526216916093E-2</v>
      </c>
      <c r="H129">
        <f t="shared" si="16"/>
        <v>-5.1080137419759752E-3</v>
      </c>
      <c r="I129">
        <f t="shared" si="17"/>
        <v>1.3961535002360193E-2</v>
      </c>
      <c r="J129">
        <f t="shared" si="18"/>
        <v>6.5852576844331601E-4</v>
      </c>
      <c r="K129">
        <f t="shared" si="21"/>
        <v>0.92426566531267584</v>
      </c>
      <c r="L129">
        <f t="shared" si="22"/>
        <v>-0.68406359732708721</v>
      </c>
      <c r="M129">
        <f t="shared" si="23"/>
        <v>-0.39168883592236936</v>
      </c>
      <c r="N129">
        <f t="shared" si="24"/>
        <v>-22.442117180743953</v>
      </c>
      <c r="O129">
        <f t="shared" si="25"/>
        <v>0</v>
      </c>
      <c r="P129">
        <f t="shared" si="19"/>
        <v>-22.442117180743953</v>
      </c>
      <c r="Q129">
        <f t="shared" si="26"/>
        <v>0.20109345739784507</v>
      </c>
      <c r="W129">
        <v>124</v>
      </c>
      <c r="X129">
        <f t="shared" si="20"/>
        <v>2.5833333333333335</v>
      </c>
      <c r="Y129">
        <v>0</v>
      </c>
      <c r="Z129">
        <f t="shared" si="27"/>
        <v>2.0257933307375143E-5</v>
      </c>
    </row>
    <row r="130" spans="5:26" x14ac:dyDescent="0.4">
      <c r="E130">
        <v>370.62150000000003</v>
      </c>
      <c r="F130">
        <f t="shared" si="14"/>
        <v>4.8514240902601237E-2</v>
      </c>
      <c r="G130">
        <f t="shared" si="15"/>
        <v>1.4124880476850121E-2</v>
      </c>
      <c r="H130">
        <f t="shared" si="16"/>
        <v>-5.2632994801035671E-3</v>
      </c>
      <c r="I130">
        <f t="shared" si="17"/>
        <v>1.3836717277215027E-2</v>
      </c>
      <c r="J130">
        <f t="shared" si="18"/>
        <v>6.7180497847578458E-4</v>
      </c>
      <c r="K130">
        <f t="shared" si="21"/>
        <v>0.91902275379756215</v>
      </c>
      <c r="L130">
        <f t="shared" si="22"/>
        <v>-0.73347471838459133</v>
      </c>
      <c r="M130">
        <f t="shared" si="23"/>
        <v>-0.40520208327563756</v>
      </c>
      <c r="N130">
        <f t="shared" si="24"/>
        <v>-23.216369221602552</v>
      </c>
      <c r="O130">
        <f t="shared" si="25"/>
        <v>0</v>
      </c>
      <c r="P130">
        <f t="shared" si="19"/>
        <v>-23.216369221602552</v>
      </c>
      <c r="Q130">
        <f t="shared" si="26"/>
        <v>0.20370529305033239</v>
      </c>
      <c r="W130">
        <v>125</v>
      </c>
      <c r="X130">
        <f t="shared" si="20"/>
        <v>2.6041666666666665</v>
      </c>
      <c r="Y130">
        <v>0</v>
      </c>
      <c r="Z130">
        <f t="shared" si="27"/>
        <v>2.3195992550331771E-5</v>
      </c>
    </row>
    <row r="131" spans="5:26" x14ac:dyDescent="0.4">
      <c r="E131">
        <v>381.48899999999998</v>
      </c>
      <c r="F131">
        <f t="shared" si="14"/>
        <v>4.9936793326054857E-2</v>
      </c>
      <c r="G131">
        <f t="shared" si="15"/>
        <v>1.4009788967291104E-2</v>
      </c>
      <c r="H131">
        <f t="shared" si="16"/>
        <v>-5.4236371757566681E-3</v>
      </c>
      <c r="I131">
        <f t="shared" si="17"/>
        <v>1.3704493004871976E-2</v>
      </c>
      <c r="J131">
        <f t="shared" si="18"/>
        <v>6.8492786055607269E-4</v>
      </c>
      <c r="K131">
        <f t="shared" si="21"/>
        <v>0.91337371808334777</v>
      </c>
      <c r="L131">
        <f t="shared" si="22"/>
        <v>-0.78702978354011865</v>
      </c>
      <c r="M131">
        <f t="shared" si="23"/>
        <v>-0.41930105819965235</v>
      </c>
      <c r="N131">
        <f t="shared" si="24"/>
        <v>-24.02418098020938</v>
      </c>
      <c r="O131">
        <f t="shared" si="25"/>
        <v>0</v>
      </c>
      <c r="P131">
        <f t="shared" si="19"/>
        <v>-24.02418098020938</v>
      </c>
      <c r="Q131">
        <f t="shared" si="26"/>
        <v>0.20648001395773119</v>
      </c>
      <c r="W131">
        <v>126</v>
      </c>
      <c r="X131">
        <f t="shared" si="20"/>
        <v>2.625</v>
      </c>
      <c r="Y131">
        <v>0</v>
      </c>
      <c r="Z131">
        <f t="shared" si="27"/>
        <v>2.5401478260956296E-5</v>
      </c>
    </row>
    <row r="132" spans="5:26" x14ac:dyDescent="0.4">
      <c r="E132">
        <v>392.67520000000002</v>
      </c>
      <c r="F132">
        <f t="shared" si="14"/>
        <v>5.1401063481954279E-2</v>
      </c>
      <c r="G132">
        <f t="shared" si="15"/>
        <v>1.3887870251147016E-2</v>
      </c>
      <c r="H132">
        <f t="shared" si="16"/>
        <v>-5.589220362352959E-3</v>
      </c>
      <c r="I132">
        <f t="shared" si="17"/>
        <v>1.3564423730696662E-2</v>
      </c>
      <c r="J132">
        <f t="shared" si="18"/>
        <v>6.9784049454456321E-4</v>
      </c>
      <c r="K132">
        <f t="shared" si="21"/>
        <v>0.90728232197435255</v>
      </c>
      <c r="L132">
        <f t="shared" si="22"/>
        <v>-0.84515102181924195</v>
      </c>
      <c r="M132">
        <f t="shared" si="23"/>
        <v>-0.43402063486195797</v>
      </c>
      <c r="N132">
        <f t="shared" si="24"/>
        <v>-24.867550599178756</v>
      </c>
      <c r="O132">
        <f t="shared" si="25"/>
        <v>0</v>
      </c>
      <c r="P132">
        <f t="shared" si="19"/>
        <v>-24.867550599178756</v>
      </c>
      <c r="Q132">
        <f t="shared" si="26"/>
        <v>0.20942709642470511</v>
      </c>
      <c r="W132">
        <v>127</v>
      </c>
      <c r="X132">
        <f t="shared" si="20"/>
        <v>2.6458333333333335</v>
      </c>
      <c r="Y132">
        <v>0</v>
      </c>
      <c r="Z132">
        <f t="shared" si="27"/>
        <v>2.692872777799905E-5</v>
      </c>
    </row>
    <row r="133" spans="5:26" x14ac:dyDescent="0.4">
      <c r="E133">
        <v>404.18939999999998</v>
      </c>
      <c r="F133">
        <f t="shared" ref="F133:F196" si="28">2*PI()*E133/$B$7</f>
        <v>5.290826873745276E-2</v>
      </c>
      <c r="G133">
        <f t="shared" ref="G133:G196" si="29">1+SUM(a1_*COS(F133),a2_*COS(2*F133))</f>
        <v>1.3758721222857595E-2</v>
      </c>
      <c r="H133">
        <f t="shared" ref="H133:H196" si="30">SUM(a1_*SIN(F133),a2_*SIN(2*F133))</f>
        <v>-5.7602513308742109E-3</v>
      </c>
      <c r="I133">
        <f t="shared" ref="I133:I196" si="31">SUM(b0_,b1_*COS(F133),b2_*COS(2*F133))</f>
        <v>1.3416046072128318E-2</v>
      </c>
      <c r="J133">
        <f t="shared" ref="J133:J196" si="32">SUM(b1_*SIN(F133),b2_*SIN(2*F133))</f>
        <v>7.1048284269449591E-4</v>
      </c>
      <c r="K133">
        <f t="shared" si="21"/>
        <v>0.90070870168638706</v>
      </c>
      <c r="L133">
        <f t="shared" si="22"/>
        <v>-0.90831283092198178</v>
      </c>
      <c r="M133">
        <f t="shared" si="23"/>
        <v>-0.44939819966507977</v>
      </c>
      <c r="N133">
        <f t="shared" si="24"/>
        <v>-25.748620161586558</v>
      </c>
      <c r="O133">
        <f t="shared" si="25"/>
        <v>0</v>
      </c>
      <c r="P133">
        <f t="shared" ref="P133:P196" si="33">N133+O133</f>
        <v>-25.748620161586558</v>
      </c>
      <c r="Q133">
        <f t="shared" si="26"/>
        <v>0.21255627409049629</v>
      </c>
      <c r="W133">
        <v>128</v>
      </c>
      <c r="X133">
        <f t="shared" ref="X133:X196" si="34">W133/Fs*1000</f>
        <v>2.6666666666666665</v>
      </c>
      <c r="Y133">
        <v>0</v>
      </c>
      <c r="Z133">
        <f t="shared" si="27"/>
        <v>2.7836314354707737E-5</v>
      </c>
    </row>
    <row r="134" spans="5:26" x14ac:dyDescent="0.4">
      <c r="E134">
        <v>416.0412</v>
      </c>
      <c r="F134">
        <f t="shared" si="28"/>
        <v>5.4459665729611743E-2</v>
      </c>
      <c r="G134">
        <f t="shared" si="29"/>
        <v>1.3621914839462623E-2</v>
      </c>
      <c r="H134">
        <f t="shared" si="30"/>
        <v>-5.9369431419066809E-3</v>
      </c>
      <c r="I134">
        <f t="shared" si="31"/>
        <v>1.3258869107555804E-2</v>
      </c>
      <c r="J134">
        <f t="shared" si="32"/>
        <v>7.2278828266934825E-4</v>
      </c>
      <c r="K134">
        <f t="shared" ref="K134:K197" si="35">SQRT((I134^2+J134^2)/(G134^2+H134^2))</f>
        <v>0.893608931164528</v>
      </c>
      <c r="L134">
        <f t="shared" ref="L134:L197" si="36">20*LOG10(K134)</f>
        <v>-0.97704998638770446</v>
      </c>
      <c r="M134">
        <f t="shared" ref="M134:M197" si="37">ATAN2(J134,I134)-ATAN2(H134,G134)</f>
        <v>-0.46547395907762001</v>
      </c>
      <c r="N134">
        <f t="shared" ref="N134:N197" si="38">DEGREES(M134)</f>
        <v>-26.669693328392821</v>
      </c>
      <c r="O134">
        <f t="shared" si="25"/>
        <v>0</v>
      </c>
      <c r="P134">
        <f t="shared" si="33"/>
        <v>-26.669693328392821</v>
      </c>
      <c r="Q134">
        <f t="shared" si="26"/>
        <v>0.21587746793413962</v>
      </c>
      <c r="W134">
        <v>129</v>
      </c>
      <c r="X134">
        <f t="shared" si="34"/>
        <v>2.6875</v>
      </c>
      <c r="Y134">
        <v>0</v>
      </c>
      <c r="Z134">
        <f t="shared" si="27"/>
        <v>2.8185587329421695E-5</v>
      </c>
    </row>
    <row r="135" spans="5:26" x14ac:dyDescent="0.4">
      <c r="E135">
        <v>428.24059999999997</v>
      </c>
      <c r="F135">
        <f t="shared" si="28"/>
        <v>5.6056563455370217E-2</v>
      </c>
      <c r="G135">
        <f t="shared" si="29"/>
        <v>1.3476997602436924E-2</v>
      </c>
      <c r="H135">
        <f t="shared" si="30"/>
        <v>-6.1195217160676801E-3</v>
      </c>
      <c r="I135">
        <f t="shared" si="31"/>
        <v>1.3092371478209852E-2</v>
      </c>
      <c r="J135">
        <f t="shared" si="32"/>
        <v>7.3468305471030559E-4</v>
      </c>
      <c r="K135">
        <f t="shared" si="35"/>
        <v>0.88593453818703849</v>
      </c>
      <c r="L135">
        <f t="shared" si="36"/>
        <v>-1.0519673400119394</v>
      </c>
      <c r="M135">
        <f t="shared" si="37"/>
        <v>-0.4822912622858786</v>
      </c>
      <c r="N135">
        <f t="shared" si="38"/>
        <v>-27.633253825017857</v>
      </c>
      <c r="O135">
        <f t="shared" ref="O135:O198" si="39">IF((N135-N134)&gt;180,O134-360,IF((N135-N134)&lt;(-180),O134+360,O134))</f>
        <v>0</v>
      </c>
      <c r="P135">
        <f t="shared" si="33"/>
        <v>-27.633253825017857</v>
      </c>
      <c r="Q135">
        <f t="shared" ref="Q135:Q198" si="40">-(P135-P134)/((E135-E134)*360)*1000</f>
        <v>0.21940070290912259</v>
      </c>
      <c r="W135">
        <v>130</v>
      </c>
      <c r="X135">
        <f t="shared" si="34"/>
        <v>2.7083333333333335</v>
      </c>
      <c r="Y135">
        <v>0</v>
      </c>
      <c r="Z135">
        <f t="shared" ref="Z135:Z198" si="41" xml:space="preserve"> b0_*Y135 + b1_*Y134 + b2_*Y133 - a1_*Z134 - a2_*Z133</f>
        <v>2.8039346578850444E-5</v>
      </c>
    </row>
    <row r="136" spans="5:26" x14ac:dyDescent="0.4">
      <c r="E136">
        <v>440.79770000000002</v>
      </c>
      <c r="F136">
        <f t="shared" si="28"/>
        <v>5.770028400163657E-2</v>
      </c>
      <c r="G136">
        <f t="shared" si="29"/>
        <v>1.3323491728776227E-2</v>
      </c>
      <c r="H136">
        <f t="shared" si="30"/>
        <v>-6.3082219898770719E-3</v>
      </c>
      <c r="I136">
        <f t="shared" si="31"/>
        <v>1.291600387698022E-2</v>
      </c>
      <c r="J136">
        <f t="shared" si="32"/>
        <v>7.4608526191975721E-4</v>
      </c>
      <c r="K136">
        <f t="shared" si="35"/>
        <v>0.87763223923877665</v>
      </c>
      <c r="L136">
        <f t="shared" si="36"/>
        <v>-1.1337486324058839</v>
      </c>
      <c r="M136">
        <f t="shared" si="37"/>
        <v>-0.499896371685282</v>
      </c>
      <c r="N136">
        <f t="shared" si="38"/>
        <v>-28.641952291469767</v>
      </c>
      <c r="O136">
        <f t="shared" si="39"/>
        <v>0</v>
      </c>
      <c r="P136">
        <f t="shared" si="33"/>
        <v>-28.641952291469767</v>
      </c>
      <c r="Q136">
        <f t="shared" si="40"/>
        <v>0.22313592983958322</v>
      </c>
      <c r="W136">
        <v>131</v>
      </c>
      <c r="X136">
        <f t="shared" si="34"/>
        <v>2.7291666666666665</v>
      </c>
      <c r="Y136">
        <v>0</v>
      </c>
      <c r="Z136">
        <f t="shared" si="41"/>
        <v>2.7460656091399699E-5</v>
      </c>
    </row>
    <row r="137" spans="5:26" x14ac:dyDescent="0.4">
      <c r="E137">
        <v>453.72289999999998</v>
      </c>
      <c r="F137">
        <f t="shared" si="28"/>
        <v>5.9392188725227349E-2</v>
      </c>
      <c r="G137">
        <f t="shared" si="29"/>
        <v>1.3160891513520845E-2</v>
      </c>
      <c r="H137">
        <f t="shared" si="30"/>
        <v>-6.5032915755141446E-3</v>
      </c>
      <c r="I137">
        <f t="shared" si="31"/>
        <v>1.2729184863099041E-2</v>
      </c>
      <c r="J137">
        <f t="shared" si="32"/>
        <v>7.569043352781829E-4</v>
      </c>
      <c r="K137">
        <f t="shared" si="35"/>
        <v>0.86864334822942257</v>
      </c>
      <c r="L137">
        <f t="shared" si="36"/>
        <v>-1.2231700335054314</v>
      </c>
      <c r="M137">
        <f t="shared" si="37"/>
        <v>-0.51833890282472472</v>
      </c>
      <c r="N137">
        <f t="shared" si="38"/>
        <v>-29.698631489298432</v>
      </c>
      <c r="O137">
        <f t="shared" si="39"/>
        <v>0</v>
      </c>
      <c r="P137">
        <f t="shared" si="33"/>
        <v>-29.698631489298432</v>
      </c>
      <c r="Q137">
        <f t="shared" si="40"/>
        <v>0.22709281047631924</v>
      </c>
      <c r="W137">
        <v>132</v>
      </c>
      <c r="X137">
        <f t="shared" si="34"/>
        <v>2.75</v>
      </c>
      <c r="Y137">
        <v>0</v>
      </c>
      <c r="Z137">
        <f t="shared" si="41"/>
        <v>2.6511798670639133E-5</v>
      </c>
    </row>
    <row r="138" spans="5:26" x14ac:dyDescent="0.4">
      <c r="E138">
        <v>467.02719999999999</v>
      </c>
      <c r="F138">
        <f t="shared" si="28"/>
        <v>6.1133717522775459E-2</v>
      </c>
      <c r="G138">
        <f t="shared" si="29"/>
        <v>1.2988657900561584E-2</v>
      </c>
      <c r="H138">
        <f t="shared" si="30"/>
        <v>-6.7049960735557773E-3</v>
      </c>
      <c r="I138">
        <f t="shared" si="31"/>
        <v>1.253129461720881E-2</v>
      </c>
      <c r="J138">
        <f t="shared" si="32"/>
        <v>7.6704042491755609E-4</v>
      </c>
      <c r="K138">
        <f t="shared" si="35"/>
        <v>0.85890304690265762</v>
      </c>
      <c r="L138">
        <f t="shared" si="36"/>
        <v>-1.3211171324919513</v>
      </c>
      <c r="M138">
        <f t="shared" si="37"/>
        <v>-0.53767242519306624</v>
      </c>
      <c r="N138">
        <f t="shared" si="38"/>
        <v>-30.806360724126172</v>
      </c>
      <c r="O138">
        <f t="shared" si="39"/>
        <v>0</v>
      </c>
      <c r="P138">
        <f t="shared" si="33"/>
        <v>-30.806360724126172</v>
      </c>
      <c r="Q138">
        <f t="shared" si="40"/>
        <v>0.23128053729239989</v>
      </c>
      <c r="W138">
        <v>133</v>
      </c>
      <c r="X138">
        <f t="shared" si="34"/>
        <v>2.7708333333333335</v>
      </c>
      <c r="Y138">
        <v>0</v>
      </c>
      <c r="Z138">
        <f t="shared" si="41"/>
        <v>2.5253371265875086E-5</v>
      </c>
    </row>
    <row r="139" spans="5:26" x14ac:dyDescent="0.4">
      <c r="E139">
        <v>480.72160000000002</v>
      </c>
      <c r="F139">
        <f t="shared" si="28"/>
        <v>6.2926310290913806E-2</v>
      </c>
      <c r="G139">
        <f t="shared" si="29"/>
        <v>1.280622446300328E-2</v>
      </c>
      <c r="H139">
        <f t="shared" si="30"/>
        <v>-6.9136108407640423E-3</v>
      </c>
      <c r="I139">
        <f t="shared" si="31"/>
        <v>1.2321681804607798E-2</v>
      </c>
      <c r="J139">
        <f t="shared" si="32"/>
        <v>7.7638299638964348E-4</v>
      </c>
      <c r="K139">
        <f t="shared" si="35"/>
        <v>0.84834027908473475</v>
      </c>
      <c r="L139">
        <f t="shared" si="36"/>
        <v>-1.4285982452797599</v>
      </c>
      <c r="M139">
        <f t="shared" si="37"/>
        <v>-0.55795374459965319</v>
      </c>
      <c r="N139">
        <f t="shared" si="38"/>
        <v>-31.968394729080376</v>
      </c>
      <c r="O139">
        <f t="shared" si="39"/>
        <v>0</v>
      </c>
      <c r="P139">
        <f t="shared" si="33"/>
        <v>-31.968394729080376</v>
      </c>
      <c r="Q139">
        <f t="shared" si="40"/>
        <v>0.23570745969037663</v>
      </c>
      <c r="W139">
        <v>134</v>
      </c>
      <c r="X139">
        <f t="shared" si="34"/>
        <v>2.7916666666666665</v>
      </c>
      <c r="Y139">
        <v>0</v>
      </c>
      <c r="Z139">
        <f t="shared" si="41"/>
        <v>2.3743518229672933E-5</v>
      </c>
    </row>
    <row r="140" spans="5:26" x14ac:dyDescent="0.4">
      <c r="E140">
        <v>494.8175</v>
      </c>
      <c r="F140">
        <f t="shared" si="28"/>
        <v>6.4771459286152813E-2</v>
      </c>
      <c r="G140">
        <f t="shared" si="29"/>
        <v>1.2612990775112021E-2</v>
      </c>
      <c r="H140">
        <f t="shared" si="30"/>
        <v>-7.1294279124808208E-3</v>
      </c>
      <c r="I140">
        <f t="shared" si="31"/>
        <v>1.2099655951146371E-2</v>
      </c>
      <c r="J140">
        <f t="shared" si="32"/>
        <v>7.8481019561142673E-4</v>
      </c>
      <c r="K140">
        <f t="shared" si="35"/>
        <v>0.83687695094852599</v>
      </c>
      <c r="L140">
        <f t="shared" si="36"/>
        <v>-1.5467678640910609</v>
      </c>
      <c r="M140">
        <f t="shared" si="37"/>
        <v>-0.57924357249802716</v>
      </c>
      <c r="N140">
        <f t="shared" si="38"/>
        <v>-33.188212014217079</v>
      </c>
      <c r="O140">
        <f t="shared" si="39"/>
        <v>0</v>
      </c>
      <c r="P140">
        <f t="shared" si="33"/>
        <v>-33.188212014217079</v>
      </c>
      <c r="Q140">
        <f t="shared" si="40"/>
        <v>0.24038063178668675</v>
      </c>
      <c r="W140">
        <v>135</v>
      </c>
      <c r="X140">
        <f t="shared" si="34"/>
        <v>2.8125</v>
      </c>
      <c r="Y140">
        <v>0</v>
      </c>
      <c r="Z140">
        <f t="shared" si="41"/>
        <v>2.2037297917637106E-5</v>
      </c>
    </row>
    <row r="141" spans="5:26" x14ac:dyDescent="0.4">
      <c r="E141">
        <v>509.32679999999999</v>
      </c>
      <c r="F141">
        <f t="shared" si="28"/>
        <v>6.6670722214849903E-2</v>
      </c>
      <c r="G141">
        <f t="shared" si="29"/>
        <v>1.2408319088652031E-2</v>
      </c>
      <c r="H141">
        <f t="shared" si="30"/>
        <v>-7.3527585517691035E-3</v>
      </c>
      <c r="I141">
        <f t="shared" si="31"/>
        <v>1.1864483614314802E-2</v>
      </c>
      <c r="J141">
        <f t="shared" si="32"/>
        <v>7.9218779358088132E-4</v>
      </c>
      <c r="K141">
        <f t="shared" si="35"/>
        <v>0.82442731438397743</v>
      </c>
      <c r="L141">
        <f t="shared" si="36"/>
        <v>-1.676952557901964</v>
      </c>
      <c r="M141">
        <f t="shared" si="37"/>
        <v>-0.6016067433921195</v>
      </c>
      <c r="N141">
        <f t="shared" si="38"/>
        <v>-34.469527322978372</v>
      </c>
      <c r="O141">
        <f t="shared" si="39"/>
        <v>0</v>
      </c>
      <c r="P141">
        <f t="shared" si="33"/>
        <v>-34.469527322978372</v>
      </c>
      <c r="Q141">
        <f t="shared" si="40"/>
        <v>0.24530536903941563</v>
      </c>
      <c r="W141">
        <v>136</v>
      </c>
      <c r="X141">
        <f t="shared" si="34"/>
        <v>2.8333333333333335</v>
      </c>
      <c r="Y141">
        <v>0</v>
      </c>
      <c r="Z141">
        <f t="shared" si="41"/>
        <v>2.0186176465770971E-5</v>
      </c>
    </row>
    <row r="142" spans="5:26" x14ac:dyDescent="0.4">
      <c r="E142">
        <v>524.26149999999996</v>
      </c>
      <c r="F142">
        <f t="shared" si="28"/>
        <v>6.8625669873331879E-2</v>
      </c>
      <c r="G142">
        <f t="shared" si="29"/>
        <v>1.2191538034635685E-2</v>
      </c>
      <c r="H142">
        <f t="shared" si="30"/>
        <v>-7.5839281788243618E-3</v>
      </c>
      <c r="I142">
        <f t="shared" si="31"/>
        <v>1.1615392625468068E-2</v>
      </c>
      <c r="J142">
        <f t="shared" si="32"/>
        <v>7.9836779316824757E-4</v>
      </c>
      <c r="K142">
        <f t="shared" si="35"/>
        <v>0.8108978270085303</v>
      </c>
      <c r="L142">
        <f t="shared" si="36"/>
        <v>-1.820677267485467</v>
      </c>
      <c r="M142">
        <f t="shared" si="37"/>
        <v>-0.62511158392151756</v>
      </c>
      <c r="N142">
        <f t="shared" si="38"/>
        <v>-35.816255483440926</v>
      </c>
      <c r="O142">
        <f t="shared" si="39"/>
        <v>0</v>
      </c>
      <c r="P142">
        <f t="shared" si="33"/>
        <v>-35.816255483440926</v>
      </c>
      <c r="Q142">
        <f t="shared" si="40"/>
        <v>0.25048454651519192</v>
      </c>
      <c r="W142">
        <v>137</v>
      </c>
      <c r="X142">
        <f t="shared" si="34"/>
        <v>2.854166666666667</v>
      </c>
      <c r="Y142">
        <v>0</v>
      </c>
      <c r="Z142">
        <f t="shared" si="41"/>
        <v>1.8237641293365011E-5</v>
      </c>
    </row>
    <row r="143" spans="5:26" x14ac:dyDescent="0.4">
      <c r="E143">
        <v>539.63409999999999</v>
      </c>
      <c r="F143">
        <f t="shared" si="28"/>
        <v>7.0637938507772488E-2</v>
      </c>
      <c r="G143">
        <f t="shared" si="29"/>
        <v>1.1961935122319911E-2</v>
      </c>
      <c r="H143">
        <f t="shared" si="30"/>
        <v>-7.8232836722237353E-3</v>
      </c>
      <c r="I143">
        <f t="shared" si="31"/>
        <v>1.1351563458564251E-2</v>
      </c>
      <c r="J143">
        <f t="shared" si="32"/>
        <v>8.0318737908280369E-4</v>
      </c>
      <c r="K143">
        <f t="shared" si="35"/>
        <v>0.79618642620987723</v>
      </c>
      <c r="L143">
        <f t="shared" si="36"/>
        <v>-1.9797046152293041</v>
      </c>
      <c r="M143">
        <f t="shared" si="37"/>
        <v>-0.64983040083259525</v>
      </c>
      <c r="N143">
        <f t="shared" si="38"/>
        <v>-37.232539367002282</v>
      </c>
      <c r="O143">
        <f t="shared" si="39"/>
        <v>0</v>
      </c>
      <c r="P143">
        <f t="shared" si="33"/>
        <v>-37.232539367002282</v>
      </c>
      <c r="Q143">
        <f t="shared" si="40"/>
        <v>0.25591779521886565</v>
      </c>
      <c r="W143">
        <v>138</v>
      </c>
      <c r="X143">
        <f t="shared" si="34"/>
        <v>2.875</v>
      </c>
      <c r="Y143">
        <v>0</v>
      </c>
      <c r="Z143">
        <f t="shared" si="41"/>
        <v>1.6234925869424308E-5</v>
      </c>
    </row>
    <row r="144" spans="5:26" x14ac:dyDescent="0.4">
      <c r="E144">
        <v>555.45749999999998</v>
      </c>
      <c r="F144">
        <f t="shared" si="28"/>
        <v>7.2709216724223022E-2</v>
      </c>
      <c r="G144">
        <f t="shared" si="29"/>
        <v>1.1718755941444781E-2</v>
      </c>
      <c r="H144">
        <f t="shared" si="30"/>
        <v>-8.0711931304527085E-3</v>
      </c>
      <c r="I144">
        <f t="shared" si="31"/>
        <v>1.1072128299309814E-2</v>
      </c>
      <c r="J144">
        <f t="shared" si="32"/>
        <v>8.0646744228785039E-4</v>
      </c>
      <c r="K144">
        <f t="shared" si="35"/>
        <v>0.78018233451594809</v>
      </c>
      <c r="L144">
        <f t="shared" si="36"/>
        <v>-2.1560777508024449</v>
      </c>
      <c r="M144">
        <f t="shared" si="37"/>
        <v>-0.67583908480712074</v>
      </c>
      <c r="N144">
        <f t="shared" si="38"/>
        <v>-38.722727189432135</v>
      </c>
      <c r="O144">
        <f t="shared" si="39"/>
        <v>0</v>
      </c>
      <c r="P144">
        <f t="shared" si="33"/>
        <v>-38.722727189432135</v>
      </c>
      <c r="Q144">
        <f t="shared" si="40"/>
        <v>0.26160058001824543</v>
      </c>
      <c r="W144">
        <v>139</v>
      </c>
      <c r="X144">
        <f t="shared" si="34"/>
        <v>2.895833333333333</v>
      </c>
      <c r="Y144">
        <v>0</v>
      </c>
      <c r="Z144">
        <f t="shared" si="41"/>
        <v>1.4216836530372744E-5</v>
      </c>
    </row>
    <row r="145" spans="5:26" x14ac:dyDescent="0.4">
      <c r="E145">
        <v>571.74490000000003</v>
      </c>
      <c r="F145">
        <f t="shared" si="28"/>
        <v>7.484123239864296E-2</v>
      </c>
      <c r="G145">
        <f t="shared" si="29"/>
        <v>1.1461203523869812E-2</v>
      </c>
      <c r="H145">
        <f t="shared" si="30"/>
        <v>-8.3280456900918509E-3</v>
      </c>
      <c r="I145">
        <f t="shared" si="31"/>
        <v>1.0776170295894949E-2</v>
      </c>
      <c r="J145">
        <f t="shared" si="32"/>
        <v>8.0801104231520426E-4</v>
      </c>
      <c r="K145">
        <f t="shared" si="35"/>
        <v>0.76276609570052323</v>
      </c>
      <c r="L145">
        <f t="shared" si="36"/>
        <v>-2.3521723842934588</v>
      </c>
      <c r="M145">
        <f t="shared" si="37"/>
        <v>-0.70321651931355267</v>
      </c>
      <c r="N145">
        <f t="shared" si="38"/>
        <v>-40.291338640546513</v>
      </c>
      <c r="O145">
        <f t="shared" si="39"/>
        <v>0</v>
      </c>
      <c r="P145">
        <f t="shared" si="33"/>
        <v>-40.291338640546513</v>
      </c>
      <c r="Q145">
        <f t="shared" si="40"/>
        <v>0.26752299512956401</v>
      </c>
      <c r="W145">
        <v>140</v>
      </c>
      <c r="X145">
        <f t="shared" si="34"/>
        <v>2.916666666666667</v>
      </c>
      <c r="Y145">
        <v>0</v>
      </c>
      <c r="Z145">
        <f t="shared" si="41"/>
        <v>1.2217671626395919E-5</v>
      </c>
    </row>
    <row r="146" spans="5:26" x14ac:dyDescent="0.4">
      <c r="E146">
        <v>588.50980000000004</v>
      </c>
      <c r="F146">
        <f t="shared" si="28"/>
        <v>7.7035752676899938E-2</v>
      </c>
      <c r="G146">
        <f t="shared" si="29"/>
        <v>1.1188436237985266E-2</v>
      </c>
      <c r="H146">
        <f t="shared" si="30"/>
        <v>-8.5942529913260179E-3</v>
      </c>
      <c r="I146">
        <f t="shared" si="31"/>
        <v>1.0462721121943797E-2</v>
      </c>
      <c r="J146">
        <f t="shared" si="32"/>
        <v>8.0760180198907738E-4</v>
      </c>
      <c r="K146">
        <f t="shared" si="35"/>
        <v>0.7438098209992986</v>
      </c>
      <c r="L146">
        <f t="shared" si="36"/>
        <v>-2.5707618333983078</v>
      </c>
      <c r="M146">
        <f t="shared" si="37"/>
        <v>-0.73204391639004451</v>
      </c>
      <c r="N146">
        <f t="shared" si="38"/>
        <v>-41.94302682737726</v>
      </c>
      <c r="O146">
        <f t="shared" si="39"/>
        <v>0</v>
      </c>
      <c r="P146">
        <f t="shared" si="33"/>
        <v>-41.94302682737726</v>
      </c>
      <c r="Q146">
        <f t="shared" si="40"/>
        <v>0.27366836313944698</v>
      </c>
      <c r="W146">
        <v>141</v>
      </c>
      <c r="X146">
        <f t="shared" si="34"/>
        <v>2.9375</v>
      </c>
      <c r="Y146">
        <v>0</v>
      </c>
      <c r="Z146">
        <f t="shared" si="41"/>
        <v>1.0267222982110622E-5</v>
      </c>
    </row>
    <row r="147" spans="5:26" x14ac:dyDescent="0.4">
      <c r="E147">
        <v>605.76639999999998</v>
      </c>
      <c r="F147">
        <f t="shared" si="28"/>
        <v>7.9294636334647325E-2</v>
      </c>
      <c r="G147">
        <f t="shared" si="29"/>
        <v>1.0899558814397525E-2</v>
      </c>
      <c r="H147">
        <f t="shared" si="30"/>
        <v>-8.8702571858136625E-3</v>
      </c>
      <c r="I147">
        <f t="shared" si="31"/>
        <v>1.0130750643868369E-2</v>
      </c>
      <c r="J147">
        <f t="shared" si="32"/>
        <v>8.0500208334718937E-4</v>
      </c>
      <c r="K147">
        <f t="shared" si="35"/>
        <v>0.72317734863145045</v>
      </c>
      <c r="L147">
        <f t="shared" si="36"/>
        <v>-2.8151037059201793</v>
      </c>
      <c r="M147">
        <f t="shared" si="37"/>
        <v>-0.76240458213656237</v>
      </c>
      <c r="N147">
        <f t="shared" si="38"/>
        <v>-43.682564837860141</v>
      </c>
      <c r="O147">
        <f t="shared" si="39"/>
        <v>0</v>
      </c>
      <c r="P147">
        <f t="shared" si="33"/>
        <v>-43.682564837860141</v>
      </c>
      <c r="Q147">
        <f t="shared" si="40"/>
        <v>0.28001170735365793</v>
      </c>
      <c r="W147">
        <v>142</v>
      </c>
      <c r="X147">
        <f t="shared" si="34"/>
        <v>2.958333333333333</v>
      </c>
      <c r="Y147">
        <v>0</v>
      </c>
      <c r="Z147">
        <f t="shared" si="41"/>
        <v>8.3908495621633886E-6</v>
      </c>
    </row>
    <row r="148" spans="5:26" x14ac:dyDescent="0.4">
      <c r="E148">
        <v>623.52890000000002</v>
      </c>
      <c r="F148">
        <f t="shared" si="28"/>
        <v>8.1619742147538532E-2</v>
      </c>
      <c r="G148">
        <f t="shared" si="29"/>
        <v>1.0593631333290499E-2</v>
      </c>
      <c r="H148">
        <f t="shared" si="30"/>
        <v>-9.1565215788393939E-3</v>
      </c>
      <c r="I148">
        <f t="shared" si="31"/>
        <v>9.7791772264834709E-3</v>
      </c>
      <c r="J148">
        <f t="shared" si="32"/>
        <v>7.9995107970945445E-4</v>
      </c>
      <c r="K148">
        <f t="shared" si="35"/>
        <v>0.70072620453902934</v>
      </c>
      <c r="L148">
        <f t="shared" si="36"/>
        <v>-3.0890328242713538</v>
      </c>
      <c r="M148">
        <f t="shared" si="37"/>
        <v>-0.79438143295668429</v>
      </c>
      <c r="N148">
        <f t="shared" si="38"/>
        <v>-45.514703431972571</v>
      </c>
      <c r="O148">
        <f t="shared" si="39"/>
        <v>0</v>
      </c>
      <c r="P148">
        <f t="shared" si="33"/>
        <v>-45.514703431972571</v>
      </c>
      <c r="Q148">
        <f t="shared" si="40"/>
        <v>0.28651788163459602</v>
      </c>
      <c r="W148">
        <v>143</v>
      </c>
      <c r="X148">
        <f t="shared" si="34"/>
        <v>2.979166666666667</v>
      </c>
      <c r="Y148">
        <v>0</v>
      </c>
      <c r="Z148">
        <f t="shared" si="41"/>
        <v>6.6096133113033859E-6</v>
      </c>
    </row>
    <row r="149" spans="5:26" x14ac:dyDescent="0.4">
      <c r="E149">
        <v>641.81230000000005</v>
      </c>
      <c r="F149">
        <f t="shared" si="28"/>
        <v>8.401303361098203E-2</v>
      </c>
      <c r="G149">
        <f t="shared" si="29"/>
        <v>1.0269653209291629E-2</v>
      </c>
      <c r="H149">
        <f t="shared" si="30"/>
        <v>-9.4535453656394153E-3</v>
      </c>
      <c r="I149">
        <f t="shared" si="31"/>
        <v>9.406849303814746E-3</v>
      </c>
      <c r="J149">
        <f t="shared" si="32"/>
        <v>7.9216256889452774E-4</v>
      </c>
      <c r="K149">
        <f t="shared" si="35"/>
        <v>0.67630849196668685</v>
      </c>
      <c r="L149">
        <f t="shared" si="36"/>
        <v>-3.3971031877309539</v>
      </c>
      <c r="M149">
        <f t="shared" si="37"/>
        <v>-0.82805672026889732</v>
      </c>
      <c r="N149">
        <f t="shared" si="38"/>
        <v>-47.444155268852825</v>
      </c>
      <c r="O149">
        <f t="shared" si="39"/>
        <v>0</v>
      </c>
      <c r="P149">
        <f t="shared" si="33"/>
        <v>-47.444155268852825</v>
      </c>
      <c r="Q149">
        <f t="shared" si="40"/>
        <v>0.29313959306138221</v>
      </c>
      <c r="W149">
        <v>144</v>
      </c>
      <c r="X149">
        <f t="shared" si="34"/>
        <v>3</v>
      </c>
      <c r="Y149">
        <v>0</v>
      </c>
      <c r="Z149">
        <f t="shared" si="41"/>
        <v>4.9404673688542232E-6</v>
      </c>
    </row>
    <row r="150" spans="5:26" x14ac:dyDescent="0.4">
      <c r="E150">
        <v>660.6318</v>
      </c>
      <c r="F150">
        <f t="shared" si="28"/>
        <v>8.6476500400325076E-2</v>
      </c>
      <c r="G150">
        <f t="shared" si="29"/>
        <v>9.9265705600479759E-3</v>
      </c>
      <c r="H150">
        <f t="shared" si="30"/>
        <v>-9.761856127860874E-3</v>
      </c>
      <c r="I150">
        <f t="shared" si="31"/>
        <v>9.012553818819824E-3</v>
      </c>
      <c r="J150">
        <f t="shared" si="32"/>
        <v>7.813227108838805E-4</v>
      </c>
      <c r="K150">
        <f t="shared" si="35"/>
        <v>0.64977433522638128</v>
      </c>
      <c r="L150">
        <f t="shared" si="36"/>
        <v>-3.7447489281396686</v>
      </c>
      <c r="M150">
        <f t="shared" si="37"/>
        <v>-0.86350880541178365</v>
      </c>
      <c r="N150">
        <f t="shared" si="38"/>
        <v>-49.475410122478664</v>
      </c>
      <c r="O150">
        <f t="shared" si="39"/>
        <v>0</v>
      </c>
      <c r="P150">
        <f t="shared" si="33"/>
        <v>-49.475410122478664</v>
      </c>
      <c r="Q150">
        <f t="shared" si="40"/>
        <v>0.29981532949361694</v>
      </c>
      <c r="W150">
        <v>145</v>
      </c>
      <c r="X150">
        <f t="shared" si="34"/>
        <v>3.0208333333333335</v>
      </c>
      <c r="Y150">
        <v>0</v>
      </c>
      <c r="Z150">
        <f t="shared" si="41"/>
        <v>3.3964872170692662E-6</v>
      </c>
    </row>
    <row r="151" spans="5:26" x14ac:dyDescent="0.4">
      <c r="E151">
        <v>680.00319999999999</v>
      </c>
      <c r="F151">
        <f t="shared" si="28"/>
        <v>8.9012210730731289E-2</v>
      </c>
      <c r="G151">
        <f t="shared" si="29"/>
        <v>9.5632662836372395E-3</v>
      </c>
      <c r="H151">
        <f t="shared" si="30"/>
        <v>-1.0082018620156508E-2</v>
      </c>
      <c r="I151">
        <f t="shared" si="31"/>
        <v>8.5950047885144931E-3</v>
      </c>
      <c r="J151">
        <f t="shared" si="32"/>
        <v>7.6708737054007048E-4</v>
      </c>
      <c r="K151">
        <f t="shared" si="35"/>
        <v>0.62097512421192236</v>
      </c>
      <c r="L151">
        <f t="shared" si="36"/>
        <v>-4.138515939588542</v>
      </c>
      <c r="M151">
        <f t="shared" si="37"/>
        <v>-0.90081018551490133</v>
      </c>
      <c r="N151">
        <f t="shared" si="38"/>
        <v>-51.612621772400573</v>
      </c>
      <c r="O151">
        <f t="shared" si="39"/>
        <v>0</v>
      </c>
      <c r="P151">
        <f t="shared" si="33"/>
        <v>-51.612621772400573</v>
      </c>
      <c r="Q151">
        <f t="shared" si="40"/>
        <v>0.30646721597617416</v>
      </c>
      <c r="W151">
        <v>146</v>
      </c>
      <c r="X151">
        <f t="shared" si="34"/>
        <v>3.0416666666666665</v>
      </c>
      <c r="Y151">
        <v>0</v>
      </c>
      <c r="Z151">
        <f t="shared" si="41"/>
        <v>1.9871357899921425E-6</v>
      </c>
    </row>
    <row r="152" spans="5:26" x14ac:dyDescent="0.4">
      <c r="E152">
        <v>699.9425</v>
      </c>
      <c r="F152">
        <f t="shared" si="28"/>
        <v>9.1622258997303072E-2</v>
      </c>
      <c r="G152">
        <f t="shared" si="29"/>
        <v>9.1785644205786276E-3</v>
      </c>
      <c r="H152">
        <f t="shared" si="30"/>
        <v>-1.0414630693585308E-2</v>
      </c>
      <c r="I152">
        <f t="shared" si="31"/>
        <v>8.1528482819120951E-3</v>
      </c>
      <c r="J152">
        <f t="shared" si="32"/>
        <v>7.4907963505660424E-4</v>
      </c>
      <c r="K152">
        <f t="shared" si="35"/>
        <v>0.5897690977217569</v>
      </c>
      <c r="L152">
        <f t="shared" si="36"/>
        <v>-4.5863597404832168</v>
      </c>
      <c r="M152">
        <f t="shared" si="37"/>
        <v>-0.94002343750541439</v>
      </c>
      <c r="N152">
        <f t="shared" si="38"/>
        <v>-53.859375612439941</v>
      </c>
      <c r="O152">
        <f t="shared" si="39"/>
        <v>0</v>
      </c>
      <c r="P152">
        <f t="shared" si="33"/>
        <v>-53.859375612439941</v>
      </c>
      <c r="Q152">
        <f t="shared" si="40"/>
        <v>0.31299909670842219</v>
      </c>
      <c r="W152">
        <v>147</v>
      </c>
      <c r="X152">
        <f t="shared" si="34"/>
        <v>3.0625</v>
      </c>
      <c r="Y152">
        <v>0</v>
      </c>
      <c r="Z152">
        <f t="shared" si="41"/>
        <v>7.1855412347367513E-7</v>
      </c>
    </row>
    <row r="153" spans="5:26" x14ac:dyDescent="0.4">
      <c r="E153">
        <v>720.46659999999997</v>
      </c>
      <c r="F153">
        <f t="shared" si="28"/>
        <v>9.430885740486733E-2</v>
      </c>
      <c r="G153">
        <f t="shared" si="29"/>
        <v>8.7712135774090649E-3</v>
      </c>
      <c r="H153">
        <f t="shared" si="30"/>
        <v>-1.0760337671339437E-2</v>
      </c>
      <c r="I153">
        <f t="shared" si="31"/>
        <v>7.684643328512597E-3</v>
      </c>
      <c r="J153">
        <f t="shared" si="32"/>
        <v>7.268862250329744E-4</v>
      </c>
      <c r="K153">
        <f t="shared" si="35"/>
        <v>0.55602663943306618</v>
      </c>
      <c r="L153">
        <f t="shared" si="36"/>
        <v>-5.0980880143433396</v>
      </c>
      <c r="M153">
        <f t="shared" si="37"/>
        <v>-0.9811986881922885</v>
      </c>
      <c r="N153">
        <f t="shared" si="38"/>
        <v>-56.218543697190974</v>
      </c>
      <c r="O153">
        <f t="shared" si="39"/>
        <v>0</v>
      </c>
      <c r="P153">
        <f t="shared" si="33"/>
        <v>-56.218543697190974</v>
      </c>
      <c r="Q153">
        <f t="shared" si="40"/>
        <v>0.3192951057470968</v>
      </c>
      <c r="W153">
        <v>148</v>
      </c>
      <c r="X153">
        <f t="shared" si="34"/>
        <v>3.0833333333333335</v>
      </c>
      <c r="Y153">
        <v>0</v>
      </c>
      <c r="Z153">
        <f t="shared" si="41"/>
        <v>-4.0613025162720287E-7</v>
      </c>
    </row>
    <row r="154" spans="5:26" x14ac:dyDescent="0.4">
      <c r="E154">
        <v>741.5924</v>
      </c>
      <c r="F154">
        <f t="shared" si="28"/>
        <v>9.7074218158250972E-2</v>
      </c>
      <c r="G154">
        <f t="shared" si="29"/>
        <v>8.3399010017984887E-3</v>
      </c>
      <c r="H154">
        <f t="shared" si="30"/>
        <v>-1.1119820294040655E-2</v>
      </c>
      <c r="I154">
        <f t="shared" si="31"/>
        <v>7.1888780510479533E-3</v>
      </c>
      <c r="J154">
        <f t="shared" si="32"/>
        <v>7.0005506612924595E-4</v>
      </c>
      <c r="K154">
        <f t="shared" si="35"/>
        <v>0.5196394949684322</v>
      </c>
      <c r="L154">
        <f t="shared" si="36"/>
        <v>-5.6859569597167425</v>
      </c>
      <c r="M154">
        <f t="shared" si="37"/>
        <v>-1.024367376776212</v>
      </c>
      <c r="N154">
        <f t="shared" si="38"/>
        <v>-58.691927360164371</v>
      </c>
      <c r="O154">
        <f t="shared" si="39"/>
        <v>0</v>
      </c>
      <c r="P154">
        <f t="shared" si="33"/>
        <v>-58.691927360164371</v>
      </c>
      <c r="Q154">
        <f t="shared" si="40"/>
        <v>0.32521893490074194</v>
      </c>
      <c r="W154">
        <v>149</v>
      </c>
      <c r="X154">
        <f t="shared" si="34"/>
        <v>3.1041666666666665</v>
      </c>
      <c r="Y154">
        <v>0</v>
      </c>
      <c r="Z154">
        <f t="shared" si="41"/>
        <v>-1.3864843005404312E-6</v>
      </c>
    </row>
    <row r="155" spans="5:26" x14ac:dyDescent="0.4">
      <c r="E155">
        <v>763.33770000000004</v>
      </c>
      <c r="F155">
        <f t="shared" si="28"/>
        <v>9.9920671272005393E-2</v>
      </c>
      <c r="G155">
        <f t="shared" si="29"/>
        <v>7.8832313070876792E-3</v>
      </c>
      <c r="H155">
        <f t="shared" si="30"/>
        <v>-1.149381309501124E-2</v>
      </c>
      <c r="I155">
        <f t="shared" si="31"/>
        <v>6.6639451617607204E-3</v>
      </c>
      <c r="J155">
        <f t="shared" si="32"/>
        <v>6.6809079268997928E-4</v>
      </c>
      <c r="K155">
        <f t="shared" si="35"/>
        <v>0.48052845381936371</v>
      </c>
      <c r="L155">
        <f t="shared" si="36"/>
        <v>-6.3656178218912221</v>
      </c>
      <c r="M155">
        <f t="shared" si="37"/>
        <v>-1.0695391295459367</v>
      </c>
      <c r="N155">
        <f t="shared" si="38"/>
        <v>-61.28007814707798</v>
      </c>
      <c r="O155">
        <f t="shared" si="39"/>
        <v>0</v>
      </c>
      <c r="P155">
        <f t="shared" si="33"/>
        <v>-61.28007814707798</v>
      </c>
      <c r="Q155">
        <f t="shared" si="40"/>
        <v>0.33061432775940897</v>
      </c>
      <c r="W155">
        <v>150</v>
      </c>
      <c r="X155">
        <f t="shared" si="34"/>
        <v>3.125</v>
      </c>
      <c r="Y155">
        <v>0</v>
      </c>
      <c r="Z155">
        <f t="shared" si="41"/>
        <v>-2.2244462846441554E-6</v>
      </c>
    </row>
    <row r="156" spans="5:26" x14ac:dyDescent="0.4">
      <c r="E156">
        <v>785.72069999999997</v>
      </c>
      <c r="F156">
        <f t="shared" si="28"/>
        <v>0.10285059912055958</v>
      </c>
      <c r="G156">
        <f t="shared" si="29"/>
        <v>7.3997325774390887E-3</v>
      </c>
      <c r="H156">
        <f t="shared" si="30"/>
        <v>-1.1883099555846377E-2</v>
      </c>
      <c r="I156">
        <f t="shared" si="31"/>
        <v>6.1081489230030428E-3</v>
      </c>
      <c r="J156">
        <f t="shared" si="32"/>
        <v>6.3045136871023311E-4</v>
      </c>
      <c r="K156">
        <f t="shared" si="35"/>
        <v>0.4386543692669565</v>
      </c>
      <c r="L156">
        <f t="shared" si="36"/>
        <v>-7.1575508088814752</v>
      </c>
      <c r="M156">
        <f t="shared" si="37"/>
        <v>-1.1166955831738261</v>
      </c>
      <c r="N156">
        <f t="shared" si="38"/>
        <v>-63.981943916760422</v>
      </c>
      <c r="O156">
        <f t="shared" si="39"/>
        <v>0</v>
      </c>
      <c r="P156">
        <f t="shared" si="33"/>
        <v>-63.981943916760422</v>
      </c>
      <c r="Q156">
        <f t="shared" si="40"/>
        <v>0.33530727308950381</v>
      </c>
      <c r="W156">
        <v>151</v>
      </c>
      <c r="X156">
        <f t="shared" si="34"/>
        <v>3.1458333333333335</v>
      </c>
      <c r="Y156">
        <v>0</v>
      </c>
      <c r="Z156">
        <f t="shared" si="41"/>
        <v>-2.9240040752562494E-6</v>
      </c>
    </row>
    <row r="157" spans="5:26" x14ac:dyDescent="0.4">
      <c r="E157">
        <v>808.75990000000002</v>
      </c>
      <c r="F157">
        <f t="shared" si="28"/>
        <v>0.10586642334825065</v>
      </c>
      <c r="G157">
        <f t="shared" si="29"/>
        <v>6.8878551204776262E-3</v>
      </c>
      <c r="H157">
        <f t="shared" si="30"/>
        <v>-1.2288514075433327E-2</v>
      </c>
      <c r="I157">
        <f t="shared" si="31"/>
        <v>5.5197036511971387E-3</v>
      </c>
      <c r="J157">
        <f t="shared" si="32"/>
        <v>5.8654419288800552E-4</v>
      </c>
      <c r="K157">
        <f t="shared" si="35"/>
        <v>0.39402915042571141</v>
      </c>
      <c r="L157">
        <f t="shared" si="36"/>
        <v>-8.0894329543144519</v>
      </c>
      <c r="M157">
        <f t="shared" si="37"/>
        <v>-1.1657850222001795</v>
      </c>
      <c r="N157">
        <f t="shared" si="38"/>
        <v>-66.794561591635272</v>
      </c>
      <c r="O157">
        <f t="shared" si="39"/>
        <v>0</v>
      </c>
      <c r="P157">
        <f t="shared" si="33"/>
        <v>-66.794561591635272</v>
      </c>
      <c r="Q157">
        <f t="shared" si="40"/>
        <v>0.33911016331523419</v>
      </c>
      <c r="W157">
        <v>152</v>
      </c>
      <c r="X157">
        <f t="shared" si="34"/>
        <v>3.1666666666666665</v>
      </c>
      <c r="Y157">
        <v>0</v>
      </c>
      <c r="Z157">
        <f t="shared" si="41"/>
        <v>-3.4908799626114678E-6</v>
      </c>
    </row>
    <row r="158" spans="5:26" x14ac:dyDescent="0.4">
      <c r="E158">
        <v>832.47469999999998</v>
      </c>
      <c r="F158">
        <f t="shared" si="28"/>
        <v>0.10897068340914029</v>
      </c>
      <c r="G158">
        <f t="shared" si="29"/>
        <v>6.34595429389051E-3</v>
      </c>
      <c r="H158">
        <f t="shared" si="30"/>
        <v>-1.2710956656387135E-2</v>
      </c>
      <c r="I158">
        <f t="shared" si="31"/>
        <v>4.8967139043530894E-3</v>
      </c>
      <c r="J158">
        <f t="shared" si="32"/>
        <v>5.3572043155325488E-4</v>
      </c>
      <c r="K158">
        <f t="shared" si="35"/>
        <v>0.3467250734204434</v>
      </c>
      <c r="L158">
        <f t="shared" si="36"/>
        <v>-9.2002950241317389</v>
      </c>
      <c r="M158">
        <f t="shared" si="37"/>
        <v>-1.2167190028686323</v>
      </c>
      <c r="N158">
        <f t="shared" si="38"/>
        <v>-69.712863717738543</v>
      </c>
      <c r="O158">
        <f t="shared" si="39"/>
        <v>0</v>
      </c>
      <c r="P158">
        <f t="shared" si="33"/>
        <v>-69.712863717738543</v>
      </c>
      <c r="Q158">
        <f t="shared" si="40"/>
        <v>0.34182851193058</v>
      </c>
      <c r="W158">
        <v>153</v>
      </c>
      <c r="X158">
        <f t="shared" si="34"/>
        <v>3.1875</v>
      </c>
      <c r="Y158">
        <v>0</v>
      </c>
      <c r="Z158">
        <f t="shared" si="41"/>
        <v>-3.9322262267766939E-6</v>
      </c>
    </row>
    <row r="159" spans="5:26" x14ac:dyDescent="0.4">
      <c r="E159">
        <v>856.88490000000002</v>
      </c>
      <c r="F159">
        <f t="shared" si="28"/>
        <v>0.1121659711171677</v>
      </c>
      <c r="G159">
        <f t="shared" si="29"/>
        <v>5.7722971142837309E-3</v>
      </c>
      <c r="H159">
        <f t="shared" si="30"/>
        <v>-1.315138876963462E-2</v>
      </c>
      <c r="I159">
        <f t="shared" si="31"/>
        <v>4.2371819994201365E-3</v>
      </c>
      <c r="J159">
        <f t="shared" si="32"/>
        <v>4.7727086210230807E-4</v>
      </c>
      <c r="K159">
        <f t="shared" si="35"/>
        <v>0.29688477108595968</v>
      </c>
      <c r="L159">
        <f t="shared" si="36"/>
        <v>-10.548241585496474</v>
      </c>
      <c r="M159">
        <f t="shared" si="37"/>
        <v>-1.2693676506165392</v>
      </c>
      <c r="N159">
        <f t="shared" si="38"/>
        <v>-72.729409030764543</v>
      </c>
      <c r="O159">
        <f t="shared" si="39"/>
        <v>0</v>
      </c>
      <c r="P159">
        <f t="shared" si="33"/>
        <v>-72.729409030764543</v>
      </c>
      <c r="Q159">
        <f t="shared" si="40"/>
        <v>0.34327013036285337</v>
      </c>
      <c r="W159">
        <v>154</v>
      </c>
      <c r="X159">
        <f t="shared" si="34"/>
        <v>3.2083333333333335</v>
      </c>
      <c r="Y159">
        <v>0</v>
      </c>
      <c r="Z159">
        <f t="shared" si="41"/>
        <v>-4.2563350415950785E-6</v>
      </c>
    </row>
    <row r="160" spans="5:26" x14ac:dyDescent="0.4">
      <c r="E160">
        <v>882.01089999999999</v>
      </c>
      <c r="F160">
        <f t="shared" si="28"/>
        <v>0.11545495682608842</v>
      </c>
      <c r="G160">
        <f t="shared" si="29"/>
        <v>5.1650535309175627E-3</v>
      </c>
      <c r="H160">
        <f t="shared" si="30"/>
        <v>-1.3610841809027885E-2</v>
      </c>
      <c r="I160">
        <f t="shared" si="31"/>
        <v>3.5389978913928921E-3</v>
      </c>
      <c r="J160">
        <f t="shared" si="32"/>
        <v>4.1042008369807093E-4</v>
      </c>
      <c r="K160">
        <f t="shared" si="35"/>
        <v>0.24472718597508375</v>
      </c>
      <c r="L160">
        <f t="shared" si="36"/>
        <v>-12.226355671145331</v>
      </c>
      <c r="M160">
        <f t="shared" si="37"/>
        <v>-1.3235580141844983</v>
      </c>
      <c r="N160">
        <f t="shared" si="38"/>
        <v>-75.834288153488103</v>
      </c>
      <c r="O160">
        <f t="shared" si="39"/>
        <v>0</v>
      </c>
      <c r="P160">
        <f t="shared" si="33"/>
        <v>-75.834288153488103</v>
      </c>
      <c r="Q160">
        <f t="shared" si="40"/>
        <v>0.34325655614851841</v>
      </c>
      <c r="W160">
        <v>155</v>
      </c>
      <c r="X160">
        <f t="shared" si="34"/>
        <v>3.2291666666666665</v>
      </c>
      <c r="Y160">
        <v>0</v>
      </c>
      <c r="Z160">
        <f t="shared" si="41"/>
        <v>-4.4723656149683888E-6</v>
      </c>
    </row>
    <row r="161" spans="5:26" x14ac:dyDescent="0.4">
      <c r="E161">
        <v>907.87360000000001</v>
      </c>
      <c r="F161">
        <f t="shared" si="28"/>
        <v>0.11884037633950492</v>
      </c>
      <c r="G161">
        <f t="shared" si="29"/>
        <v>4.5222943532411408E-3</v>
      </c>
      <c r="H161">
        <f t="shared" si="30"/>
        <v>-1.4090420641342721E-2</v>
      </c>
      <c r="I161">
        <f t="shared" si="31"/>
        <v>2.7999366907406342E-3</v>
      </c>
      <c r="J161">
        <f t="shared" si="32"/>
        <v>3.3432088912155322E-4</v>
      </c>
      <c r="K161">
        <f t="shared" si="35"/>
        <v>0.19055002195016341</v>
      </c>
      <c r="L161">
        <f t="shared" si="36"/>
        <v>-14.399819937276398</v>
      </c>
      <c r="M161">
        <f t="shared" si="37"/>
        <v>-1.3790739228673712</v>
      </c>
      <c r="N161">
        <f t="shared" si="38"/>
        <v>-79.015115416850392</v>
      </c>
      <c r="O161">
        <f t="shared" si="39"/>
        <v>0</v>
      </c>
      <c r="P161">
        <f t="shared" si="33"/>
        <v>-79.015115416850392</v>
      </c>
      <c r="Q161">
        <f t="shared" si="40"/>
        <v>0.34163607384833999</v>
      </c>
      <c r="W161">
        <v>156</v>
      </c>
      <c r="X161">
        <f t="shared" si="34"/>
        <v>3.25</v>
      </c>
      <c r="Y161">
        <v>0</v>
      </c>
      <c r="Z161">
        <f t="shared" si="41"/>
        <v>-4.5900908361953094E-6</v>
      </c>
    </row>
    <row r="162" spans="5:26" x14ac:dyDescent="0.4">
      <c r="E162">
        <v>934.49469999999997</v>
      </c>
      <c r="F162">
        <f t="shared" si="28"/>
        <v>0.1223250701807749</v>
      </c>
      <c r="G162">
        <f t="shared" si="29"/>
        <v>3.8419791227654043E-3</v>
      </c>
      <c r="H162">
        <f t="shared" si="30"/>
        <v>-1.4591315025089258E-2</v>
      </c>
      <c r="I162">
        <f t="shared" si="31"/>
        <v>2.017644606186364E-3</v>
      </c>
      <c r="J162">
        <f t="shared" si="32"/>
        <v>2.4804696454111541E-4</v>
      </c>
      <c r="K162">
        <f t="shared" si="35"/>
        <v>0.13472610839466442</v>
      </c>
      <c r="L162">
        <f t="shared" si="36"/>
        <v>-17.410964695339217</v>
      </c>
      <c r="M162">
        <f t="shared" si="37"/>
        <v>-1.4356592812108504</v>
      </c>
      <c r="N162">
        <f t="shared" si="38"/>
        <v>-82.257217632167141</v>
      </c>
      <c r="O162">
        <f t="shared" si="39"/>
        <v>0</v>
      </c>
      <c r="P162">
        <f t="shared" si="33"/>
        <v>-82.257217632167141</v>
      </c>
      <c r="Q162">
        <f t="shared" si="40"/>
        <v>0.3382970458392397</v>
      </c>
      <c r="W162">
        <v>157</v>
      </c>
      <c r="X162">
        <f t="shared" si="34"/>
        <v>3.2708333333333335</v>
      </c>
      <c r="Y162">
        <v>0</v>
      </c>
      <c r="Z162">
        <f t="shared" si="41"/>
        <v>-4.6196651095307419E-6</v>
      </c>
    </row>
    <row r="163" spans="5:26" x14ac:dyDescent="0.4">
      <c r="E163">
        <v>961.89639999999997</v>
      </c>
      <c r="F163">
        <f t="shared" si="28"/>
        <v>0.12591194432310288</v>
      </c>
      <c r="G163">
        <f t="shared" si="29"/>
        <v>3.1219585738642142E-3</v>
      </c>
      <c r="H163">
        <f t="shared" si="30"/>
        <v>-1.5114800476072859E-2</v>
      </c>
      <c r="I163">
        <f t="shared" si="31"/>
        <v>1.1896416477563676E-3</v>
      </c>
      <c r="J163">
        <f t="shared" si="32"/>
        <v>1.5058672678358587E-4</v>
      </c>
      <c r="K163">
        <f t="shared" si="35"/>
        <v>7.7695085311394005E-2</v>
      </c>
      <c r="L163">
        <f t="shared" si="36"/>
        <v>-22.192129042166542</v>
      </c>
      <c r="M163">
        <f t="shared" si="37"/>
        <v>-1.4930228603080067</v>
      </c>
      <c r="N163">
        <f t="shared" si="38"/>
        <v>-85.543908612199061</v>
      </c>
      <c r="O163">
        <f t="shared" si="39"/>
        <v>0</v>
      </c>
      <c r="P163">
        <f t="shared" si="33"/>
        <v>-85.543908612199061</v>
      </c>
      <c r="Q163">
        <f t="shared" si="40"/>
        <v>0.33317995477489842</v>
      </c>
      <c r="W163">
        <v>158</v>
      </c>
      <c r="X163">
        <f t="shared" si="34"/>
        <v>3.2916666666666665</v>
      </c>
      <c r="Y163">
        <v>0</v>
      </c>
      <c r="Z163">
        <f t="shared" si="41"/>
        <v>-4.571414507090321E-6</v>
      </c>
    </row>
    <row r="164" spans="5:26" x14ac:dyDescent="0.4">
      <c r="E164">
        <v>990.10149999999999</v>
      </c>
      <c r="F164">
        <f t="shared" si="28"/>
        <v>0.12960398327950975</v>
      </c>
      <c r="G164">
        <f t="shared" si="29"/>
        <v>2.3599673329028903E-3</v>
      </c>
      <c r="H164">
        <f t="shared" si="30"/>
        <v>-1.5662246971257621E-2</v>
      </c>
      <c r="I164">
        <f t="shared" si="31"/>
        <v>3.1331309074089653E-4</v>
      </c>
      <c r="J164">
        <f t="shared" si="32"/>
        <v>4.0835521724902346E-5</v>
      </c>
      <c r="K164">
        <f t="shared" si="35"/>
        <v>1.9948360153540342E-2</v>
      </c>
      <c r="L164">
        <f t="shared" si="36"/>
        <v>-34.001855990060818</v>
      </c>
      <c r="M164">
        <f t="shared" si="37"/>
        <v>-1.5508466433724506</v>
      </c>
      <c r="N164">
        <f t="shared" si="38"/>
        <v>-88.85696733727174</v>
      </c>
      <c r="O164">
        <f t="shared" si="39"/>
        <v>0</v>
      </c>
      <c r="P164">
        <f t="shared" si="33"/>
        <v>-88.85696733727174</v>
      </c>
      <c r="Q164">
        <f t="shared" si="40"/>
        <v>0.3262864128466007</v>
      </c>
      <c r="W164">
        <v>159</v>
      </c>
      <c r="X164">
        <f t="shared" si="34"/>
        <v>3.3125</v>
      </c>
      <c r="Y164">
        <v>0</v>
      </c>
      <c r="Z164">
        <f t="shared" si="41"/>
        <v>-4.4556498768894153E-6</v>
      </c>
    </row>
    <row r="165" spans="5:26" x14ac:dyDescent="0.4">
      <c r="E165">
        <v>1019.1337</v>
      </c>
      <c r="F165">
        <f t="shared" si="28"/>
        <v>0.13340428937274101</v>
      </c>
      <c r="G165">
        <f t="shared" si="29"/>
        <v>1.5536104682327689E-3</v>
      </c>
      <c r="H165">
        <f t="shared" si="30"/>
        <v>-1.6235132372418526E-2</v>
      </c>
      <c r="I165">
        <f t="shared" si="31"/>
        <v>-6.1410615134882551E-4</v>
      </c>
      <c r="J165">
        <f t="shared" si="32"/>
        <v>-8.2413874210318649E-5</v>
      </c>
      <c r="K165">
        <f t="shared" si="35"/>
        <v>3.7991302188170664E-2</v>
      </c>
      <c r="L165">
        <f t="shared" si="36"/>
        <v>-28.406316406639359</v>
      </c>
      <c r="M165">
        <f t="shared" si="37"/>
        <v>-4.7503894275687433</v>
      </c>
      <c r="N165">
        <f t="shared" si="38"/>
        <v>-272.17726524325604</v>
      </c>
      <c r="O165">
        <f>IF((N165-N164)&gt;180,O164-360,IF((N165-N164)&lt;(-180),O164+360,O164))</f>
        <v>360</v>
      </c>
      <c r="P165">
        <f t="shared" si="33"/>
        <v>87.822734756743955</v>
      </c>
      <c r="Q165">
        <f t="shared" si="40"/>
        <v>-16.904573207030634</v>
      </c>
      <c r="W165">
        <v>160</v>
      </c>
      <c r="X165">
        <f t="shared" si="34"/>
        <v>3.3333333333333335</v>
      </c>
      <c r="Y165">
        <v>0</v>
      </c>
      <c r="Z165">
        <f t="shared" si="41"/>
        <v>-4.2825030951970749E-6</v>
      </c>
    </row>
    <row r="166" spans="5:26" x14ac:dyDescent="0.4">
      <c r="E166">
        <v>1049.0172</v>
      </c>
      <c r="F166">
        <f t="shared" si="28"/>
        <v>0.13731603037538895</v>
      </c>
      <c r="G166">
        <f t="shared" si="29"/>
        <v>7.0036881631707626E-4</v>
      </c>
      <c r="H166">
        <f t="shared" si="30"/>
        <v>-1.6835042915135684E-2</v>
      </c>
      <c r="I166">
        <f t="shared" si="31"/>
        <v>-1.5955255802087009E-3</v>
      </c>
      <c r="J166">
        <f t="shared" si="32"/>
        <v>-2.2047874391178945E-4</v>
      </c>
      <c r="K166">
        <f t="shared" si="35"/>
        <v>9.5591976801611744E-2</v>
      </c>
      <c r="L166">
        <f t="shared" si="36"/>
        <v>-20.391571145484328</v>
      </c>
      <c r="M166">
        <f t="shared" si="37"/>
        <v>-4.8081271429155121</v>
      </c>
      <c r="N166">
        <f t="shared" si="38"/>
        <v>-275.48539265135366</v>
      </c>
      <c r="O166">
        <f t="shared" si="39"/>
        <v>360</v>
      </c>
      <c r="P166">
        <f t="shared" si="33"/>
        <v>84.514607348646337</v>
      </c>
      <c r="Q166">
        <f t="shared" si="40"/>
        <v>0.30750222699051838</v>
      </c>
      <c r="W166">
        <v>161</v>
      </c>
      <c r="X166">
        <f t="shared" si="34"/>
        <v>3.354166666666667</v>
      </c>
      <c r="Y166">
        <v>0</v>
      </c>
      <c r="Z166">
        <f t="shared" si="41"/>
        <v>-4.0617862574607557E-6</v>
      </c>
    </row>
    <row r="167" spans="5:26" x14ac:dyDescent="0.4">
      <c r="E167">
        <v>1079.777</v>
      </c>
      <c r="F167">
        <f t="shared" si="28"/>
        <v>0.14134247877980108</v>
      </c>
      <c r="G167">
        <f t="shared" si="29"/>
        <v>-2.0241472029702834E-4</v>
      </c>
      <c r="H167">
        <f t="shared" si="30"/>
        <v>-1.7463687985850768E-2</v>
      </c>
      <c r="I167">
        <f t="shared" si="31"/>
        <v>-2.6340150717698574E-3</v>
      </c>
      <c r="J167">
        <f t="shared" si="32"/>
        <v>-3.7479741279394796E-4</v>
      </c>
      <c r="K167">
        <f t="shared" si="35"/>
        <v>0.15233712160645052</v>
      </c>
      <c r="L167">
        <f t="shared" si="36"/>
        <v>-16.343885092253917</v>
      </c>
      <c r="M167">
        <f t="shared" si="37"/>
        <v>1.4178637613783962</v>
      </c>
      <c r="N167">
        <f t="shared" si="38"/>
        <v>81.237609451526154</v>
      </c>
      <c r="O167">
        <f t="shared" si="39"/>
        <v>0</v>
      </c>
      <c r="P167">
        <f t="shared" si="33"/>
        <v>81.237609451526154</v>
      </c>
      <c r="Q167">
        <f t="shared" si="40"/>
        <v>0.29593079072181677</v>
      </c>
      <c r="W167">
        <v>162</v>
      </c>
      <c r="X167">
        <f t="shared" si="34"/>
        <v>3.375</v>
      </c>
      <c r="Y167">
        <v>0</v>
      </c>
      <c r="Z167">
        <f t="shared" si="41"/>
        <v>-3.8028732588275967E-6</v>
      </c>
    </row>
    <row r="168" spans="5:26" x14ac:dyDescent="0.4">
      <c r="E168">
        <v>1111.4386999999999</v>
      </c>
      <c r="F168">
        <f t="shared" si="28"/>
        <v>0.14548698561814125</v>
      </c>
      <c r="G168">
        <f t="shared" si="29"/>
        <v>-1.1575350729575717E-3</v>
      </c>
      <c r="H168">
        <f t="shared" si="30"/>
        <v>-1.8122905773502895E-2</v>
      </c>
      <c r="I168">
        <f t="shared" si="31"/>
        <v>-3.7328049856766299E-3</v>
      </c>
      <c r="J168">
        <f t="shared" si="32"/>
        <v>-5.4693892239893183E-4</v>
      </c>
      <c r="K168">
        <f t="shared" si="35"/>
        <v>0.20774757011180478</v>
      </c>
      <c r="L168">
        <f t="shared" si="36"/>
        <v>-13.649280943484133</v>
      </c>
      <c r="M168">
        <f t="shared" si="37"/>
        <v>1.3615246008245985</v>
      </c>
      <c r="N168">
        <f t="shared" si="38"/>
        <v>78.009613330483617</v>
      </c>
      <c r="O168">
        <f t="shared" si="39"/>
        <v>0</v>
      </c>
      <c r="P168">
        <f t="shared" si="33"/>
        <v>78.009613330483617</v>
      </c>
      <c r="Q168">
        <f t="shared" si="40"/>
        <v>0.2832019724709936</v>
      </c>
      <c r="W168">
        <v>163</v>
      </c>
      <c r="X168">
        <f t="shared" si="34"/>
        <v>3.395833333333333</v>
      </c>
      <c r="Y168">
        <v>0</v>
      </c>
      <c r="Z168">
        <f t="shared" si="41"/>
        <v>-3.5146029229314305E-6</v>
      </c>
    </row>
    <row r="169" spans="5:26" x14ac:dyDescent="0.4">
      <c r="E169">
        <v>1144.0288</v>
      </c>
      <c r="F169">
        <f t="shared" si="28"/>
        <v>0.14975301973229779</v>
      </c>
      <c r="G169">
        <f t="shared" si="29"/>
        <v>-2.1679396669416207E-3</v>
      </c>
      <c r="H169">
        <f t="shared" si="30"/>
        <v>-1.8814679962197489E-2</v>
      </c>
      <c r="I169">
        <f t="shared" si="31"/>
        <v>-4.8953032815134412E-3</v>
      </c>
      <c r="J169">
        <f t="shared" si="32"/>
        <v>-7.3861611494152601E-4</v>
      </c>
      <c r="K169">
        <f t="shared" si="35"/>
        <v>0.26140068310357428</v>
      </c>
      <c r="L169">
        <f t="shared" si="36"/>
        <v>-11.653865636737244</v>
      </c>
      <c r="M169">
        <f t="shared" si="37"/>
        <v>1.3063232697635536</v>
      </c>
      <c r="N169">
        <f t="shared" si="38"/>
        <v>74.846810037181328</v>
      </c>
      <c r="O169">
        <f t="shared" si="39"/>
        <v>0</v>
      </c>
      <c r="P169">
        <f t="shared" si="33"/>
        <v>74.846810037181328</v>
      </c>
      <c r="Q169">
        <f t="shared" si="40"/>
        <v>0.26957771542945363</v>
      </c>
      <c r="W169">
        <v>164</v>
      </c>
      <c r="X169">
        <f t="shared" si="34"/>
        <v>3.416666666666667</v>
      </c>
      <c r="Y169">
        <v>0</v>
      </c>
      <c r="Z169">
        <f t="shared" si="41"/>
        <v>-3.2052025945939113E-6</v>
      </c>
    </row>
    <row r="170" spans="5:26" x14ac:dyDescent="0.4">
      <c r="E170">
        <v>1177.5744999999999</v>
      </c>
      <c r="F170">
        <f t="shared" si="28"/>
        <v>0.15414414159394474</v>
      </c>
      <c r="G170">
        <f t="shared" si="29"/>
        <v>-3.2367284696082077E-3</v>
      </c>
      <c r="H170">
        <f t="shared" si="30"/>
        <v>-1.9541147093080635E-2</v>
      </c>
      <c r="I170">
        <f t="shared" si="31"/>
        <v>-6.1250958580285619E-3</v>
      </c>
      <c r="J170">
        <f t="shared" si="32"/>
        <v>-9.516971838127164E-4</v>
      </c>
      <c r="K170">
        <f t="shared" si="35"/>
        <v>0.31294327959184631</v>
      </c>
      <c r="L170">
        <f t="shared" si="36"/>
        <v>-10.090687408337086</v>
      </c>
      <c r="M170">
        <f t="shared" si="37"/>
        <v>1.2525059365311715</v>
      </c>
      <c r="N170">
        <f t="shared" si="38"/>
        <v>71.763303978316685</v>
      </c>
      <c r="O170">
        <f t="shared" si="39"/>
        <v>0</v>
      </c>
      <c r="P170">
        <f t="shared" si="33"/>
        <v>71.763303978316685</v>
      </c>
      <c r="Q170">
        <f t="shared" si="40"/>
        <v>0.25533211731927985</v>
      </c>
      <c r="W170">
        <v>165</v>
      </c>
      <c r="X170">
        <f t="shared" si="34"/>
        <v>3.4375</v>
      </c>
      <c r="Y170">
        <v>0</v>
      </c>
      <c r="Z170">
        <f t="shared" si="41"/>
        <v>-2.8822309162614384E-6</v>
      </c>
    </row>
    <row r="171" spans="5:26" x14ac:dyDescent="0.4">
      <c r="E171">
        <v>1212.1039000000001</v>
      </c>
      <c r="F171">
        <f t="shared" si="28"/>
        <v>0.15866402948448072</v>
      </c>
      <c r="G171">
        <f t="shared" si="29"/>
        <v>-4.367166277590151E-3</v>
      </c>
      <c r="H171">
        <f t="shared" si="30"/>
        <v>-2.0304613288512408E-2</v>
      </c>
      <c r="I171">
        <f t="shared" si="31"/>
        <v>-7.4259610082471061E-3</v>
      </c>
      <c r="J171">
        <f t="shared" si="32"/>
        <v>-1.1882205337305773E-3</v>
      </c>
      <c r="K171">
        <f t="shared" si="35"/>
        <v>0.36209927015172327</v>
      </c>
      <c r="L171">
        <f t="shared" si="36"/>
        <v>-8.8234470109449727</v>
      </c>
      <c r="M171">
        <f t="shared" si="37"/>
        <v>1.200277317119671</v>
      </c>
      <c r="N171">
        <f t="shared" si="38"/>
        <v>68.770824516242655</v>
      </c>
      <c r="O171">
        <f t="shared" si="39"/>
        <v>0</v>
      </c>
      <c r="P171">
        <f t="shared" si="33"/>
        <v>68.770824516242655</v>
      </c>
      <c r="Q171">
        <f t="shared" si="40"/>
        <v>0.2407352270878037</v>
      </c>
      <c r="W171">
        <v>166</v>
      </c>
      <c r="X171">
        <f t="shared" si="34"/>
        <v>3.458333333333333</v>
      </c>
      <c r="Y171">
        <v>0</v>
      </c>
      <c r="Z171">
        <f t="shared" si="41"/>
        <v>-2.552538356729665E-6</v>
      </c>
    </row>
    <row r="172" spans="5:26" x14ac:dyDescent="0.4">
      <c r="E172">
        <v>1247.6457</v>
      </c>
      <c r="F172">
        <f t="shared" si="28"/>
        <v>0.16331644022512062</v>
      </c>
      <c r="G172">
        <f t="shared" si="29"/>
        <v>-5.5626789809593014E-3</v>
      </c>
      <c r="H172">
        <f t="shared" si="30"/>
        <v>-2.1107561127813812E-2</v>
      </c>
      <c r="I172">
        <f t="shared" si="31"/>
        <v>-8.8018654765948945E-3</v>
      </c>
      <c r="J172">
        <f t="shared" si="32"/>
        <v>-1.4504075405208927E-3</v>
      </c>
      <c r="K172">
        <f t="shared" si="35"/>
        <v>0.40867072672115301</v>
      </c>
      <c r="L172">
        <f t="shared" si="36"/>
        <v>-7.7725293978986283</v>
      </c>
      <c r="M172">
        <f t="shared" si="37"/>
        <v>1.1497991878662446</v>
      </c>
      <c r="N172">
        <f t="shared" si="38"/>
        <v>65.878640752305472</v>
      </c>
      <c r="O172">
        <f t="shared" si="39"/>
        <v>0</v>
      </c>
      <c r="P172">
        <f t="shared" si="33"/>
        <v>65.878640752305472</v>
      </c>
      <c r="Q172">
        <f t="shared" si="40"/>
        <v>0.22603930551391332</v>
      </c>
      <c r="W172">
        <v>167</v>
      </c>
      <c r="X172">
        <f t="shared" si="34"/>
        <v>3.479166666666667</v>
      </c>
      <c r="Y172">
        <v>0</v>
      </c>
      <c r="Z172">
        <f t="shared" si="41"/>
        <v>-2.2222439509644559E-6</v>
      </c>
    </row>
    <row r="173" spans="5:26" x14ac:dyDescent="0.4">
      <c r="E173">
        <v>1284.2298000000001</v>
      </c>
      <c r="F173">
        <f t="shared" si="28"/>
        <v>0.16810528771671207</v>
      </c>
      <c r="G173">
        <f t="shared" si="29"/>
        <v>-6.826879622000348E-3</v>
      </c>
      <c r="H173">
        <f t="shared" si="30"/>
        <v>-2.1952677740441351E-2</v>
      </c>
      <c r="I173">
        <f t="shared" si="31"/>
        <v>-1.0256994848497292E-2</v>
      </c>
      <c r="J173">
        <f t="shared" si="32"/>
        <v>-1.7406829224286824E-3</v>
      </c>
      <c r="K173">
        <f t="shared" si="35"/>
        <v>0.45253522188455664</v>
      </c>
      <c r="L173">
        <f t="shared" si="36"/>
        <v>-6.8869522595710597</v>
      </c>
      <c r="M173">
        <f t="shared" si="37"/>
        <v>1.1011900469462492</v>
      </c>
      <c r="N173">
        <f t="shared" si="38"/>
        <v>63.093542131833068</v>
      </c>
      <c r="O173">
        <f t="shared" si="39"/>
        <v>0</v>
      </c>
      <c r="P173">
        <f t="shared" si="33"/>
        <v>63.093542131833068</v>
      </c>
      <c r="Q173">
        <f t="shared" si="40"/>
        <v>0.21146850836477543</v>
      </c>
      <c r="W173">
        <v>168</v>
      </c>
      <c r="X173">
        <f t="shared" si="34"/>
        <v>3.5</v>
      </c>
      <c r="Y173">
        <v>0</v>
      </c>
      <c r="Z173">
        <f t="shared" si="41"/>
        <v>-1.8967266382866502E-6</v>
      </c>
    </row>
    <row r="174" spans="5:26" x14ac:dyDescent="0.4">
      <c r="E174">
        <v>1321.8865000000001</v>
      </c>
      <c r="F174">
        <f t="shared" si="28"/>
        <v>0.17303453821998016</v>
      </c>
      <c r="G174">
        <f t="shared" si="29"/>
        <v>-8.1635473213936827E-3</v>
      </c>
      <c r="H174">
        <f t="shared" si="30"/>
        <v>-2.284285248723017E-2</v>
      </c>
      <c r="I174">
        <f t="shared" si="31"/>
        <v>-1.1795729744874417E-2</v>
      </c>
      <c r="J174">
        <f t="shared" si="32"/>
        <v>-2.0616861197186309E-3</v>
      </c>
      <c r="K174">
        <f t="shared" si="35"/>
        <v>0.49363760523319816</v>
      </c>
      <c r="L174">
        <f t="shared" si="36"/>
        <v>-6.1318352646187426</v>
      </c>
      <c r="M174">
        <f t="shared" si="37"/>
        <v>1.0545287622767383</v>
      </c>
      <c r="N174">
        <f t="shared" si="38"/>
        <v>60.420047453611602</v>
      </c>
      <c r="O174">
        <f t="shared" si="39"/>
        <v>0</v>
      </c>
      <c r="P174">
        <f t="shared" si="33"/>
        <v>60.420047453611602</v>
      </c>
      <c r="Q174">
        <f t="shared" si="40"/>
        <v>0.1972125572918163</v>
      </c>
      <c r="W174">
        <v>169</v>
      </c>
      <c r="X174">
        <f t="shared" si="34"/>
        <v>3.5208333333333335</v>
      </c>
      <c r="Y174">
        <v>0</v>
      </c>
      <c r="Z174">
        <f t="shared" si="41"/>
        <v>-1.5806295493161374E-6</v>
      </c>
    </row>
    <row r="175" spans="5:26" x14ac:dyDescent="0.4">
      <c r="E175">
        <v>1360.6475</v>
      </c>
      <c r="F175">
        <f t="shared" si="28"/>
        <v>0.1781083412552216</v>
      </c>
      <c r="G175">
        <f t="shared" si="29"/>
        <v>-9.576667972165831E-3</v>
      </c>
      <c r="H175">
        <f t="shared" si="30"/>
        <v>-2.3781217372256191E-2</v>
      </c>
      <c r="I175">
        <f t="shared" si="31"/>
        <v>-1.3422693167304933E-2</v>
      </c>
      <c r="J175">
        <f t="shared" si="32"/>
        <v>-2.4162982194742E-3</v>
      </c>
      <c r="K175">
        <f t="shared" si="35"/>
        <v>0.53198163159429523</v>
      </c>
      <c r="L175">
        <f t="shared" si="36"/>
        <v>-5.4820672576689047</v>
      </c>
      <c r="M175">
        <f t="shared" si="37"/>
        <v>1.0098572141058935</v>
      </c>
      <c r="N175">
        <f t="shared" si="38"/>
        <v>57.860556279106838</v>
      </c>
      <c r="O175">
        <f t="shared" si="39"/>
        <v>0</v>
      </c>
      <c r="P175">
        <f t="shared" si="33"/>
        <v>57.860556279106838</v>
      </c>
      <c r="Q175">
        <f t="shared" si="40"/>
        <v>0.18342400110827076</v>
      </c>
      <c r="W175">
        <v>170</v>
      </c>
      <c r="X175">
        <f t="shared" si="34"/>
        <v>3.5416666666666665</v>
      </c>
      <c r="Y175">
        <v>0</v>
      </c>
      <c r="Z175">
        <f t="shared" si="41"/>
        <v>-1.277875586212808E-6</v>
      </c>
    </row>
    <row r="176" spans="5:26" x14ac:dyDescent="0.4">
      <c r="E176">
        <v>1400.5450000000001</v>
      </c>
      <c r="F176">
        <f t="shared" si="28"/>
        <v>0.1833309117925799</v>
      </c>
      <c r="G176">
        <f t="shared" si="29"/>
        <v>-1.1070408428940581E-2</v>
      </c>
      <c r="H176">
        <f t="shared" si="30"/>
        <v>-2.477114458008961E-2</v>
      </c>
      <c r="I176">
        <f t="shared" si="31"/>
        <v>-1.5142721352714328E-2</v>
      </c>
      <c r="J176">
        <f t="shared" si="32"/>
        <v>-2.8076549231971226E-3</v>
      </c>
      <c r="K176">
        <f t="shared" si="35"/>
        <v>0.56761831146533914</v>
      </c>
      <c r="L176">
        <f t="shared" si="36"/>
        <v>-4.9188720514626834</v>
      </c>
      <c r="M176">
        <f t="shared" si="37"/>
        <v>0.96718625123662627</v>
      </c>
      <c r="N176">
        <f t="shared" si="38"/>
        <v>55.415690198938385</v>
      </c>
      <c r="O176">
        <f t="shared" si="39"/>
        <v>0</v>
      </c>
      <c r="P176">
        <f t="shared" si="33"/>
        <v>55.415690198938385</v>
      </c>
      <c r="Q176">
        <f t="shared" si="40"/>
        <v>0.17021855171713979</v>
      </c>
      <c r="W176">
        <v>171</v>
      </c>
      <c r="X176">
        <f t="shared" si="34"/>
        <v>3.5625</v>
      </c>
      <c r="Y176">
        <v>0</v>
      </c>
      <c r="Z176">
        <f t="shared" si="41"/>
        <v>-9.9169266220181241E-7</v>
      </c>
    </row>
    <row r="177" spans="5:26" x14ac:dyDescent="0.4">
      <c r="E177">
        <v>1441.6124</v>
      </c>
      <c r="F177">
        <f t="shared" si="28"/>
        <v>0.18870662188183124</v>
      </c>
      <c r="G177">
        <f t="shared" si="29"/>
        <v>-1.2649147397148619E-2</v>
      </c>
      <c r="H177">
        <f t="shared" si="30"/>
        <v>-2.5816283459624167E-2</v>
      </c>
      <c r="I177">
        <f t="shared" si="31"/>
        <v>-1.69608999704004E-2</v>
      </c>
      <c r="J177">
        <f t="shared" si="32"/>
        <v>-3.2391749378081203E-3</v>
      </c>
      <c r="K177">
        <f t="shared" si="35"/>
        <v>0.60063596514910089</v>
      </c>
      <c r="L177">
        <f t="shared" si="36"/>
        <v>-4.4277733295822017</v>
      </c>
      <c r="M177">
        <f t="shared" si="37"/>
        <v>0.92650002435659262</v>
      </c>
      <c r="N177">
        <f t="shared" si="38"/>
        <v>53.084541114400736</v>
      </c>
      <c r="O177">
        <f t="shared" si="39"/>
        <v>0</v>
      </c>
      <c r="P177">
        <f t="shared" si="33"/>
        <v>53.084541114400736</v>
      </c>
      <c r="Q177">
        <f t="shared" si="40"/>
        <v>0.15767772305321759</v>
      </c>
      <c r="W177">
        <v>172</v>
      </c>
      <c r="X177">
        <f t="shared" si="34"/>
        <v>3.5833333333333335</v>
      </c>
      <c r="Y177">
        <v>0</v>
      </c>
      <c r="Z177">
        <f t="shared" si="41"/>
        <v>-7.2464701143775105E-7</v>
      </c>
    </row>
    <row r="178" spans="5:26" x14ac:dyDescent="0.4">
      <c r="E178">
        <v>1483.884</v>
      </c>
      <c r="F178">
        <f t="shared" si="28"/>
        <v>0.19423996138247651</v>
      </c>
      <c r="G178">
        <f t="shared" si="29"/>
        <v>-1.4317470169797009E-2</v>
      </c>
      <c r="H178">
        <f t="shared" si="30"/>
        <v>-2.6920575313267137E-2</v>
      </c>
      <c r="I178">
        <f t="shared" si="31"/>
        <v>-1.8882558777583602E-2</v>
      </c>
      <c r="J178">
        <f t="shared" si="32"/>
        <v>-3.7145814309200165E-3</v>
      </c>
      <c r="K178">
        <f t="shared" si="35"/>
        <v>0.63114993826618349</v>
      </c>
      <c r="L178">
        <f t="shared" si="36"/>
        <v>-3.997349118563942</v>
      </c>
      <c r="M178">
        <f t="shared" si="37"/>
        <v>0.88776148067133809</v>
      </c>
      <c r="N178">
        <f t="shared" si="38"/>
        <v>50.864986056752478</v>
      </c>
      <c r="O178">
        <f t="shared" si="39"/>
        <v>0</v>
      </c>
      <c r="P178">
        <f t="shared" si="33"/>
        <v>50.864986056752478</v>
      </c>
      <c r="Q178">
        <f t="shared" si="40"/>
        <v>0.14585278805840327</v>
      </c>
      <c r="W178">
        <v>173</v>
      </c>
      <c r="X178">
        <f t="shared" si="34"/>
        <v>3.6041666666666665</v>
      </c>
      <c r="Y178">
        <v>0</v>
      </c>
      <c r="Z178">
        <f t="shared" si="41"/>
        <v>-4.7868304532920611E-7</v>
      </c>
    </row>
    <row r="179" spans="5:26" x14ac:dyDescent="0.4">
      <c r="E179">
        <v>1527.3951</v>
      </c>
      <c r="F179">
        <f t="shared" si="28"/>
        <v>0.19993555105371033</v>
      </c>
      <c r="G179">
        <f t="shared" si="29"/>
        <v>-1.6080177487476366E-2</v>
      </c>
      <c r="H179">
        <f t="shared" si="30"/>
        <v>-2.8088279608669442E-2</v>
      </c>
      <c r="I179">
        <f t="shared" si="31"/>
        <v>-2.0913282622718077E-2</v>
      </c>
      <c r="J179">
        <f t="shared" si="32"/>
        <v>-4.2379290578190565E-3</v>
      </c>
      <c r="K179">
        <f t="shared" si="35"/>
        <v>0.65929389597309029</v>
      </c>
      <c r="L179">
        <f t="shared" si="36"/>
        <v>-3.6184189024617885</v>
      </c>
      <c r="M179">
        <f t="shared" si="37"/>
        <v>0.85091706435910508</v>
      </c>
      <c r="N179">
        <f t="shared" si="38"/>
        <v>48.753956503438566</v>
      </c>
      <c r="O179">
        <f t="shared" si="39"/>
        <v>0</v>
      </c>
      <c r="P179">
        <f t="shared" si="33"/>
        <v>48.753956503438566</v>
      </c>
      <c r="Q179">
        <f t="shared" si="40"/>
        <v>0.13476954113841161</v>
      </c>
      <c r="W179">
        <v>174</v>
      </c>
      <c r="X179">
        <f t="shared" si="34"/>
        <v>3.625</v>
      </c>
      <c r="Y179">
        <v>0</v>
      </c>
      <c r="Z179">
        <f t="shared" si="41"/>
        <v>-2.5516831301578768E-7</v>
      </c>
    </row>
    <row r="180" spans="5:26" x14ac:dyDescent="0.4">
      <c r="E180">
        <v>1572.1821</v>
      </c>
      <c r="F180">
        <f t="shared" si="28"/>
        <v>0.20579815564439055</v>
      </c>
      <c r="G180">
        <f t="shared" si="29"/>
        <v>-1.7942294445969953E-2</v>
      </c>
      <c r="H180">
        <f t="shared" si="30"/>
        <v>-2.9324002458009479E-2</v>
      </c>
      <c r="I180">
        <f t="shared" si="31"/>
        <v>-2.3058922605773025E-2</v>
      </c>
      <c r="J180">
        <f t="shared" si="32"/>
        <v>-4.8136334810011117E-3</v>
      </c>
      <c r="K180">
        <f t="shared" si="35"/>
        <v>0.68521246710472461</v>
      </c>
      <c r="L180">
        <f t="shared" si="36"/>
        <v>-3.283494877191524</v>
      </c>
      <c r="M180">
        <f t="shared" si="37"/>
        <v>0.81590095507898663</v>
      </c>
      <c r="N180">
        <f t="shared" si="38"/>
        <v>46.747681226718903</v>
      </c>
      <c r="O180">
        <f t="shared" si="39"/>
        <v>0</v>
      </c>
      <c r="P180">
        <f t="shared" si="33"/>
        <v>46.747681226718903</v>
      </c>
      <c r="Q180">
        <f t="shared" si="40"/>
        <v>0.12443313639620508</v>
      </c>
      <c r="W180">
        <v>175</v>
      </c>
      <c r="X180">
        <f t="shared" si="34"/>
        <v>3.6458333333333335</v>
      </c>
      <c r="Y180">
        <v>0</v>
      </c>
      <c r="Z180">
        <f t="shared" si="41"/>
        <v>-5.4942218432170331E-8</v>
      </c>
    </row>
    <row r="181" spans="5:26" x14ac:dyDescent="0.4">
      <c r="E181">
        <v>1618.2823000000001</v>
      </c>
      <c r="F181">
        <f t="shared" si="28"/>
        <v>0.21183265771309975</v>
      </c>
      <c r="G181">
        <f t="shared" si="29"/>
        <v>-1.9909066405478626E-2</v>
      </c>
      <c r="H181">
        <f t="shared" si="30"/>
        <v>-3.0632718931294434E-2</v>
      </c>
      <c r="I181">
        <f t="shared" si="31"/>
        <v>-2.5325592371997274E-2</v>
      </c>
      <c r="J181">
        <f t="shared" si="32"/>
        <v>-5.4464993561759156E-3</v>
      </c>
      <c r="K181">
        <f t="shared" si="35"/>
        <v>0.70905513958929756</v>
      </c>
      <c r="L181">
        <f t="shared" si="36"/>
        <v>-2.9863998128906744</v>
      </c>
      <c r="M181">
        <f t="shared" si="37"/>
        <v>0.7826389584151987</v>
      </c>
      <c r="N181">
        <f t="shared" si="38"/>
        <v>44.841909199705633</v>
      </c>
      <c r="O181">
        <f t="shared" si="39"/>
        <v>0</v>
      </c>
      <c r="P181">
        <f t="shared" si="33"/>
        <v>44.841909199705633</v>
      </c>
      <c r="Q181">
        <f t="shared" si="40"/>
        <v>0.11483271626040591</v>
      </c>
      <c r="W181">
        <v>176</v>
      </c>
      <c r="X181">
        <f t="shared" si="34"/>
        <v>3.6666666666666665</v>
      </c>
      <c r="Y181">
        <v>0</v>
      </c>
      <c r="Z181">
        <f t="shared" si="41"/>
        <v>1.216327488281984E-7</v>
      </c>
    </row>
    <row r="182" spans="5:26" x14ac:dyDescent="0.4">
      <c r="E182">
        <v>1665.7343000000001</v>
      </c>
      <c r="F182">
        <f t="shared" si="28"/>
        <v>0.21804410998802237</v>
      </c>
      <c r="G182">
        <f t="shared" si="29"/>
        <v>-2.1985979350826579E-2</v>
      </c>
      <c r="H182">
        <f t="shared" si="30"/>
        <v>-3.2019814307606753E-2</v>
      </c>
      <c r="I182">
        <f t="shared" si="31"/>
        <v>-2.7719692705154064E-2</v>
      </c>
      <c r="J182">
        <f t="shared" si="32"/>
        <v>-6.1417586530960744E-3</v>
      </c>
      <c r="K182">
        <f t="shared" si="35"/>
        <v>0.73097183563432289</v>
      </c>
      <c r="L182">
        <f t="shared" si="36"/>
        <v>-2.7219871219710905</v>
      </c>
      <c r="M182">
        <f t="shared" si="37"/>
        <v>0.75105133253226564</v>
      </c>
      <c r="N182">
        <f t="shared" si="38"/>
        <v>43.032071551775367</v>
      </c>
      <c r="O182">
        <f t="shared" si="39"/>
        <v>0</v>
      </c>
      <c r="P182">
        <f t="shared" si="33"/>
        <v>43.032071551775367</v>
      </c>
      <c r="Q182">
        <f t="shared" si="40"/>
        <v>0.10594551967896597</v>
      </c>
      <c r="W182">
        <v>177</v>
      </c>
      <c r="X182">
        <f t="shared" si="34"/>
        <v>3.6875</v>
      </c>
      <c r="Y182">
        <v>0</v>
      </c>
      <c r="Z182">
        <f t="shared" si="41"/>
        <v>2.7461839973558588E-7</v>
      </c>
    </row>
    <row r="183" spans="5:26" x14ac:dyDescent="0.4">
      <c r="E183">
        <v>1714.5777</v>
      </c>
      <c r="F183">
        <f t="shared" si="28"/>
        <v>0.22443769609703687</v>
      </c>
      <c r="G183">
        <f t="shared" si="29"/>
        <v>-2.417875012762627E-2</v>
      </c>
      <c r="H183">
        <f t="shared" si="30"/>
        <v>-3.3491108284232685E-2</v>
      </c>
      <c r="I183">
        <f t="shared" si="31"/>
        <v>-3.0247901547203249E-2</v>
      </c>
      <c r="J183">
        <f t="shared" si="32"/>
        <v>-6.9051024801183858E-3</v>
      </c>
      <c r="K183">
        <f t="shared" si="35"/>
        <v>0.75110928348683959</v>
      </c>
      <c r="L183">
        <f t="shared" si="36"/>
        <v>-2.4859374047257194</v>
      </c>
      <c r="M183">
        <f t="shared" si="37"/>
        <v>0.72105557039936508</v>
      </c>
      <c r="N183">
        <f t="shared" si="38"/>
        <v>41.313440978281832</v>
      </c>
      <c r="O183">
        <f t="shared" si="39"/>
        <v>0</v>
      </c>
      <c r="P183">
        <f t="shared" si="33"/>
        <v>41.313440978281832</v>
      </c>
      <c r="Q183">
        <f t="shared" si="40"/>
        <v>9.774040740939044E-2</v>
      </c>
      <c r="W183">
        <v>178</v>
      </c>
      <c r="X183">
        <f t="shared" si="34"/>
        <v>3.7083333333333335</v>
      </c>
      <c r="Y183">
        <v>0</v>
      </c>
      <c r="Z183">
        <f t="shared" si="41"/>
        <v>4.0444786366399609E-7</v>
      </c>
    </row>
    <row r="184" spans="5:26" x14ac:dyDescent="0.4">
      <c r="E184">
        <v>1764.8534</v>
      </c>
      <c r="F184">
        <f t="shared" si="28"/>
        <v>0.23101876983762368</v>
      </c>
      <c r="G184">
        <f t="shared" si="29"/>
        <v>-2.6493341478758925E-2</v>
      </c>
      <c r="H184">
        <f t="shared" si="30"/>
        <v>-3.5052898976902558E-2</v>
      </c>
      <c r="I184">
        <f t="shared" si="31"/>
        <v>-3.2917192757953129E-2</v>
      </c>
      <c r="J184">
        <f t="shared" si="32"/>
        <v>-7.7427241823331272E-3</v>
      </c>
      <c r="K184">
        <f t="shared" si="35"/>
        <v>0.76960870171903251</v>
      </c>
      <c r="L184">
        <f t="shared" si="36"/>
        <v>-2.2746006102781999</v>
      </c>
      <c r="M184">
        <f t="shared" si="37"/>
        <v>0.69256822638974347</v>
      </c>
      <c r="N184">
        <f t="shared" si="38"/>
        <v>39.681236396993221</v>
      </c>
      <c r="O184">
        <f t="shared" si="39"/>
        <v>0</v>
      </c>
      <c r="P184">
        <f t="shared" si="33"/>
        <v>39.681236396993221</v>
      </c>
      <c r="Q184">
        <f t="shared" si="40"/>
        <v>9.0180775497717497E-2</v>
      </c>
      <c r="W184">
        <v>179</v>
      </c>
      <c r="X184">
        <f t="shared" si="34"/>
        <v>3.7291666666666665</v>
      </c>
      <c r="Y184">
        <v>0</v>
      </c>
      <c r="Z184">
        <f t="shared" si="41"/>
        <v>5.1187313398697568E-7</v>
      </c>
    </row>
    <row r="185" spans="5:26" x14ac:dyDescent="0.4">
      <c r="E185">
        <v>1816.6032</v>
      </c>
      <c r="F185">
        <f t="shared" si="28"/>
        <v>0.23779280281698789</v>
      </c>
      <c r="G185">
        <f t="shared" si="29"/>
        <v>-2.8935944358469134E-2</v>
      </c>
      <c r="H185">
        <f t="shared" si="30"/>
        <v>-3.671198847985202E-2</v>
      </c>
      <c r="I185">
        <f t="shared" si="31"/>
        <v>-3.5734817318925471E-2</v>
      </c>
      <c r="J185">
        <f t="shared" si="32"/>
        <v>-8.6613544157908562E-3</v>
      </c>
      <c r="K185">
        <f t="shared" si="35"/>
        <v>0.78660401477043962</v>
      </c>
      <c r="L185">
        <f t="shared" si="36"/>
        <v>-2.0848768262549502</v>
      </c>
      <c r="M185">
        <f t="shared" si="37"/>
        <v>0.66550670889191976</v>
      </c>
      <c r="N185">
        <f t="shared" si="38"/>
        <v>38.130725657148496</v>
      </c>
      <c r="O185">
        <f t="shared" si="39"/>
        <v>0</v>
      </c>
      <c r="P185">
        <f t="shared" si="33"/>
        <v>38.130725657148496</v>
      </c>
      <c r="Q185">
        <f t="shared" si="40"/>
        <v>8.3226877733758475E-2</v>
      </c>
      <c r="W185">
        <v>180</v>
      </c>
      <c r="X185">
        <f t="shared" si="34"/>
        <v>3.75</v>
      </c>
      <c r="Y185">
        <v>0</v>
      </c>
      <c r="Z185">
        <f t="shared" si="41"/>
        <v>5.979139192872273E-7</v>
      </c>
    </row>
    <row r="186" spans="5:26" x14ac:dyDescent="0.4">
      <c r="E186">
        <v>1869.8704</v>
      </c>
      <c r="F186">
        <f t="shared" si="28"/>
        <v>0.24476546299187532</v>
      </c>
      <c r="G186">
        <f t="shared" si="29"/>
        <v>-3.1513004836317027E-2</v>
      </c>
      <c r="H186">
        <f t="shared" si="30"/>
        <v>-3.8475742403929813E-2</v>
      </c>
      <c r="I186">
        <f t="shared" si="31"/>
        <v>-3.8708336154984258E-2</v>
      </c>
      <c r="J186">
        <f t="shared" si="32"/>
        <v>-9.6683160945456592E-3</v>
      </c>
      <c r="K186">
        <f t="shared" si="35"/>
        <v>0.80222108504635392</v>
      </c>
      <c r="L186">
        <f t="shared" si="36"/>
        <v>-1.9141185499310873</v>
      </c>
      <c r="M186">
        <f t="shared" si="37"/>
        <v>0.63979011087185045</v>
      </c>
      <c r="N186">
        <f t="shared" si="38"/>
        <v>36.657273127164039</v>
      </c>
      <c r="O186">
        <f t="shared" si="39"/>
        <v>0</v>
      </c>
      <c r="P186">
        <f t="shared" si="33"/>
        <v>36.657273127164039</v>
      </c>
      <c r="Q186">
        <f t="shared" si="40"/>
        <v>7.6837597891409107E-2</v>
      </c>
      <c r="W186">
        <v>181</v>
      </c>
      <c r="X186">
        <f t="shared" si="34"/>
        <v>3.7708333333333335</v>
      </c>
      <c r="Y186">
        <v>0</v>
      </c>
      <c r="Z186">
        <f t="shared" si="41"/>
        <v>6.638084617566757E-7</v>
      </c>
    </row>
    <row r="187" spans="5:26" x14ac:dyDescent="0.4">
      <c r="E187">
        <v>1924.6995999999999</v>
      </c>
      <c r="F187">
        <f t="shared" si="28"/>
        <v>0.25194258848863388</v>
      </c>
      <c r="G187">
        <f t="shared" si="29"/>
        <v>-3.4231213304220187E-2</v>
      </c>
      <c r="H187">
        <f t="shared" si="30"/>
        <v>-4.0352128409573362E-2</v>
      </c>
      <c r="I187">
        <f t="shared" si="31"/>
        <v>-4.1845609710474352E-2</v>
      </c>
      <c r="J187">
        <f t="shared" si="32"/>
        <v>-1.0771570247176621E-2</v>
      </c>
      <c r="K187">
        <f t="shared" si="35"/>
        <v>0.81657712159163509</v>
      </c>
      <c r="L187">
        <f t="shared" si="36"/>
        <v>-1.7600558413267215</v>
      </c>
      <c r="M187">
        <f t="shared" si="37"/>
        <v>0.61534019438467569</v>
      </c>
      <c r="N187">
        <f t="shared" si="38"/>
        <v>35.256396103001599</v>
      </c>
      <c r="O187">
        <f t="shared" si="39"/>
        <v>0</v>
      </c>
      <c r="P187">
        <f t="shared" si="33"/>
        <v>35.256396103001599</v>
      </c>
      <c r="Q187">
        <f t="shared" si="40"/>
        <v>7.0971764445184257E-2</v>
      </c>
      <c r="W187">
        <v>182</v>
      </c>
      <c r="X187">
        <f t="shared" si="34"/>
        <v>3.7916666666666665</v>
      </c>
      <c r="Y187">
        <v>0</v>
      </c>
      <c r="Z187">
        <f t="shared" si="41"/>
        <v>7.1096687170390063E-7</v>
      </c>
    </row>
    <row r="188" spans="5:26" x14ac:dyDescent="0.4">
      <c r="E188">
        <v>1981.1365000000001</v>
      </c>
      <c r="F188">
        <f t="shared" si="28"/>
        <v>0.25933016142327481</v>
      </c>
      <c r="G188">
        <f t="shared" si="29"/>
        <v>-3.7097490185519888E-2</v>
      </c>
      <c r="H188">
        <f t="shared" si="30"/>
        <v>-4.2349756718158105E-2</v>
      </c>
      <c r="I188">
        <f t="shared" si="31"/>
        <v>-4.5154783715626423E-2</v>
      </c>
      <c r="J188">
        <f t="shared" si="32"/>
        <v>-1.1979764067427956E-2</v>
      </c>
      <c r="K188">
        <f t="shared" si="35"/>
        <v>0.82978050459964692</v>
      </c>
      <c r="L188">
        <f t="shared" si="36"/>
        <v>-1.6207354596578272</v>
      </c>
      <c r="M188">
        <f t="shared" si="37"/>
        <v>0.59208205507905798</v>
      </c>
      <c r="N188">
        <f t="shared" si="38"/>
        <v>33.923802881462372</v>
      </c>
      <c r="O188">
        <f t="shared" si="39"/>
        <v>0</v>
      </c>
      <c r="P188">
        <f t="shared" si="33"/>
        <v>33.923802881462372</v>
      </c>
      <c r="Q188">
        <f t="shared" si="40"/>
        <v>6.5589141813404958E-2</v>
      </c>
      <c r="W188">
        <v>183</v>
      </c>
      <c r="X188">
        <f t="shared" si="34"/>
        <v>3.8125</v>
      </c>
      <c r="Y188">
        <v>0</v>
      </c>
      <c r="Z188">
        <f t="shared" si="41"/>
        <v>7.4092741941354956E-7</v>
      </c>
    </row>
    <row r="189" spans="5:26" x14ac:dyDescent="0.4">
      <c r="E189">
        <v>2039.2283</v>
      </c>
      <c r="F189">
        <f t="shared" si="28"/>
        <v>0.26693436026135009</v>
      </c>
      <c r="G189">
        <f t="shared" si="29"/>
        <v>-4.0118999329377791E-2</v>
      </c>
      <c r="H189">
        <f t="shared" si="30"/>
        <v>-4.4477944875865538E-2</v>
      </c>
      <c r="I189">
        <f t="shared" si="31"/>
        <v>-4.8644307182608593E-2</v>
      </c>
      <c r="J189">
        <f t="shared" si="32"/>
        <v>-1.3302295143978737E-2</v>
      </c>
      <c r="K189">
        <f t="shared" si="35"/>
        <v>0.84193102249703355</v>
      </c>
      <c r="L189">
        <f t="shared" si="36"/>
        <v>-1.4944697561356657</v>
      </c>
      <c r="M189">
        <f t="shared" si="37"/>
        <v>0.56994431642806664</v>
      </c>
      <c r="N189">
        <f t="shared" si="38"/>
        <v>32.655403888796933</v>
      </c>
      <c r="O189">
        <f t="shared" si="39"/>
        <v>0</v>
      </c>
      <c r="P189">
        <f t="shared" si="33"/>
        <v>32.655403888796933</v>
      </c>
      <c r="Q189">
        <f t="shared" si="40"/>
        <v>6.0651082169631165E-2</v>
      </c>
      <c r="W189">
        <v>184</v>
      </c>
      <c r="X189">
        <f t="shared" si="34"/>
        <v>3.833333333333333</v>
      </c>
      <c r="Y189">
        <v>0</v>
      </c>
      <c r="Z189">
        <f t="shared" si="41"/>
        <v>7.553161240357984E-7</v>
      </c>
    </row>
    <row r="190" spans="5:26" x14ac:dyDescent="0.4">
      <c r="E190">
        <v>2099.0234999999998</v>
      </c>
      <c r="F190">
        <f t="shared" si="28"/>
        <v>0.27476153363801392</v>
      </c>
      <c r="G190">
        <f t="shared" si="29"/>
        <v>-4.3303129253852157E-2</v>
      </c>
      <c r="H190">
        <f t="shared" si="30"/>
        <v>-4.6746765943311508E-2</v>
      </c>
      <c r="I190">
        <f t="shared" si="31"/>
        <v>-5.2322913602052767E-2</v>
      </c>
      <c r="J190">
        <f t="shared" si="32"/>
        <v>-1.4749367991402196E-2</v>
      </c>
      <c r="K190">
        <f t="shared" si="35"/>
        <v>0.85312012681426619</v>
      </c>
      <c r="L190">
        <f t="shared" si="36"/>
        <v>-1.3797962409082585</v>
      </c>
      <c r="M190">
        <f t="shared" si="37"/>
        <v>0.54885943376489377</v>
      </c>
      <c r="N190">
        <f t="shared" si="38"/>
        <v>31.447329100668565</v>
      </c>
      <c r="O190">
        <f t="shared" si="39"/>
        <v>0</v>
      </c>
      <c r="P190">
        <f t="shared" si="33"/>
        <v>31.447329100668565</v>
      </c>
      <c r="Q190">
        <f t="shared" si="40"/>
        <v>5.6120947841241248E-2</v>
      </c>
      <c r="W190">
        <v>185</v>
      </c>
      <c r="X190">
        <f t="shared" si="34"/>
        <v>3.854166666666667</v>
      </c>
      <c r="Y190">
        <v>0</v>
      </c>
      <c r="Z190">
        <f t="shared" si="41"/>
        <v>7.5580988460636928E-7</v>
      </c>
    </row>
    <row r="191" spans="5:26" x14ac:dyDescent="0.4">
      <c r="E191">
        <v>2160.5720000000001</v>
      </c>
      <c r="F191">
        <f t="shared" si="28"/>
        <v>0.28281821344799196</v>
      </c>
      <c r="G191">
        <f t="shared" si="29"/>
        <v>-4.6657486272782434E-2</v>
      </c>
      <c r="H191">
        <f t="shared" si="30"/>
        <v>-4.916711095096199E-2</v>
      </c>
      <c r="I191">
        <f t="shared" si="31"/>
        <v>-5.6199616196583979E-2</v>
      </c>
      <c r="J191">
        <f t="shared" si="32"/>
        <v>-1.6332061041109291E-2</v>
      </c>
      <c r="K191">
        <f t="shared" si="35"/>
        <v>0.86343138171890665</v>
      </c>
      <c r="L191">
        <f t="shared" si="36"/>
        <v>-1.2754434161274053</v>
      </c>
      <c r="M191">
        <f t="shared" si="37"/>
        <v>0.52876373990957992</v>
      </c>
      <c r="N191">
        <f t="shared" si="38"/>
        <v>30.2959306563721</v>
      </c>
      <c r="O191">
        <f t="shared" si="39"/>
        <v>0</v>
      </c>
      <c r="P191">
        <f t="shared" si="33"/>
        <v>30.2959306563721</v>
      </c>
      <c r="Q191">
        <f t="shared" si="40"/>
        <v>5.1964369756120905E-2</v>
      </c>
      <c r="W191">
        <v>186</v>
      </c>
      <c r="X191">
        <f t="shared" si="34"/>
        <v>3.875</v>
      </c>
      <c r="Y191">
        <v>0</v>
      </c>
      <c r="Z191">
        <f t="shared" si="41"/>
        <v>7.4410331137179118E-7</v>
      </c>
    </row>
    <row r="192" spans="5:26" x14ac:dyDescent="0.4">
      <c r="E192">
        <v>2223.9252999999999</v>
      </c>
      <c r="F192">
        <f t="shared" si="28"/>
        <v>0.29111114102551988</v>
      </c>
      <c r="G192">
        <f t="shared" si="29"/>
        <v>-5.018989038034416E-2</v>
      </c>
      <c r="H192">
        <f t="shared" si="30"/>
        <v>-5.1750760309961064E-2</v>
      </c>
      <c r="I192">
        <f t="shared" si="31"/>
        <v>-6.0283706759781897E-2</v>
      </c>
      <c r="J192">
        <f t="shared" si="32"/>
        <v>-1.8062401756210877E-2</v>
      </c>
      <c r="K192">
        <f t="shared" si="35"/>
        <v>0.87294098611268511</v>
      </c>
      <c r="L192">
        <f t="shared" si="36"/>
        <v>-1.180302302793899</v>
      </c>
      <c r="M192">
        <f t="shared" si="37"/>
        <v>0.50959738146302702</v>
      </c>
      <c r="N192">
        <f t="shared" si="38"/>
        <v>29.197779208749701</v>
      </c>
      <c r="O192">
        <f t="shared" si="39"/>
        <v>0</v>
      </c>
      <c r="P192">
        <f t="shared" si="33"/>
        <v>29.197779208749701</v>
      </c>
      <c r="Q192">
        <f t="shared" si="40"/>
        <v>4.8149357457938406E-2</v>
      </c>
      <c r="W192">
        <v>187</v>
      </c>
      <c r="X192">
        <f t="shared" si="34"/>
        <v>3.895833333333333</v>
      </c>
      <c r="Y192">
        <v>0</v>
      </c>
      <c r="Z192">
        <f t="shared" si="41"/>
        <v>7.2187933677914254E-7</v>
      </c>
    </row>
    <row r="193" spans="5:26" x14ac:dyDescent="0.4">
      <c r="E193">
        <v>2289.1361999999999</v>
      </c>
      <c r="F193">
        <f t="shared" si="28"/>
        <v>0.2996472278744356</v>
      </c>
      <c r="G193">
        <f t="shared" si="29"/>
        <v>-5.3908339699475505E-2</v>
      </c>
      <c r="H193">
        <f t="shared" si="30"/>
        <v>-5.4510439735050986E-2</v>
      </c>
      <c r="I193">
        <f t="shared" si="31"/>
        <v>-6.4584718589127621E-2</v>
      </c>
      <c r="J193">
        <f t="shared" si="32"/>
        <v>-1.995343351841361E-2</v>
      </c>
      <c r="K193">
        <f t="shared" si="35"/>
        <v>0.88171824983289493</v>
      </c>
      <c r="L193">
        <f t="shared" si="36"/>
        <v>-1.0934034014688447</v>
      </c>
      <c r="M193">
        <f t="shared" si="37"/>
        <v>0.49130434471138207</v>
      </c>
      <c r="N193">
        <f t="shared" si="38"/>
        <v>28.14966540840274</v>
      </c>
      <c r="O193">
        <f t="shared" si="39"/>
        <v>0</v>
      </c>
      <c r="P193">
        <f t="shared" si="33"/>
        <v>28.14966540840274</v>
      </c>
      <c r="Q193">
        <f t="shared" si="40"/>
        <v>4.4646327886687667E-2</v>
      </c>
      <c r="W193">
        <v>188</v>
      </c>
      <c r="X193">
        <f t="shared" si="34"/>
        <v>3.9166666666666665</v>
      </c>
      <c r="Y193">
        <v>0</v>
      </c>
      <c r="Z193">
        <f t="shared" si="41"/>
        <v>6.9078361505661386E-7</v>
      </c>
    </row>
    <row r="194" spans="5:26" x14ac:dyDescent="0.4">
      <c r="E194">
        <v>2356.2593000000002</v>
      </c>
      <c r="F194">
        <f t="shared" si="28"/>
        <v>0.30843362111802619</v>
      </c>
      <c r="G194">
        <f t="shared" si="29"/>
        <v>-5.7821015098309836E-2</v>
      </c>
      <c r="H194">
        <f t="shared" si="30"/>
        <v>-5.7459913569556709E-2</v>
      </c>
      <c r="I194">
        <f t="shared" si="31"/>
        <v>-6.911243634392672E-2</v>
      </c>
      <c r="J194">
        <f t="shared" si="32"/>
        <v>-2.2019309663593445E-2</v>
      </c>
      <c r="K194">
        <f t="shared" si="35"/>
        <v>0.88982619899173299</v>
      </c>
      <c r="L194">
        <f t="shared" si="36"/>
        <v>-1.0138962309179924</v>
      </c>
      <c r="M194">
        <f t="shared" si="37"/>
        <v>0.47383219114443764</v>
      </c>
      <c r="N194">
        <f t="shared" si="38"/>
        <v>27.148584750012379</v>
      </c>
      <c r="O194">
        <f t="shared" si="39"/>
        <v>0</v>
      </c>
      <c r="P194">
        <f t="shared" si="33"/>
        <v>27.148584750012379</v>
      </c>
      <c r="Q194">
        <f t="shared" si="40"/>
        <v>4.1428056907977746E-2</v>
      </c>
      <c r="W194">
        <v>189</v>
      </c>
      <c r="X194">
        <f t="shared" si="34"/>
        <v>3.9375</v>
      </c>
      <c r="Y194">
        <v>0</v>
      </c>
      <c r="Z194">
        <f t="shared" si="41"/>
        <v>6.5240265736507172E-7</v>
      </c>
    </row>
    <row r="195" spans="5:26" x14ac:dyDescent="0.4">
      <c r="E195">
        <v>2425.3506000000002</v>
      </c>
      <c r="F195">
        <f t="shared" si="28"/>
        <v>0.31747765113914989</v>
      </c>
      <c r="G195">
        <f t="shared" si="29"/>
        <v>-6.1936229117185437E-2</v>
      </c>
      <c r="H195">
        <f t="shared" si="30"/>
        <v>-6.0614045824878726E-2</v>
      </c>
      <c r="I195">
        <f t="shared" si="31"/>
        <v>-7.3876842043213098E-2</v>
      </c>
      <c r="J195">
        <f t="shared" si="32"/>
        <v>-2.4275367851029461E-2</v>
      </c>
      <c r="K195">
        <f t="shared" si="35"/>
        <v>0.89732204240784819</v>
      </c>
      <c r="L195">
        <f t="shared" si="36"/>
        <v>-0.94103327646332779</v>
      </c>
      <c r="M195">
        <f t="shared" si="37"/>
        <v>0.45713202569151212</v>
      </c>
      <c r="N195">
        <f t="shared" si="38"/>
        <v>26.191735752389562</v>
      </c>
      <c r="O195">
        <f t="shared" si="39"/>
        <v>0</v>
      </c>
      <c r="P195">
        <f t="shared" si="33"/>
        <v>26.191735752389562</v>
      </c>
      <c r="Q195">
        <f t="shared" si="40"/>
        <v>3.846958853409331E-2</v>
      </c>
      <c r="W195">
        <v>190</v>
      </c>
      <c r="X195">
        <f t="shared" si="34"/>
        <v>3.9583333333333335</v>
      </c>
      <c r="Y195">
        <v>0</v>
      </c>
      <c r="Z195">
        <f t="shared" si="41"/>
        <v>6.0824559599647716E-7</v>
      </c>
    </row>
    <row r="196" spans="5:26" x14ac:dyDescent="0.4">
      <c r="E196">
        <v>2496.4677999999999</v>
      </c>
      <c r="F196">
        <f t="shared" si="28"/>
        <v>0.32678687085014468</v>
      </c>
      <c r="G196">
        <f t="shared" si="29"/>
        <v>-6.62624088508732E-2</v>
      </c>
      <c r="H196">
        <f t="shared" si="30"/>
        <v>-6.3988895774305887E-2</v>
      </c>
      <c r="I196">
        <f t="shared" si="31"/>
        <v>-7.888810093431442E-2</v>
      </c>
      <c r="J196">
        <f t="shared" si="32"/>
        <v>-2.6738230220460402E-2</v>
      </c>
      <c r="K196">
        <f t="shared" si="35"/>
        <v>0.90425771424761237</v>
      </c>
      <c r="L196">
        <f t="shared" si="36"/>
        <v>-0.87415555144563717</v>
      </c>
      <c r="M196">
        <f t="shared" si="37"/>
        <v>0.44115824488427968</v>
      </c>
      <c r="N196">
        <f t="shared" si="38"/>
        <v>25.276505529268068</v>
      </c>
      <c r="O196">
        <f t="shared" si="39"/>
        <v>0</v>
      </c>
      <c r="P196">
        <f t="shared" si="33"/>
        <v>25.276505529268068</v>
      </c>
      <c r="Q196">
        <f t="shared" si="40"/>
        <v>3.5748119657937803E-2</v>
      </c>
      <c r="W196">
        <v>191</v>
      </c>
      <c r="X196">
        <f t="shared" si="34"/>
        <v>3.9791666666666665</v>
      </c>
      <c r="Y196">
        <v>0</v>
      </c>
      <c r="Z196">
        <f t="shared" si="41"/>
        <v>5.5972942585754656E-7</v>
      </c>
    </row>
    <row r="197" spans="5:26" x14ac:dyDescent="0.4">
      <c r="E197">
        <v>2569.6703000000002</v>
      </c>
      <c r="F197">
        <f t="shared" ref="F197:F260" si="42">2*PI()*E197/$B$7</f>
        <v>0.33636905569282838</v>
      </c>
      <c r="G197">
        <f t="shared" ref="G197:G260" si="43">1+SUM(a1_*COS(F197),a2_*COS(2*F197))</f>
        <v>-7.0808055493033706E-2</v>
      </c>
      <c r="H197">
        <f t="shared" ref="H197:H260" si="44">SUM(a1_*SIN(F197),a2_*SIN(2*F197))</f>
        <v>-6.7601806623963978E-2</v>
      </c>
      <c r="I197">
        <f t="shared" ref="I197:I260" si="45">SUM(b0_,b1_*COS(F197),b2_*COS(2*F197))</f>
        <v>-8.4156521042320964E-2</v>
      </c>
      <c r="J197">
        <f t="shared" ref="J197:J260" si="46">SUM(b1_*SIN(F197),b2_*SIN(2*F197))</f>
        <v>-2.9425901274878208E-2</v>
      </c>
      <c r="K197">
        <f t="shared" si="35"/>
        <v>0.9106803456066902</v>
      </c>
      <c r="L197">
        <f t="shared" si="36"/>
        <v>-0.81268072618971832</v>
      </c>
      <c r="M197">
        <f t="shared" si="37"/>
        <v>0.42586836250383464</v>
      </c>
      <c r="N197">
        <f t="shared" si="38"/>
        <v>24.400459799617124</v>
      </c>
      <c r="O197">
        <f t="shared" si="39"/>
        <v>0</v>
      </c>
      <c r="P197">
        <f t="shared" ref="P197:P260" si="47">N197+O197</f>
        <v>24.400459799617124</v>
      </c>
      <c r="Q197">
        <f t="shared" si="40"/>
        <v>3.3242858647471049E-2</v>
      </c>
      <c r="W197">
        <v>192</v>
      </c>
      <c r="X197">
        <f t="shared" ref="X197:X260" si="48">W197/Fs*1000</f>
        <v>4</v>
      </c>
      <c r="Y197">
        <v>0</v>
      </c>
      <c r="Z197">
        <f t="shared" si="41"/>
        <v>5.081675342200954E-7</v>
      </c>
    </row>
    <row r="198" spans="5:26" x14ac:dyDescent="0.4">
      <c r="E198">
        <v>2645.0194000000001</v>
      </c>
      <c r="F198">
        <f t="shared" si="42"/>
        <v>0.34623222981843682</v>
      </c>
      <c r="G198">
        <f t="shared" si="43"/>
        <v>-7.5581709004139519E-2</v>
      </c>
      <c r="H198">
        <f t="shared" si="44"/>
        <v>-7.1471509833756164E-2</v>
      </c>
      <c r="I198">
        <f t="shared" si="45"/>
        <v>-8.9692519422447159E-2</v>
      </c>
      <c r="J198">
        <f t="shared" si="46"/>
        <v>-3.2357879553774227E-2</v>
      </c>
      <c r="K198">
        <f t="shared" ref="K198:K261" si="49">SQRT((I198^2+J198^2)/(G198^2+H198^2))</f>
        <v>0.91663272215195413</v>
      </c>
      <c r="L198">
        <f t="shared" ref="L198:L261" si="50">20*LOG10(K198)</f>
        <v>-0.7560928655346133</v>
      </c>
      <c r="M198">
        <f t="shared" ref="M198:M261" si="51">ATAN2(J198,I198)-ATAN2(H198,G198)</f>
        <v>0.41122278909803089</v>
      </c>
      <c r="N198">
        <f t="shared" ref="N198:N261" si="52">DEGREES(M198)</f>
        <v>23.561330254915532</v>
      </c>
      <c r="O198">
        <f t="shared" si="39"/>
        <v>0</v>
      </c>
      <c r="P198">
        <f t="shared" si="47"/>
        <v>23.561330254915532</v>
      </c>
      <c r="Q198">
        <f t="shared" si="40"/>
        <v>3.0934880469028429E-2</v>
      </c>
      <c r="W198">
        <v>193</v>
      </c>
      <c r="X198">
        <f t="shared" si="48"/>
        <v>4.0208333333333339</v>
      </c>
      <c r="Y198">
        <v>0</v>
      </c>
      <c r="Z198">
        <f t="shared" si="41"/>
        <v>4.5476130006365652E-7</v>
      </c>
    </row>
    <row r="199" spans="5:26" x14ac:dyDescent="0.4">
      <c r="E199">
        <v>2722.5778</v>
      </c>
      <c r="F199">
        <f t="shared" si="42"/>
        <v>0.35638460063777755</v>
      </c>
      <c r="G199">
        <f t="shared" si="43"/>
        <v>-8.0591859985335912E-2</v>
      </c>
      <c r="H199">
        <f t="shared" si="44"/>
        <v>-7.5618199061067148E-2</v>
      </c>
      <c r="I199">
        <f t="shared" si="45"/>
        <v>-9.5506528032743843E-2</v>
      </c>
      <c r="J199">
        <f t="shared" si="46"/>
        <v>-3.5555248306302967E-2</v>
      </c>
      <c r="K199">
        <f t="shared" si="49"/>
        <v>0.92215365385937997</v>
      </c>
      <c r="L199">
        <f t="shared" si="50"/>
        <v>-0.70393417191191576</v>
      </c>
      <c r="M199">
        <f t="shared" si="51"/>
        <v>0.39718474661458192</v>
      </c>
      <c r="N199">
        <f t="shared" si="52"/>
        <v>22.757009667988555</v>
      </c>
      <c r="O199">
        <f t="shared" ref="O199:O262" si="53">IF((N199-N198)&gt;180,O198-360,IF((N199-N198)&lt;(-180),O198+360,O198))</f>
        <v>0</v>
      </c>
      <c r="P199">
        <f t="shared" si="47"/>
        <v>22.757009667988555</v>
      </c>
      <c r="Q199">
        <f t="shared" ref="Q199:Q262" si="54">-(P199-P198)/((E199-E198)*360)*1000</f>
        <v>2.8806987413032489E-2</v>
      </c>
      <c r="W199">
        <v>194</v>
      </c>
      <c r="X199">
        <f t="shared" si="48"/>
        <v>4.0416666666666661</v>
      </c>
      <c r="Y199">
        <v>0</v>
      </c>
      <c r="Z199">
        <f t="shared" ref="Z199:Z262" si="55" xml:space="preserve"> b0_*Y199 + b1_*Y198 + b2_*Y197 - a1_*Z198 - a2_*Z197</f>
        <v>4.0059452182618482E-7</v>
      </c>
    </row>
    <row r="200" spans="5:26" x14ac:dyDescent="0.4">
      <c r="E200">
        <v>2802.4105</v>
      </c>
      <c r="F200">
        <f t="shared" si="42"/>
        <v>0.36683467663095409</v>
      </c>
      <c r="G200">
        <f t="shared" si="43"/>
        <v>-8.5846941163071788E-2</v>
      </c>
      <c r="H200">
        <f t="shared" si="44"/>
        <v>-8.0063682373451628E-2</v>
      </c>
      <c r="I200">
        <f t="shared" si="45"/>
        <v>-0.10160899288455116</v>
      </c>
      <c r="J200">
        <f t="shared" si="46"/>
        <v>-3.9040827773338505E-2</v>
      </c>
      <c r="K200">
        <f t="shared" si="49"/>
        <v>0.92727841957746782</v>
      </c>
      <c r="L200">
        <f t="shared" si="50"/>
        <v>-0.65579694749781114</v>
      </c>
      <c r="M200">
        <f t="shared" si="51"/>
        <v>0.3837199183335136</v>
      </c>
      <c r="N200">
        <f t="shared" si="52"/>
        <v>21.98553183561495</v>
      </c>
      <c r="O200">
        <f t="shared" si="53"/>
        <v>0</v>
      </c>
      <c r="P200">
        <f t="shared" si="47"/>
        <v>21.98553183561495</v>
      </c>
      <c r="Q200">
        <f t="shared" si="54"/>
        <v>2.6843561332831944E-2</v>
      </c>
      <c r="W200">
        <v>195</v>
      </c>
      <c r="X200">
        <f t="shared" si="48"/>
        <v>4.0625</v>
      </c>
      <c r="Y200">
        <v>0</v>
      </c>
      <c r="Z200">
        <f t="shared" si="55"/>
        <v>3.4663041650090093E-7</v>
      </c>
    </row>
    <row r="201" spans="5:26" x14ac:dyDescent="0.4">
      <c r="E201">
        <v>2884.5839999999998</v>
      </c>
      <c r="F201">
        <f t="shared" si="42"/>
        <v>0.37759116262761078</v>
      </c>
      <c r="G201">
        <f t="shared" si="43"/>
        <v>-9.1355199616195648E-2</v>
      </c>
      <c r="H201">
        <f t="shared" si="44"/>
        <v>-8.4831451322725848E-2</v>
      </c>
      <c r="I201">
        <f t="shared" si="45"/>
        <v>-0.10801023589177339</v>
      </c>
      <c r="J201">
        <f t="shared" si="46"/>
        <v>-4.2839266059467529E-2</v>
      </c>
      <c r="K201">
        <f t="shared" si="49"/>
        <v>0.93203905022017564</v>
      </c>
      <c r="L201">
        <f t="shared" si="50"/>
        <v>-0.61131782717236094</v>
      </c>
      <c r="M201">
        <f t="shared" si="51"/>
        <v>0.37079642544615199</v>
      </c>
      <c r="N201">
        <f t="shared" si="52"/>
        <v>21.245070236601791</v>
      </c>
      <c r="O201">
        <f t="shared" si="53"/>
        <v>0</v>
      </c>
      <c r="P201">
        <f t="shared" si="47"/>
        <v>21.245070236601791</v>
      </c>
      <c r="Q201">
        <f t="shared" si="54"/>
        <v>2.5030426780367827E-2</v>
      </c>
      <c r="W201">
        <v>196</v>
      </c>
      <c r="X201">
        <f t="shared" si="48"/>
        <v>4.083333333333333</v>
      </c>
      <c r="Y201">
        <v>0</v>
      </c>
      <c r="Z201">
        <f t="shared" si="55"/>
        <v>2.9371092321399193E-7</v>
      </c>
    </row>
    <row r="202" spans="5:26" x14ac:dyDescent="0.4">
      <c r="E202">
        <v>2969.1671000000001</v>
      </c>
      <c r="F202">
        <f t="shared" si="42"/>
        <v>0.38866306452668792</v>
      </c>
      <c r="G202">
        <f t="shared" si="43"/>
        <v>-9.71246611322929E-2</v>
      </c>
      <c r="H202">
        <f t="shared" si="44"/>
        <v>-8.9946842779122349E-2</v>
      </c>
      <c r="I202">
        <f t="shared" si="45"/>
        <v>-0.11472042482862443</v>
      </c>
      <c r="J202">
        <f t="shared" si="46"/>
        <v>-4.6977204076331769E-2</v>
      </c>
      <c r="K202">
        <f t="shared" si="49"/>
        <v>0.93646469150309908</v>
      </c>
      <c r="L202">
        <f t="shared" si="50"/>
        <v>-0.57017185268244608</v>
      </c>
      <c r="M202">
        <f t="shared" si="51"/>
        <v>0.35838452759939421</v>
      </c>
      <c r="N202">
        <f t="shared" si="52"/>
        <v>20.533920874235058</v>
      </c>
      <c r="O202">
        <f t="shared" si="53"/>
        <v>0</v>
      </c>
      <c r="P202">
        <f t="shared" si="47"/>
        <v>20.533920874235058</v>
      </c>
      <c r="Q202">
        <f t="shared" si="54"/>
        <v>2.3354723289441274E-2</v>
      </c>
      <c r="W202">
        <v>197</v>
      </c>
      <c r="X202">
        <f t="shared" si="48"/>
        <v>4.104166666666667</v>
      </c>
      <c r="Y202">
        <v>0</v>
      </c>
      <c r="Z202">
        <f t="shared" si="55"/>
        <v>2.425580401021498E-7</v>
      </c>
    </row>
    <row r="203" spans="5:26" x14ac:dyDescent="0.4">
      <c r="E203">
        <v>3056.2303000000002</v>
      </c>
      <c r="F203">
        <f t="shared" si="42"/>
        <v>0.4000596107566054</v>
      </c>
      <c r="G203">
        <f t="shared" si="43"/>
        <v>-0.10316298868996698</v>
      </c>
      <c r="H203">
        <f t="shared" si="44"/>
        <v>-9.5437127701510582E-2</v>
      </c>
      <c r="I203">
        <f t="shared" si="45"/>
        <v>-0.12174942161161084</v>
      </c>
      <c r="J203">
        <f t="shared" si="46"/>
        <v>-5.1483384954799982E-2</v>
      </c>
      <c r="K203">
        <f t="shared" si="49"/>
        <v>0.9405818490245168</v>
      </c>
      <c r="L203">
        <f t="shared" si="50"/>
        <v>-0.53206812703487516</v>
      </c>
      <c r="M203">
        <f t="shared" si="51"/>
        <v>0.3464565650853404</v>
      </c>
      <c r="N203">
        <f t="shared" si="52"/>
        <v>19.850498963989519</v>
      </c>
      <c r="O203">
        <f t="shared" si="53"/>
        <v>0</v>
      </c>
      <c r="P203">
        <f t="shared" si="47"/>
        <v>19.850498963989519</v>
      </c>
      <c r="Q203">
        <f t="shared" si="54"/>
        <v>2.1804783136003439E-2</v>
      </c>
      <c r="W203">
        <v>198</v>
      </c>
      <c r="X203">
        <f t="shared" si="48"/>
        <v>4.125</v>
      </c>
      <c r="Y203">
        <v>0</v>
      </c>
      <c r="Z203">
        <f t="shared" si="55"/>
        <v>1.9377692387770924E-7</v>
      </c>
    </row>
    <row r="204" spans="5:26" x14ac:dyDescent="0.4">
      <c r="E204">
        <v>3145.8465000000001</v>
      </c>
      <c r="F204">
        <f t="shared" si="42"/>
        <v>0.41179034390504843</v>
      </c>
      <c r="G204">
        <f t="shared" si="43"/>
        <v>-0.10947741397195276</v>
      </c>
      <c r="H204">
        <f t="shared" si="44"/>
        <v>-0.10133168279415539</v>
      </c>
      <c r="I204">
        <f t="shared" si="45"/>
        <v>-0.12910671694722153</v>
      </c>
      <c r="J204">
        <f t="shared" si="46"/>
        <v>-5.6388831994183208E-2</v>
      </c>
      <c r="K204">
        <f t="shared" si="49"/>
        <v>0.94441467816885882</v>
      </c>
      <c r="L204">
        <f t="shared" si="50"/>
        <v>-0.49674543402203758</v>
      </c>
      <c r="M204">
        <f t="shared" si="51"/>
        <v>0.33498671219812781</v>
      </c>
      <c r="N204">
        <f t="shared" si="52"/>
        <v>19.193324801916297</v>
      </c>
      <c r="O204">
        <f t="shared" si="53"/>
        <v>0</v>
      </c>
      <c r="P204">
        <f t="shared" si="47"/>
        <v>19.193324801916297</v>
      </c>
      <c r="Q204">
        <f t="shared" si="54"/>
        <v>2.0370019968897687E-2</v>
      </c>
      <c r="W204">
        <v>199</v>
      </c>
      <c r="X204">
        <f t="shared" si="48"/>
        <v>4.145833333333333</v>
      </c>
      <c r="Y204">
        <v>0</v>
      </c>
      <c r="Z204">
        <f t="shared" si="55"/>
        <v>1.4786048631481503E-7</v>
      </c>
    </row>
    <row r="205" spans="5:26" x14ac:dyDescent="0.4">
      <c r="E205">
        <v>3238.0904</v>
      </c>
      <c r="F205">
        <f t="shared" si="42"/>
        <v>0.42386504217915139</v>
      </c>
      <c r="G205">
        <f t="shared" si="43"/>
        <v>-0.11607456290739182</v>
      </c>
      <c r="H205">
        <f t="shared" si="44"/>
        <v>-0.10766208724790383</v>
      </c>
      <c r="I205">
        <f t="shared" si="45"/>
        <v>-0.13680124329072674</v>
      </c>
      <c r="J205">
        <f t="shared" si="46"/>
        <v>-6.1726967377008557E-2</v>
      </c>
      <c r="K205">
        <f t="shared" si="49"/>
        <v>0.94798518366784856</v>
      </c>
      <c r="L205">
        <f t="shared" si="50"/>
        <v>-0.46396900643655792</v>
      </c>
      <c r="M205">
        <f t="shared" si="51"/>
        <v>0.3239509252438828</v>
      </c>
      <c r="N205">
        <f t="shared" si="52"/>
        <v>18.561020785832522</v>
      </c>
      <c r="O205">
        <f t="shared" si="53"/>
        <v>0</v>
      </c>
      <c r="P205">
        <f t="shared" si="47"/>
        <v>18.561020785832522</v>
      </c>
      <c r="Q205">
        <f t="shared" si="54"/>
        <v>1.9040825948134846E-2</v>
      </c>
      <c r="W205">
        <v>200</v>
      </c>
      <c r="X205">
        <f t="shared" si="48"/>
        <v>4.166666666666667</v>
      </c>
      <c r="Y205">
        <v>0</v>
      </c>
      <c r="Z205">
        <f t="shared" si="55"/>
        <v>1.051952304107272E-7</v>
      </c>
    </row>
    <row r="206" spans="5:26" x14ac:dyDescent="0.4">
      <c r="E206">
        <v>3333.0392000000002</v>
      </c>
      <c r="F206">
        <f t="shared" si="42"/>
        <v>0.43629381103528342</v>
      </c>
      <c r="G206">
        <f t="shared" si="43"/>
        <v>-0.12296035358075263</v>
      </c>
      <c r="H206">
        <f t="shared" si="44"/>
        <v>-0.11446230834881621</v>
      </c>
      <c r="I206">
        <f t="shared" si="45"/>
        <v>-0.14484127389295809</v>
      </c>
      <c r="J206">
        <f t="shared" si="46"/>
        <v>-6.7533806074027924E-2</v>
      </c>
      <c r="K206">
        <f t="shared" si="49"/>
        <v>0.95131345507764886</v>
      </c>
      <c r="L206">
        <f t="shared" si="50"/>
        <v>-0.43352721371099384</v>
      </c>
      <c r="M206">
        <f t="shared" si="51"/>
        <v>0.31332672729522315</v>
      </c>
      <c r="N206">
        <f t="shared" si="52"/>
        <v>17.95229908266278</v>
      </c>
      <c r="O206">
        <f t="shared" si="53"/>
        <v>0</v>
      </c>
      <c r="P206">
        <f t="shared" si="47"/>
        <v>17.95229908266278</v>
      </c>
      <c r="Q206">
        <f t="shared" si="54"/>
        <v>1.7808478042017885E-2</v>
      </c>
      <c r="W206">
        <v>201</v>
      </c>
      <c r="X206">
        <f t="shared" si="48"/>
        <v>4.1875</v>
      </c>
      <c r="Y206">
        <v>0</v>
      </c>
      <c r="Z206">
        <f t="shared" si="55"/>
        <v>6.606808058490524E-8</v>
      </c>
    </row>
    <row r="207" spans="5:26" x14ac:dyDescent="0.4">
      <c r="E207">
        <v>3430.7719999999999</v>
      </c>
      <c r="F207">
        <f t="shared" si="42"/>
        <v>0.44908700463923173</v>
      </c>
      <c r="G207">
        <f t="shared" si="43"/>
        <v>-0.13013978135913518</v>
      </c>
      <c r="H207">
        <f t="shared" si="44"/>
        <v>-0.12176880404753165</v>
      </c>
      <c r="I207">
        <f t="shared" si="45"/>
        <v>-0.15323419236822644</v>
      </c>
      <c r="J207">
        <f t="shared" si="46"/>
        <v>-7.3848081694043E-2</v>
      </c>
      <c r="K207">
        <f t="shared" si="49"/>
        <v>0.9544178280384259</v>
      </c>
      <c r="L207">
        <f t="shared" si="50"/>
        <v>-0.40522913724890541</v>
      </c>
      <c r="M207">
        <f t="shared" si="51"/>
        <v>0.30309316371482886</v>
      </c>
      <c r="N207">
        <f t="shared" si="52"/>
        <v>17.365959080127396</v>
      </c>
      <c r="O207">
        <f t="shared" si="53"/>
        <v>0</v>
      </c>
      <c r="P207">
        <f t="shared" si="47"/>
        <v>17.365959080127396</v>
      </c>
      <c r="Q207">
        <f t="shared" si="54"/>
        <v>1.6665052359749823E-2</v>
      </c>
      <c r="W207">
        <v>202</v>
      </c>
      <c r="X207">
        <f t="shared" si="48"/>
        <v>4.208333333333333</v>
      </c>
      <c r="Y207">
        <v>0</v>
      </c>
      <c r="Z207">
        <f t="shared" si="55"/>
        <v>3.0673975410089389E-8</v>
      </c>
    </row>
    <row r="208" spans="5:26" x14ac:dyDescent="0.4">
      <c r="E208">
        <v>3531.3706999999999</v>
      </c>
      <c r="F208">
        <f t="shared" si="42"/>
        <v>0.46225534367592686</v>
      </c>
      <c r="G208">
        <f t="shared" si="43"/>
        <v>-0.13761678977192604</v>
      </c>
      <c r="H208">
        <f t="shared" si="44"/>
        <v>-0.12962073634566684</v>
      </c>
      <c r="I208">
        <f t="shared" si="45"/>
        <v>-0.16198636463173777</v>
      </c>
      <c r="J208">
        <f t="shared" si="46"/>
        <v>-8.0711468245984297E-2</v>
      </c>
      <c r="K208">
        <f t="shared" si="49"/>
        <v>0.95731508033505719</v>
      </c>
      <c r="L208">
        <f t="shared" si="50"/>
        <v>-0.37890199410224706</v>
      </c>
      <c r="M208">
        <f t="shared" si="51"/>
        <v>0.29323059668552576</v>
      </c>
      <c r="N208">
        <f t="shared" si="52"/>
        <v>16.80087561418345</v>
      </c>
      <c r="O208">
        <f t="shared" si="53"/>
        <v>0</v>
      </c>
      <c r="P208">
        <f t="shared" si="47"/>
        <v>16.80087561418345</v>
      </c>
      <c r="Q208">
        <f t="shared" si="54"/>
        <v>1.5603345712108991E-2</v>
      </c>
      <c r="W208">
        <v>203</v>
      </c>
      <c r="X208">
        <f t="shared" si="48"/>
        <v>4.229166666666667</v>
      </c>
      <c r="Y208">
        <v>0</v>
      </c>
      <c r="Z208">
        <f t="shared" si="55"/>
        <v>-8.759925119115993E-10</v>
      </c>
    </row>
    <row r="209" spans="5:26" x14ac:dyDescent="0.4">
      <c r="E209">
        <v>3634.9191000000001</v>
      </c>
      <c r="F209">
        <f t="shared" si="42"/>
        <v>0.47580979753971764</v>
      </c>
      <c r="G209">
        <f t="shared" si="43"/>
        <v>-0.14539398452606056</v>
      </c>
      <c r="H209">
        <f t="shared" si="44"/>
        <v>-0.13806005459480353</v>
      </c>
      <c r="I209">
        <f t="shared" si="45"/>
        <v>-0.17110283000853532</v>
      </c>
      <c r="J209">
        <f t="shared" si="46"/>
        <v>-8.8168691053694515E-2</v>
      </c>
      <c r="K209">
        <f t="shared" si="49"/>
        <v>0.96002055168473532</v>
      </c>
      <c r="L209">
        <f t="shared" si="50"/>
        <v>-0.3543893936307706</v>
      </c>
      <c r="M209">
        <f t="shared" si="51"/>
        <v>0.28372070109634695</v>
      </c>
      <c r="N209">
        <f t="shared" si="52"/>
        <v>16.255998733313429</v>
      </c>
      <c r="O209">
        <f t="shared" si="53"/>
        <v>0</v>
      </c>
      <c r="P209">
        <f t="shared" si="47"/>
        <v>16.255998733313429</v>
      </c>
      <c r="Q209">
        <f t="shared" si="54"/>
        <v>1.4616806163162461E-2</v>
      </c>
      <c r="W209">
        <v>204</v>
      </c>
      <c r="X209">
        <f t="shared" si="48"/>
        <v>4.25</v>
      </c>
      <c r="Y209">
        <v>0</v>
      </c>
      <c r="Z209">
        <f t="shared" si="55"/>
        <v>-2.8546087313961296E-8</v>
      </c>
    </row>
    <row r="210" spans="5:26" x14ac:dyDescent="0.4">
      <c r="E210">
        <v>3741.5038</v>
      </c>
      <c r="F210">
        <f t="shared" si="42"/>
        <v>0.48976170214409559</v>
      </c>
      <c r="G210">
        <f t="shared" si="43"/>
        <v>-0.15347245234634288</v>
      </c>
      <c r="H210">
        <f t="shared" si="44"/>
        <v>-0.14713171680225323</v>
      </c>
      <c r="I210">
        <f t="shared" si="45"/>
        <v>-0.18058711768778135</v>
      </c>
      <c r="J210">
        <f t="shared" si="46"/>
        <v>-9.6267758348388632E-2</v>
      </c>
      <c r="K210">
        <f t="shared" si="49"/>
        <v>0.96254830392867063</v>
      </c>
      <c r="L210">
        <f t="shared" si="50"/>
        <v>-0.33154933813904502</v>
      </c>
      <c r="M210">
        <f t="shared" si="51"/>
        <v>0.27454628335018061</v>
      </c>
      <c r="N210">
        <f t="shared" si="52"/>
        <v>15.730343316968172</v>
      </c>
      <c r="O210">
        <f t="shared" si="53"/>
        <v>0</v>
      </c>
      <c r="P210">
        <f t="shared" si="47"/>
        <v>15.730343316968172</v>
      </c>
      <c r="Q210">
        <f t="shared" si="54"/>
        <v>1.3699470320715669E-2</v>
      </c>
      <c r="W210">
        <v>205</v>
      </c>
      <c r="X210">
        <f t="shared" si="48"/>
        <v>4.270833333333333</v>
      </c>
      <c r="Y210">
        <v>0</v>
      </c>
      <c r="Z210">
        <f t="shared" si="55"/>
        <v>-5.2367270428124626E-8</v>
      </c>
    </row>
    <row r="211" spans="5:26" x14ac:dyDescent="0.4">
      <c r="E211">
        <v>3851.2139000000002</v>
      </c>
      <c r="F211">
        <f t="shared" si="42"/>
        <v>0.50412272065178731</v>
      </c>
      <c r="G211">
        <f t="shared" si="43"/>
        <v>-0.16185146061128397</v>
      </c>
      <c r="H211">
        <f t="shared" si="44"/>
        <v>-0.15688382020715841</v>
      </c>
      <c r="I211">
        <f t="shared" si="45"/>
        <v>-0.19044092678080937</v>
      </c>
      <c r="J211">
        <f t="shared" si="46"/>
        <v>-0.10506011491166112</v>
      </c>
      <c r="K211">
        <f t="shared" si="49"/>
        <v>0.96491123063741968</v>
      </c>
      <c r="L211">
        <f t="shared" si="50"/>
        <v>-0.31025277597639755</v>
      </c>
      <c r="M211">
        <f t="shared" si="51"/>
        <v>0.26569123058969435</v>
      </c>
      <c r="N211">
        <f t="shared" si="52"/>
        <v>15.22298616642664</v>
      </c>
      <c r="O211">
        <f t="shared" si="53"/>
        <v>0</v>
      </c>
      <c r="P211">
        <f t="shared" si="47"/>
        <v>15.22298616642664</v>
      </c>
      <c r="Q211">
        <f t="shared" si="54"/>
        <v>1.2845904052324435E-2</v>
      </c>
      <c r="W211">
        <v>206</v>
      </c>
      <c r="X211">
        <f t="shared" si="48"/>
        <v>4.291666666666667</v>
      </c>
      <c r="Y211">
        <v>0</v>
      </c>
      <c r="Z211">
        <f t="shared" si="55"/>
        <v>-7.2428530893441997E-8</v>
      </c>
    </row>
    <row r="212" spans="5:26" x14ac:dyDescent="0.4">
      <c r="E212">
        <v>3964.1408999999999</v>
      </c>
      <c r="F212">
        <f t="shared" si="42"/>
        <v>0.51890483038478452</v>
      </c>
      <c r="G212">
        <f t="shared" si="43"/>
        <v>-0.17052813725791238</v>
      </c>
      <c r="H212">
        <f t="shared" si="44"/>
        <v>-0.16736774105377539</v>
      </c>
      <c r="I212">
        <f t="shared" si="45"/>
        <v>-0.20066378641360105</v>
      </c>
      <c r="J212">
        <f t="shared" si="46"/>
        <v>-0.11460080311646648</v>
      </c>
      <c r="K212">
        <f t="shared" si="49"/>
        <v>0.96712116331076881</v>
      </c>
      <c r="L212">
        <f t="shared" si="50"/>
        <v>-0.29038226061665445</v>
      </c>
      <c r="M212">
        <f t="shared" si="51"/>
        <v>0.25714043984981272</v>
      </c>
      <c r="N212">
        <f t="shared" si="52"/>
        <v>14.733061945531876</v>
      </c>
      <c r="O212">
        <f t="shared" si="53"/>
        <v>0</v>
      </c>
      <c r="P212">
        <f t="shared" si="47"/>
        <v>14.733061945531876</v>
      </c>
      <c r="Q212">
        <f t="shared" si="54"/>
        <v>1.2051153520385476E-2</v>
      </c>
      <c r="W212">
        <v>207</v>
      </c>
      <c r="X212">
        <f t="shared" si="48"/>
        <v>4.3125</v>
      </c>
      <c r="Y212">
        <v>0</v>
      </c>
      <c r="Z212">
        <f t="shared" si="55"/>
        <v>-8.8868345916474567E-8</v>
      </c>
    </row>
    <row r="213" spans="5:26" x14ac:dyDescent="0.4">
      <c r="E213">
        <v>4080.3791999999999</v>
      </c>
      <c r="F213">
        <f t="shared" si="42"/>
        <v>0.5341203882741915</v>
      </c>
      <c r="G213">
        <f t="shared" si="43"/>
        <v>-0.1794971599194275</v>
      </c>
      <c r="H213">
        <f t="shared" si="44"/>
        <v>-0.17863832541344837</v>
      </c>
      <c r="I213">
        <f t="shared" si="45"/>
        <v>-0.21125273053985139</v>
      </c>
      <c r="J213">
        <f t="shared" si="46"/>
        <v>-0.1249486704666507</v>
      </c>
      <c r="K213">
        <f t="shared" si="49"/>
        <v>0.96918897825980133</v>
      </c>
      <c r="L213">
        <f t="shared" si="50"/>
        <v>-0.27183066716950804</v>
      </c>
      <c r="M213">
        <f t="shared" si="51"/>
        <v>0.24887970820488636</v>
      </c>
      <c r="N213">
        <f t="shared" si="52"/>
        <v>14.259756886587434</v>
      </c>
      <c r="O213">
        <f t="shared" si="53"/>
        <v>0</v>
      </c>
      <c r="P213">
        <f t="shared" si="47"/>
        <v>14.259756886587434</v>
      </c>
      <c r="Q213">
        <f t="shared" si="54"/>
        <v>1.1310697720507549E-2</v>
      </c>
      <c r="W213">
        <v>208</v>
      </c>
      <c r="X213">
        <f t="shared" si="48"/>
        <v>4.333333333333333</v>
      </c>
      <c r="Y213">
        <v>0</v>
      </c>
      <c r="Z213">
        <f t="shared" si="55"/>
        <v>-1.0186639288545735E-7</v>
      </c>
    </row>
    <row r="214" spans="5:26" x14ac:dyDescent="0.4">
      <c r="E214">
        <v>4200.0259999999998</v>
      </c>
      <c r="F214">
        <f t="shared" si="42"/>
        <v>0.5497821177702551</v>
      </c>
      <c r="G214">
        <f t="shared" si="43"/>
        <v>-0.18875035901378689</v>
      </c>
      <c r="H214">
        <f t="shared" si="44"/>
        <v>-0.19075402185881452</v>
      </c>
      <c r="I214">
        <f t="shared" si="45"/>
        <v>-0.22220187576747197</v>
      </c>
      <c r="J214">
        <f t="shared" si="46"/>
        <v>-0.13616652482565816</v>
      </c>
      <c r="K214">
        <f t="shared" si="49"/>
        <v>0.97112467985945305</v>
      </c>
      <c r="L214">
        <f t="shared" si="50"/>
        <v>-0.25450017426258287</v>
      </c>
      <c r="M214">
        <f t="shared" si="51"/>
        <v>0.24089567961542135</v>
      </c>
      <c r="N214">
        <f t="shared" si="52"/>
        <v>13.802305744899302</v>
      </c>
      <c r="O214">
        <f t="shared" si="53"/>
        <v>0</v>
      </c>
      <c r="P214">
        <f t="shared" si="47"/>
        <v>13.802305744899302</v>
      </c>
      <c r="Q214">
        <f t="shared" si="54"/>
        <v>1.062040619390044E-2</v>
      </c>
      <c r="W214">
        <v>209</v>
      </c>
      <c r="X214">
        <f t="shared" si="48"/>
        <v>4.354166666666667</v>
      </c>
      <c r="Y214">
        <v>0</v>
      </c>
      <c r="Z214">
        <f t="shared" si="55"/>
        <v>-1.1163561514936144E-7</v>
      </c>
    </row>
    <row r="215" spans="5:26" x14ac:dyDescent="0.4">
      <c r="E215">
        <v>4323.1809999999996</v>
      </c>
      <c r="F215">
        <f t="shared" si="42"/>
        <v>0.56590306957245717</v>
      </c>
      <c r="G215">
        <f t="shared" si="43"/>
        <v>-0.19827626098320295</v>
      </c>
      <c r="H215">
        <f t="shared" si="44"/>
        <v>-0.2037769782263843</v>
      </c>
      <c r="I215">
        <f t="shared" si="45"/>
        <v>-0.23350193288339466</v>
      </c>
      <c r="J215">
        <f t="shared" si="46"/>
        <v>-0.148321254892952</v>
      </c>
      <c r="K215">
        <f t="shared" si="49"/>
        <v>0.9729374740982053</v>
      </c>
      <c r="L215">
        <f t="shared" si="50"/>
        <v>-0.23830137606471391</v>
      </c>
      <c r="M215">
        <f t="shared" si="51"/>
        <v>0.2331758045560246</v>
      </c>
      <c r="N215">
        <f t="shared" si="52"/>
        <v>13.359989485627562</v>
      </c>
      <c r="O215">
        <f t="shared" si="53"/>
        <v>0</v>
      </c>
      <c r="P215">
        <f t="shared" si="47"/>
        <v>13.359989485627562</v>
      </c>
      <c r="Q215">
        <f t="shared" si="54"/>
        <v>9.9765033961660976E-3</v>
      </c>
      <c r="W215">
        <v>210</v>
      </c>
      <c r="X215">
        <f t="shared" si="48"/>
        <v>4.375</v>
      </c>
      <c r="Y215">
        <v>0</v>
      </c>
      <c r="Z215">
        <f t="shared" si="55"/>
        <v>-1.1841472565483168E-7</v>
      </c>
    </row>
    <row r="216" spans="5:26" x14ac:dyDescent="0.4">
      <c r="E216">
        <v>4449.9472999999998</v>
      </c>
      <c r="F216">
        <f t="shared" si="42"/>
        <v>0.58249673943923896</v>
      </c>
      <c r="G216">
        <f t="shared" si="43"/>
        <v>-0.20805967672005776</v>
      </c>
      <c r="H216">
        <f t="shared" si="44"/>
        <v>-0.2177732490394737</v>
      </c>
      <c r="I216">
        <f t="shared" si="45"/>
        <v>-0.24513977713590224</v>
      </c>
      <c r="J216">
        <f t="shared" si="46"/>
        <v>-0.16148405266204413</v>
      </c>
      <c r="K216">
        <f t="shared" si="49"/>
        <v>0.97463585243958506</v>
      </c>
      <c r="L216">
        <f t="shared" si="50"/>
        <v>-0.22315233866996839</v>
      </c>
      <c r="M216">
        <f t="shared" si="51"/>
        <v>0.22570822799088841</v>
      </c>
      <c r="N216">
        <f t="shared" si="52"/>
        <v>12.932128865254459</v>
      </c>
      <c r="O216">
        <f t="shared" si="53"/>
        <v>0</v>
      </c>
      <c r="P216">
        <f t="shared" si="47"/>
        <v>12.932128865254459</v>
      </c>
      <c r="Q216">
        <f t="shared" si="54"/>
        <v>9.3755337440519868E-3</v>
      </c>
      <c r="W216">
        <v>211</v>
      </c>
      <c r="X216">
        <f t="shared" si="48"/>
        <v>4.395833333333333</v>
      </c>
      <c r="Y216">
        <v>0</v>
      </c>
      <c r="Z216">
        <f t="shared" si="55"/>
        <v>-1.2246121519721178E-7</v>
      </c>
    </row>
    <row r="217" spans="5:26" x14ac:dyDescent="0.4">
      <c r="E217">
        <v>4580.4305999999997</v>
      </c>
      <c r="F217">
        <f t="shared" si="42"/>
        <v>0.59957696346824529</v>
      </c>
      <c r="G217">
        <f t="shared" si="43"/>
        <v>-0.21808110692947213</v>
      </c>
      <c r="H217">
        <f t="shared" si="44"/>
        <v>-0.23281280747028377</v>
      </c>
      <c r="I217">
        <f t="shared" si="45"/>
        <v>-0.25709780716941394</v>
      </c>
      <c r="J217">
        <f t="shared" si="46"/>
        <v>-0.17573045244958363</v>
      </c>
      <c r="K217">
        <f t="shared" si="49"/>
        <v>0.97622764256337802</v>
      </c>
      <c r="L217">
        <f t="shared" si="50"/>
        <v>-0.20897798311312318</v>
      </c>
      <c r="M217">
        <f t="shared" si="51"/>
        <v>0.21848179153702407</v>
      </c>
      <c r="N217">
        <f t="shared" si="52"/>
        <v>12.518084555528546</v>
      </c>
      <c r="O217">
        <f t="shared" si="53"/>
        <v>0</v>
      </c>
      <c r="P217">
        <f t="shared" si="47"/>
        <v>12.518084555528546</v>
      </c>
      <c r="Q217">
        <f t="shared" si="54"/>
        <v>8.8143316621512625E-3</v>
      </c>
      <c r="W217">
        <v>212</v>
      </c>
      <c r="X217">
        <f t="shared" si="48"/>
        <v>4.416666666666667</v>
      </c>
      <c r="Y217">
        <v>0</v>
      </c>
      <c r="Z217">
        <f t="shared" si="55"/>
        <v>-1.2404491575713968E-7</v>
      </c>
    </row>
    <row r="218" spans="5:26" x14ac:dyDescent="0.4">
      <c r="E218">
        <v>4714.7401</v>
      </c>
      <c r="F218">
        <f t="shared" si="42"/>
        <v>0.61715803590605034</v>
      </c>
      <c r="G218">
        <f t="shared" si="43"/>
        <v>-0.22831622302561927</v>
      </c>
      <c r="H218">
        <f t="shared" si="44"/>
        <v>-0.24896971618504704</v>
      </c>
      <c r="I218">
        <f t="shared" si="45"/>
        <v>-0.26935339980799161</v>
      </c>
      <c r="J218">
        <f t="shared" si="46"/>
        <v>-0.19114051658797426</v>
      </c>
      <c r="K218">
        <f t="shared" si="49"/>
        <v>0.97772007709186348</v>
      </c>
      <c r="L218">
        <f t="shared" si="50"/>
        <v>-0.19570933319281159</v>
      </c>
      <c r="M218">
        <f t="shared" si="51"/>
        <v>0.21148593565591867</v>
      </c>
      <c r="N218">
        <f t="shared" si="52"/>
        <v>12.117251539459431</v>
      </c>
      <c r="O218">
        <f t="shared" si="53"/>
        <v>0</v>
      </c>
      <c r="P218">
        <f t="shared" si="47"/>
        <v>12.117251539459431</v>
      </c>
      <c r="Q218">
        <f t="shared" si="54"/>
        <v>8.2899947109953253E-3</v>
      </c>
      <c r="W218">
        <v>213</v>
      </c>
      <c r="X218">
        <f t="shared" si="48"/>
        <v>4.4375</v>
      </c>
      <c r="Y218">
        <v>0</v>
      </c>
      <c r="Z218">
        <f t="shared" si="55"/>
        <v>-1.2344215429415313E-7</v>
      </c>
    </row>
    <row r="219" spans="5:26" x14ac:dyDescent="0.4">
      <c r="E219">
        <v>4852.9877999999999</v>
      </c>
      <c r="F219">
        <f t="shared" si="42"/>
        <v>0.63525461751837053</v>
      </c>
      <c r="G219">
        <f t="shared" si="43"/>
        <v>-0.23873516536931838</v>
      </c>
      <c r="H219">
        <f t="shared" si="44"/>
        <v>-0.26632208740559038</v>
      </c>
      <c r="I219">
        <f t="shared" si="45"/>
        <v>-0.28187815395481552</v>
      </c>
      <c r="J219">
        <f t="shared" si="46"/>
        <v>-0.20779881953677959</v>
      </c>
      <c r="K219">
        <f t="shared" si="49"/>
        <v>0.97911983595122121</v>
      </c>
      <c r="L219">
        <f t="shared" si="50"/>
        <v>-0.18328301976274633</v>
      </c>
      <c r="M219">
        <f t="shared" si="51"/>
        <v>0.20471069791335195</v>
      </c>
      <c r="N219">
        <f t="shared" si="52"/>
        <v>11.729059011612614</v>
      </c>
      <c r="O219">
        <f t="shared" si="53"/>
        <v>0</v>
      </c>
      <c r="P219">
        <f t="shared" si="47"/>
        <v>11.729059011612614</v>
      </c>
      <c r="Q219">
        <f t="shared" si="54"/>
        <v>7.7998590743446027E-3</v>
      </c>
      <c r="W219">
        <v>214</v>
      </c>
      <c r="X219">
        <f t="shared" si="48"/>
        <v>4.458333333333333</v>
      </c>
      <c r="Y219">
        <v>0</v>
      </c>
      <c r="Z219">
        <f t="shared" si="55"/>
        <v>-1.2093051855076696E-7</v>
      </c>
    </row>
    <row r="220" spans="5:26" x14ac:dyDescent="0.4">
      <c r="E220">
        <v>4995.2893000000004</v>
      </c>
      <c r="F220">
        <f t="shared" si="42"/>
        <v>0.65388184030982088</v>
      </c>
      <c r="G220">
        <f t="shared" si="43"/>
        <v>-0.24930189264446301</v>
      </c>
      <c r="H220">
        <f t="shared" si="44"/>
        <v>-0.2849521806455273</v>
      </c>
      <c r="I220">
        <f t="shared" si="45"/>
        <v>-0.2946372029340642</v>
      </c>
      <c r="J220">
        <f t="shared" si="46"/>
        <v>-0.22579455943846649</v>
      </c>
      <c r="K220">
        <f t="shared" si="49"/>
        <v>0.98043310147036089</v>
      </c>
      <c r="L220">
        <f t="shared" si="50"/>
        <v>-0.17164068966317572</v>
      </c>
      <c r="M220">
        <f t="shared" si="51"/>
        <v>0.19814663347193306</v>
      </c>
      <c r="N220">
        <f t="shared" si="52"/>
        <v>11.352965822667414</v>
      </c>
      <c r="O220">
        <f t="shared" si="53"/>
        <v>0</v>
      </c>
      <c r="P220">
        <f t="shared" si="47"/>
        <v>11.352965822667414</v>
      </c>
      <c r="Q220">
        <f t="shared" si="54"/>
        <v>7.3414777962674451E-3</v>
      </c>
      <c r="W220">
        <v>215</v>
      </c>
      <c r="X220">
        <f t="shared" si="48"/>
        <v>4.479166666666667</v>
      </c>
      <c r="Y220">
        <v>0</v>
      </c>
      <c r="Z220">
        <f t="shared" si="55"/>
        <v>-1.1678424394942322E-7</v>
      </c>
    </row>
    <row r="221" spans="5:26" x14ac:dyDescent="0.4">
      <c r="E221">
        <v>5141.7633999999998</v>
      </c>
      <c r="F221">
        <f t="shared" si="42"/>
        <v>0.67305525516403653</v>
      </c>
      <c r="G221">
        <f t="shared" si="43"/>
        <v>-0.25997337240065765</v>
      </c>
      <c r="H221">
        <f t="shared" si="44"/>
        <v>-0.30494630978099369</v>
      </c>
      <c r="I221">
        <f t="shared" si="45"/>
        <v>-0.30758834452596906</v>
      </c>
      <c r="J221">
        <f t="shared" si="46"/>
        <v>-0.24522148377887498</v>
      </c>
      <c r="K221">
        <f t="shared" si="49"/>
        <v>0.98166559550513832</v>
      </c>
      <c r="L221">
        <f t="shared" si="50"/>
        <v>-0.16072858968557244</v>
      </c>
      <c r="M221">
        <f t="shared" si="51"/>
        <v>0.19178480179992841</v>
      </c>
      <c r="N221">
        <f t="shared" si="52"/>
        <v>10.988459717888892</v>
      </c>
      <c r="O221">
        <f t="shared" si="53"/>
        <v>0</v>
      </c>
      <c r="P221">
        <f t="shared" si="47"/>
        <v>10.988459717888892</v>
      </c>
      <c r="Q221">
        <f t="shared" si="54"/>
        <v>6.9126006421484842E-3</v>
      </c>
      <c r="W221">
        <v>216</v>
      </c>
      <c r="X221">
        <f t="shared" si="48"/>
        <v>4.5</v>
      </c>
      <c r="Y221">
        <v>0</v>
      </c>
      <c r="Z221">
        <f t="shared" si="55"/>
        <v>-1.1127021957584715E-7</v>
      </c>
    </row>
    <row r="222" spans="5:26" x14ac:dyDescent="0.4">
      <c r="E222">
        <v>5292.5325000000003</v>
      </c>
      <c r="F222">
        <f t="shared" si="42"/>
        <v>0.69279088420355095</v>
      </c>
      <c r="G222">
        <f t="shared" si="43"/>
        <v>-0.27069876081820299</v>
      </c>
      <c r="H222">
        <f t="shared" si="44"/>
        <v>-0.32639479338309707</v>
      </c>
      <c r="I222">
        <f t="shared" si="45"/>
        <v>-0.32068116655325762</v>
      </c>
      <c r="J222">
        <f t="shared" si="46"/>
        <v>-0.26617785167521579</v>
      </c>
      <c r="K222">
        <f t="shared" si="49"/>
        <v>0.98282262081422733</v>
      </c>
      <c r="L222">
        <f t="shared" si="50"/>
        <v>-0.15049712561085363</v>
      </c>
      <c r="M222">
        <f t="shared" si="51"/>
        <v>0.18561671669638136</v>
      </c>
      <c r="N222">
        <f t="shared" si="52"/>
        <v>10.635054473778132</v>
      </c>
      <c r="O222">
        <f t="shared" si="53"/>
        <v>0</v>
      </c>
      <c r="P222">
        <f t="shared" si="47"/>
        <v>10.635054473778132</v>
      </c>
      <c r="Q222">
        <f t="shared" si="54"/>
        <v>6.5111566868874225E-3</v>
      </c>
      <c r="W222">
        <v>217</v>
      </c>
      <c r="X222">
        <f t="shared" si="48"/>
        <v>4.520833333333333</v>
      </c>
      <c r="Y222">
        <v>0</v>
      </c>
      <c r="Z222">
        <f t="shared" si="55"/>
        <v>-1.0464460154441464E-7</v>
      </c>
    </row>
    <row r="223" spans="5:26" x14ac:dyDescent="0.4">
      <c r="E223">
        <v>5447.7224999999999</v>
      </c>
      <c r="F223">
        <f t="shared" si="42"/>
        <v>0.71310520769982588</v>
      </c>
      <c r="G223">
        <f t="shared" si="43"/>
        <v>-0.28141847110653306</v>
      </c>
      <c r="H223">
        <f t="shared" si="44"/>
        <v>-0.34939177220949702</v>
      </c>
      <c r="I223">
        <f t="shared" si="45"/>
        <v>-0.33385604723112761</v>
      </c>
      <c r="J223">
        <f t="shared" si="46"/>
        <v>-0.2887662623230498</v>
      </c>
      <c r="K223">
        <f t="shared" si="49"/>
        <v>0.98390909408984073</v>
      </c>
      <c r="L223">
        <f t="shared" si="50"/>
        <v>-0.1409005061480709</v>
      </c>
      <c r="M223">
        <f t="shared" si="51"/>
        <v>0.17963432252156464</v>
      </c>
      <c r="N223">
        <f t="shared" si="52"/>
        <v>10.292288536177486</v>
      </c>
      <c r="O223">
        <f t="shared" si="53"/>
        <v>0</v>
      </c>
      <c r="P223">
        <f t="shared" si="47"/>
        <v>10.292288536177486</v>
      </c>
      <c r="Q223">
        <f t="shared" si="54"/>
        <v>6.1352381238884033E-3</v>
      </c>
      <c r="W223">
        <v>218</v>
      </c>
      <c r="X223">
        <f t="shared" si="48"/>
        <v>4.541666666666667</v>
      </c>
      <c r="Y223">
        <v>0</v>
      </c>
      <c r="Z223">
        <f t="shared" si="55"/>
        <v>-9.7150013719489281E-8</v>
      </c>
    </row>
    <row r="224" spans="5:26" x14ac:dyDescent="0.4">
      <c r="E224">
        <v>5607.4630999999999</v>
      </c>
      <c r="F224">
        <f t="shared" si="42"/>
        <v>0.73401520334316028</v>
      </c>
      <c r="G224">
        <f t="shared" si="43"/>
        <v>-0.29206319366200884</v>
      </c>
      <c r="H224">
        <f t="shared" si="44"/>
        <v>-0.37403500193619443</v>
      </c>
      <c r="I224">
        <f t="shared" si="45"/>
        <v>-0.34704310699106161</v>
      </c>
      <c r="J224">
        <f t="shared" si="46"/>
        <v>-0.31309345317365667</v>
      </c>
      <c r="K224">
        <f t="shared" si="49"/>
        <v>0.98492957897363476</v>
      </c>
      <c r="L224">
        <f t="shared" si="50"/>
        <v>-0.13189639627052285</v>
      </c>
      <c r="M224">
        <f t="shared" si="51"/>
        <v>0.17382995611484553</v>
      </c>
      <c r="N224">
        <f t="shared" si="52"/>
        <v>9.9597228383249661</v>
      </c>
      <c r="O224">
        <f t="shared" si="53"/>
        <v>0</v>
      </c>
      <c r="P224">
        <f t="shared" si="47"/>
        <v>9.9597228383249661</v>
      </c>
      <c r="Q224">
        <f t="shared" si="54"/>
        <v>5.7830858601125015E-3</v>
      </c>
      <c r="W224">
        <v>219</v>
      </c>
      <c r="X224">
        <f t="shared" si="48"/>
        <v>4.5625</v>
      </c>
      <c r="Y224">
        <v>0</v>
      </c>
      <c r="Z224">
        <f t="shared" si="55"/>
        <v>-8.9013308786344873E-8</v>
      </c>
    </row>
    <row r="225" spans="5:26" x14ac:dyDescent="0.4">
      <c r="E225">
        <v>5771.8876</v>
      </c>
      <c r="F225">
        <f t="shared" si="42"/>
        <v>0.75553832006275101</v>
      </c>
      <c r="G225">
        <f t="shared" si="43"/>
        <v>-0.30255280329419487</v>
      </c>
      <c r="H225">
        <f t="shared" si="44"/>
        <v>-0.40042547611035395</v>
      </c>
      <c r="I225">
        <f t="shared" si="45"/>
        <v>-0.36016103262826876</v>
      </c>
      <c r="J225">
        <f t="shared" si="46"/>
        <v>-0.33926992454586047</v>
      </c>
      <c r="K225">
        <f t="shared" si="49"/>
        <v>0.9858883126543897</v>
      </c>
      <c r="L225">
        <f t="shared" si="50"/>
        <v>-0.1234456351569768</v>
      </c>
      <c r="M225">
        <f t="shared" si="51"/>
        <v>0.16819633031636849</v>
      </c>
      <c r="N225">
        <f t="shared" si="52"/>
        <v>9.6369398567162126</v>
      </c>
      <c r="O225">
        <f t="shared" si="53"/>
        <v>0</v>
      </c>
      <c r="P225">
        <f t="shared" si="47"/>
        <v>9.6369398567162126</v>
      </c>
      <c r="Q225">
        <f t="shared" si="54"/>
        <v>5.4530765996408572E-3</v>
      </c>
      <c r="W225">
        <v>220</v>
      </c>
      <c r="X225">
        <f t="shared" si="48"/>
        <v>4.583333333333333</v>
      </c>
      <c r="Y225">
        <v>0</v>
      </c>
      <c r="Z225">
        <f t="shared" si="55"/>
        <v>-8.0443856974022981E-8</v>
      </c>
    </row>
    <row r="226" spans="5:26" x14ac:dyDescent="0.4">
      <c r="E226">
        <v>5941.1334999999999</v>
      </c>
      <c r="F226">
        <f t="shared" si="42"/>
        <v>0.77769255656650893</v>
      </c>
      <c r="G226">
        <f t="shared" si="43"/>
        <v>-0.31279523966346812</v>
      </c>
      <c r="H226">
        <f t="shared" si="44"/>
        <v>-0.42866706186875303</v>
      </c>
      <c r="I226">
        <f t="shared" si="45"/>
        <v>-0.37311588030050763</v>
      </c>
      <c r="J226">
        <f t="shared" si="46"/>
        <v>-0.36740956939637004</v>
      </c>
      <c r="K226">
        <f t="shared" si="49"/>
        <v>0.98678923487222991</v>
      </c>
      <c r="L226">
        <f t="shared" si="50"/>
        <v>-0.11551193964702645</v>
      </c>
      <c r="M226">
        <f t="shared" si="51"/>
        <v>0.16272649090990132</v>
      </c>
      <c r="N226">
        <f t="shared" si="52"/>
        <v>9.3235411441113012</v>
      </c>
      <c r="O226">
        <f t="shared" si="53"/>
        <v>0</v>
      </c>
      <c r="P226">
        <f t="shared" si="47"/>
        <v>9.3235411441113012</v>
      </c>
      <c r="Q226">
        <f t="shared" si="54"/>
        <v>5.1437108931920222E-3</v>
      </c>
      <c r="W226">
        <v>221</v>
      </c>
      <c r="X226">
        <f t="shared" si="48"/>
        <v>4.604166666666667</v>
      </c>
      <c r="Y226">
        <v>0</v>
      </c>
      <c r="Z226">
        <f t="shared" si="55"/>
        <v>-7.1632325263746912E-8</v>
      </c>
    </row>
    <row r="227" spans="5:26" x14ac:dyDescent="0.4">
      <c r="E227">
        <v>6115.3420999999998</v>
      </c>
      <c r="F227">
        <f t="shared" si="42"/>
        <v>0.80049640898118246</v>
      </c>
      <c r="G227">
        <f t="shared" si="43"/>
        <v>-0.32268524370498408</v>
      </c>
      <c r="H227">
        <f t="shared" si="44"/>
        <v>-0.45886584771369887</v>
      </c>
      <c r="I227">
        <f t="shared" si="45"/>
        <v>-0.38579971127830065</v>
      </c>
      <c r="J227">
        <f t="shared" si="46"/>
        <v>-0.39762900937085199</v>
      </c>
      <c r="K227">
        <f t="shared" si="49"/>
        <v>0.98763600847596689</v>
      </c>
      <c r="L227">
        <f t="shared" si="50"/>
        <v>-0.10806168793838422</v>
      </c>
      <c r="M227">
        <f t="shared" si="51"/>
        <v>0.15741381076541616</v>
      </c>
      <c r="N227">
        <f t="shared" si="52"/>
        <v>9.0191469939293487</v>
      </c>
      <c r="O227">
        <f t="shared" si="53"/>
        <v>0</v>
      </c>
      <c r="P227">
        <f t="shared" si="47"/>
        <v>9.0191469939293487</v>
      </c>
      <c r="Q227">
        <f t="shared" si="54"/>
        <v>4.8536025549885562E-3</v>
      </c>
      <c r="W227">
        <v>222</v>
      </c>
      <c r="X227">
        <f t="shared" si="48"/>
        <v>4.625</v>
      </c>
      <c r="Y227">
        <v>0</v>
      </c>
      <c r="Z227">
        <f t="shared" si="55"/>
        <v>-6.2749906592303689E-8</v>
      </c>
    </row>
    <row r="228" spans="5:26" x14ac:dyDescent="0.4">
      <c r="E228">
        <v>6294.6589000000004</v>
      </c>
      <c r="F228">
        <f t="shared" si="42"/>
        <v>0.82396892321223369</v>
      </c>
      <c r="G228">
        <f t="shared" si="43"/>
        <v>-0.33210306932666867</v>
      </c>
      <c r="H228">
        <f t="shared" si="44"/>
        <v>-0.49112946704659366</v>
      </c>
      <c r="I228">
        <f t="shared" si="45"/>
        <v>-0.39808920837391421</v>
      </c>
      <c r="J228">
        <f t="shared" si="46"/>
        <v>-0.43004689659983597</v>
      </c>
      <c r="K228">
        <f t="shared" si="49"/>
        <v>0.98843204266064866</v>
      </c>
      <c r="L228">
        <f t="shared" si="50"/>
        <v>-0.10106368455858461</v>
      </c>
      <c r="M228">
        <f t="shared" si="51"/>
        <v>0.15225195785657109</v>
      </c>
      <c r="N228">
        <f t="shared" si="52"/>
        <v>8.7233946077851989</v>
      </c>
      <c r="O228">
        <f t="shared" si="53"/>
        <v>0</v>
      </c>
      <c r="P228">
        <f t="shared" si="47"/>
        <v>8.7233946077851989</v>
      </c>
      <c r="Q228">
        <f t="shared" si="54"/>
        <v>4.5814692541689865E-3</v>
      </c>
      <c r="W228">
        <v>223</v>
      </c>
      <c r="X228">
        <f t="shared" si="48"/>
        <v>4.645833333333333</v>
      </c>
      <c r="Y228">
        <v>0</v>
      </c>
      <c r="Z228">
        <f t="shared" si="55"/>
        <v>-5.39479562932706E-8</v>
      </c>
    </row>
    <row r="229" spans="5:26" x14ac:dyDescent="0.4">
      <c r="E229">
        <v>6479.2336999999998</v>
      </c>
      <c r="F229">
        <f t="shared" si="42"/>
        <v>0.84812970803380894</v>
      </c>
      <c r="G229">
        <f t="shared" si="43"/>
        <v>-0.34091310254369933</v>
      </c>
      <c r="H229">
        <f t="shared" si="44"/>
        <v>-0.52556620201185045</v>
      </c>
      <c r="I229">
        <f t="shared" si="45"/>
        <v>-0.40984418768563929</v>
      </c>
      <c r="J229">
        <f t="shared" si="46"/>
        <v>-0.46478298609995761</v>
      </c>
      <c r="K229">
        <f t="shared" si="49"/>
        <v>0.98918051236557913</v>
      </c>
      <c r="L229">
        <f t="shared" si="50"/>
        <v>-9.4488963389519912E-2</v>
      </c>
      <c r="M229">
        <f t="shared" si="51"/>
        <v>0.14723487589926876</v>
      </c>
      <c r="N229">
        <f t="shared" si="52"/>
        <v>8.4359369861605416</v>
      </c>
      <c r="O229">
        <f t="shared" si="53"/>
        <v>0</v>
      </c>
      <c r="P229">
        <f t="shared" si="47"/>
        <v>8.4359369861605416</v>
      </c>
      <c r="Q229">
        <f t="shared" si="54"/>
        <v>4.3261235737588706E-3</v>
      </c>
      <c r="W229">
        <v>224</v>
      </c>
      <c r="X229">
        <f t="shared" si="48"/>
        <v>4.666666666666667</v>
      </c>
      <c r="Y229">
        <v>0</v>
      </c>
      <c r="Z229">
        <f t="shared" si="55"/>
        <v>-4.5357991716910583E-8</v>
      </c>
    </row>
    <row r="230" spans="5:26" x14ac:dyDescent="0.4">
      <c r="E230">
        <v>6669.2206999999999</v>
      </c>
      <c r="F230">
        <f t="shared" si="42"/>
        <v>0.87299894817870749</v>
      </c>
      <c r="G230">
        <f t="shared" si="43"/>
        <v>-0.34896241581926524</v>
      </c>
      <c r="H230">
        <f t="shared" si="44"/>
        <v>-0.56228388752734171</v>
      </c>
      <c r="I230">
        <f t="shared" si="45"/>
        <v>-0.42090603839175267</v>
      </c>
      <c r="J230">
        <f t="shared" si="46"/>
        <v>-0.50195699619143885</v>
      </c>
      <c r="K230">
        <f t="shared" si="49"/>
        <v>0.98988437601202761</v>
      </c>
      <c r="L230">
        <f t="shared" si="50"/>
        <v>-8.8310608908093016E-2</v>
      </c>
      <c r="M230">
        <f t="shared" si="51"/>
        <v>0.14235676626135296</v>
      </c>
      <c r="N230">
        <f t="shared" si="52"/>
        <v>8.1564418919058763</v>
      </c>
      <c r="O230">
        <f t="shared" si="53"/>
        <v>0</v>
      </c>
      <c r="P230">
        <f t="shared" si="47"/>
        <v>8.1564418919058763</v>
      </c>
      <c r="Q230">
        <f t="shared" si="54"/>
        <v>4.0864651887682528E-3</v>
      </c>
      <c r="W230">
        <v>225</v>
      </c>
      <c r="X230">
        <f t="shared" si="48"/>
        <v>4.6875</v>
      </c>
      <c r="Y230">
        <v>0</v>
      </c>
      <c r="Z230">
        <f t="shared" si="55"/>
        <v>-3.7092010534728229E-8</v>
      </c>
    </row>
    <row r="231" spans="5:26" x14ac:dyDescent="0.4">
      <c r="E231">
        <v>6864.7785999999996</v>
      </c>
      <c r="F231">
        <f t="shared" si="42"/>
        <v>0.89859741742835109</v>
      </c>
      <c r="G231">
        <f t="shared" si="43"/>
        <v>-0.35607926836202219</v>
      </c>
      <c r="H231">
        <f t="shared" si="44"/>
        <v>-0.60138858765165393</v>
      </c>
      <c r="I231">
        <f t="shared" si="45"/>
        <v>-0.4310961017511159</v>
      </c>
      <c r="J231">
        <f t="shared" si="46"/>
        <v>-0.54168722712400785</v>
      </c>
      <c r="K231">
        <f t="shared" si="49"/>
        <v>0.9905463917360201</v>
      </c>
      <c r="L231">
        <f t="shared" si="50"/>
        <v>-8.2503593762614374E-2</v>
      </c>
      <c r="M231">
        <f t="shared" si="51"/>
        <v>0.13761207103083573</v>
      </c>
      <c r="N231">
        <f t="shared" si="52"/>
        <v>7.8845908801213866</v>
      </c>
      <c r="O231">
        <f t="shared" si="53"/>
        <v>0</v>
      </c>
      <c r="P231">
        <f t="shared" si="47"/>
        <v>7.8845908801213866</v>
      </c>
      <c r="Q231">
        <f t="shared" si="54"/>
        <v>3.8614737599522238E-3</v>
      </c>
      <c r="W231">
        <v>226</v>
      </c>
      <c r="X231">
        <f t="shared" si="48"/>
        <v>4.708333333333333</v>
      </c>
      <c r="Y231">
        <v>0</v>
      </c>
      <c r="Z231">
        <f t="shared" si="55"/>
        <v>-2.9243083567788878E-8</v>
      </c>
    </row>
    <row r="232" spans="5:26" x14ac:dyDescent="0.4">
      <c r="E232">
        <v>7066.0707000000002</v>
      </c>
      <c r="F232">
        <f t="shared" si="42"/>
        <v>0.92494649170275367</v>
      </c>
      <c r="G232">
        <f t="shared" si="43"/>
        <v>-0.36207156718269218</v>
      </c>
      <c r="H232">
        <f t="shared" si="44"/>
        <v>-0.64298301410925685</v>
      </c>
      <c r="I232">
        <f t="shared" si="45"/>
        <v>-0.44021400476949679</v>
      </c>
      <c r="J232">
        <f t="shared" si="46"/>
        <v>-0.5840889055865226</v>
      </c>
      <c r="K232">
        <f t="shared" si="49"/>
        <v>0.99116913225567371</v>
      </c>
      <c r="L232">
        <f t="shared" si="50"/>
        <v>-7.7044631021066998E-2</v>
      </c>
      <c r="M232">
        <f t="shared" si="51"/>
        <v>0.13299545713907346</v>
      </c>
      <c r="N232">
        <f t="shared" si="52"/>
        <v>7.620078388481943</v>
      </c>
      <c r="O232">
        <f t="shared" si="53"/>
        <v>0</v>
      </c>
      <c r="P232">
        <f t="shared" si="47"/>
        <v>7.620078388481943</v>
      </c>
      <c r="Q232">
        <f t="shared" si="54"/>
        <v>3.6502024730263871E-3</v>
      </c>
      <c r="W232">
        <v>227</v>
      </c>
      <c r="X232">
        <f t="shared" si="48"/>
        <v>4.7291666666666661</v>
      </c>
      <c r="Y232">
        <v>0</v>
      </c>
      <c r="Z232">
        <f t="shared" si="55"/>
        <v>-2.1886178979511162E-8</v>
      </c>
    </row>
    <row r="233" spans="5:26" x14ac:dyDescent="0.4">
      <c r="E233">
        <v>7273.2651999999998</v>
      </c>
      <c r="F233">
        <f t="shared" si="42"/>
        <v>0.95206818833042905</v>
      </c>
      <c r="G233">
        <f t="shared" si="43"/>
        <v>-0.36672531227015259</v>
      </c>
      <c r="H233">
        <f t="shared" si="44"/>
        <v>-0.68716469788793633</v>
      </c>
      <c r="I233">
        <f t="shared" si="45"/>
        <v>-0.4480359758832887</v>
      </c>
      <c r="J233">
        <f t="shared" si="46"/>
        <v>-0.62927226473419251</v>
      </c>
      <c r="K233">
        <f t="shared" si="49"/>
        <v>0.99175499903894915</v>
      </c>
      <c r="L233">
        <f t="shared" si="50"/>
        <v>-7.1912034881960296E-2</v>
      </c>
      <c r="M233">
        <f t="shared" si="51"/>
        <v>0.12850179722465072</v>
      </c>
      <c r="N233">
        <f t="shared" si="52"/>
        <v>7.3626106408184011</v>
      </c>
      <c r="O233">
        <f t="shared" si="53"/>
        <v>0</v>
      </c>
      <c r="P233">
        <f t="shared" si="47"/>
        <v>7.3626106408184011</v>
      </c>
      <c r="Q233">
        <f t="shared" si="54"/>
        <v>3.4517720690186481E-3</v>
      </c>
      <c r="W233">
        <v>228</v>
      </c>
      <c r="X233">
        <f t="shared" si="48"/>
        <v>4.75</v>
      </c>
      <c r="Y233">
        <v>0</v>
      </c>
      <c r="Z233">
        <f t="shared" si="55"/>
        <v>-1.5079176245750502E-8</v>
      </c>
    </row>
    <row r="234" spans="5:26" x14ac:dyDescent="0.4">
      <c r="E234">
        <v>7486.5352000000003</v>
      </c>
      <c r="F234">
        <f t="shared" si="42"/>
        <v>0.97998516604839137</v>
      </c>
      <c r="G234">
        <f t="shared" si="43"/>
        <v>-0.3698030344025085</v>
      </c>
      <c r="H234">
        <f t="shared" si="44"/>
        <v>-0.73402377707392408</v>
      </c>
      <c r="I234">
        <f t="shared" si="45"/>
        <v>-0.45431314463727557</v>
      </c>
      <c r="J234">
        <f t="shared" si="46"/>
        <v>-0.67734021852484383</v>
      </c>
      <c r="K234">
        <f t="shared" si="49"/>
        <v>0.992306234324009</v>
      </c>
      <c r="L234">
        <f t="shared" si="50"/>
        <v>-6.7085602216153034E-2</v>
      </c>
      <c r="M234">
        <f t="shared" si="51"/>
        <v>0.12412615871772159</v>
      </c>
      <c r="N234">
        <f t="shared" si="52"/>
        <v>7.1119050216964377</v>
      </c>
      <c r="O234">
        <f t="shared" si="53"/>
        <v>0</v>
      </c>
      <c r="P234">
        <f t="shared" si="47"/>
        <v>7.1119050216964377</v>
      </c>
      <c r="Q234">
        <f t="shared" si="54"/>
        <v>3.2653654876963856E-3</v>
      </c>
      <c r="W234">
        <v>229</v>
      </c>
      <c r="X234">
        <f t="shared" si="48"/>
        <v>4.7708333333333339</v>
      </c>
      <c r="Y234">
        <v>0</v>
      </c>
      <c r="Z234">
        <f t="shared" si="55"/>
        <v>-8.8640303624423595E-9</v>
      </c>
    </row>
    <row r="235" spans="5:26" x14ac:dyDescent="0.4">
      <c r="E235">
        <v>7706.0586999999996</v>
      </c>
      <c r="F235">
        <f t="shared" si="42"/>
        <v>1.0087207250021546</v>
      </c>
      <c r="G235">
        <f t="shared" si="43"/>
        <v>-0.37104227399935197</v>
      </c>
      <c r="H235">
        <f t="shared" si="44"/>
        <v>-0.78364041982357602</v>
      </c>
      <c r="I235">
        <f t="shared" si="45"/>
        <v>-0.45876988040200128</v>
      </c>
      <c r="J235">
        <f t="shared" si="46"/>
        <v>-0.72838564693410079</v>
      </c>
      <c r="K235">
        <f t="shared" si="49"/>
        <v>0.99282493230085977</v>
      </c>
      <c r="L235">
        <f t="shared" si="50"/>
        <v>-6.2546503177568852E-2</v>
      </c>
      <c r="M235">
        <f t="shared" si="51"/>
        <v>0.11986379286710935</v>
      </c>
      <c r="N235">
        <f t="shared" si="52"/>
        <v>6.8676894477156676</v>
      </c>
      <c r="O235">
        <f t="shared" si="53"/>
        <v>0</v>
      </c>
      <c r="P235">
        <f t="shared" si="47"/>
        <v>6.8676894477156676</v>
      </c>
      <c r="Q235">
        <f t="shared" si="54"/>
        <v>3.0902231168463972E-3</v>
      </c>
      <c r="W235">
        <v>230</v>
      </c>
      <c r="X235">
        <f t="shared" si="48"/>
        <v>4.7916666666666661</v>
      </c>
      <c r="Y235">
        <v>0</v>
      </c>
      <c r="Z235">
        <f t="shared" si="55"/>
        <v>-3.2680491827402849E-9</v>
      </c>
    </row>
    <row r="236" spans="5:26" x14ac:dyDescent="0.4">
      <c r="E236">
        <v>7932.0192999999999</v>
      </c>
      <c r="F236">
        <f t="shared" si="42"/>
        <v>1.0382988983755188</v>
      </c>
      <c r="G236">
        <f t="shared" si="43"/>
        <v>-0.37015413609305337</v>
      </c>
      <c r="H236">
        <f t="shared" si="44"/>
        <v>-0.83608201008589766</v>
      </c>
      <c r="I236">
        <f t="shared" si="45"/>
        <v>-0.46110221739802709</v>
      </c>
      <c r="J236">
        <f t="shared" si="46"/>
        <v>-0.78248842229199367</v>
      </c>
      <c r="K236">
        <f t="shared" si="49"/>
        <v>0.99331305094013567</v>
      </c>
      <c r="L236">
        <f t="shared" si="50"/>
        <v>-5.8277167660936074E-2</v>
      </c>
      <c r="M236">
        <f t="shared" si="51"/>
        <v>0.11571011127583786</v>
      </c>
      <c r="N236">
        <f t="shared" si="52"/>
        <v>6.6297010230946265</v>
      </c>
      <c r="O236">
        <f t="shared" si="53"/>
        <v>0</v>
      </c>
      <c r="P236">
        <f t="shared" si="47"/>
        <v>6.6297010230946265</v>
      </c>
      <c r="Q236">
        <f t="shared" si="54"/>
        <v>2.9256381744457603E-3</v>
      </c>
      <c r="W236">
        <v>231</v>
      </c>
      <c r="X236">
        <f t="shared" si="48"/>
        <v>4.8125</v>
      </c>
      <c r="Y236">
        <v>0</v>
      </c>
      <c r="Z236">
        <f t="shared" si="55"/>
        <v>1.6947504946704335E-9</v>
      </c>
    </row>
    <row r="237" spans="5:26" x14ac:dyDescent="0.4">
      <c r="E237">
        <v>8164.6054999999997</v>
      </c>
      <c r="F237">
        <f t="shared" si="42"/>
        <v>1.0687443607607841</v>
      </c>
      <c r="G237">
        <f t="shared" si="43"/>
        <v>-0.36682196050389626</v>
      </c>
      <c r="H237">
        <f t="shared" si="44"/>
        <v>-0.89139958130688968</v>
      </c>
      <c r="I237">
        <f t="shared" si="45"/>
        <v>-0.46097637722677043</v>
      </c>
      <c r="J237">
        <f t="shared" si="46"/>
        <v>-0.83971164512956886</v>
      </c>
      <c r="K237">
        <f t="shared" si="49"/>
        <v>0.99377241967896845</v>
      </c>
      <c r="L237">
        <f t="shared" si="50"/>
        <v>-5.4261209315153332E-2</v>
      </c>
      <c r="M237">
        <f t="shared" si="51"/>
        <v>0.1116606902153654</v>
      </c>
      <c r="N237">
        <f t="shared" si="52"/>
        <v>6.397686286858165</v>
      </c>
      <c r="O237">
        <f t="shared" si="53"/>
        <v>0</v>
      </c>
      <c r="P237">
        <f t="shared" si="47"/>
        <v>6.397686286858165</v>
      </c>
      <c r="Q237">
        <f t="shared" si="54"/>
        <v>2.7709527841059188E-3</v>
      </c>
      <c r="W237">
        <v>232</v>
      </c>
      <c r="X237">
        <f t="shared" si="48"/>
        <v>4.8333333333333339</v>
      </c>
      <c r="Y237">
        <v>0</v>
      </c>
      <c r="Z237">
        <f t="shared" si="55"/>
        <v>6.0222395169462072E-9</v>
      </c>
    </row>
    <row r="238" spans="5:26" x14ac:dyDescent="0.4">
      <c r="E238">
        <v>8404.0116999999991</v>
      </c>
      <c r="F238">
        <f t="shared" si="42"/>
        <v>1.1000825590584444</v>
      </c>
      <c r="G238">
        <f t="shared" si="43"/>
        <v>-0.36070017243281849</v>
      </c>
      <c r="H238">
        <f t="shared" si="44"/>
        <v>-0.94962416738653643</v>
      </c>
      <c r="I238">
        <f t="shared" si="45"/>
        <v>-0.45802750254985658</v>
      </c>
      <c r="J238">
        <f t="shared" si="46"/>
        <v>-0.90009777693698734</v>
      </c>
      <c r="K238">
        <f t="shared" si="49"/>
        <v>0.99420475016873799</v>
      </c>
      <c r="L238">
        <f t="shared" si="50"/>
        <v>-5.0483323897288129E-2</v>
      </c>
      <c r="M238">
        <f t="shared" si="51"/>
        <v>0.10771124346633831</v>
      </c>
      <c r="N238">
        <f t="shared" si="52"/>
        <v>6.1713996567272487</v>
      </c>
      <c r="O238">
        <f t="shared" si="53"/>
        <v>0</v>
      </c>
      <c r="P238">
        <f t="shared" si="47"/>
        <v>6.1713996567272487</v>
      </c>
      <c r="Q238">
        <f t="shared" si="54"/>
        <v>2.6255542779839462E-3</v>
      </c>
      <c r="W238">
        <v>233</v>
      </c>
      <c r="X238">
        <f t="shared" si="48"/>
        <v>4.8541666666666661</v>
      </c>
      <c r="Y238">
        <v>0</v>
      </c>
      <c r="Z238">
        <f t="shared" si="55"/>
        <v>9.722753987859197E-9</v>
      </c>
    </row>
    <row r="239" spans="5:26" x14ac:dyDescent="0.4">
      <c r="E239">
        <v>8650.4379000000008</v>
      </c>
      <c r="F239">
        <f t="shared" si="42"/>
        <v>1.1323396732072799</v>
      </c>
      <c r="G239">
        <f t="shared" si="43"/>
        <v>-0.3514133811743263</v>
      </c>
      <c r="H239">
        <f t="shared" si="44"/>
        <v>-1.0107623471315264</v>
      </c>
      <c r="I239">
        <f t="shared" si="45"/>
        <v>-0.45185863048250252</v>
      </c>
      <c r="J239">
        <f t="shared" si="46"/>
        <v>-0.96366392231793052</v>
      </c>
      <c r="K239">
        <f t="shared" si="49"/>
        <v>0.99461164339562247</v>
      </c>
      <c r="L239">
        <f t="shared" si="50"/>
        <v>-4.6929220337057709E-2</v>
      </c>
      <c r="M239">
        <f t="shared" si="51"/>
        <v>0.10385762017448963</v>
      </c>
      <c r="N239">
        <f t="shared" si="52"/>
        <v>5.9506033062710086</v>
      </c>
      <c r="O239">
        <f t="shared" si="53"/>
        <v>0</v>
      </c>
      <c r="P239">
        <f t="shared" si="47"/>
        <v>5.9506033062710086</v>
      </c>
      <c r="Q239">
        <f t="shared" si="54"/>
        <v>2.488871701595746E-3</v>
      </c>
      <c r="W239">
        <v>234</v>
      </c>
      <c r="X239">
        <f t="shared" si="48"/>
        <v>4.875</v>
      </c>
      <c r="Y239">
        <v>0</v>
      </c>
      <c r="Z239">
        <f t="shared" si="55"/>
        <v>1.2813679070100314E-8</v>
      </c>
    </row>
    <row r="240" spans="5:26" x14ac:dyDescent="0.4">
      <c r="E240">
        <v>8904.09</v>
      </c>
      <c r="F240">
        <f t="shared" si="42"/>
        <v>1.1655426554542643</v>
      </c>
      <c r="G240">
        <f t="shared" si="43"/>
        <v>-0.33855580711294664</v>
      </c>
      <c r="H240">
        <f t="shared" si="44"/>
        <v>-1.0747913870050927</v>
      </c>
      <c r="I240">
        <f t="shared" si="45"/>
        <v>-0.44204001822023142</v>
      </c>
      <c r="J240">
        <f t="shared" si="46"/>
        <v>-1.0303966760895107</v>
      </c>
      <c r="K240">
        <f t="shared" si="49"/>
        <v>0.99499459745857965</v>
      </c>
      <c r="L240">
        <f t="shared" si="50"/>
        <v>-4.3585546900505111E-2</v>
      </c>
      <c r="M240">
        <f t="shared" si="51"/>
        <v>0.10009579211689212</v>
      </c>
      <c r="N240">
        <f t="shared" si="52"/>
        <v>5.7350664353167744</v>
      </c>
      <c r="O240">
        <f t="shared" si="53"/>
        <v>0</v>
      </c>
      <c r="P240">
        <f t="shared" si="47"/>
        <v>5.7350664353167744</v>
      </c>
      <c r="Q240">
        <f t="shared" si="54"/>
        <v>2.3603728509577881E-3</v>
      </c>
      <c r="W240">
        <v>235</v>
      </c>
      <c r="X240">
        <f t="shared" si="48"/>
        <v>4.8958333333333339</v>
      </c>
      <c r="Y240">
        <v>0</v>
      </c>
      <c r="Z240">
        <f t="shared" si="55"/>
        <v>1.5320060967461882E-8</v>
      </c>
    </row>
    <row r="241" spans="5:26" x14ac:dyDescent="0.4">
      <c r="E241">
        <v>9165.1797000000006</v>
      </c>
      <c r="F241">
        <f t="shared" si="42"/>
        <v>1.1997192172645961</v>
      </c>
      <c r="G241">
        <f t="shared" si="43"/>
        <v>-0.32169115391287573</v>
      </c>
      <c r="H241">
        <f t="shared" si="44"/>
        <v>-1.1416537166962553</v>
      </c>
      <c r="I241">
        <f t="shared" si="45"/>
        <v>-0.42810893040085574</v>
      </c>
      <c r="J241">
        <f t="shared" si="46"/>
        <v>-1.100246258959483</v>
      </c>
      <c r="K241">
        <f t="shared" si="49"/>
        <v>0.99535501409790772</v>
      </c>
      <c r="L241">
        <f t="shared" si="50"/>
        <v>-4.0439829013590486E-2</v>
      </c>
      <c r="M241">
        <f t="shared" si="51"/>
        <v>9.6421847579289288E-2</v>
      </c>
      <c r="N241">
        <f t="shared" si="52"/>
        <v>5.5245649191469894</v>
      </c>
      <c r="O241">
        <f t="shared" si="53"/>
        <v>0</v>
      </c>
      <c r="P241">
        <f t="shared" si="47"/>
        <v>5.5245649191469894</v>
      </c>
      <c r="Q241">
        <f t="shared" si="54"/>
        <v>2.2395614756344556E-3</v>
      </c>
      <c r="W241">
        <v>236</v>
      </c>
      <c r="X241">
        <f t="shared" si="48"/>
        <v>4.9166666666666661</v>
      </c>
      <c r="Y241">
        <v>0</v>
      </c>
      <c r="Z241">
        <f t="shared" si="55"/>
        <v>1.7273265928402443E-8</v>
      </c>
    </row>
    <row r="242" spans="5:26" x14ac:dyDescent="0.4">
      <c r="E242">
        <v>9433.9251999999997</v>
      </c>
      <c r="F242">
        <f t="shared" si="42"/>
        <v>1.2348979209514841</v>
      </c>
      <c r="G242">
        <f t="shared" si="43"/>
        <v>-0.30035297405074601</v>
      </c>
      <c r="H242">
        <f t="shared" si="44"/>
        <v>-1.2112510212404435</v>
      </c>
      <c r="I242">
        <f t="shared" si="45"/>
        <v>-0.40956995761281945</v>
      </c>
      <c r="J242">
        <f t="shared" si="46"/>
        <v>-1.1731202363982558</v>
      </c>
      <c r="K242">
        <f t="shared" si="49"/>
        <v>0.99569420582611334</v>
      </c>
      <c r="L242">
        <f t="shared" si="50"/>
        <v>-3.7480402479722751E-2</v>
      </c>
      <c r="M242">
        <f t="shared" si="51"/>
        <v>9.28319740606387E-2</v>
      </c>
      <c r="N242">
        <f t="shared" si="52"/>
        <v>5.3188803175425328</v>
      </c>
      <c r="O242">
        <f t="shared" si="53"/>
        <v>0</v>
      </c>
      <c r="P242">
        <f t="shared" si="47"/>
        <v>5.3188803175425328</v>
      </c>
      <c r="Q242">
        <f t="shared" si="54"/>
        <v>2.1259746323861691E-3</v>
      </c>
      <c r="W242">
        <v>237</v>
      </c>
      <c r="X242">
        <f t="shared" si="48"/>
        <v>4.9375</v>
      </c>
      <c r="Y242">
        <v>0</v>
      </c>
      <c r="Z242">
        <f t="shared" si="55"/>
        <v>1.8709702048597329E-8</v>
      </c>
    </row>
    <row r="243" spans="5:26" x14ac:dyDescent="0.4">
      <c r="E243">
        <v>9710.5509999999995</v>
      </c>
      <c r="F243">
        <f t="shared" si="42"/>
        <v>1.271108153496209</v>
      </c>
      <c r="G243">
        <f t="shared" si="43"/>
        <v>-0.27404574709644391</v>
      </c>
      <c r="H243">
        <f t="shared" si="44"/>
        <v>-1.2834375099855948</v>
      </c>
      <c r="I243">
        <f t="shared" si="45"/>
        <v>-0.38589607351106936</v>
      </c>
      <c r="J243">
        <f t="shared" si="46"/>
        <v>-1.2488763611587503</v>
      </c>
      <c r="K243">
        <f t="shared" si="49"/>
        <v>0.99601340119823423</v>
      </c>
      <c r="L243">
        <f t="shared" si="50"/>
        <v>-3.4696363508157552E-2</v>
      </c>
      <c r="M243">
        <f t="shared" si="51"/>
        <v>8.9322454619927605E-2</v>
      </c>
      <c r="N243">
        <f t="shared" si="52"/>
        <v>5.1177996654706739</v>
      </c>
      <c r="O243">
        <f t="shared" si="53"/>
        <v>0</v>
      </c>
      <c r="P243">
        <f t="shared" si="47"/>
        <v>5.1177996654706739</v>
      </c>
      <c r="Q243">
        <f t="shared" si="54"/>
        <v>2.0191803037398356E-3</v>
      </c>
      <c r="W243">
        <v>238</v>
      </c>
      <c r="X243">
        <f t="shared" si="48"/>
        <v>4.9583333333333339</v>
      </c>
      <c r="Y243">
        <v>0</v>
      </c>
      <c r="Z243">
        <f t="shared" si="55"/>
        <v>1.966961670817751E-8</v>
      </c>
    </row>
    <row r="244" spans="5:26" x14ac:dyDescent="0.4">
      <c r="E244">
        <v>9995.2882000000009</v>
      </c>
      <c r="F244">
        <f t="shared" si="42"/>
        <v>1.3083801658180312</v>
      </c>
      <c r="G244">
        <f t="shared" si="43"/>
        <v>-0.24224674699881743</v>
      </c>
      <c r="H244">
        <f t="shared" si="44"/>
        <v>-1.3580127217263898</v>
      </c>
      <c r="I244">
        <f t="shared" si="45"/>
        <v>-0.35653053303952714</v>
      </c>
      <c r="J244">
        <f t="shared" si="46"/>
        <v>-1.3273149131265516</v>
      </c>
      <c r="K244">
        <f t="shared" si="49"/>
        <v>0.99631375037708614</v>
      </c>
      <c r="L244">
        <f t="shared" si="50"/>
        <v>-3.2077516660548901E-2</v>
      </c>
      <c r="M244">
        <f t="shared" si="51"/>
        <v>8.5889657016128051E-2</v>
      </c>
      <c r="N244">
        <f t="shared" si="52"/>
        <v>4.9211148508503371</v>
      </c>
      <c r="O244">
        <f t="shared" si="53"/>
        <v>0</v>
      </c>
      <c r="P244">
        <f t="shared" si="47"/>
        <v>4.9211148508503371</v>
      </c>
      <c r="Q244">
        <f t="shared" si="54"/>
        <v>1.9187753032575679E-3</v>
      </c>
      <c r="W244">
        <v>239</v>
      </c>
      <c r="X244">
        <f t="shared" si="48"/>
        <v>4.9791666666666661</v>
      </c>
      <c r="Y244">
        <v>0</v>
      </c>
      <c r="Z244">
        <f t="shared" si="55"/>
        <v>2.0195979691760788E-8</v>
      </c>
    </row>
    <row r="245" spans="5:26" x14ac:dyDescent="0.4">
      <c r="E245">
        <v>10288.3745</v>
      </c>
      <c r="F245">
        <f t="shared" si="42"/>
        <v>1.3467450727741901</v>
      </c>
      <c r="G245">
        <f t="shared" si="43"/>
        <v>-0.20440891885247803</v>
      </c>
      <c r="H245">
        <f t="shared" si="44"/>
        <v>-1.4347136877110227</v>
      </c>
      <c r="I245">
        <f t="shared" si="45"/>
        <v>-0.32088983422433737</v>
      </c>
      <c r="J245">
        <f t="shared" si="46"/>
        <v>-1.4081703496603453</v>
      </c>
      <c r="K245">
        <f t="shared" si="49"/>
        <v>0.99659632991891067</v>
      </c>
      <c r="L245">
        <f t="shared" si="50"/>
        <v>-2.9614330032131268E-2</v>
      </c>
      <c r="M245">
        <f t="shared" si="51"/>
        <v>8.253002682482391E-2</v>
      </c>
      <c r="N245">
        <f t="shared" si="52"/>
        <v>4.7286222201638806</v>
      </c>
      <c r="O245">
        <f t="shared" si="53"/>
        <v>0</v>
      </c>
      <c r="P245">
        <f t="shared" si="47"/>
        <v>4.7286222201638806</v>
      </c>
      <c r="Q245">
        <f t="shared" si="54"/>
        <v>1.8243833024840306E-3</v>
      </c>
      <c r="W245">
        <v>240</v>
      </c>
      <c r="X245">
        <f t="shared" si="48"/>
        <v>5</v>
      </c>
      <c r="Y245">
        <v>0</v>
      </c>
      <c r="Z245">
        <f t="shared" si="55"/>
        <v>2.0333459431951041E-8</v>
      </c>
    </row>
    <row r="246" spans="5:26" x14ac:dyDescent="0.4">
      <c r="E246">
        <v>10590.0548</v>
      </c>
      <c r="F246">
        <f t="shared" si="42"/>
        <v>1.3862349316997218</v>
      </c>
      <c r="G246">
        <f t="shared" si="43"/>
        <v>-0.1599648453313367</v>
      </c>
      <c r="H246">
        <f t="shared" si="44"/>
        <v>-1.5132067367321351</v>
      </c>
      <c r="I246">
        <f t="shared" si="45"/>
        <v>-0.27836784323513986</v>
      </c>
      <c r="J246">
        <f t="shared" si="46"/>
        <v>-1.4911025650053986</v>
      </c>
      <c r="K246">
        <f t="shared" si="49"/>
        <v>0.99686214775880588</v>
      </c>
      <c r="L246">
        <f t="shared" si="50"/>
        <v>-2.7297889072164128E-2</v>
      </c>
      <c r="M246">
        <f t="shared" si="51"/>
        <v>7.9240073639148978E-2</v>
      </c>
      <c r="N246">
        <f t="shared" si="52"/>
        <v>4.5401217878290865</v>
      </c>
      <c r="O246">
        <f t="shared" si="53"/>
        <v>0</v>
      </c>
      <c r="P246">
        <f t="shared" si="47"/>
        <v>4.5401217878290865</v>
      </c>
      <c r="Q246">
        <f t="shared" si="54"/>
        <v>1.7356529811230455E-3</v>
      </c>
      <c r="W246">
        <v>241</v>
      </c>
      <c r="X246">
        <f t="shared" si="48"/>
        <v>5.0208333333333339</v>
      </c>
      <c r="Y246">
        <v>0</v>
      </c>
      <c r="Z246">
        <f t="shared" si="55"/>
        <v>2.0127497409527809E-8</v>
      </c>
    </row>
    <row r="247" spans="5:26" x14ac:dyDescent="0.4">
      <c r="E247">
        <v>10900.581200000001</v>
      </c>
      <c r="F247">
        <f t="shared" si="42"/>
        <v>1.4268827424074588</v>
      </c>
      <c r="G247">
        <f t="shared" si="43"/>
        <v>-0.10833213765073091</v>
      </c>
      <c r="H247">
        <f t="shared" si="44"/>
        <v>-1.5930787060341625</v>
      </c>
      <c r="I247">
        <f t="shared" si="45"/>
        <v>-0.22834142053674511</v>
      </c>
      <c r="J247">
        <f t="shared" si="46"/>
        <v>-1.5756875101560697</v>
      </c>
      <c r="K247">
        <f t="shared" si="49"/>
        <v>0.99711214717053076</v>
      </c>
      <c r="L247">
        <f t="shared" si="50"/>
        <v>-2.511985967958507E-2</v>
      </c>
      <c r="M247">
        <f t="shared" si="51"/>
        <v>7.6016364683527016E-2</v>
      </c>
      <c r="N247">
        <f t="shared" si="52"/>
        <v>4.3554168702934222</v>
      </c>
      <c r="O247">
        <f t="shared" si="53"/>
        <v>0</v>
      </c>
      <c r="P247">
        <f t="shared" si="47"/>
        <v>4.3554168702934222</v>
      </c>
      <c r="Q247">
        <f t="shared" si="54"/>
        <v>1.6522563472118449E-3</v>
      </c>
      <c r="W247">
        <v>242</v>
      </c>
      <c r="X247">
        <f t="shared" si="48"/>
        <v>5.0416666666666661</v>
      </c>
      <c r="Y247">
        <v>0</v>
      </c>
      <c r="Z247">
        <f t="shared" si="55"/>
        <v>1.9623483550235228E-8</v>
      </c>
    </row>
    <row r="248" spans="5:26" x14ac:dyDescent="0.4">
      <c r="E248">
        <v>11220.2129</v>
      </c>
      <c r="F248">
        <f t="shared" si="42"/>
        <v>1.4687224340980596</v>
      </c>
      <c r="G248">
        <f t="shared" si="43"/>
        <v>-4.892044918084415E-2</v>
      </c>
      <c r="H248">
        <f t="shared" si="44"/>
        <v>-1.6738278093021071</v>
      </c>
      <c r="I248">
        <f t="shared" si="45"/>
        <v>-0.17017776724544942</v>
      </c>
      <c r="J248">
        <f t="shared" si="46"/>
        <v>-1.6614074365528306</v>
      </c>
      <c r="K248">
        <f t="shared" si="49"/>
        <v>0.99734721041445662</v>
      </c>
      <c r="L248">
        <f t="shared" si="50"/>
        <v>-2.3072454304896038E-2</v>
      </c>
      <c r="M248">
        <f t="shared" si="51"/>
        <v>7.2855518638716088E-2</v>
      </c>
      <c r="N248">
        <f t="shared" si="52"/>
        <v>4.1743137322351362</v>
      </c>
      <c r="O248">
        <f t="shared" si="53"/>
        <v>0</v>
      </c>
      <c r="P248">
        <f t="shared" si="47"/>
        <v>4.1743137322351362</v>
      </c>
      <c r="Q248">
        <f t="shared" si="54"/>
        <v>1.5738872971114183E-3</v>
      </c>
      <c r="W248">
        <v>243</v>
      </c>
      <c r="X248">
        <f t="shared" si="48"/>
        <v>5.0625</v>
      </c>
      <c r="Y248">
        <v>0</v>
      </c>
      <c r="Z248">
        <f t="shared" si="55"/>
        <v>1.8866033487897319E-8</v>
      </c>
    </row>
    <row r="249" spans="5:26" x14ac:dyDescent="0.4">
      <c r="E249">
        <v>11549.2171</v>
      </c>
      <c r="F249">
        <f t="shared" si="42"/>
        <v>1.511788983169734</v>
      </c>
      <c r="G249">
        <f t="shared" si="43"/>
        <v>1.8859877616724474E-2</v>
      </c>
      <c r="H249">
        <f t="shared" si="44"/>
        <v>-1.7548546020376667</v>
      </c>
      <c r="I249">
        <f t="shared" si="45"/>
        <v>-0.10324352119095492</v>
      </c>
      <c r="J249">
        <f t="shared" si="46"/>
        <v>-1.7476412308837292</v>
      </c>
      <c r="K249">
        <f t="shared" si="49"/>
        <v>0.99756816281792027</v>
      </c>
      <c r="L249">
        <f t="shared" si="50"/>
        <v>-2.1148394542412498E-2</v>
      </c>
      <c r="M249">
        <f t="shared" si="51"/>
        <v>-6.2134311179084527</v>
      </c>
      <c r="N249">
        <f t="shared" si="52"/>
        <v>-356.00337935140732</v>
      </c>
      <c r="O249">
        <f t="shared" si="53"/>
        <v>360</v>
      </c>
      <c r="P249">
        <f t="shared" si="47"/>
        <v>3.9966206485926818</v>
      </c>
      <c r="Q249">
        <f t="shared" si="54"/>
        <v>1.5002601760306363E-3</v>
      </c>
      <c r="W249">
        <v>244</v>
      </c>
      <c r="X249">
        <f t="shared" si="48"/>
        <v>5.083333333333333</v>
      </c>
      <c r="Y249">
        <v>0</v>
      </c>
      <c r="Z249">
        <f t="shared" si="55"/>
        <v>1.7898366820840333E-8</v>
      </c>
    </row>
    <row r="250" spans="5:26" x14ac:dyDescent="0.4">
      <c r="E250">
        <v>11887.868399999999</v>
      </c>
      <c r="F250">
        <f t="shared" si="42"/>
        <v>1.5561183346784271</v>
      </c>
      <c r="G250">
        <f t="shared" si="43"/>
        <v>9.5586841321057436E-2</v>
      </c>
      <c r="H250">
        <f t="shared" si="44"/>
        <v>-1.8354526244572045</v>
      </c>
      <c r="I250">
        <f t="shared" si="45"/>
        <v>-2.6916297764977615E-2</v>
      </c>
      <c r="J250">
        <f t="shared" si="46"/>
        <v>-1.8336543952066959</v>
      </c>
      <c r="K250">
        <f t="shared" si="49"/>
        <v>0.99777577541929097</v>
      </c>
      <c r="L250">
        <f t="shared" si="50"/>
        <v>-1.9340886458289238E-2</v>
      </c>
      <c r="M250">
        <f t="shared" si="51"/>
        <v>-6.2164762433385548</v>
      </c>
      <c r="N250">
        <f t="shared" si="52"/>
        <v>-356.17785218664011</v>
      </c>
      <c r="O250">
        <f t="shared" si="53"/>
        <v>360</v>
      </c>
      <c r="P250">
        <f t="shared" si="47"/>
        <v>3.8221478133598907</v>
      </c>
      <c r="Q250">
        <f t="shared" si="54"/>
        <v>1.4311085312105152E-3</v>
      </c>
      <c r="W250">
        <v>245</v>
      </c>
      <c r="X250">
        <f t="shared" si="48"/>
        <v>5.104166666666667</v>
      </c>
      <c r="Y250">
        <v>0</v>
      </c>
      <c r="Z250">
        <f t="shared" si="55"/>
        <v>1.6761783973416985E-8</v>
      </c>
    </row>
    <row r="251" spans="5:26" x14ac:dyDescent="0.4">
      <c r="E251">
        <v>12236.4498</v>
      </c>
      <c r="F251">
        <f t="shared" si="42"/>
        <v>1.6017475332375122</v>
      </c>
      <c r="G251">
        <f t="shared" si="43"/>
        <v>0.18181383081045288</v>
      </c>
      <c r="H251">
        <f t="shared" si="44"/>
        <v>-1.9147997779668433</v>
      </c>
      <c r="I251">
        <f t="shared" si="45"/>
        <v>5.9401638454963934E-2</v>
      </c>
      <c r="J251">
        <f t="shared" si="46"/>
        <v>-1.9185897933302414</v>
      </c>
      <c r="K251">
        <f t="shared" si="49"/>
        <v>0.99797076846028565</v>
      </c>
      <c r="L251">
        <f t="shared" si="50"/>
        <v>-1.7643588727919619E-2</v>
      </c>
      <c r="M251">
        <f t="shared" si="51"/>
        <v>6.3716845623509322E-2</v>
      </c>
      <c r="N251">
        <f t="shared" si="52"/>
        <v>3.6507063381136944</v>
      </c>
      <c r="O251">
        <f t="shared" si="53"/>
        <v>0</v>
      </c>
      <c r="P251">
        <f t="shared" si="47"/>
        <v>3.6507063381136944</v>
      </c>
      <c r="Q251">
        <f t="shared" si="54"/>
        <v>1.3661839677284039E-3</v>
      </c>
      <c r="W251">
        <v>246</v>
      </c>
      <c r="X251">
        <f t="shared" si="48"/>
        <v>5.125</v>
      </c>
      <c r="Y251">
        <v>0</v>
      </c>
      <c r="Z251">
        <f t="shared" si="55"/>
        <v>1.5495237983256022E-8</v>
      </c>
    </row>
    <row r="252" spans="5:26" x14ac:dyDescent="0.4">
      <c r="E252">
        <v>12595.252500000001</v>
      </c>
      <c r="F252">
        <f t="shared" si="42"/>
        <v>1.6487146968378532</v>
      </c>
      <c r="G252">
        <f t="shared" si="43"/>
        <v>0.27805391040441019</v>
      </c>
      <c r="H252">
        <f t="shared" si="44"/>
        <v>-1.991950086494723</v>
      </c>
      <c r="I252">
        <f t="shared" si="45"/>
        <v>0.15626678093744284</v>
      </c>
      <c r="J252">
        <f t="shared" si="46"/>
        <v>-2.0014587922224498</v>
      </c>
      <c r="K252">
        <f t="shared" si="49"/>
        <v>0.99815381377029566</v>
      </c>
      <c r="L252">
        <f t="shared" si="50"/>
        <v>-1.6050590595315897E-2</v>
      </c>
      <c r="M252">
        <f t="shared" si="51"/>
        <v>6.077424745408333E-2</v>
      </c>
      <c r="N252">
        <f t="shared" si="52"/>
        <v>3.482107882202663</v>
      </c>
      <c r="O252">
        <f t="shared" si="53"/>
        <v>0</v>
      </c>
      <c r="P252">
        <f t="shared" si="47"/>
        <v>3.482107882202663</v>
      </c>
      <c r="Q252">
        <f t="shared" si="54"/>
        <v>1.3052550724877744E-3</v>
      </c>
      <c r="W252">
        <v>247</v>
      </c>
      <c r="X252">
        <f t="shared" si="48"/>
        <v>5.145833333333333</v>
      </c>
      <c r="Y252">
        <v>0</v>
      </c>
      <c r="Z252">
        <f t="shared" si="55"/>
        <v>1.4134996460993838E-8</v>
      </c>
    </row>
    <row r="253" spans="5:26" x14ac:dyDescent="0.4">
      <c r="E253">
        <v>12964.5761</v>
      </c>
      <c r="F253">
        <f t="shared" si="42"/>
        <v>1.6970590430277421</v>
      </c>
      <c r="G253">
        <f t="shared" si="43"/>
        <v>0.38476143075959701</v>
      </c>
      <c r="H253">
        <f t="shared" si="44"/>
        <v>-2.0658266798814253</v>
      </c>
      <c r="I253">
        <f t="shared" si="45"/>
        <v>0.26417493624704913</v>
      </c>
      <c r="J253">
        <f t="shared" si="46"/>
        <v>-2.0811336876384599</v>
      </c>
      <c r="K253">
        <f t="shared" si="49"/>
        <v>0.99832553719621286</v>
      </c>
      <c r="L253">
        <f t="shared" si="50"/>
        <v>-1.4556389587182732E-2</v>
      </c>
      <c r="M253">
        <f t="shared" si="51"/>
        <v>5.7877980559830622E-2</v>
      </c>
      <c r="N253">
        <f t="shared" si="52"/>
        <v>3.3161640128185201</v>
      </c>
      <c r="O253">
        <f t="shared" si="53"/>
        <v>0</v>
      </c>
      <c r="P253">
        <f t="shared" si="47"/>
        <v>3.3161640128185201</v>
      </c>
      <c r="Q253">
        <f t="shared" si="54"/>
        <v>1.2481065188732336E-3</v>
      </c>
      <c r="W253">
        <v>248</v>
      </c>
      <c r="X253">
        <f t="shared" si="48"/>
        <v>5.166666666666667</v>
      </c>
      <c r="Y253">
        <v>0</v>
      </c>
      <c r="Z253">
        <f t="shared" si="55"/>
        <v>1.2714388103305422E-8</v>
      </c>
    </row>
    <row r="254" spans="5:26" x14ac:dyDescent="0.4">
      <c r="E254">
        <v>13344.729300000001</v>
      </c>
      <c r="F254">
        <f t="shared" si="42"/>
        <v>1.746820980542686</v>
      </c>
      <c r="G254">
        <f t="shared" si="43"/>
        <v>0.50231087596918433</v>
      </c>
      <c r="H254">
        <f t="shared" si="44"/>
        <v>-2.1352165084356058</v>
      </c>
      <c r="I254">
        <f t="shared" si="45"/>
        <v>0.38353882901064973</v>
      </c>
      <c r="J254">
        <f t="shared" si="46"/>
        <v>-2.1563419573259868</v>
      </c>
      <c r="K254">
        <f t="shared" si="49"/>
        <v>0.99848652097845048</v>
      </c>
      <c r="L254">
        <f t="shared" si="50"/>
        <v>-1.3155869830364099E-2</v>
      </c>
      <c r="M254">
        <f t="shared" si="51"/>
        <v>5.5024738899810632E-2</v>
      </c>
      <c r="N254">
        <f t="shared" si="52"/>
        <v>3.1526853077684738</v>
      </c>
      <c r="O254">
        <f t="shared" si="53"/>
        <v>0</v>
      </c>
      <c r="P254">
        <f t="shared" si="47"/>
        <v>3.1526853077684738</v>
      </c>
      <c r="Q254">
        <f t="shared" si="54"/>
        <v>1.1945381862572926E-3</v>
      </c>
      <c r="W254">
        <v>249</v>
      </c>
      <c r="X254">
        <f t="shared" si="48"/>
        <v>5.1875</v>
      </c>
      <c r="Y254">
        <v>0</v>
      </c>
      <c r="Z254">
        <f t="shared" si="55"/>
        <v>1.1263627470470942E-8</v>
      </c>
    </row>
    <row r="255" spans="5:26" x14ac:dyDescent="0.4">
      <c r="E255">
        <v>13736.029399999999</v>
      </c>
      <c r="F255">
        <f t="shared" si="42"/>
        <v>1.7980420438555587</v>
      </c>
      <c r="G255">
        <f t="shared" si="43"/>
        <v>0.63097231643211771</v>
      </c>
      <c r="H255">
        <f t="shared" si="44"/>
        <v>-2.1987670798905374</v>
      </c>
      <c r="I255">
        <f t="shared" si="45"/>
        <v>0.51466211024421216</v>
      </c>
      <c r="J255">
        <f t="shared" si="46"/>
        <v>-2.2256626457011186</v>
      </c>
      <c r="K255">
        <f t="shared" si="49"/>
        <v>0.99863730532363482</v>
      </c>
      <c r="L255">
        <f t="shared" si="50"/>
        <v>-1.1844287477122913E-2</v>
      </c>
      <c r="M255">
        <f t="shared" si="51"/>
        <v>5.2211191871894158E-2</v>
      </c>
      <c r="N255">
        <f t="shared" si="52"/>
        <v>2.9914809376072835</v>
      </c>
      <c r="O255">
        <f t="shared" si="53"/>
        <v>0</v>
      </c>
      <c r="P255">
        <f t="shared" si="47"/>
        <v>2.9914809376072835</v>
      </c>
      <c r="Q255">
        <f t="shared" si="54"/>
        <v>1.1443644331151947E-3</v>
      </c>
      <c r="W255">
        <v>250</v>
      </c>
      <c r="X255">
        <f t="shared" si="48"/>
        <v>5.208333333333333</v>
      </c>
      <c r="Y255">
        <v>0</v>
      </c>
      <c r="Z255">
        <f t="shared" si="55"/>
        <v>9.8097112531870339E-9</v>
      </c>
    </row>
    <row r="256" spans="5:26" x14ac:dyDescent="0.4">
      <c r="E256">
        <v>14138.8035</v>
      </c>
      <c r="F256">
        <f t="shared" si="42"/>
        <v>1.8507650502562356</v>
      </c>
      <c r="G256">
        <f t="shared" si="43"/>
        <v>0.77088429609426423</v>
      </c>
      <c r="H256">
        <f t="shared" si="44"/>
        <v>-2.2549864910835371</v>
      </c>
      <c r="I256">
        <f t="shared" si="45"/>
        <v>0.65771060529395153</v>
      </c>
      <c r="J256">
        <f t="shared" si="46"/>
        <v>-2.2875262430991379</v>
      </c>
      <c r="K256">
        <f t="shared" si="49"/>
        <v>0.99877839045442585</v>
      </c>
      <c r="L256">
        <f t="shared" si="50"/>
        <v>-1.0617252083087439E-2</v>
      </c>
      <c r="M256">
        <f t="shared" si="51"/>
        <v>4.9433962986537239E-2</v>
      </c>
      <c r="N256">
        <f t="shared" si="52"/>
        <v>2.83235744373451</v>
      </c>
      <c r="O256">
        <f t="shared" si="53"/>
        <v>0</v>
      </c>
      <c r="P256">
        <f t="shared" si="47"/>
        <v>2.83235744373451</v>
      </c>
      <c r="Q256">
        <f t="shared" si="54"/>
        <v>1.0974134265389654E-3</v>
      </c>
      <c r="W256">
        <v>251</v>
      </c>
      <c r="X256">
        <f t="shared" si="48"/>
        <v>5.229166666666667</v>
      </c>
      <c r="Y256">
        <v>0</v>
      </c>
      <c r="Z256">
        <f t="shared" si="55"/>
        <v>8.3763789352433965E-9</v>
      </c>
    </row>
    <row r="257" spans="5:26" x14ac:dyDescent="0.4">
      <c r="E257">
        <v>14553.3878</v>
      </c>
      <c r="F257">
        <f t="shared" si="42"/>
        <v>1.9050340082218051</v>
      </c>
      <c r="G257">
        <f t="shared" si="43"/>
        <v>0.92202309455341502</v>
      </c>
      <c r="H257">
        <f t="shared" si="44"/>
        <v>-2.3022469477167053</v>
      </c>
      <c r="I257">
        <f t="shared" si="45"/>
        <v>0.81267972627810803</v>
      </c>
      <c r="J257">
        <f t="shared" si="46"/>
        <v>-2.3402182516906431</v>
      </c>
      <c r="K257">
        <f t="shared" si="49"/>
        <v>0.9989102376292025</v>
      </c>
      <c r="L257">
        <f t="shared" si="50"/>
        <v>-9.4707170377714561E-3</v>
      </c>
      <c r="M257">
        <f t="shared" si="51"/>
        <v>4.6689621088081168E-2</v>
      </c>
      <c r="N257">
        <f t="shared" si="52"/>
        <v>2.6751182354120573</v>
      </c>
      <c r="O257">
        <f t="shared" si="53"/>
        <v>0</v>
      </c>
      <c r="P257">
        <f t="shared" si="47"/>
        <v>2.6751182354120573</v>
      </c>
      <c r="Q257">
        <f t="shared" si="54"/>
        <v>1.0535265775223021E-3</v>
      </c>
      <c r="W257">
        <v>252</v>
      </c>
      <c r="X257">
        <f t="shared" si="48"/>
        <v>5.25</v>
      </c>
      <c r="Y257">
        <v>0</v>
      </c>
      <c r="Z257">
        <f t="shared" si="55"/>
        <v>6.9841305935061377E-9</v>
      </c>
    </row>
    <row r="258" spans="5:26" x14ac:dyDescent="0.4">
      <c r="E258">
        <v>14980.1288</v>
      </c>
      <c r="F258">
        <f t="shared" si="42"/>
        <v>1.9608942744962035</v>
      </c>
      <c r="G258">
        <f t="shared" si="43"/>
        <v>1.084169820945774</v>
      </c>
      <c r="H258">
        <f t="shared" si="44"/>
        <v>-2.3387933175145292</v>
      </c>
      <c r="I258">
        <f t="shared" si="45"/>
        <v>0.97935954173877848</v>
      </c>
      <c r="J258">
        <f t="shared" si="46"/>
        <v>-2.3818880989440938</v>
      </c>
      <c r="K258">
        <f t="shared" si="49"/>
        <v>0.99903327059672642</v>
      </c>
      <c r="L258">
        <f t="shared" si="50"/>
        <v>-8.4009662918596347E-3</v>
      </c>
      <c r="M258">
        <f t="shared" si="51"/>
        <v>4.3974656437474557E-2</v>
      </c>
      <c r="N258">
        <f t="shared" si="52"/>
        <v>2.5195622194050884</v>
      </c>
      <c r="O258">
        <f t="shared" si="53"/>
        <v>0</v>
      </c>
      <c r="P258">
        <f t="shared" si="47"/>
        <v>2.5195622194050884</v>
      </c>
      <c r="Q258">
        <f t="shared" si="54"/>
        <v>1.0125580726103242E-3</v>
      </c>
      <c r="W258">
        <v>253</v>
      </c>
      <c r="X258">
        <f t="shared" si="48"/>
        <v>5.270833333333333</v>
      </c>
      <c r="Y258">
        <v>0</v>
      </c>
      <c r="Z258">
        <f t="shared" si="55"/>
        <v>5.6502945482965205E-9</v>
      </c>
    </row>
    <row r="259" spans="5:26" x14ac:dyDescent="0.4">
      <c r="E259">
        <v>15419.382900000001</v>
      </c>
      <c r="F259">
        <f t="shared" si="42"/>
        <v>2.0183925017303368</v>
      </c>
      <c r="G259">
        <f t="shared" si="43"/>
        <v>1.2568745405538726</v>
      </c>
      <c r="H259">
        <f t="shared" si="44"/>
        <v>-2.3627572373275236</v>
      </c>
      <c r="I259">
        <f t="shared" si="45"/>
        <v>1.1572967027982901</v>
      </c>
      <c r="J259">
        <f t="shared" si="46"/>
        <v>-2.4105639358320956</v>
      </c>
      <c r="K259">
        <f t="shared" si="49"/>
        <v>0.99914787620473311</v>
      </c>
      <c r="L259">
        <f t="shared" si="50"/>
        <v>-7.4046085134525617E-3</v>
      </c>
      <c r="M259">
        <f t="shared" si="51"/>
        <v>4.1285465770282137E-2</v>
      </c>
      <c r="N259">
        <f t="shared" si="52"/>
        <v>2.3654829438689928</v>
      </c>
      <c r="O259">
        <f t="shared" si="53"/>
        <v>0</v>
      </c>
      <c r="P259">
        <f t="shared" si="47"/>
        <v>2.3654829438689928</v>
      </c>
      <c r="Q259">
        <f t="shared" si="54"/>
        <v>9.743744852928303E-4</v>
      </c>
      <c r="W259">
        <v>254</v>
      </c>
      <c r="X259">
        <f t="shared" si="48"/>
        <v>5.291666666666667</v>
      </c>
      <c r="Y259">
        <v>0</v>
      </c>
      <c r="Z259">
        <f t="shared" si="55"/>
        <v>4.3891376694175724E-9</v>
      </c>
    </row>
    <row r="260" spans="5:26" x14ac:dyDescent="0.4">
      <c r="E260">
        <v>15871.516900000001</v>
      </c>
      <c r="F260">
        <f t="shared" si="42"/>
        <v>2.0775767039319271</v>
      </c>
      <c r="G260">
        <f t="shared" si="43"/>
        <v>1.4394189303860008</v>
      </c>
      <c r="H260">
        <f t="shared" si="44"/>
        <v>-2.3721782276735079</v>
      </c>
      <c r="I260">
        <f t="shared" si="45"/>
        <v>1.3457547806741725</v>
      </c>
      <c r="J260">
        <f t="shared" si="46"/>
        <v>-2.4241748795309288</v>
      </c>
      <c r="K260">
        <f t="shared" si="49"/>
        <v>0.99925440501529206</v>
      </c>
      <c r="L260">
        <f t="shared" si="50"/>
        <v>-6.4785712472211435E-3</v>
      </c>
      <c r="M260">
        <f t="shared" si="51"/>
        <v>3.8618328682486158E-2</v>
      </c>
      <c r="N260">
        <f t="shared" si="52"/>
        <v>2.2126672453554699</v>
      </c>
      <c r="O260">
        <f t="shared" si="53"/>
        <v>0</v>
      </c>
      <c r="P260">
        <f t="shared" si="47"/>
        <v>2.2126672453554699</v>
      </c>
      <c r="Q260">
        <f t="shared" si="54"/>
        <v>9.3885452415976825E-4</v>
      </c>
      <c r="W260">
        <v>255</v>
      </c>
      <c r="X260">
        <f t="shared" si="48"/>
        <v>5.3125</v>
      </c>
      <c r="Y260">
        <v>0</v>
      </c>
      <c r="Z260">
        <f t="shared" si="55"/>
        <v>3.2120113395142478E-9</v>
      </c>
    </row>
    <row r="261" spans="5:26" x14ac:dyDescent="0.4">
      <c r="E261">
        <v>16336.9087</v>
      </c>
      <c r="F261">
        <f t="shared" ref="F261:F268" si="56">2*PI()*E261/$B$7</f>
        <v>2.1384963480952988</v>
      </c>
      <c r="G261">
        <f t="shared" ref="G261:G268" si="57">1+SUM(a1_*COS(F261),a2_*COS(2*F261))</f>
        <v>1.6307781571259699</v>
      </c>
      <c r="H261">
        <f t="shared" ref="H261:H268" si="58">SUM(a1_*SIN(F261),a2_*SIN(2*F261))</f>
        <v>-2.3650327890679765</v>
      </c>
      <c r="I261">
        <f t="shared" ref="I261:I268" si="59">SUM(b0_,b1_*COS(F261),b2_*COS(2*F261))</f>
        <v>1.5436737638985503</v>
      </c>
      <c r="J261">
        <f t="shared" ref="J261:J268" si="60">SUM(b1_*SIN(F261),b2_*SIN(2*F261))</f>
        <v>-2.420581736059682</v>
      </c>
      <c r="K261">
        <f t="shared" si="49"/>
        <v>0.9993531715856786</v>
      </c>
      <c r="L261">
        <f t="shared" si="50"/>
        <v>-5.6200980371225104E-3</v>
      </c>
      <c r="M261">
        <f t="shared" si="51"/>
        <v>3.5969380242584226E-2</v>
      </c>
      <c r="N261">
        <f t="shared" si="52"/>
        <v>2.0608936796013255</v>
      </c>
      <c r="O261">
        <f t="shared" si="53"/>
        <v>0</v>
      </c>
      <c r="P261">
        <f t="shared" ref="P261:P268" si="61">N261+O261</f>
        <v>2.0608936796013255</v>
      </c>
      <c r="Q261">
        <f t="shared" si="54"/>
        <v>9.0588884077020073E-4</v>
      </c>
      <c r="W261">
        <v>256</v>
      </c>
      <c r="X261">
        <f t="shared" ref="X261:X268" si="62">W261/Fs*1000</f>
        <v>5.333333333333333</v>
      </c>
      <c r="Y261">
        <v>0</v>
      </c>
      <c r="Z261">
        <f t="shared" si="55"/>
        <v>2.1275263612241937E-9</v>
      </c>
    </row>
    <row r="262" spans="5:26" x14ac:dyDescent="0.4">
      <c r="E262">
        <v>16815.946899999999</v>
      </c>
      <c r="F262">
        <f t="shared" si="56"/>
        <v>2.2012023018415019</v>
      </c>
      <c r="G262">
        <f t="shared" si="57"/>
        <v>1.8295826637715684</v>
      </c>
      <c r="H262">
        <f t="shared" si="58"/>
        <v>-2.3392726573571108</v>
      </c>
      <c r="I262">
        <f t="shared" si="59"/>
        <v>1.7496294611260721</v>
      </c>
      <c r="J262">
        <f t="shared" si="60"/>
        <v>-2.3976174442599771</v>
      </c>
      <c r="K262">
        <f t="shared" ref="K262:K268" si="63">SQRT((I262^2+J262^2)/(G262^2+H262^2))</f>
        <v>0.99944445411984739</v>
      </c>
      <c r="L262">
        <f t="shared" ref="L262:L268" si="64">20*LOG10(K262)</f>
        <v>-4.8267510688976868E-3</v>
      </c>
      <c r="M262">
        <f t="shared" ref="M262:M268" si="65">ATAN2(J262,I262)-ATAN2(H262,G262)</f>
        <v>3.3334586432471003E-2</v>
      </c>
      <c r="N262">
        <f t="shared" ref="N262:N268" si="66">DEGREES(M262)</f>
        <v>1.909931114394644</v>
      </c>
      <c r="O262">
        <f t="shared" si="53"/>
        <v>0</v>
      </c>
      <c r="P262">
        <f t="shared" si="61"/>
        <v>1.909931114394644</v>
      </c>
      <c r="Q262">
        <f t="shared" si="54"/>
        <v>8.7537999872964079E-4</v>
      </c>
      <c r="W262">
        <v>257</v>
      </c>
      <c r="X262">
        <f t="shared" si="62"/>
        <v>5.354166666666667</v>
      </c>
      <c r="Y262">
        <v>0</v>
      </c>
      <c r="Z262">
        <f t="shared" si="55"/>
        <v>1.1417504522877391E-9</v>
      </c>
    </row>
    <row r="263" spans="5:26" x14ac:dyDescent="0.4">
      <c r="E263">
        <v>17309.031599999998</v>
      </c>
      <c r="F263">
        <f t="shared" si="56"/>
        <v>2.2657469381380659</v>
      </c>
      <c r="G263">
        <f t="shared" si="57"/>
        <v>2.0340824166253855</v>
      </c>
      <c r="H263">
        <f t="shared" si="58"/>
        <v>-2.2928733385074196</v>
      </c>
      <c r="I263">
        <f t="shared" si="59"/>
        <v>1.9617954957529142</v>
      </c>
      <c r="J263">
        <f t="shared" si="60"/>
        <v>-2.3531384519568772</v>
      </c>
      <c r="K263">
        <f t="shared" si="63"/>
        <v>0.99952849396924737</v>
      </c>
      <c r="L263">
        <f t="shared" si="64"/>
        <v>-4.0964151649369486E-3</v>
      </c>
      <c r="M263">
        <f t="shared" si="65"/>
        <v>3.0709708184930129E-2</v>
      </c>
      <c r="N263">
        <f t="shared" si="66"/>
        <v>1.7595366690748562</v>
      </c>
      <c r="O263">
        <f t="shared" ref="O263:O268" si="67">IF((N263-N262)&gt;180,O262-360,IF((N263-N262)&lt;(-180),O262+360,O262))</f>
        <v>0</v>
      </c>
      <c r="P263">
        <f t="shared" si="61"/>
        <v>1.7595366690748562</v>
      </c>
      <c r="Q263">
        <f t="shared" ref="Q263:Q268" si="68">-(P263-P262)/((E263-E262)*360)*1000</f>
        <v>8.4724256930000525E-4</v>
      </c>
      <c r="W263">
        <v>258</v>
      </c>
      <c r="X263">
        <f t="shared" si="62"/>
        <v>5.375</v>
      </c>
      <c r="Y263">
        <v>0</v>
      </c>
      <c r="Z263">
        <f t="shared" ref="Z263:Z268" si="69" xml:space="preserve"> b0_*Y263 + b1_*Y262 + b2_*Y261 - a1_*Z262 - a2_*Z261</f>
        <v>2.5842238875453041E-10</v>
      </c>
    </row>
    <row r="264" spans="5:26" x14ac:dyDescent="0.4">
      <c r="E264">
        <v>17816.574799999999</v>
      </c>
      <c r="F264">
        <f t="shared" si="56"/>
        <v>2.3321841876588763</v>
      </c>
      <c r="G264">
        <f t="shared" si="57"/>
        <v>2.2421150137004719</v>
      </c>
      <c r="H264">
        <f t="shared" si="58"/>
        <v>-2.223893774390715</v>
      </c>
      <c r="I264">
        <f t="shared" si="59"/>
        <v>2.1779094053552743</v>
      </c>
      <c r="J264">
        <f t="shared" si="60"/>
        <v>-2.2850879180330859</v>
      </c>
      <c r="K264">
        <f t="shared" si="63"/>
        <v>0.99960549451099612</v>
      </c>
      <c r="L264">
        <f t="shared" si="64"/>
        <v>-3.4273072293152331E-3</v>
      </c>
      <c r="M264">
        <f t="shared" si="65"/>
        <v>2.8090262755264828E-2</v>
      </c>
      <c r="N264">
        <f t="shared" si="66"/>
        <v>1.6094535012902018</v>
      </c>
      <c r="O264">
        <f t="shared" si="67"/>
        <v>0</v>
      </c>
      <c r="P264">
        <f t="shared" si="61"/>
        <v>1.6094535012902018</v>
      </c>
      <c r="Q264">
        <f t="shared" si="68"/>
        <v>8.2140335697671941E-4</v>
      </c>
      <c r="W264">
        <v>259</v>
      </c>
      <c r="X264">
        <f t="shared" si="62"/>
        <v>5.395833333333333</v>
      </c>
      <c r="Y264">
        <v>0</v>
      </c>
      <c r="Z264">
        <f t="shared" si="69"/>
        <v>-5.2082268316921608E-10</v>
      </c>
    </row>
    <row r="265" spans="5:26" x14ac:dyDescent="0.4">
      <c r="E265">
        <v>18339.000400000001</v>
      </c>
      <c r="F265">
        <f t="shared" si="56"/>
        <v>2.4005695387841781</v>
      </c>
      <c r="G265">
        <f t="shared" si="57"/>
        <v>2.4510801518913201</v>
      </c>
      <c r="H265">
        <f t="shared" si="58"/>
        <v>-2.130547919885839</v>
      </c>
      <c r="I265">
        <f t="shared" si="59"/>
        <v>2.395245503272339</v>
      </c>
      <c r="J265">
        <f t="shared" si="60"/>
        <v>-2.1915715674889329</v>
      </c>
      <c r="K265">
        <f t="shared" si="63"/>
        <v>0.99967561937287286</v>
      </c>
      <c r="L265">
        <f t="shared" si="64"/>
        <v>-2.8179914035757897E-3</v>
      </c>
      <c r="M265">
        <f t="shared" si="65"/>
        <v>2.5471480749112541E-2</v>
      </c>
      <c r="N265">
        <f t="shared" si="66"/>
        <v>1.4594083448728732</v>
      </c>
      <c r="O265">
        <f t="shared" si="67"/>
        <v>0</v>
      </c>
      <c r="P265">
        <f t="shared" si="61"/>
        <v>1.4594083448728732</v>
      </c>
      <c r="Q265">
        <f t="shared" si="68"/>
        <v>7.9780183275713202E-4</v>
      </c>
      <c r="W265">
        <v>260</v>
      </c>
      <c r="X265">
        <f t="shared" si="62"/>
        <v>5.416666666666667</v>
      </c>
      <c r="Y265">
        <v>0</v>
      </c>
      <c r="Z265">
        <f t="shared" si="69"/>
        <v>-1.1962217540846123E-9</v>
      </c>
    </row>
    <row r="266" spans="5:26" x14ac:dyDescent="0.4">
      <c r="E266">
        <v>18876.744900000002</v>
      </c>
      <c r="F266">
        <f t="shared" si="56"/>
        <v>2.4709601292303582</v>
      </c>
      <c r="G266">
        <f t="shared" si="57"/>
        <v>2.6579238983736508</v>
      </c>
      <c r="H266">
        <f t="shared" si="58"/>
        <v>-2.0112883646654591</v>
      </c>
      <c r="I266">
        <f t="shared" si="59"/>
        <v>2.6105981592293896</v>
      </c>
      <c r="J266">
        <f t="shared" si="60"/>
        <v>-2.070946350242775</v>
      </c>
      <c r="K266">
        <f t="shared" si="63"/>
        <v>0.99973899005184841</v>
      </c>
      <c r="L266">
        <f t="shared" si="64"/>
        <v>-2.267399523872005E-3</v>
      </c>
      <c r="M266">
        <f t="shared" si="65"/>
        <v>2.2848251719000512E-2</v>
      </c>
      <c r="N266">
        <f t="shared" si="66"/>
        <v>1.3091083927512575</v>
      </c>
      <c r="O266">
        <f t="shared" si="67"/>
        <v>0</v>
      </c>
      <c r="P266">
        <f t="shared" si="61"/>
        <v>1.3091083927512575</v>
      </c>
      <c r="Q266">
        <f t="shared" si="68"/>
        <v>7.7639077109015089E-4</v>
      </c>
      <c r="W266">
        <v>261</v>
      </c>
      <c r="X266">
        <f t="shared" si="62"/>
        <v>5.4375</v>
      </c>
      <c r="Y266">
        <v>0</v>
      </c>
      <c r="Z266">
        <f t="shared" si="69"/>
        <v>-1.7696507527991376E-9</v>
      </c>
    </row>
    <row r="267" spans="5:26" x14ac:dyDescent="0.4">
      <c r="E267">
        <v>19430.257300000001</v>
      </c>
      <c r="F267">
        <f t="shared" si="56"/>
        <v>2.5434147329599774</v>
      </c>
      <c r="G267">
        <f t="shared" si="57"/>
        <v>2.8591356288344913</v>
      </c>
      <c r="H267">
        <f t="shared" si="58"/>
        <v>-1.8649019404366296</v>
      </c>
      <c r="I267">
        <f t="shared" si="59"/>
        <v>2.8202785626129607</v>
      </c>
      <c r="J267">
        <f t="shared" si="60"/>
        <v>-1.9219218200828729</v>
      </c>
      <c r="K267">
        <f t="shared" si="63"/>
        <v>0.99979568254628748</v>
      </c>
      <c r="L267">
        <f t="shared" si="64"/>
        <v>-1.7748601777085426E-3</v>
      </c>
      <c r="M267">
        <f t="shared" si="65"/>
        <v>2.0215064268771954E-2</v>
      </c>
      <c r="N267">
        <f t="shared" si="66"/>
        <v>1.1582378651863465</v>
      </c>
      <c r="O267">
        <f t="shared" si="67"/>
        <v>0</v>
      </c>
      <c r="P267">
        <f t="shared" si="61"/>
        <v>1.1582378651863465</v>
      </c>
      <c r="Q267">
        <f t="shared" si="68"/>
        <v>7.5713714596352226E-4</v>
      </c>
      <c r="W267">
        <v>262</v>
      </c>
      <c r="X267">
        <f t="shared" si="62"/>
        <v>5.458333333333333</v>
      </c>
      <c r="Y267">
        <v>0</v>
      </c>
      <c r="Z267">
        <f t="shared" si="69"/>
        <v>-2.2443935967835072E-9</v>
      </c>
    </row>
    <row r="268" spans="5:26" x14ac:dyDescent="0.4">
      <c r="E268">
        <v>20000</v>
      </c>
      <c r="F268">
        <f t="shared" si="56"/>
        <v>2.6179938779914944</v>
      </c>
      <c r="G268">
        <f t="shared" si="57"/>
        <v>3.0507622320954528</v>
      </c>
      <c r="H268">
        <f t="shared" si="58"/>
        <v>-1.6906159357005734</v>
      </c>
      <c r="I268">
        <f t="shared" si="59"/>
        <v>3.0201298482513375</v>
      </c>
      <c r="J268">
        <f t="shared" si="60"/>
        <v>-1.743672780875533</v>
      </c>
      <c r="K268">
        <f t="shared" si="63"/>
        <v>0.9998457230276887</v>
      </c>
      <c r="L268">
        <f t="shared" si="64"/>
        <v>-1.3401361339216401E-3</v>
      </c>
      <c r="M268">
        <f t="shared" si="65"/>
        <v>1.7565929487040943E-2</v>
      </c>
      <c r="N268">
        <f t="shared" si="66"/>
        <v>1.0064536228318492</v>
      </c>
      <c r="O268">
        <f t="shared" si="67"/>
        <v>0</v>
      </c>
      <c r="P268">
        <f t="shared" si="61"/>
        <v>1.0064536228318492</v>
      </c>
      <c r="Q268">
        <f t="shared" si="68"/>
        <v>7.4002333935855604E-4</v>
      </c>
      <c r="W268">
        <v>263</v>
      </c>
      <c r="X268">
        <f t="shared" si="62"/>
        <v>5.479166666666667</v>
      </c>
      <c r="Y268">
        <v>0</v>
      </c>
      <c r="Z268">
        <f t="shared" si="69"/>
        <v>-2.6249169256265566E-9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9321-AE54-4F1D-BFFD-4C0774CBB5B1}">
  <dimension ref="A2:Z268"/>
  <sheetViews>
    <sheetView workbookViewId="0"/>
  </sheetViews>
  <sheetFormatPr defaultRowHeight="14.6" x14ac:dyDescent="0.4"/>
  <cols>
    <col min="1" max="1" width="15.15234375" customWidth="1"/>
    <col min="2" max="2" width="9.23046875" customWidth="1"/>
    <col min="5" max="5" width="9.23046875" customWidth="1"/>
    <col min="6" max="9" width="0" hidden="1" customWidth="1"/>
    <col min="10" max="10" width="9.53515625" hidden="1" customWidth="1"/>
    <col min="11" max="11" width="0" hidden="1" customWidth="1"/>
    <col min="12" max="12" width="14" customWidth="1"/>
    <col min="13" max="13" width="10.4609375" hidden="1" customWidth="1"/>
    <col min="14" max="15" width="11.07421875" hidden="1" customWidth="1"/>
    <col min="16" max="16" width="11.07421875" customWidth="1"/>
    <col min="23" max="23" width="9.23046875" hidden="1" customWidth="1"/>
    <col min="25" max="25" width="0" hidden="1" customWidth="1"/>
  </cols>
  <sheetData>
    <row r="2" spans="1:26" ht="15" thickBot="1" x14ac:dyDescent="0.45"/>
    <row r="3" spans="1:26" ht="15" thickBot="1" x14ac:dyDescent="0.45">
      <c r="A3" s="2" t="s">
        <v>0</v>
      </c>
      <c r="B3" s="3"/>
      <c r="E3" s="1" t="s">
        <v>10</v>
      </c>
      <c r="G3" t="s">
        <v>26</v>
      </c>
      <c r="X3" s="1" t="s">
        <v>41</v>
      </c>
    </row>
    <row r="4" spans="1:26" x14ac:dyDescent="0.4">
      <c r="A4" s="6" t="s">
        <v>48</v>
      </c>
      <c r="B4" s="3">
        <v>1000</v>
      </c>
      <c r="E4" t="s">
        <v>11</v>
      </c>
      <c r="F4" t="s">
        <v>12</v>
      </c>
      <c r="G4" t="s">
        <v>20</v>
      </c>
      <c r="H4" t="s">
        <v>21</v>
      </c>
      <c r="I4" t="s">
        <v>22</v>
      </c>
      <c r="J4" t="s">
        <v>23</v>
      </c>
      <c r="K4" t="s">
        <v>19</v>
      </c>
      <c r="L4" t="s">
        <v>13</v>
      </c>
      <c r="M4" t="s">
        <v>17</v>
      </c>
      <c r="N4" t="s">
        <v>18</v>
      </c>
      <c r="O4" t="s">
        <v>32</v>
      </c>
      <c r="P4" t="s">
        <v>24</v>
      </c>
      <c r="Q4" t="s">
        <v>25</v>
      </c>
      <c r="W4" t="s">
        <v>42</v>
      </c>
      <c r="X4" t="s">
        <v>43</v>
      </c>
      <c r="Y4" t="s">
        <v>44</v>
      </c>
      <c r="Z4" t="s">
        <v>45</v>
      </c>
    </row>
    <row r="5" spans="1:26" x14ac:dyDescent="0.4">
      <c r="A5" s="7" t="s">
        <v>49</v>
      </c>
      <c r="B5" s="8">
        <v>1</v>
      </c>
      <c r="E5">
        <v>10</v>
      </c>
      <c r="F5">
        <f t="shared" ref="F5:F68" si="0">2*PI()*E5/$B$9</f>
        <v>1.308996938995747E-3</v>
      </c>
      <c r="G5">
        <f t="shared" ref="G5:G68" si="1">1+SUM(a1_*COS(F5),a2_*COS(2*F5))</f>
        <v>4.0545954910925497E-3</v>
      </c>
      <c r="H5">
        <f t="shared" ref="H5:H68" si="2">SUM(a1_*SIN(F5),a2_*SIN(2*F5))</f>
        <v>-1.351458684215952E-4</v>
      </c>
      <c r="I5">
        <f t="shared" ref="I5:I68" si="3">SUM(b0_,b1_*COS(F5),b2_*COS(2*F5))</f>
        <v>1.6222718178549478E-2</v>
      </c>
      <c r="J5">
        <f t="shared" ref="J5:J68" si="4">SUM(b1_*SIN(F5),b2_*SIN(2*F5))</f>
        <v>-1.4087572661698527E-4</v>
      </c>
      <c r="K5">
        <f>SQRT((I5^2+J5^2)/(G5^2+H5^2))</f>
        <v>3.9989995035427803</v>
      </c>
      <c r="L5">
        <f>20*LOG10(K5)</f>
        <v>12.039027004357632</v>
      </c>
      <c r="M5">
        <f>ATAN2(J5,I5)-ATAN2(H5,G5)</f>
        <v>-2.4635557475549241E-2</v>
      </c>
      <c r="N5">
        <f>DEGREES(M5)</f>
        <v>-1.4115134693009364</v>
      </c>
      <c r="O5">
        <v>0</v>
      </c>
      <c r="P5">
        <f t="shared" ref="P5:P68" si="5">N5+O5</f>
        <v>-1.4115134693009364</v>
      </c>
      <c r="W5">
        <v>0</v>
      </c>
      <c r="X5">
        <f t="shared" ref="X5:X68" si="6">W5/Fs*1000</f>
        <v>0</v>
      </c>
      <c r="Y5">
        <v>1</v>
      </c>
      <c r="Z5">
        <f xml:space="preserve"> b0_*Y5</f>
        <v>1.0113147321993583</v>
      </c>
    </row>
    <row r="6" spans="1:26" x14ac:dyDescent="0.4">
      <c r="A6" s="7" t="s">
        <v>50</v>
      </c>
      <c r="B6" s="8">
        <v>500</v>
      </c>
      <c r="E6">
        <v>10.293200000000001</v>
      </c>
      <c r="F6">
        <f t="shared" si="0"/>
        <v>1.3473767292471023E-3</v>
      </c>
      <c r="G6">
        <f t="shared" si="1"/>
        <v>4.0545097422308718E-3</v>
      </c>
      <c r="H6">
        <f t="shared" si="2"/>
        <v>-1.3910846554722554E-4</v>
      </c>
      <c r="I6">
        <f t="shared" si="3"/>
        <v>1.6222633186094959E-2</v>
      </c>
      <c r="J6">
        <f t="shared" si="4"/>
        <v>-1.4500632236616939E-4</v>
      </c>
      <c r="K6">
        <f t="shared" ref="K6:K69" si="7">SQRT((I6^2+J6^2)/(G6^2+H6^2))</f>
        <v>3.9989399728521455</v>
      </c>
      <c r="L6">
        <f t="shared" ref="L6:L69" si="8">20*LOG10(K6)</f>
        <v>12.038897701801526</v>
      </c>
      <c r="M6">
        <f t="shared" ref="M6:M69" si="9">ATAN2(J6,I6)-ATAN2(H6,G6)</f>
        <v>-2.535783062884378E-2</v>
      </c>
      <c r="N6">
        <f t="shared" ref="N6:N69" si="10">DEGREES(M6)</f>
        <v>-1.452896672640319</v>
      </c>
      <c r="O6">
        <f>IF((N6-N5)&gt;180,O5-360,IF((N6-N5)&lt;(-180),O5+360,O5))</f>
        <v>0</v>
      </c>
      <c r="P6">
        <f t="shared" si="5"/>
        <v>-1.452896672640319</v>
      </c>
      <c r="Q6">
        <f>-(P6-P5)/((E6-E5)*360)*1000</f>
        <v>0.39206460644405156</v>
      </c>
      <c r="W6">
        <v>1</v>
      </c>
      <c r="X6">
        <f t="shared" si="6"/>
        <v>2.0833333333333332E-2</v>
      </c>
      <c r="Y6">
        <v>0</v>
      </c>
      <c r="Z6">
        <f xml:space="preserve"> b0_*Y6 + b1_*Y5 - a1_*Z5</f>
        <v>2.7453574039910444E-2</v>
      </c>
    </row>
    <row r="7" spans="1:26" ht="15" thickBot="1" x14ac:dyDescent="0.45">
      <c r="A7" s="4" t="s">
        <v>51</v>
      </c>
      <c r="B7" s="5">
        <v>0.57709999999999995</v>
      </c>
      <c r="E7">
        <v>10.595000000000001</v>
      </c>
      <c r="F7">
        <f t="shared" si="0"/>
        <v>1.3868822568659943E-3</v>
      </c>
      <c r="G7">
        <f t="shared" si="1"/>
        <v>4.0544188903212097E-3</v>
      </c>
      <c r="H7">
        <f t="shared" si="2"/>
        <v>-1.4318730253895561E-4</v>
      </c>
      <c r="I7">
        <f t="shared" si="3"/>
        <v>1.6222543135607559E-2</v>
      </c>
      <c r="J7">
        <f t="shared" si="4"/>
        <v>-1.4925808556133686E-4</v>
      </c>
      <c r="K7">
        <f t="shared" si="7"/>
        <v>3.9988768992085895</v>
      </c>
      <c r="L7">
        <f t="shared" si="8"/>
        <v>12.038760701738692</v>
      </c>
      <c r="M7">
        <f t="shared" si="9"/>
        <v>-2.6101285389623419E-2</v>
      </c>
      <c r="N7">
        <f t="shared" si="10"/>
        <v>-1.4954934926919004</v>
      </c>
      <c r="O7">
        <f t="shared" ref="O7:O70" si="11">IF((N7-N6)&gt;180,O6-360,IF((N7-N6)&lt;(-180),O6+360,O6))</f>
        <v>0</v>
      </c>
      <c r="P7">
        <f t="shared" si="5"/>
        <v>-1.4954934926919004</v>
      </c>
      <c r="Q7">
        <f t="shared" ref="Q7:Q70" si="12">-(P7-P6)/((E7-E6)*360)*1000</f>
        <v>0.39206262472922998</v>
      </c>
      <c r="W7">
        <v>2</v>
      </c>
      <c r="X7">
        <f t="shared" si="6"/>
        <v>4.1666666666666664E-2</v>
      </c>
      <c r="Y7">
        <v>0</v>
      </c>
      <c r="Z7">
        <f t="shared" ref="Z7:Z70" si="13" xml:space="preserve"> b0_*Y7 + b1_*Y6 + b2_*Y5 - a1_*Z6 - a2_*Z5</f>
        <v>3.6518714463275592E-2</v>
      </c>
    </row>
    <row r="8" spans="1:26" ht="15" thickBot="1" x14ac:dyDescent="0.45">
      <c r="E8">
        <v>10.9057</v>
      </c>
      <c r="F8">
        <f t="shared" si="0"/>
        <v>1.4275527917605919E-3</v>
      </c>
      <c r="G8">
        <f t="shared" si="1"/>
        <v>4.0543226166354085E-3</v>
      </c>
      <c r="H8">
        <f t="shared" si="2"/>
        <v>-1.4738643520652425E-4</v>
      </c>
      <c r="I8">
        <f t="shared" si="3"/>
        <v>1.6222447711170207E-2</v>
      </c>
      <c r="J8">
        <f t="shared" si="4"/>
        <v>-1.5363524389821375E-4</v>
      </c>
      <c r="K8">
        <f t="shared" si="7"/>
        <v>3.9988100613009556</v>
      </c>
      <c r="L8">
        <f t="shared" si="8"/>
        <v>12.038615523090856</v>
      </c>
      <c r="M8">
        <f t="shared" si="9"/>
        <v>-2.6866660328632497E-2</v>
      </c>
      <c r="N8">
        <f t="shared" si="10"/>
        <v>-1.5393462464422034</v>
      </c>
      <c r="O8">
        <f t="shared" si="11"/>
        <v>0</v>
      </c>
      <c r="P8">
        <f t="shared" si="5"/>
        <v>-1.5393462464422034</v>
      </c>
      <c r="Q8">
        <f t="shared" si="12"/>
        <v>0.39206052417751336</v>
      </c>
      <c r="W8">
        <v>3</v>
      </c>
      <c r="X8">
        <f t="shared" si="6"/>
        <v>6.25E-2</v>
      </c>
      <c r="Y8">
        <v>0</v>
      </c>
      <c r="Z8">
        <f t="shared" si="13"/>
        <v>4.4463058806292886E-2</v>
      </c>
    </row>
    <row r="9" spans="1:26" ht="15" thickBot="1" x14ac:dyDescent="0.45">
      <c r="A9" s="9" t="s">
        <v>3</v>
      </c>
      <c r="B9" s="10">
        <v>48000</v>
      </c>
      <c r="E9">
        <v>11.2255</v>
      </c>
      <c r="F9">
        <f t="shared" si="0"/>
        <v>1.4694145138696758E-3</v>
      </c>
      <c r="G9">
        <f t="shared" si="1"/>
        <v>4.0542206173551643E-3</v>
      </c>
      <c r="H9">
        <f t="shared" si="2"/>
        <v>-1.5170856798104627E-4</v>
      </c>
      <c r="I9">
        <f t="shared" si="3"/>
        <v>1.6222346611645344E-2</v>
      </c>
      <c r="J9">
        <f t="shared" si="4"/>
        <v>-1.5814061639477179E-4</v>
      </c>
      <c r="K9">
        <f t="shared" si="7"/>
        <v>3.9987392481672526</v>
      </c>
      <c r="L9">
        <f t="shared" si="8"/>
        <v>12.038461707205395</v>
      </c>
      <c r="M9">
        <f t="shared" si="9"/>
        <v>-2.7654447633006507E-2</v>
      </c>
      <c r="N9">
        <f t="shared" si="10"/>
        <v>-1.5844831341368222</v>
      </c>
      <c r="O9">
        <f t="shared" si="11"/>
        <v>0</v>
      </c>
      <c r="P9">
        <f t="shared" si="5"/>
        <v>-1.5844831341368222</v>
      </c>
      <c r="Q9">
        <f t="shared" si="12"/>
        <v>0.39205829767405548</v>
      </c>
      <c r="W9">
        <v>4</v>
      </c>
      <c r="X9">
        <f t="shared" si="6"/>
        <v>8.3333333333333329E-2</v>
      </c>
      <c r="Y9">
        <v>0</v>
      </c>
      <c r="Z9">
        <f t="shared" si="13"/>
        <v>5.1374644115110328E-2</v>
      </c>
    </row>
    <row r="10" spans="1:26" ht="15" thickBot="1" x14ac:dyDescent="0.45">
      <c r="E10">
        <v>11.5547</v>
      </c>
      <c r="F10">
        <f t="shared" si="0"/>
        <v>1.5125066931014162E-3</v>
      </c>
      <c r="G10">
        <f t="shared" si="1"/>
        <v>4.0541125409286893E-3</v>
      </c>
      <c r="H10">
        <f t="shared" si="2"/>
        <v>-1.5615775693967552E-4</v>
      </c>
      <c r="I10">
        <f t="shared" si="3"/>
        <v>1.6222239488581813E-2</v>
      </c>
      <c r="J10">
        <f t="shared" si="4"/>
        <v>-1.627784310123297E-4</v>
      </c>
      <c r="K10">
        <f t="shared" si="7"/>
        <v>3.9986642156988057</v>
      </c>
      <c r="L10">
        <f t="shared" si="8"/>
        <v>12.038298723371161</v>
      </c>
      <c r="M10">
        <f t="shared" si="9"/>
        <v>-2.8465385780365393E-2</v>
      </c>
      <c r="N10">
        <f t="shared" si="10"/>
        <v>-1.6309464674266443</v>
      </c>
      <c r="O10">
        <f t="shared" si="11"/>
        <v>0</v>
      </c>
      <c r="P10">
        <f t="shared" si="5"/>
        <v>-1.6309464674266443</v>
      </c>
      <c r="Q10">
        <f t="shared" si="12"/>
        <v>0.39205593770944785</v>
      </c>
      <c r="W10">
        <v>5</v>
      </c>
      <c r="X10">
        <f t="shared" si="6"/>
        <v>0.10416666666666667</v>
      </c>
      <c r="Y10">
        <v>0</v>
      </c>
      <c r="Z10">
        <f t="shared" si="13"/>
        <v>5.733625011239403E-2</v>
      </c>
    </row>
    <row r="11" spans="1:26" ht="15" thickBot="1" x14ac:dyDescent="0.45">
      <c r="A11" s="9" t="s">
        <v>29</v>
      </c>
      <c r="B11" s="10">
        <v>0</v>
      </c>
      <c r="E11">
        <v>11.8935</v>
      </c>
      <c r="F11">
        <f t="shared" si="0"/>
        <v>1.5568555093945916E-3</v>
      </c>
      <c r="G11">
        <f t="shared" si="1"/>
        <v>4.0539980512178664E-3</v>
      </c>
      <c r="H11">
        <f t="shared" si="2"/>
        <v>-1.6073670679384033E-4</v>
      </c>
      <c r="I11">
        <f t="shared" si="3"/>
        <v>1.6222126008806903E-2</v>
      </c>
      <c r="J11">
        <f t="shared" si="4"/>
        <v>-1.6755150704726674E-4</v>
      </c>
      <c r="K11">
        <f t="shared" si="7"/>
        <v>3.9985847304835667</v>
      </c>
      <c r="L11">
        <f t="shared" si="8"/>
        <v>12.038126064044913</v>
      </c>
      <c r="M11">
        <f t="shared" si="9"/>
        <v>-2.9299966860097726E-2</v>
      </c>
      <c r="N11">
        <f t="shared" si="10"/>
        <v>-1.6787644409567783</v>
      </c>
      <c r="O11">
        <f t="shared" si="11"/>
        <v>0</v>
      </c>
      <c r="P11">
        <f t="shared" si="5"/>
        <v>-1.6787644409567783</v>
      </c>
      <c r="Q11">
        <f t="shared" si="12"/>
        <v>0.3920534363942525</v>
      </c>
      <c r="W11">
        <v>6</v>
      </c>
      <c r="X11">
        <f t="shared" si="6"/>
        <v>0.125</v>
      </c>
      <c r="Y11">
        <v>0</v>
      </c>
      <c r="Z11">
        <f t="shared" si="13"/>
        <v>6.2425627542004508E-2</v>
      </c>
    </row>
    <row r="12" spans="1:26" ht="15" thickBot="1" x14ac:dyDescent="0.45">
      <c r="E12">
        <v>12.2422</v>
      </c>
      <c r="F12">
        <f t="shared" si="0"/>
        <v>1.6025002326573736E-3</v>
      </c>
      <c r="G12">
        <f t="shared" si="1"/>
        <v>4.0538767611276727E-3</v>
      </c>
      <c r="H12">
        <f t="shared" si="2"/>
        <v>-1.6544947393212035E-4</v>
      </c>
      <c r="I12">
        <f t="shared" si="3"/>
        <v>1.6222005788640081E-2</v>
      </c>
      <c r="J12">
        <f t="shared" si="4"/>
        <v>-1.7246407277020717E-4</v>
      </c>
      <c r="K12">
        <f t="shared" si="7"/>
        <v>3.9985005237251361</v>
      </c>
      <c r="L12">
        <f t="shared" si="8"/>
        <v>12.037943144746873</v>
      </c>
      <c r="M12">
        <f t="shared" si="9"/>
        <v>-3.0158929241154375E-2</v>
      </c>
      <c r="N12">
        <f t="shared" si="10"/>
        <v>-1.7279793601518323</v>
      </c>
      <c r="O12">
        <f t="shared" si="11"/>
        <v>0</v>
      </c>
      <c r="P12">
        <f t="shared" si="5"/>
        <v>-1.7279793601518323</v>
      </c>
      <c r="Q12">
        <f t="shared" si="12"/>
        <v>0.39205078541769284</v>
      </c>
      <c r="W12">
        <v>7</v>
      </c>
      <c r="X12">
        <f t="shared" si="6"/>
        <v>0.14583333333333334</v>
      </c>
      <c r="Y12">
        <v>0</v>
      </c>
      <c r="Z12">
        <f t="shared" si="13"/>
        <v>6.6715722410382705E-2</v>
      </c>
    </row>
    <row r="13" spans="1:26" x14ac:dyDescent="0.4">
      <c r="A13" s="6" t="s">
        <v>14</v>
      </c>
      <c r="B13" s="3"/>
      <c r="E13">
        <v>12.6012</v>
      </c>
      <c r="F13">
        <f t="shared" si="0"/>
        <v>1.649493222767321E-3</v>
      </c>
      <c r="G13">
        <f t="shared" si="1"/>
        <v>4.0537482268759861E-3</v>
      </c>
      <c r="H13">
        <f t="shared" si="2"/>
        <v>-1.7030146645752439E-4</v>
      </c>
      <c r="I13">
        <f t="shared" si="3"/>
        <v>1.6221878388213873E-2</v>
      </c>
      <c r="J13">
        <f t="shared" si="4"/>
        <v>-1.7752176546304574E-4</v>
      </c>
      <c r="K13">
        <f t="shared" si="7"/>
        <v>3.9984112872636652</v>
      </c>
      <c r="L13">
        <f t="shared" si="8"/>
        <v>12.037749295402431</v>
      </c>
      <c r="M13">
        <f t="shared" si="9"/>
        <v>-3.1043257559047799E-2</v>
      </c>
      <c r="N13">
        <f t="shared" si="10"/>
        <v>-1.7786476404710287</v>
      </c>
      <c r="O13">
        <f t="shared" si="11"/>
        <v>0</v>
      </c>
      <c r="P13">
        <f t="shared" si="5"/>
        <v>-1.7786476404710287</v>
      </c>
      <c r="Q13">
        <f t="shared" si="12"/>
        <v>0.39204797523364637</v>
      </c>
      <c r="W13">
        <v>8</v>
      </c>
      <c r="X13">
        <f t="shared" si="6"/>
        <v>0.16666666666666666</v>
      </c>
      <c r="Y13">
        <v>0</v>
      </c>
      <c r="Z13">
        <f t="shared" si="13"/>
        <v>7.0274895655390759E-2</v>
      </c>
    </row>
    <row r="14" spans="1:26" x14ac:dyDescent="0.4">
      <c r="A14" s="7" t="s">
        <v>4</v>
      </c>
      <c r="B14" s="8">
        <v>1</v>
      </c>
      <c r="E14">
        <v>12.970700000000001</v>
      </c>
      <c r="F14">
        <f t="shared" si="0"/>
        <v>1.6978606596632138E-3</v>
      </c>
      <c r="G14">
        <f t="shared" si="1"/>
        <v>4.0536120539561571E-3</v>
      </c>
      <c r="H14">
        <f t="shared" si="2"/>
        <v>-1.7529538961567285E-4</v>
      </c>
      <c r="I14">
        <f t="shared" si="3"/>
        <v>1.6221743416501844E-2</v>
      </c>
      <c r="J14">
        <f t="shared" si="4"/>
        <v>-1.8272740495271691E-4</v>
      </c>
      <c r="K14">
        <f t="shared" si="7"/>
        <v>3.9983167471416161</v>
      </c>
      <c r="L14">
        <f t="shared" si="8"/>
        <v>12.037543920138202</v>
      </c>
      <c r="M14">
        <f t="shared" si="9"/>
        <v>-3.1953443716460805E-2</v>
      </c>
      <c r="N14">
        <f t="shared" si="10"/>
        <v>-1.8307974658620241</v>
      </c>
      <c r="O14">
        <f t="shared" si="11"/>
        <v>0</v>
      </c>
      <c r="P14">
        <f t="shared" si="5"/>
        <v>-1.8307974658620241</v>
      </c>
      <c r="Q14">
        <f t="shared" si="12"/>
        <v>0.39204499617347222</v>
      </c>
      <c r="W14">
        <v>9</v>
      </c>
      <c r="X14">
        <f t="shared" si="6"/>
        <v>0.1875</v>
      </c>
      <c r="Y14">
        <v>0</v>
      </c>
      <c r="Z14">
        <f t="shared" si="13"/>
        <v>7.3167137842249472E-2</v>
      </c>
    </row>
    <row r="15" spans="1:26" x14ac:dyDescent="0.4">
      <c r="A15" s="7" t="s">
        <v>5</v>
      </c>
      <c r="B15" s="8">
        <f>B24/a0_raw</f>
        <v>-1.8886455884300368</v>
      </c>
      <c r="E15">
        <v>13.351000000000001</v>
      </c>
      <c r="F15">
        <f t="shared" si="0"/>
        <v>1.7476418132532222E-3</v>
      </c>
      <c r="G15">
        <f t="shared" si="1"/>
        <v>4.0534677914473294E-3</v>
      </c>
      <c r="H15">
        <f t="shared" si="2"/>
        <v>-1.8043530038720388E-4</v>
      </c>
      <c r="I15">
        <f t="shared" si="3"/>
        <v>1.6221600426560845E-2</v>
      </c>
      <c r="J15">
        <f t="shared" si="4"/>
        <v>-1.8808522009787195E-4</v>
      </c>
      <c r="K15">
        <f t="shared" si="7"/>
        <v>3.9982165902250544</v>
      </c>
      <c r="L15">
        <f t="shared" si="8"/>
        <v>12.037326337871711</v>
      </c>
      <c r="M15">
        <f t="shared" si="9"/>
        <v>-3.289022587522461E-2</v>
      </c>
      <c r="N15">
        <f t="shared" si="10"/>
        <v>-1.8844711298823442</v>
      </c>
      <c r="O15">
        <f t="shared" si="11"/>
        <v>0</v>
      </c>
      <c r="P15">
        <f t="shared" si="5"/>
        <v>-1.8844711298823442</v>
      </c>
      <c r="Q15">
        <f t="shared" si="12"/>
        <v>0.39204183846320256</v>
      </c>
      <c r="W15">
        <v>10</v>
      </c>
      <c r="X15">
        <f t="shared" si="6"/>
        <v>0.20833333333333334</v>
      </c>
      <c r="Y15">
        <v>0</v>
      </c>
      <c r="Z15">
        <f t="shared" si="13"/>
        <v>7.5452278549342097E-2</v>
      </c>
    </row>
    <row r="16" spans="1:26" x14ac:dyDescent="0.4">
      <c r="A16" s="7" t="s">
        <v>6</v>
      </c>
      <c r="B16" s="8">
        <f>B25/a0_raw</f>
        <v>0.89270162508825357</v>
      </c>
      <c r="E16">
        <v>13.7425</v>
      </c>
      <c r="F16">
        <f t="shared" si="0"/>
        <v>1.7988890434149055E-3</v>
      </c>
      <c r="G16">
        <f t="shared" si="1"/>
        <v>4.0533149257633294E-3</v>
      </c>
      <c r="H16">
        <f t="shared" si="2"/>
        <v>-1.8572660753275478E-4</v>
      </c>
      <c r="I16">
        <f t="shared" si="3"/>
        <v>1.6221448909334857E-2</v>
      </c>
      <c r="J16">
        <f t="shared" si="4"/>
        <v>-1.936008488335572E-4</v>
      </c>
      <c r="K16">
        <f t="shared" si="7"/>
        <v>3.9981104598632196</v>
      </c>
      <c r="L16">
        <f t="shared" si="8"/>
        <v>12.037095772862447</v>
      </c>
      <c r="M16">
        <f t="shared" si="9"/>
        <v>-3.3854588440576983E-2</v>
      </c>
      <c r="N16">
        <f t="shared" si="10"/>
        <v>-1.9397250347974444</v>
      </c>
      <c r="O16">
        <f t="shared" si="11"/>
        <v>0</v>
      </c>
      <c r="P16">
        <f t="shared" si="5"/>
        <v>-1.9397250347974444</v>
      </c>
      <c r="Q16">
        <f t="shared" si="12"/>
        <v>0.3920384909543092</v>
      </c>
      <c r="W16">
        <v>11</v>
      </c>
      <c r="X16">
        <f t="shared" si="6"/>
        <v>0.22916666666666666</v>
      </c>
      <c r="Y16">
        <v>0</v>
      </c>
      <c r="Z16">
        <f t="shared" si="13"/>
        <v>7.7186190164376889E-2</v>
      </c>
    </row>
    <row r="17" spans="1:26" x14ac:dyDescent="0.4">
      <c r="A17" s="7"/>
      <c r="B17" s="8"/>
      <c r="E17">
        <v>14.1455</v>
      </c>
      <c r="F17">
        <f t="shared" si="0"/>
        <v>1.8516416200564342E-3</v>
      </c>
      <c r="G17">
        <f t="shared" si="1"/>
        <v>4.0531529554425072E-3</v>
      </c>
      <c r="H17">
        <f t="shared" si="2"/>
        <v>-1.9117336853049149E-4</v>
      </c>
      <c r="I17">
        <f t="shared" si="3"/>
        <v>1.6221288367786246E-2</v>
      </c>
      <c r="J17">
        <f t="shared" si="4"/>
        <v>-1.9927852051256686E-4</v>
      </c>
      <c r="K17">
        <f t="shared" si="7"/>
        <v>3.9979980078116992</v>
      </c>
      <c r="L17">
        <f t="shared" si="8"/>
        <v>12.036851467494882</v>
      </c>
      <c r="M17">
        <f t="shared" si="9"/>
        <v>-3.4847269399823189E-2</v>
      </c>
      <c r="N17">
        <f t="shared" si="10"/>
        <v>-1.9966014641652501</v>
      </c>
      <c r="O17">
        <f t="shared" si="11"/>
        <v>0</v>
      </c>
      <c r="P17">
        <f t="shared" si="5"/>
        <v>-1.9966014641652501</v>
      </c>
      <c r="Q17">
        <f t="shared" si="12"/>
        <v>0.39203494187900206</v>
      </c>
      <c r="W17">
        <v>12</v>
      </c>
      <c r="X17">
        <f t="shared" si="6"/>
        <v>0.25</v>
      </c>
      <c r="Y17">
        <v>0</v>
      </c>
      <c r="Z17">
        <f t="shared" si="13"/>
        <v>7.8420985864063042E-2</v>
      </c>
    </row>
    <row r="18" spans="1:26" x14ac:dyDescent="0.4">
      <c r="A18" s="7" t="s">
        <v>7</v>
      </c>
      <c r="B18" s="8">
        <f>(B27/a0_raw)*(10^(out_gain/20))</f>
        <v>1.0113147321993583</v>
      </c>
      <c r="E18">
        <v>14.5602</v>
      </c>
      <c r="F18">
        <f t="shared" si="0"/>
        <v>1.9059257231165878E-3</v>
      </c>
      <c r="G18">
        <f t="shared" si="1"/>
        <v>4.0529813958138927E-3</v>
      </c>
      <c r="H18">
        <f t="shared" si="2"/>
        <v>-1.9677828956454757E-4</v>
      </c>
      <c r="I18">
        <f t="shared" si="3"/>
        <v>1.6221118321518846E-2</v>
      </c>
      <c r="J18">
        <f t="shared" si="4"/>
        <v>-2.0512105589395695E-4</v>
      </c>
      <c r="K18">
        <f t="shared" si="7"/>
        <v>3.9978788974693082</v>
      </c>
      <c r="L18">
        <f t="shared" si="8"/>
        <v>12.036592689301797</v>
      </c>
      <c r="M18">
        <f t="shared" si="9"/>
        <v>-3.5868760326096094E-2</v>
      </c>
      <c r="N18">
        <f t="shared" si="10"/>
        <v>-2.0551285830515966</v>
      </c>
      <c r="O18">
        <f t="shared" si="11"/>
        <v>0</v>
      </c>
      <c r="P18">
        <f t="shared" si="5"/>
        <v>-2.0551285830515966</v>
      </c>
      <c r="Q18">
        <f t="shared" si="12"/>
        <v>0.39203117974403562</v>
      </c>
      <c r="W18">
        <v>13</v>
      </c>
      <c r="X18">
        <f t="shared" si="6"/>
        <v>0.27083333333333331</v>
      </c>
      <c r="Y18">
        <v>0</v>
      </c>
      <c r="Z18">
        <f t="shared" si="13"/>
        <v>7.9205211598386727E-2</v>
      </c>
    </row>
    <row r="19" spans="1:26" x14ac:dyDescent="0.4">
      <c r="A19" s="7" t="s">
        <v>8</v>
      </c>
      <c r="B19" s="8">
        <f>(B28/a0_raw)*(10^(out_gain/20))</f>
        <v>-1.8825615334427117</v>
      </c>
      <c r="E19">
        <v>14.9872</v>
      </c>
      <c r="F19">
        <f t="shared" si="0"/>
        <v>1.9618198924117062E-3</v>
      </c>
      <c r="G19">
        <f t="shared" si="1"/>
        <v>4.0527995681517437E-3</v>
      </c>
      <c r="H19">
        <f t="shared" si="2"/>
        <v>-2.0254948336587185E-4</v>
      </c>
      <c r="I19">
        <f t="shared" si="3"/>
        <v>1.6220938097794346E-2</v>
      </c>
      <c r="J19">
        <f t="shared" si="4"/>
        <v>-2.1113691147308256E-4</v>
      </c>
      <c r="K19">
        <f t="shared" si="7"/>
        <v>3.9977526574928524</v>
      </c>
      <c r="L19">
        <f t="shared" si="8"/>
        <v>12.036318412905754</v>
      </c>
      <c r="M19">
        <f t="shared" si="9"/>
        <v>-3.6920537966921074E-2</v>
      </c>
      <c r="N19">
        <f t="shared" si="10"/>
        <v>-2.1153910028570944</v>
      </c>
      <c r="O19">
        <f t="shared" si="11"/>
        <v>0</v>
      </c>
      <c r="P19">
        <f t="shared" si="5"/>
        <v>-2.1153910028570944</v>
      </c>
      <c r="Q19">
        <f t="shared" si="12"/>
        <v>0.39202719103238221</v>
      </c>
      <c r="W19">
        <v>14</v>
      </c>
      <c r="X19">
        <f t="shared" si="6"/>
        <v>0.29166666666666669</v>
      </c>
      <c r="Y19">
        <v>0</v>
      </c>
      <c r="Z19">
        <f t="shared" si="13"/>
        <v>7.9584031944088626E-2</v>
      </c>
    </row>
    <row r="20" spans="1:26" ht="15" thickBot="1" x14ac:dyDescent="0.45">
      <c r="A20" s="4" t="s">
        <v>9</v>
      </c>
      <c r="B20" s="5">
        <f>(B29/a0_raw)*(10^(out_gain/20))</f>
        <v>0.88747094787622038</v>
      </c>
      <c r="E20">
        <v>15.4267</v>
      </c>
      <c r="F20">
        <f t="shared" si="0"/>
        <v>2.0193503078805692E-3</v>
      </c>
      <c r="G20">
        <f t="shared" si="1"/>
        <v>4.0526069293878031E-3</v>
      </c>
      <c r="H20">
        <f t="shared" si="2"/>
        <v>-2.0848965675396855E-4</v>
      </c>
      <c r="I20">
        <f t="shared" si="3"/>
        <v>1.6220747158335103E-2</v>
      </c>
      <c r="J20">
        <f t="shared" si="4"/>
        <v>-2.1732890864004529E-4</v>
      </c>
      <c r="K20">
        <f t="shared" si="7"/>
        <v>3.9976189107065325</v>
      </c>
      <c r="L20">
        <f t="shared" si="8"/>
        <v>12.036027817324142</v>
      </c>
      <c r="M20">
        <f t="shared" si="9"/>
        <v>-3.8003093671561405E-2</v>
      </c>
      <c r="N20">
        <f t="shared" si="10"/>
        <v>-2.1774168758207963</v>
      </c>
      <c r="O20">
        <f t="shared" si="11"/>
        <v>0</v>
      </c>
      <c r="P20">
        <f t="shared" si="5"/>
        <v>-2.1774168758207963</v>
      </c>
      <c r="Q20">
        <f t="shared" si="12"/>
        <v>0.39202296146948484</v>
      </c>
      <c r="W20">
        <v>15</v>
      </c>
      <c r="X20">
        <f t="shared" si="6"/>
        <v>0.3125</v>
      </c>
      <c r="Y20">
        <v>0</v>
      </c>
      <c r="Z20">
        <f t="shared" si="13"/>
        <v>7.9599409731339291E-2</v>
      </c>
    </row>
    <row r="21" spans="1:26" ht="15" thickBot="1" x14ac:dyDescent="0.45">
      <c r="E21">
        <v>15.879</v>
      </c>
      <c r="F21">
        <f t="shared" si="0"/>
        <v>2.0785562394313468E-3</v>
      </c>
      <c r="G21">
        <f t="shared" si="1"/>
        <v>4.05240286718489E-3</v>
      </c>
      <c r="H21">
        <f t="shared" si="2"/>
        <v>-2.1460286844592839E-4</v>
      </c>
      <c r="I21">
        <f t="shared" si="3"/>
        <v>1.6220544896205391E-2</v>
      </c>
      <c r="J21">
        <f t="shared" si="4"/>
        <v>-2.2370127797812943E-4</v>
      </c>
      <c r="K21">
        <f t="shared" si="7"/>
        <v>3.9974772318237819</v>
      </c>
      <c r="L21">
        <f t="shared" si="8"/>
        <v>12.035719976838472</v>
      </c>
      <c r="M21">
        <f t="shared" si="9"/>
        <v>-3.9117164990504438E-2</v>
      </c>
      <c r="N21">
        <f t="shared" si="10"/>
        <v>-2.2412484604728053</v>
      </c>
      <c r="O21">
        <f t="shared" si="11"/>
        <v>0</v>
      </c>
      <c r="P21">
        <f t="shared" si="5"/>
        <v>-2.2412484604728053</v>
      </c>
      <c r="Q21">
        <f t="shared" si="12"/>
        <v>0.39201847748550062</v>
      </c>
      <c r="W21">
        <v>16</v>
      </c>
      <c r="X21">
        <f t="shared" si="6"/>
        <v>0.33333333333333331</v>
      </c>
      <c r="Y21">
        <v>0</v>
      </c>
      <c r="Z21">
        <f t="shared" si="13"/>
        <v>7.9290279383165505E-2</v>
      </c>
    </row>
    <row r="22" spans="1:26" x14ac:dyDescent="0.4">
      <c r="A22" s="6" t="s">
        <v>27</v>
      </c>
      <c r="B22" s="3"/>
      <c r="E22">
        <v>16.3446</v>
      </c>
      <c r="F22">
        <f t="shared" si="0"/>
        <v>2.1395031369109887E-3</v>
      </c>
      <c r="G22">
        <f t="shared" si="1"/>
        <v>4.0521866453940847E-3</v>
      </c>
      <c r="H22">
        <f t="shared" si="2"/>
        <v>-2.2089588071842574E-4</v>
      </c>
      <c r="I22">
        <f t="shared" si="3"/>
        <v>1.6220330581750209E-2</v>
      </c>
      <c r="J22">
        <f t="shared" si="4"/>
        <v>-2.3026106822299349E-4</v>
      </c>
      <c r="K22">
        <f t="shared" si="7"/>
        <v>3.9973271095763265</v>
      </c>
      <c r="L22">
        <f t="shared" si="8"/>
        <v>12.03539377866824</v>
      </c>
      <c r="M22">
        <f t="shared" si="9"/>
        <v>-4.0263981960218631E-2</v>
      </c>
      <c r="N22">
        <f t="shared" si="10"/>
        <v>-2.306956232711411</v>
      </c>
      <c r="O22">
        <f t="shared" si="11"/>
        <v>0</v>
      </c>
      <c r="P22">
        <f t="shared" si="5"/>
        <v>-2.306956232711411</v>
      </c>
      <c r="Q22">
        <f t="shared" si="12"/>
        <v>0.39201372326392259</v>
      </c>
      <c r="W22">
        <v>17</v>
      </c>
      <c r="X22">
        <f t="shared" si="6"/>
        <v>0.35416666666666669</v>
      </c>
      <c r="Y22">
        <v>0</v>
      </c>
      <c r="Z22">
        <f t="shared" si="13"/>
        <v>7.8692713939168282E-2</v>
      </c>
    </row>
    <row r="23" spans="1:26" x14ac:dyDescent="0.4">
      <c r="A23" s="7" t="s">
        <v>4</v>
      </c>
      <c r="B23" s="8">
        <v>1</v>
      </c>
      <c r="E23">
        <v>16.823899999999998</v>
      </c>
      <c r="F23">
        <f t="shared" si="0"/>
        <v>2.2022433601970549E-3</v>
      </c>
      <c r="G23">
        <f t="shared" si="1"/>
        <v>4.0519575346000813E-3</v>
      </c>
      <c r="H23">
        <f t="shared" si="2"/>
        <v>-2.2737410471179633E-4</v>
      </c>
      <c r="I23">
        <f t="shared" si="3"/>
        <v>1.6220103491988547E-2</v>
      </c>
      <c r="J23">
        <f t="shared" si="4"/>
        <v>-2.3701391967318169E-4</v>
      </c>
      <c r="K23">
        <f t="shared" si="7"/>
        <v>3.9971680373475822</v>
      </c>
      <c r="L23">
        <f t="shared" si="8"/>
        <v>12.035048119862237</v>
      </c>
      <c r="M23">
        <f t="shared" si="9"/>
        <v>-4.1444528146370674E-2</v>
      </c>
      <c r="N23">
        <f t="shared" si="10"/>
        <v>-2.3745965466981884</v>
      </c>
      <c r="O23">
        <f t="shared" si="11"/>
        <v>0</v>
      </c>
      <c r="P23">
        <f t="shared" si="5"/>
        <v>-2.3745965466981884</v>
      </c>
      <c r="Q23">
        <f t="shared" si="12"/>
        <v>0.39200868156557944</v>
      </c>
      <c r="W23">
        <v>18</v>
      </c>
      <c r="X23">
        <f t="shared" si="6"/>
        <v>0.375</v>
      </c>
      <c r="Y23">
        <v>0</v>
      </c>
      <c r="Z23">
        <f t="shared" si="13"/>
        <v>7.7840085763743544E-2</v>
      </c>
    </row>
    <row r="24" spans="1:26" x14ac:dyDescent="0.4">
      <c r="A24" s="7" t="s">
        <v>5</v>
      </c>
      <c r="B24" s="8">
        <f>2*(c0i-(gn^2)*_c2i)/cci</f>
        <v>-1.8886455884300368</v>
      </c>
      <c r="E24">
        <v>17.3172</v>
      </c>
      <c r="F24">
        <f t="shared" si="0"/>
        <v>2.2668161791977153E-3</v>
      </c>
      <c r="G24">
        <f t="shared" si="1"/>
        <v>4.0517148172818374E-3</v>
      </c>
      <c r="H24">
        <f t="shared" si="2"/>
        <v>-2.3404160042118666E-4</v>
      </c>
      <c r="I24">
        <f t="shared" si="3"/>
        <v>1.6219862915728744E-2</v>
      </c>
      <c r="J24">
        <f t="shared" si="4"/>
        <v>-2.4396406418133228E-4</v>
      </c>
      <c r="K24">
        <f t="shared" si="7"/>
        <v>3.9969995167523744</v>
      </c>
      <c r="L24">
        <f t="shared" si="8"/>
        <v>12.034681915055538</v>
      </c>
      <c r="M24">
        <f t="shared" si="9"/>
        <v>-4.2659540646315719E-2</v>
      </c>
      <c r="N24">
        <f t="shared" si="10"/>
        <v>-2.4442116350006788</v>
      </c>
      <c r="O24">
        <f t="shared" si="11"/>
        <v>0</v>
      </c>
      <c r="P24">
        <f t="shared" si="5"/>
        <v>-2.4442116350006788</v>
      </c>
      <c r="Q24">
        <f t="shared" si="12"/>
        <v>0.39200333526189957</v>
      </c>
      <c r="W24">
        <v>19</v>
      </c>
      <c r="X24">
        <f t="shared" si="6"/>
        <v>0.39583333333333331</v>
      </c>
      <c r="Y24">
        <v>0</v>
      </c>
      <c r="Z24">
        <f t="shared" si="13"/>
        <v>7.6763220964609358E-2</v>
      </c>
    </row>
    <row r="25" spans="1:26" x14ac:dyDescent="0.4">
      <c r="A25" s="7" t="s">
        <v>6</v>
      </c>
      <c r="B25" s="8">
        <f>(c0i-gn*_c1i+(gn^2)*_c2i)/cci</f>
        <v>0.89270162508825357</v>
      </c>
      <c r="E25">
        <v>17.824999999999999</v>
      </c>
      <c r="F25">
        <f t="shared" si="0"/>
        <v>2.3332870437599192E-3</v>
      </c>
      <c r="G25">
        <f t="shared" si="1"/>
        <v>4.051457639394962E-3</v>
      </c>
      <c r="H25">
        <f t="shared" si="2"/>
        <v>-2.4090513156074453E-4</v>
      </c>
      <c r="I25">
        <f t="shared" si="3"/>
        <v>1.621960800645994E-2</v>
      </c>
      <c r="J25">
        <f t="shared" si="4"/>
        <v>-2.5111855191079033E-4</v>
      </c>
      <c r="K25">
        <f t="shared" si="7"/>
        <v>3.9968209545882192</v>
      </c>
      <c r="L25">
        <f t="shared" si="8"/>
        <v>12.034293872502618</v>
      </c>
      <c r="M25">
        <f t="shared" si="9"/>
        <v>-4.3910248986190004E-2</v>
      </c>
      <c r="N25">
        <f t="shared" si="10"/>
        <v>-2.515871944277289</v>
      </c>
      <c r="O25">
        <f t="shared" si="11"/>
        <v>0</v>
      </c>
      <c r="P25">
        <f t="shared" si="5"/>
        <v>-2.515871944277289</v>
      </c>
      <c r="Q25">
        <f t="shared" si="12"/>
        <v>0.39199766572912681</v>
      </c>
      <c r="W25">
        <v>20</v>
      </c>
      <c r="X25">
        <f t="shared" si="6"/>
        <v>0.41666666666666669</v>
      </c>
      <c r="Y25">
        <v>0</v>
      </c>
      <c r="Z25">
        <f t="shared" si="13"/>
        <v>7.5490547570186667E-2</v>
      </c>
    </row>
    <row r="26" spans="1:26" x14ac:dyDescent="0.4">
      <c r="A26" s="7"/>
      <c r="B26" s="8"/>
      <c r="E26">
        <v>18.3476</v>
      </c>
      <c r="F26">
        <f t="shared" si="0"/>
        <v>2.4016952237918372E-3</v>
      </c>
      <c r="G26">
        <f t="shared" si="1"/>
        <v>4.0511852056220876E-3</v>
      </c>
      <c r="H26">
        <f t="shared" si="2"/>
        <v>-2.4796875916014739E-4</v>
      </c>
      <c r="I26">
        <f t="shared" si="3"/>
        <v>1.621933797588071E-2</v>
      </c>
      <c r="J26">
        <f t="shared" si="4"/>
        <v>-2.5848161574168384E-4</v>
      </c>
      <c r="K26">
        <f t="shared" si="7"/>
        <v>3.9966317983962831</v>
      </c>
      <c r="L26">
        <f t="shared" si="8"/>
        <v>12.033882788617195</v>
      </c>
      <c r="M26">
        <f t="shared" si="9"/>
        <v>-4.5197389894588325E-2</v>
      </c>
      <c r="N26">
        <f t="shared" si="10"/>
        <v>-2.5896196859671479</v>
      </c>
      <c r="O26">
        <f t="shared" si="11"/>
        <v>0</v>
      </c>
      <c r="P26">
        <f t="shared" si="5"/>
        <v>-2.5896196859671479</v>
      </c>
      <c r="Q26">
        <f t="shared" si="12"/>
        <v>0.39199165332450342</v>
      </c>
      <c r="W26">
        <v>21</v>
      </c>
      <c r="X26">
        <f t="shared" si="6"/>
        <v>0.4375</v>
      </c>
      <c r="Y26">
        <v>0</v>
      </c>
      <c r="Z26">
        <f t="shared" si="13"/>
        <v>7.4048237534485417E-2</v>
      </c>
    </row>
    <row r="27" spans="1:26" x14ac:dyDescent="0.4">
      <c r="A27" s="7" t="s">
        <v>7</v>
      </c>
      <c r="B27" s="8">
        <f>(d0i+gn*d1i+(gn^2)*d2i)/cci</f>
        <v>1.0113147321993583</v>
      </c>
      <c r="E27">
        <v>18.8856</v>
      </c>
      <c r="F27">
        <f t="shared" si="0"/>
        <v>2.4721192591098083E-3</v>
      </c>
      <c r="G27">
        <f t="shared" si="1"/>
        <v>4.050896520584768E-3</v>
      </c>
      <c r="H27">
        <f t="shared" si="2"/>
        <v>-2.5524059974241578E-4</v>
      </c>
      <c r="I27">
        <f t="shared" si="3"/>
        <v>1.6219051837393361E-2</v>
      </c>
      <c r="J27">
        <f t="shared" si="4"/>
        <v>-2.6606171593562215E-4</v>
      </c>
      <c r="K27">
        <f t="shared" si="7"/>
        <v>3.9964313567745582</v>
      </c>
      <c r="L27">
        <f t="shared" si="8"/>
        <v>12.033447157427563</v>
      </c>
      <c r="M27">
        <f t="shared" si="9"/>
        <v>-4.6522438773138441E-2</v>
      </c>
      <c r="N27">
        <f t="shared" si="10"/>
        <v>-2.6655393943566121</v>
      </c>
      <c r="O27">
        <f t="shared" si="11"/>
        <v>0</v>
      </c>
      <c r="P27">
        <f t="shared" si="5"/>
        <v>-2.6655393943566121</v>
      </c>
      <c r="Q27">
        <f t="shared" si="12"/>
        <v>0.39198527669074884</v>
      </c>
      <c r="W27">
        <v>22</v>
      </c>
      <c r="X27">
        <f t="shared" si="6"/>
        <v>0.45833333333333331</v>
      </c>
      <c r="Y27">
        <v>0</v>
      </c>
      <c r="Z27">
        <f t="shared" si="13"/>
        <v>7.2460342655817606E-2</v>
      </c>
    </row>
    <row r="28" spans="1:26" x14ac:dyDescent="0.4">
      <c r="A28" s="7" t="s">
        <v>8</v>
      </c>
      <c r="B28" s="8">
        <f>2*(d0i-(gn^2)*d2i)/cci</f>
        <v>-1.8825615334427117</v>
      </c>
      <c r="E28">
        <v>19.439399999999999</v>
      </c>
      <c r="F28">
        <f t="shared" si="0"/>
        <v>2.5446115095913925E-3</v>
      </c>
      <c r="G28">
        <f t="shared" si="1"/>
        <v>4.0505906437680039E-3</v>
      </c>
      <c r="H28">
        <f t="shared" si="2"/>
        <v>-2.6272606724295992E-4</v>
      </c>
      <c r="I28">
        <f t="shared" si="3"/>
        <v>1.6218748658778592E-2</v>
      </c>
      <c r="J28">
        <f t="shared" si="4"/>
        <v>-2.7386449556719445E-4</v>
      </c>
      <c r="K28">
        <f t="shared" si="7"/>
        <v>3.9962189763718818</v>
      </c>
      <c r="L28">
        <f t="shared" si="8"/>
        <v>12.032985555164865</v>
      </c>
      <c r="M28">
        <f t="shared" si="9"/>
        <v>-4.7886378190192813E-2</v>
      </c>
      <c r="N28">
        <f t="shared" si="10"/>
        <v>-2.7436873664653616</v>
      </c>
      <c r="O28">
        <f t="shared" si="11"/>
        <v>0</v>
      </c>
      <c r="P28">
        <f t="shared" si="5"/>
        <v>-2.7436873664653616</v>
      </c>
      <c r="Q28">
        <f t="shared" si="12"/>
        <v>0.39197851264370215</v>
      </c>
      <c r="W28">
        <v>23</v>
      </c>
      <c r="X28">
        <f t="shared" si="6"/>
        <v>0.47916666666666663</v>
      </c>
      <c r="Y28">
        <v>0</v>
      </c>
      <c r="Z28">
        <f t="shared" si="13"/>
        <v>7.0748924511082598E-2</v>
      </c>
    </row>
    <row r="29" spans="1:26" ht="15" thickBot="1" x14ac:dyDescent="0.45">
      <c r="A29" s="4" t="s">
        <v>9</v>
      </c>
      <c r="B29" s="5">
        <f>(d0i-gn*d1i+(gn^2)*d2i)/cci</f>
        <v>0.88747094787622038</v>
      </c>
      <c r="E29">
        <v>20.009399999999999</v>
      </c>
      <c r="F29">
        <f t="shared" si="0"/>
        <v>2.6192243351141503E-3</v>
      </c>
      <c r="G29">
        <f t="shared" si="1"/>
        <v>4.050266587892648E-3</v>
      </c>
      <c r="H29">
        <f t="shared" si="2"/>
        <v>-2.7043057629150529E-4</v>
      </c>
      <c r="I29">
        <f t="shared" si="3"/>
        <v>1.6218427461467178E-2</v>
      </c>
      <c r="J29">
        <f t="shared" si="4"/>
        <v>-2.8189559840057984E-4</v>
      </c>
      <c r="K29">
        <f t="shared" si="7"/>
        <v>3.9959939713247836</v>
      </c>
      <c r="L29">
        <f t="shared" si="8"/>
        <v>12.032496486862904</v>
      </c>
      <c r="M29">
        <f t="shared" si="9"/>
        <v>-4.9290190464485795E-2</v>
      </c>
      <c r="N29">
        <f t="shared" si="10"/>
        <v>-2.8241198850110107</v>
      </c>
      <c r="O29">
        <f t="shared" si="11"/>
        <v>0</v>
      </c>
      <c r="P29">
        <f t="shared" si="5"/>
        <v>-2.8241198850110107</v>
      </c>
      <c r="Q29">
        <f t="shared" si="12"/>
        <v>0.39197133794175976</v>
      </c>
      <c r="W29">
        <v>24</v>
      </c>
      <c r="X29">
        <f t="shared" si="6"/>
        <v>0.5</v>
      </c>
      <c r="Y29">
        <v>0</v>
      </c>
      <c r="Z29">
        <f t="shared" si="13"/>
        <v>6.8934178520725781E-2</v>
      </c>
    </row>
    <row r="30" spans="1:26" ht="15" thickBot="1" x14ac:dyDescent="0.45">
      <c r="E30">
        <v>20.5962</v>
      </c>
      <c r="F30">
        <f t="shared" si="0"/>
        <v>2.6960362754944209E-3</v>
      </c>
      <c r="G30">
        <f t="shared" si="1"/>
        <v>4.0499231983439632E-3</v>
      </c>
      <c r="H30">
        <f t="shared" si="2"/>
        <v>-2.7836224564397639E-4</v>
      </c>
      <c r="I30">
        <f t="shared" si="3"/>
        <v>1.6218087101029233E-2</v>
      </c>
      <c r="J30">
        <f t="shared" si="4"/>
        <v>-2.9016348691508678E-4</v>
      </c>
      <c r="K30">
        <f t="shared" si="7"/>
        <v>3.9957555395303634</v>
      </c>
      <c r="L30">
        <f t="shared" si="8"/>
        <v>12.031978204289022</v>
      </c>
      <c r="M30">
        <f t="shared" si="9"/>
        <v>-5.0735350196087881E-2</v>
      </c>
      <c r="N30">
        <f t="shared" si="10"/>
        <v>-2.9069214383540691</v>
      </c>
      <c r="O30">
        <f t="shared" si="11"/>
        <v>0</v>
      </c>
      <c r="P30">
        <f t="shared" si="5"/>
        <v>-2.9069214383540691</v>
      </c>
      <c r="Q30">
        <f t="shared" si="12"/>
        <v>0.39196372672431623</v>
      </c>
      <c r="W30">
        <v>25</v>
      </c>
      <c r="X30">
        <f t="shared" si="6"/>
        <v>0.52083333333333337</v>
      </c>
      <c r="Y30">
        <v>0</v>
      </c>
      <c r="Z30">
        <f t="shared" si="13"/>
        <v>6.703455227092775E-2</v>
      </c>
    </row>
    <row r="31" spans="1:26" x14ac:dyDescent="0.4">
      <c r="A31" s="6" t="s">
        <v>62</v>
      </c>
      <c r="B31" s="3"/>
      <c r="E31">
        <v>21.200099999999999</v>
      </c>
      <c r="F31">
        <f t="shared" si="0"/>
        <v>2.7750866006403733E-3</v>
      </c>
      <c r="G31">
        <f t="shared" si="1"/>
        <v>4.049559439401107E-3</v>
      </c>
      <c r="H31">
        <f t="shared" si="2"/>
        <v>-2.8652513986979732E-4</v>
      </c>
      <c r="I31">
        <f t="shared" si="3"/>
        <v>1.6217726550880163E-2</v>
      </c>
      <c r="J31">
        <f t="shared" si="4"/>
        <v>-2.9867239750649456E-4</v>
      </c>
      <c r="K31">
        <f t="shared" si="7"/>
        <v>3.9955029613841817</v>
      </c>
      <c r="L31">
        <f t="shared" si="8"/>
        <v>12.031429137855195</v>
      </c>
      <c r="M31">
        <f t="shared" si="9"/>
        <v>-5.2222592840592608E-2</v>
      </c>
      <c r="N31">
        <f t="shared" si="10"/>
        <v>-2.9921341649960653</v>
      </c>
      <c r="O31">
        <f t="shared" si="11"/>
        <v>0</v>
      </c>
      <c r="P31">
        <f t="shared" si="5"/>
        <v>-2.9921341649960653</v>
      </c>
      <c r="Q31">
        <f t="shared" si="12"/>
        <v>0.39195565234308599</v>
      </c>
      <c r="W31">
        <v>26</v>
      </c>
      <c r="X31">
        <f t="shared" si="6"/>
        <v>0.54166666666666663</v>
      </c>
      <c r="Y31">
        <v>0</v>
      </c>
      <c r="Z31">
        <f t="shared" si="13"/>
        <v>6.5066858229294727E-2</v>
      </c>
    </row>
    <row r="32" spans="1:26" x14ac:dyDescent="0.4">
      <c r="A32" s="7" t="s">
        <v>60</v>
      </c>
      <c r="B32" s="8">
        <f>(F0+Fp)/2</f>
        <v>750</v>
      </c>
      <c r="E32">
        <v>21.8217</v>
      </c>
      <c r="F32">
        <f t="shared" si="0"/>
        <v>2.8564538503683496E-3</v>
      </c>
      <c r="G32">
        <f t="shared" si="1"/>
        <v>4.0491740407800902E-3</v>
      </c>
      <c r="H32">
        <f t="shared" si="2"/>
        <v>-2.9492737951223105E-4</v>
      </c>
      <c r="I32">
        <f t="shared" si="3"/>
        <v>1.6217344551941348E-2</v>
      </c>
      <c r="J32">
        <f t="shared" si="4"/>
        <v>-3.0743079442928541E-4</v>
      </c>
      <c r="K32">
        <f t="shared" si="7"/>
        <v>3.9952353543491728</v>
      </c>
      <c r="L32">
        <f t="shared" si="8"/>
        <v>12.030847363035024</v>
      </c>
      <c r="M32">
        <f t="shared" si="9"/>
        <v>-5.3753392351528539E-2</v>
      </c>
      <c r="N32">
        <f t="shared" si="10"/>
        <v>-3.0798425162533851</v>
      </c>
      <c r="O32">
        <f t="shared" si="11"/>
        <v>0</v>
      </c>
      <c r="P32">
        <f t="shared" si="5"/>
        <v>-3.0798425162533851</v>
      </c>
      <c r="Q32">
        <f t="shared" si="12"/>
        <v>0.39194708662823396</v>
      </c>
      <c r="W32">
        <v>27</v>
      </c>
      <c r="X32">
        <f t="shared" si="6"/>
        <v>0.5625</v>
      </c>
      <c r="Y32">
        <v>0</v>
      </c>
      <c r="Z32">
        <f t="shared" si="13"/>
        <v>6.3046380998439455E-2</v>
      </c>
    </row>
    <row r="33" spans="1:26" x14ac:dyDescent="0.4">
      <c r="A33" s="7" t="s">
        <v>61</v>
      </c>
      <c r="B33" s="8">
        <f>(LOG(F0/Fp)/LOG(2))*(20*LOG10(4))</f>
        <v>12.041199826559248</v>
      </c>
      <c r="E33">
        <v>22.461600000000001</v>
      </c>
      <c r="F33">
        <f t="shared" si="0"/>
        <v>2.9402165644946874E-3</v>
      </c>
      <c r="G33">
        <f t="shared" si="1"/>
        <v>4.0487656627125057E-3</v>
      </c>
      <c r="H33">
        <f t="shared" si="2"/>
        <v>-3.0357708618728146E-4</v>
      </c>
      <c r="I33">
        <f t="shared" si="3"/>
        <v>1.6216939776263373E-2</v>
      </c>
      <c r="J33">
        <f t="shared" si="4"/>
        <v>-3.1644714300337572E-4</v>
      </c>
      <c r="K33">
        <f t="shared" si="7"/>
        <v>3.9949517875720688</v>
      </c>
      <c r="L33">
        <f t="shared" si="8"/>
        <v>12.030230849381907</v>
      </c>
      <c r="M33">
        <f t="shared" si="9"/>
        <v>-5.5329222293297065E-2</v>
      </c>
      <c r="N33">
        <f t="shared" si="10"/>
        <v>-3.1701309211470678</v>
      </c>
      <c r="O33">
        <f t="shared" si="11"/>
        <v>0</v>
      </c>
      <c r="P33">
        <f t="shared" si="5"/>
        <v>-3.1701309211470678</v>
      </c>
      <c r="Q33">
        <f t="shared" si="12"/>
        <v>0.39193799766318788</v>
      </c>
      <c r="W33">
        <v>28</v>
      </c>
      <c r="X33">
        <f t="shared" si="6"/>
        <v>0.58333333333333337</v>
      </c>
      <c r="Y33">
        <v>0</v>
      </c>
      <c r="Z33">
        <f t="shared" si="13"/>
        <v>6.0986979258503576E-2</v>
      </c>
    </row>
    <row r="34" spans="1:26" x14ac:dyDescent="0.4">
      <c r="A34" s="7" t="s">
        <v>52</v>
      </c>
      <c r="B34" s="8">
        <f>(2*PI()*F0)^2</f>
        <v>39478417.604357429</v>
      </c>
      <c r="E34">
        <v>23.120200000000001</v>
      </c>
      <c r="F34">
        <f t="shared" si="0"/>
        <v>3.0264271028969474E-3</v>
      </c>
      <c r="G34">
        <f t="shared" si="1"/>
        <v>4.0483330261159578E-3</v>
      </c>
      <c r="H34">
        <f t="shared" si="2"/>
        <v>-3.1247967916614612E-4</v>
      </c>
      <c r="I34">
        <f t="shared" si="3"/>
        <v>1.6216510956047037E-2</v>
      </c>
      <c r="J34">
        <f t="shared" si="4"/>
        <v>-3.2572709160281869E-4</v>
      </c>
      <c r="K34">
        <f t="shared" si="7"/>
        <v>3.9946513722586268</v>
      </c>
      <c r="L34">
        <f t="shared" si="8"/>
        <v>12.029577656924866</v>
      </c>
      <c r="M34">
        <f t="shared" si="9"/>
        <v>-5.6951063301436067E-2</v>
      </c>
      <c r="N34">
        <f t="shared" si="10"/>
        <v>-3.2630555659546752</v>
      </c>
      <c r="O34">
        <f t="shared" si="11"/>
        <v>0</v>
      </c>
      <c r="P34">
        <f t="shared" si="5"/>
        <v>-3.2630555659546752</v>
      </c>
      <c r="Q34">
        <f t="shared" si="12"/>
        <v>0.39192835310425878</v>
      </c>
      <c r="W34">
        <v>29</v>
      </c>
      <c r="X34">
        <f t="shared" si="6"/>
        <v>0.60416666666666674</v>
      </c>
      <c r="Y34">
        <v>0</v>
      </c>
      <c r="Z34">
        <f t="shared" si="13"/>
        <v>5.8901182555006842E-2</v>
      </c>
    </row>
    <row r="35" spans="1:26" x14ac:dyDescent="0.4">
      <c r="A35" s="7" t="s">
        <v>53</v>
      </c>
      <c r="B35" s="8">
        <f>(2*PI()*F0)/Q0</f>
        <v>6283.1853071795858</v>
      </c>
      <c r="E35">
        <v>23.798200000000001</v>
      </c>
      <c r="F35">
        <f t="shared" si="0"/>
        <v>3.1151770953608592E-3</v>
      </c>
      <c r="G35">
        <f t="shared" si="1"/>
        <v>4.0478745859507947E-3</v>
      </c>
      <c r="H35">
        <f t="shared" si="2"/>
        <v>-3.2164463414851869E-4</v>
      </c>
      <c r="I35">
        <f t="shared" si="3"/>
        <v>1.6216056559881009E-2</v>
      </c>
      <c r="J35">
        <f t="shared" si="4"/>
        <v>-3.3528051691193977E-4</v>
      </c>
      <c r="K35">
        <f t="shared" si="7"/>
        <v>3.9943330348526467</v>
      </c>
      <c r="L35">
        <f t="shared" si="8"/>
        <v>12.028885442886994</v>
      </c>
      <c r="M35">
        <f t="shared" si="9"/>
        <v>-5.8620634342191114E-2</v>
      </c>
      <c r="N35">
        <f t="shared" si="10"/>
        <v>-3.3587149401872036</v>
      </c>
      <c r="O35">
        <f t="shared" si="11"/>
        <v>0</v>
      </c>
      <c r="P35">
        <f t="shared" si="5"/>
        <v>-3.3587149401872036</v>
      </c>
      <c r="Q35">
        <f t="shared" si="12"/>
        <v>0.3919181179634888</v>
      </c>
      <c r="W35">
        <v>30</v>
      </c>
      <c r="X35">
        <f t="shared" si="6"/>
        <v>0.625</v>
      </c>
      <c r="Y35">
        <v>0</v>
      </c>
      <c r="Z35">
        <f t="shared" si="13"/>
        <v>5.6800283092536159E-2</v>
      </c>
    </row>
    <row r="36" spans="1:26" x14ac:dyDescent="0.4">
      <c r="A36" s="7" t="s">
        <v>54</v>
      </c>
      <c r="B36" s="8">
        <v>1</v>
      </c>
      <c r="E36">
        <v>24.495999999999999</v>
      </c>
      <c r="F36">
        <f t="shared" si="0"/>
        <v>3.2065189017639823E-3</v>
      </c>
      <c r="G36">
        <f t="shared" si="1"/>
        <v>4.0473889225068893E-3</v>
      </c>
      <c r="H36">
        <f t="shared" si="2"/>
        <v>-3.3107737288745609E-4</v>
      </c>
      <c r="I36">
        <f t="shared" si="3"/>
        <v>1.62155751805797E-2</v>
      </c>
      <c r="J36">
        <f t="shared" si="4"/>
        <v>-3.4511306976974833E-4</v>
      </c>
      <c r="K36">
        <f t="shared" si="7"/>
        <v>3.9939957887306625</v>
      </c>
      <c r="L36">
        <f t="shared" si="8"/>
        <v>12.028152052296083</v>
      </c>
      <c r="M36">
        <f t="shared" si="9"/>
        <v>-6.0338915140672578E-2</v>
      </c>
      <c r="N36">
        <f t="shared" si="10"/>
        <v>-3.4571651779585606</v>
      </c>
      <c r="O36">
        <f t="shared" si="11"/>
        <v>0</v>
      </c>
      <c r="P36">
        <f t="shared" si="5"/>
        <v>-3.4571651779585606</v>
      </c>
      <c r="Q36">
        <f t="shared" si="12"/>
        <v>0.39190725522816694</v>
      </c>
      <c r="W36">
        <v>31</v>
      </c>
      <c r="X36">
        <f t="shared" si="6"/>
        <v>0.64583333333333337</v>
      </c>
      <c r="Y36">
        <v>0</v>
      </c>
      <c r="Z36">
        <f t="shared" si="13"/>
        <v>5.469442269782112E-2</v>
      </c>
    </row>
    <row r="37" spans="1:26" x14ac:dyDescent="0.4">
      <c r="A37" s="7" t="s">
        <v>55</v>
      </c>
      <c r="B37" s="8">
        <f>(2*PI()*Fp)^2</f>
        <v>9869604.4010893572</v>
      </c>
      <c r="E37">
        <v>25.214300000000001</v>
      </c>
      <c r="F37">
        <f t="shared" si="0"/>
        <v>3.300544151892047E-3</v>
      </c>
      <c r="G37">
        <f t="shared" si="1"/>
        <v>4.046874332430006E-3</v>
      </c>
      <c r="H37">
        <f t="shared" si="2"/>
        <v>-3.4078737387820916E-4</v>
      </c>
      <c r="I37">
        <f t="shared" si="3"/>
        <v>1.6215065129814965E-2</v>
      </c>
      <c r="J37">
        <f t="shared" si="4"/>
        <v>-3.5523462963709448E-4</v>
      </c>
      <c r="K37">
        <f t="shared" si="7"/>
        <v>3.9936384501999092</v>
      </c>
      <c r="L37">
        <f t="shared" si="8"/>
        <v>12.027374900275651</v>
      </c>
      <c r="M37">
        <f t="shared" si="9"/>
        <v>-6.2107623634989784E-2</v>
      </c>
      <c r="N37">
        <f t="shared" si="10"/>
        <v>-3.5585047098718752</v>
      </c>
      <c r="O37">
        <f t="shared" si="11"/>
        <v>0</v>
      </c>
      <c r="P37">
        <f t="shared" si="5"/>
        <v>-3.5585047098718752</v>
      </c>
      <c r="Q37">
        <f t="shared" si="12"/>
        <v>0.3918957256845414</v>
      </c>
      <c r="W37">
        <v>32</v>
      </c>
      <c r="X37">
        <f t="shared" si="6"/>
        <v>0.66666666666666663</v>
      </c>
      <c r="Y37">
        <v>0</v>
      </c>
      <c r="Z37">
        <f t="shared" si="13"/>
        <v>5.2592675117787653E-2</v>
      </c>
    </row>
    <row r="38" spans="1:26" x14ac:dyDescent="0.4">
      <c r="A38" s="7" t="s">
        <v>56</v>
      </c>
      <c r="B38" s="8">
        <f>(2*PI()*Fp)/Qp</f>
        <v>5443.7578471491825</v>
      </c>
      <c r="E38">
        <v>25.953600000000002</v>
      </c>
      <c r="F38">
        <f t="shared" si="0"/>
        <v>3.3973182955920026E-3</v>
      </c>
      <c r="G38">
        <f t="shared" si="1"/>
        <v>4.0463291684915692E-3</v>
      </c>
      <c r="H38">
        <f t="shared" si="2"/>
        <v>-3.5078141360821938E-4</v>
      </c>
      <c r="I38">
        <f t="shared" si="3"/>
        <v>1.6214524774888051E-2</v>
      </c>
      <c r="J38">
        <f t="shared" si="4"/>
        <v>-3.6565225936365919E-4</v>
      </c>
      <c r="K38">
        <f t="shared" si="7"/>
        <v>3.9932598744223022</v>
      </c>
      <c r="L38">
        <f t="shared" si="8"/>
        <v>12.026551484903941</v>
      </c>
      <c r="M38">
        <f t="shared" si="9"/>
        <v>-6.3927984701433571E-2</v>
      </c>
      <c r="N38">
        <f t="shared" si="10"/>
        <v>-3.6628037161690377</v>
      </c>
      <c r="O38">
        <f t="shared" si="11"/>
        <v>0</v>
      </c>
      <c r="P38">
        <f t="shared" si="5"/>
        <v>-3.6628037161690377</v>
      </c>
      <c r="Q38">
        <f t="shared" si="12"/>
        <v>0.39188348699656761</v>
      </c>
      <c r="W38">
        <v>33</v>
      </c>
      <c r="X38">
        <f t="shared" si="6"/>
        <v>0.6875</v>
      </c>
      <c r="Y38">
        <v>0</v>
      </c>
      <c r="Z38">
        <f t="shared" si="13"/>
        <v>5.0503123819335048E-2</v>
      </c>
    </row>
    <row r="39" spans="1:26" x14ac:dyDescent="0.4">
      <c r="A39" s="7" t="s">
        <v>57</v>
      </c>
      <c r="B39" s="8">
        <v>1</v>
      </c>
      <c r="E39">
        <v>26.714600000000001</v>
      </c>
      <c r="F39">
        <f t="shared" si="0"/>
        <v>3.4969329626495789E-3</v>
      </c>
      <c r="G39">
        <f t="shared" si="1"/>
        <v>4.0457515493224072E-3</v>
      </c>
      <c r="H39">
        <f t="shared" si="2"/>
        <v>-3.6106897389944891E-4</v>
      </c>
      <c r="I39">
        <f t="shared" si="3"/>
        <v>1.6213952251026509E-2</v>
      </c>
      <c r="J39">
        <f t="shared" si="4"/>
        <v>-3.763758417143527E-4</v>
      </c>
      <c r="K39">
        <f t="shared" si="7"/>
        <v>3.992858753835328</v>
      </c>
      <c r="L39">
        <f t="shared" si="8"/>
        <v>12.02567894861563</v>
      </c>
      <c r="M39">
        <f t="shared" si="9"/>
        <v>-6.5801715044646381E-2</v>
      </c>
      <c r="N39">
        <f t="shared" si="10"/>
        <v>-3.770160556780731</v>
      </c>
      <c r="O39">
        <f t="shared" si="11"/>
        <v>0</v>
      </c>
      <c r="P39">
        <f t="shared" si="5"/>
        <v>-3.770160556780731</v>
      </c>
      <c r="Q39">
        <f t="shared" si="12"/>
        <v>0.39187049427541792</v>
      </c>
      <c r="W39">
        <v>34</v>
      </c>
      <c r="X39">
        <f t="shared" si="6"/>
        <v>0.70833333333333337</v>
      </c>
      <c r="Y39">
        <v>0</v>
      </c>
      <c r="Z39">
        <f t="shared" si="13"/>
        <v>4.843293545793545E-2</v>
      </c>
    </row>
    <row r="40" spans="1:26" x14ac:dyDescent="0.4">
      <c r="A40" s="7" t="s">
        <v>58</v>
      </c>
      <c r="B40" s="8">
        <f>(2*PI()*Fc)/(TAN(PI()*Fc/Fs))</f>
        <v>95922.881326566931</v>
      </c>
      <c r="E40">
        <v>27.498000000000001</v>
      </c>
      <c r="F40">
        <f t="shared" si="0"/>
        <v>3.5994797828505054E-3</v>
      </c>
      <c r="G40">
        <f t="shared" si="1"/>
        <v>4.0451394922922379E-3</v>
      </c>
      <c r="H40">
        <f t="shared" si="2"/>
        <v>-3.7165953851283143E-4</v>
      </c>
      <c r="I40">
        <f t="shared" si="3"/>
        <v>1.6213345593088846E-2</v>
      </c>
      <c r="J40">
        <f t="shared" si="4"/>
        <v>-3.8741526137985385E-4</v>
      </c>
      <c r="K40">
        <f t="shared" si="7"/>
        <v>3.9924337104078673</v>
      </c>
      <c r="L40">
        <f t="shared" si="8"/>
        <v>12.024754278586993</v>
      </c>
      <c r="M40">
        <f t="shared" si="9"/>
        <v>-6.7730530646379128E-2</v>
      </c>
      <c r="N40">
        <f t="shared" si="10"/>
        <v>-3.8806735502190035</v>
      </c>
      <c r="O40">
        <f t="shared" si="11"/>
        <v>0</v>
      </c>
      <c r="P40">
        <f t="shared" si="5"/>
        <v>-3.8806735502190035</v>
      </c>
      <c r="Q40">
        <f t="shared" si="12"/>
        <v>0.39185669814722301</v>
      </c>
      <c r="W40">
        <v>35</v>
      </c>
      <c r="X40">
        <f t="shared" si="6"/>
        <v>0.72916666666666674</v>
      </c>
      <c r="Y40">
        <v>0</v>
      </c>
      <c r="Z40">
        <f t="shared" si="13"/>
        <v>4.6388429181792805E-2</v>
      </c>
    </row>
    <row r="41" spans="1:26" ht="15" thickBot="1" x14ac:dyDescent="0.45">
      <c r="A41" s="4" t="s">
        <v>59</v>
      </c>
      <c r="B41" s="5">
        <f>c0i+gn*_c1i+(gn^2)*_c2i</f>
        <v>9733249704.3343906</v>
      </c>
      <c r="E41">
        <v>28.304300000000001</v>
      </c>
      <c r="F41">
        <f t="shared" si="0"/>
        <v>3.7050242060417331E-3</v>
      </c>
      <c r="G41">
        <f t="shared" si="1"/>
        <v>4.0444910722244876E-3</v>
      </c>
      <c r="H41">
        <f t="shared" si="2"/>
        <v>-3.825598894874483E-4</v>
      </c>
      <c r="I41">
        <f t="shared" si="3"/>
        <v>1.6212702892882347E-2</v>
      </c>
      <c r="J41">
        <f t="shared" si="4"/>
        <v>-3.987775867236934E-4</v>
      </c>
      <c r="K41">
        <f t="shared" si="7"/>
        <v>3.9919834058476598</v>
      </c>
      <c r="L41">
        <f t="shared" si="8"/>
        <v>12.023774546275748</v>
      </c>
      <c r="M41">
        <f t="shared" si="9"/>
        <v>-6.9715654307677122E-2</v>
      </c>
      <c r="N41">
        <f t="shared" si="10"/>
        <v>-3.994412757822936</v>
      </c>
      <c r="O41">
        <f t="shared" si="11"/>
        <v>0</v>
      </c>
      <c r="P41">
        <f t="shared" si="5"/>
        <v>-3.994412757822936</v>
      </c>
      <c r="Q41">
        <f t="shared" si="12"/>
        <v>0.39184204805191231</v>
      </c>
      <c r="W41">
        <v>36</v>
      </c>
      <c r="X41">
        <f t="shared" si="6"/>
        <v>0.75</v>
      </c>
      <c r="Y41">
        <v>0</v>
      </c>
      <c r="Z41">
        <f t="shared" si="13"/>
        <v>4.4375141937298683E-2</v>
      </c>
    </row>
    <row r="42" spans="1:26" ht="15" thickBot="1" x14ac:dyDescent="0.45">
      <c r="E42">
        <v>29.1342</v>
      </c>
      <c r="F42">
        <f t="shared" si="0"/>
        <v>3.8136578620089896E-3</v>
      </c>
      <c r="G42">
        <f t="shared" si="1"/>
        <v>4.043804104838955E-3</v>
      </c>
      <c r="H42">
        <f t="shared" si="2"/>
        <v>-3.9377951478926539E-4</v>
      </c>
      <c r="I42">
        <f t="shared" si="3"/>
        <v>1.6212021985394398E-2</v>
      </c>
      <c r="J42">
        <f t="shared" si="4"/>
        <v>-4.1047270661295418E-4</v>
      </c>
      <c r="K42">
        <f t="shared" si="7"/>
        <v>3.9915063217463094</v>
      </c>
      <c r="L42">
        <f t="shared" si="8"/>
        <v>12.022736428861251</v>
      </c>
      <c r="M42">
        <f t="shared" si="9"/>
        <v>-7.1758800427097702E-2</v>
      </c>
      <c r="N42">
        <f t="shared" si="10"/>
        <v>-4.1114764073942673</v>
      </c>
      <c r="O42">
        <f t="shared" si="11"/>
        <v>0</v>
      </c>
      <c r="P42">
        <f t="shared" si="5"/>
        <v>-4.1114764073942673</v>
      </c>
      <c r="Q42">
        <f t="shared" si="12"/>
        <v>0.39182649037812967</v>
      </c>
      <c r="W42">
        <v>37</v>
      </c>
      <c r="X42">
        <f t="shared" si="6"/>
        <v>0.77083333333333337</v>
      </c>
      <c r="Y42">
        <v>0</v>
      </c>
      <c r="Z42">
        <f t="shared" si="13"/>
        <v>4.2397889939958071E-2</v>
      </c>
    </row>
    <row r="43" spans="1:26" x14ac:dyDescent="0.4">
      <c r="A43" s="6" t="s">
        <v>63</v>
      </c>
      <c r="B43" s="3"/>
      <c r="E43">
        <v>29.988499999999998</v>
      </c>
      <c r="F43">
        <f t="shared" si="0"/>
        <v>3.9254854705073963E-3</v>
      </c>
      <c r="G43">
        <f t="shared" si="1"/>
        <v>4.0430762052379166E-3</v>
      </c>
      <c r="H43">
        <f t="shared" si="2"/>
        <v>-4.0532925679254324E-4</v>
      </c>
      <c r="I43">
        <f t="shared" si="3"/>
        <v>1.6211300506765114E-2</v>
      </c>
      <c r="J43">
        <f t="shared" si="4"/>
        <v>-4.2251192160151947E-4</v>
      </c>
      <c r="K43">
        <f t="shared" si="7"/>
        <v>3.9910008001692963</v>
      </c>
      <c r="L43">
        <f t="shared" si="8"/>
        <v>12.021636297144134</v>
      </c>
      <c r="M43">
        <f t="shared" si="9"/>
        <v>-7.3861928654704867E-2</v>
      </c>
      <c r="N43">
        <f t="shared" si="10"/>
        <v>-4.2319767786109876</v>
      </c>
      <c r="O43">
        <f t="shared" si="11"/>
        <v>0</v>
      </c>
      <c r="P43">
        <f t="shared" si="5"/>
        <v>-4.2319767786109876</v>
      </c>
      <c r="Q43">
        <f t="shared" si="12"/>
        <v>0.39180996532808054</v>
      </c>
      <c r="W43">
        <v>38</v>
      </c>
      <c r="X43">
        <f t="shared" si="6"/>
        <v>0.79166666666666663</v>
      </c>
      <c r="Y43">
        <v>0</v>
      </c>
      <c r="Z43">
        <f t="shared" si="13"/>
        <v>4.0460826472895603E-2</v>
      </c>
    </row>
    <row r="44" spans="1:26" x14ac:dyDescent="0.4">
      <c r="A44" s="7" t="s">
        <v>64</v>
      </c>
      <c r="B44" s="8">
        <f>2^((LOG(F0/Fp)/LOG(2))/2)*Fp</f>
        <v>707.10678118654755</v>
      </c>
      <c r="E44">
        <v>30.867799999999999</v>
      </c>
      <c r="F44">
        <f t="shared" si="0"/>
        <v>4.0405855713532921E-3</v>
      </c>
      <c r="G44">
        <f t="shared" si="1"/>
        <v>4.0423050373127323E-3</v>
      </c>
      <c r="H44">
        <f t="shared" si="2"/>
        <v>-4.1721725663420445E-4</v>
      </c>
      <c r="I44">
        <f t="shared" si="3"/>
        <v>1.6210536141493925E-2</v>
      </c>
      <c r="J44">
        <f t="shared" si="4"/>
        <v>-4.3490371639733332E-4</v>
      </c>
      <c r="K44">
        <f t="shared" si="7"/>
        <v>3.990465216845108</v>
      </c>
      <c r="L44">
        <f t="shared" si="8"/>
        <v>12.020470592086204</v>
      </c>
      <c r="M44">
        <f t="shared" si="9"/>
        <v>-7.602650526001109E-2</v>
      </c>
      <c r="N44">
        <f t="shared" si="10"/>
        <v>-4.355997882527789</v>
      </c>
      <c r="O44">
        <f t="shared" si="11"/>
        <v>0</v>
      </c>
      <c r="P44">
        <f t="shared" si="5"/>
        <v>-4.355997882527789</v>
      </c>
      <c r="Q44">
        <f t="shared" si="12"/>
        <v>0.3917924103668361</v>
      </c>
      <c r="W44">
        <v>39</v>
      </c>
      <c r="X44">
        <f t="shared" si="6"/>
        <v>0.8125</v>
      </c>
      <c r="Y44">
        <v>0</v>
      </c>
      <c r="Z44">
        <f t="shared" si="13"/>
        <v>3.8567496172554033E-2</v>
      </c>
    </row>
    <row r="45" spans="1:26" x14ac:dyDescent="0.4">
      <c r="A45" s="7" t="s">
        <v>65</v>
      </c>
      <c r="B45" s="8">
        <f>Qp</f>
        <v>0.57709999999999995</v>
      </c>
      <c r="E45">
        <v>31.773</v>
      </c>
      <c r="F45">
        <f t="shared" si="0"/>
        <v>4.1590759742711871E-3</v>
      </c>
      <c r="G45">
        <f t="shared" si="1"/>
        <v>4.0414878762250472E-3</v>
      </c>
      <c r="H45">
        <f t="shared" si="2"/>
        <v>-4.2945571427951534E-4</v>
      </c>
      <c r="I45">
        <f t="shared" si="3"/>
        <v>1.6209726188779139E-2</v>
      </c>
      <c r="J45">
        <f t="shared" si="4"/>
        <v>-4.4766080640211772E-4</v>
      </c>
      <c r="K45">
        <f t="shared" si="7"/>
        <v>3.9898976772829475</v>
      </c>
      <c r="L45">
        <f t="shared" si="8"/>
        <v>12.019235163052242</v>
      </c>
      <c r="M45">
        <f t="shared" si="9"/>
        <v>-7.8254733920913866E-2</v>
      </c>
      <c r="N45">
        <f t="shared" si="10"/>
        <v>-4.4836659805876051</v>
      </c>
      <c r="O45">
        <f t="shared" si="11"/>
        <v>0</v>
      </c>
      <c r="P45">
        <f t="shared" si="5"/>
        <v>-4.4836659805876051</v>
      </c>
      <c r="Q45">
        <f t="shared" si="12"/>
        <v>0.39177375797802838</v>
      </c>
      <c r="W45">
        <v>40</v>
      </c>
      <c r="X45">
        <f t="shared" si="6"/>
        <v>0.83333333333333337</v>
      </c>
      <c r="Y45">
        <v>0</v>
      </c>
      <c r="Z45">
        <f t="shared" si="13"/>
        <v>3.6720885958318773E-2</v>
      </c>
    </row>
    <row r="46" spans="1:26" x14ac:dyDescent="0.4">
      <c r="A46" s="7" t="s">
        <v>66</v>
      </c>
      <c r="B46" s="8">
        <f>DCgaindB</f>
        <v>12.041199826559248</v>
      </c>
      <c r="E46">
        <v>32.704599999999999</v>
      </c>
      <c r="F46">
        <f t="shared" si="0"/>
        <v>4.2810221291080313E-3</v>
      </c>
      <c r="G46">
        <f t="shared" si="1"/>
        <v>4.0406222236071265E-3</v>
      </c>
      <c r="H46">
        <f t="shared" si="2"/>
        <v>-4.4205142477751497E-4</v>
      </c>
      <c r="I46">
        <f t="shared" si="3"/>
        <v>1.620886817229239E-2</v>
      </c>
      <c r="J46">
        <f t="shared" si="4"/>
        <v>-4.6079027290078702E-4</v>
      </c>
      <c r="K46">
        <f t="shared" si="7"/>
        <v>3.9892964440123242</v>
      </c>
      <c r="L46">
        <f t="shared" si="8"/>
        <v>12.017926197318143</v>
      </c>
      <c r="M46">
        <f t="shared" si="9"/>
        <v>-8.0547832464282765E-2</v>
      </c>
      <c r="N46">
        <f t="shared" si="10"/>
        <v>-4.61505084913024</v>
      </c>
      <c r="O46">
        <f t="shared" si="11"/>
        <v>0</v>
      </c>
      <c r="P46">
        <f t="shared" si="5"/>
        <v>-4.61505084913024</v>
      </c>
      <c r="Q46">
        <f t="shared" si="12"/>
        <v>0.39175393749891146</v>
      </c>
      <c r="W46">
        <v>41</v>
      </c>
      <c r="X46">
        <f t="shared" si="6"/>
        <v>0.85416666666666674</v>
      </c>
      <c r="Y46">
        <v>0</v>
      </c>
      <c r="Z46">
        <f t="shared" si="13"/>
        <v>3.4923472759597257E-2</v>
      </c>
    </row>
    <row r="47" spans="1:26" x14ac:dyDescent="0.4">
      <c r="A47" s="7" t="s">
        <v>67</v>
      </c>
      <c r="B47" s="8">
        <f>F0</f>
        <v>1000</v>
      </c>
      <c r="E47">
        <v>33.663600000000002</v>
      </c>
      <c r="F47">
        <f t="shared" si="0"/>
        <v>4.4065549355577233E-3</v>
      </c>
      <c r="G47">
        <f t="shared" si="1"/>
        <v>4.0397049827648468E-3</v>
      </c>
      <c r="H47">
        <f t="shared" si="2"/>
        <v>-4.5501794675648945E-4</v>
      </c>
      <c r="I47">
        <f t="shared" si="3"/>
        <v>1.6207959022656482E-2</v>
      </c>
      <c r="J47">
        <f t="shared" si="4"/>
        <v>-4.7430624720761969E-4</v>
      </c>
      <c r="K47">
        <f t="shared" si="7"/>
        <v>3.9886593637102972</v>
      </c>
      <c r="L47">
        <f t="shared" si="8"/>
        <v>12.016538972485336</v>
      </c>
      <c r="M47">
        <f t="shared" si="9"/>
        <v>-8.2908248154816455E-2</v>
      </c>
      <c r="N47">
        <f t="shared" si="10"/>
        <v>-4.7502927060942781</v>
      </c>
      <c r="O47">
        <f t="shared" si="11"/>
        <v>0</v>
      </c>
      <c r="P47">
        <f t="shared" si="5"/>
        <v>-4.7502927060942781</v>
      </c>
      <c r="Q47">
        <f t="shared" si="12"/>
        <v>0.39173287267998397</v>
      </c>
      <c r="W47">
        <v>42</v>
      </c>
      <c r="X47">
        <f t="shared" si="6"/>
        <v>0.875</v>
      </c>
      <c r="Y47">
        <v>0</v>
      </c>
      <c r="Z47">
        <f t="shared" si="13"/>
        <v>3.3177268190398318E-2</v>
      </c>
    </row>
    <row r="48" spans="1:26" x14ac:dyDescent="0.4">
      <c r="A48" s="7" t="s">
        <v>68</v>
      </c>
      <c r="B48" s="8">
        <f>2^((LOG(Q0/Qp)/LOG(2))/2)*Qp</f>
        <v>0.7596709814123479</v>
      </c>
      <c r="E48">
        <v>34.650700000000001</v>
      </c>
      <c r="F48">
        <f t="shared" si="0"/>
        <v>4.5357660234059934E-3</v>
      </c>
      <c r="G48">
        <f t="shared" si="1"/>
        <v>4.0387331827225204E-3</v>
      </c>
      <c r="H48">
        <f t="shared" si="2"/>
        <v>-4.6836478646464577E-4</v>
      </c>
      <c r="I48">
        <f t="shared" si="3"/>
        <v>1.6206995795103651E-2</v>
      </c>
      <c r="J48">
        <f t="shared" si="4"/>
        <v>-4.8821863634747678E-4</v>
      </c>
      <c r="K48">
        <f t="shared" si="7"/>
        <v>3.9879843700390794</v>
      </c>
      <c r="L48">
        <f t="shared" si="8"/>
        <v>12.015068950570285</v>
      </c>
      <c r="M48">
        <f t="shared" si="9"/>
        <v>-8.5337688343207097E-2</v>
      </c>
      <c r="N48">
        <f t="shared" si="10"/>
        <v>-4.8894893754685294</v>
      </c>
      <c r="O48">
        <f t="shared" si="11"/>
        <v>0</v>
      </c>
      <c r="P48">
        <f t="shared" si="5"/>
        <v>-4.8894893754685294</v>
      </c>
      <c r="Q48">
        <f t="shared" si="12"/>
        <v>0.3917104801220509</v>
      </c>
      <c r="W48">
        <v>43</v>
      </c>
      <c r="X48">
        <f t="shared" si="6"/>
        <v>0.89583333333333337</v>
      </c>
      <c r="Y48">
        <v>0</v>
      </c>
      <c r="Z48">
        <f t="shared" si="13"/>
        <v>3.1483860317738144E-2</v>
      </c>
    </row>
    <row r="49" spans="1:26" ht="15" thickBot="1" x14ac:dyDescent="0.45">
      <c r="A49" s="4" t="s">
        <v>69</v>
      </c>
      <c r="B49" s="5">
        <f>20*LOG10(Qp/Q0)</f>
        <v>-4.7749785138267455</v>
      </c>
      <c r="E49">
        <v>35.666800000000002</v>
      </c>
      <c r="F49">
        <f t="shared" si="0"/>
        <v>4.6687732023773512E-3</v>
      </c>
      <c r="G49">
        <f t="shared" si="1"/>
        <v>4.0377035001133432E-3</v>
      </c>
      <c r="H49">
        <f t="shared" si="2"/>
        <v>-4.8210415843055396E-4</v>
      </c>
      <c r="I49">
        <f t="shared" si="3"/>
        <v>1.6205975195584754E-2</v>
      </c>
      <c r="J49">
        <f t="shared" si="4"/>
        <v>-5.0254017018624107E-4</v>
      </c>
      <c r="K49">
        <f t="shared" si="7"/>
        <v>3.9872691515433591</v>
      </c>
      <c r="L49">
        <f t="shared" si="8"/>
        <v>12.013511054280023</v>
      </c>
      <c r="M49">
        <f t="shared" si="9"/>
        <v>-8.7838351029708273E-2</v>
      </c>
      <c r="N49">
        <f t="shared" si="10"/>
        <v>-5.0327667933908931</v>
      </c>
      <c r="O49">
        <f t="shared" si="11"/>
        <v>0</v>
      </c>
      <c r="P49">
        <f t="shared" si="5"/>
        <v>-5.0327667933908931</v>
      </c>
      <c r="Q49">
        <f t="shared" si="12"/>
        <v>0.39168667214065622</v>
      </c>
      <c r="W49">
        <v>44</v>
      </c>
      <c r="X49">
        <f t="shared" si="6"/>
        <v>0.91666666666666663</v>
      </c>
      <c r="Y49">
        <v>0</v>
      </c>
      <c r="Z49">
        <f t="shared" si="13"/>
        <v>2.9844452666286245E-2</v>
      </c>
    </row>
    <row r="50" spans="1:26" ht="15" thickBot="1" x14ac:dyDescent="0.45">
      <c r="E50">
        <v>36.712600000000002</v>
      </c>
      <c r="F50">
        <f t="shared" si="0"/>
        <v>4.805668102257527E-3</v>
      </c>
      <c r="G50">
        <f t="shared" si="1"/>
        <v>4.0366126465660734E-3</v>
      </c>
      <c r="H50">
        <f t="shared" si="2"/>
        <v>-4.9624557727877272E-4</v>
      </c>
      <c r="I50">
        <f t="shared" si="3"/>
        <v>1.62048939647359E-2</v>
      </c>
      <c r="J50">
        <f t="shared" si="4"/>
        <v>-5.1728076406810757E-4</v>
      </c>
      <c r="K50">
        <f t="shared" si="7"/>
        <v>3.9865114206839354</v>
      </c>
      <c r="L50">
        <f t="shared" si="8"/>
        <v>12.011860252234367</v>
      </c>
      <c r="M50">
        <f t="shared" si="9"/>
        <v>-9.0411940247261846E-2</v>
      </c>
      <c r="N50">
        <f t="shared" si="10"/>
        <v>-5.1802225937570885</v>
      </c>
      <c r="O50">
        <f t="shared" si="11"/>
        <v>0</v>
      </c>
      <c r="P50">
        <f t="shared" si="5"/>
        <v>-5.1802225937570885</v>
      </c>
      <c r="Q50">
        <f t="shared" si="12"/>
        <v>0.39166135538502017</v>
      </c>
      <c r="W50">
        <v>45</v>
      </c>
      <c r="X50">
        <f t="shared" si="6"/>
        <v>0.9375</v>
      </c>
      <c r="Y50">
        <v>0</v>
      </c>
      <c r="Z50">
        <f t="shared" si="13"/>
        <v>2.8259900597594145E-2</v>
      </c>
    </row>
    <row r="51" spans="1:26" x14ac:dyDescent="0.4">
      <c r="A51" s="6" t="s">
        <v>70</v>
      </c>
      <c r="B51" s="3"/>
      <c r="E51">
        <v>37.789099999999998</v>
      </c>
      <c r="F51">
        <f t="shared" si="0"/>
        <v>4.9465816227404185E-3</v>
      </c>
      <c r="G51">
        <f t="shared" si="1"/>
        <v>4.0354568475062802E-3</v>
      </c>
      <c r="H51">
        <f t="shared" si="2"/>
        <v>-5.1080261903411334E-4</v>
      </c>
      <c r="I51">
        <f t="shared" si="3"/>
        <v>1.6203748361280912E-2</v>
      </c>
      <c r="J51">
        <f t="shared" si="4"/>
        <v>-5.3245456658543994E-4</v>
      </c>
      <c r="K51">
        <f t="shared" si="7"/>
        <v>3.9857085517721171</v>
      </c>
      <c r="L51">
        <f t="shared" si="8"/>
        <v>12.010110769453021</v>
      </c>
      <c r="M51">
        <f t="shared" si="9"/>
        <v>-9.3060896382438418E-2</v>
      </c>
      <c r="N51">
        <f t="shared" si="10"/>
        <v>-5.3319966004179919</v>
      </c>
      <c r="O51">
        <f t="shared" si="11"/>
        <v>0</v>
      </c>
      <c r="P51">
        <f t="shared" si="5"/>
        <v>-5.3319966004179919</v>
      </c>
      <c r="Q51">
        <f t="shared" si="12"/>
        <v>0.39163442911932717</v>
      </c>
      <c r="W51">
        <v>46</v>
      </c>
      <c r="X51">
        <f t="shared" si="6"/>
        <v>0.95833333333333326</v>
      </c>
      <c r="Y51">
        <v>0</v>
      </c>
      <c r="Z51">
        <f t="shared" si="13"/>
        <v>2.6730745198054351E-2</v>
      </c>
    </row>
    <row r="52" spans="1:26" x14ac:dyDescent="0.4">
      <c r="A52" s="7" t="s">
        <v>48</v>
      </c>
      <c r="B52" s="8">
        <v>1000</v>
      </c>
      <c r="E52">
        <v>38.897199999999998</v>
      </c>
      <c r="F52">
        <f t="shared" si="0"/>
        <v>5.091631573550537E-3</v>
      </c>
      <c r="G52">
        <f t="shared" si="1"/>
        <v>4.0342322366527794E-3</v>
      </c>
      <c r="H52">
        <f t="shared" si="2"/>
        <v>-5.2578751289794959E-4</v>
      </c>
      <c r="I52">
        <f t="shared" si="3"/>
        <v>1.6202534553044434E-2</v>
      </c>
      <c r="J52">
        <f t="shared" si="4"/>
        <v>-5.4807432217703414E-4</v>
      </c>
      <c r="K52">
        <f t="shared" si="7"/>
        <v>3.9848578549378848</v>
      </c>
      <c r="L52">
        <f t="shared" si="8"/>
        <v>12.00825668318898</v>
      </c>
      <c r="M52">
        <f t="shared" si="9"/>
        <v>-9.5787411563427183E-2</v>
      </c>
      <c r="N52">
        <f t="shared" si="10"/>
        <v>-5.4882144130669959</v>
      </c>
      <c r="O52">
        <f t="shared" si="11"/>
        <v>0</v>
      </c>
      <c r="P52">
        <f t="shared" si="5"/>
        <v>-5.4882144130669959</v>
      </c>
      <c r="Q52">
        <f t="shared" si="12"/>
        <v>0.39160578329523976</v>
      </c>
      <c r="W52">
        <v>47</v>
      </c>
      <c r="X52">
        <f t="shared" si="6"/>
        <v>0.97916666666666663</v>
      </c>
      <c r="Y52">
        <v>0</v>
      </c>
      <c r="Z52">
        <f t="shared" si="13"/>
        <v>2.5257244805447936E-2</v>
      </c>
    </row>
    <row r="53" spans="1:26" x14ac:dyDescent="0.4">
      <c r="A53" s="7" t="s">
        <v>71</v>
      </c>
      <c r="B53" s="8">
        <f>20*LOG10(4)</f>
        <v>12.041199826559248</v>
      </c>
      <c r="E53">
        <v>40.037700000000001</v>
      </c>
      <c r="F53">
        <f t="shared" si="0"/>
        <v>5.2409226744430026E-3</v>
      </c>
      <c r="G53">
        <f t="shared" si="1"/>
        <v>4.0329348634655648E-3</v>
      </c>
      <c r="H53">
        <f t="shared" si="2"/>
        <v>-5.4121114144204709E-4</v>
      </c>
      <c r="I53">
        <f t="shared" si="3"/>
        <v>1.6201248624335696E-2</v>
      </c>
      <c r="J53">
        <f t="shared" si="4"/>
        <v>-5.6415137132062067E-4</v>
      </c>
      <c r="K53">
        <f t="shared" si="7"/>
        <v>3.9839565812763893</v>
      </c>
      <c r="L53">
        <f t="shared" si="8"/>
        <v>12.006291933312198</v>
      </c>
      <c r="M53">
        <f t="shared" si="9"/>
        <v>-9.8593429551731226E-2</v>
      </c>
      <c r="N53">
        <f t="shared" si="10"/>
        <v>-5.6489874010346073</v>
      </c>
      <c r="O53">
        <f t="shared" si="11"/>
        <v>0</v>
      </c>
      <c r="P53">
        <f t="shared" si="5"/>
        <v>-5.6489874010346073</v>
      </c>
      <c r="Q53">
        <f t="shared" si="12"/>
        <v>0.39157530315069167</v>
      </c>
      <c r="W53">
        <v>48</v>
      </c>
      <c r="X53">
        <f t="shared" si="6"/>
        <v>1</v>
      </c>
      <c r="Y53">
        <v>0</v>
      </c>
      <c r="Z53">
        <f t="shared" si="13"/>
        <v>2.3839404299583561E-2</v>
      </c>
    </row>
    <row r="54" spans="1:26" ht="15" thickBot="1" x14ac:dyDescent="0.45">
      <c r="A54" s="4" t="s">
        <v>50</v>
      </c>
      <c r="B54" s="5">
        <f>B52/(2^(B53/(20*LOG10(4))))</f>
        <v>500</v>
      </c>
      <c r="E54">
        <v>41.2117</v>
      </c>
      <c r="F54">
        <f t="shared" si="0"/>
        <v>5.3945989150811034E-3</v>
      </c>
      <c r="G54">
        <f t="shared" si="1"/>
        <v>4.0315602266288719E-3</v>
      </c>
      <c r="H54">
        <f t="shared" si="2"/>
        <v>-5.5708845054788271E-4</v>
      </c>
      <c r="I54">
        <f t="shared" si="3"/>
        <v>1.6199886113548057E-2</v>
      </c>
      <c r="J54">
        <f t="shared" si="4"/>
        <v>-5.8070128963856431E-4</v>
      </c>
      <c r="K54">
        <f t="shared" si="7"/>
        <v>3.9830015987137788</v>
      </c>
      <c r="L54">
        <f t="shared" si="8"/>
        <v>12.004209614565838</v>
      </c>
      <c r="M54">
        <f t="shared" si="9"/>
        <v>-0.10148162964589957</v>
      </c>
      <c r="N54">
        <f t="shared" si="10"/>
        <v>-5.8144690768197407</v>
      </c>
      <c r="O54">
        <f t="shared" si="11"/>
        <v>0</v>
      </c>
      <c r="P54">
        <f t="shared" si="5"/>
        <v>-5.8144690768197407</v>
      </c>
      <c r="Q54">
        <f t="shared" si="12"/>
        <v>0.39154286339469402</v>
      </c>
      <c r="W54">
        <v>49</v>
      </c>
      <c r="X54">
        <f t="shared" si="6"/>
        <v>1.0208333333333333</v>
      </c>
      <c r="Y54">
        <v>0</v>
      </c>
      <c r="Z54">
        <f t="shared" si="13"/>
        <v>2.2477002278133318E-2</v>
      </c>
    </row>
    <row r="55" spans="1:26" x14ac:dyDescent="0.4">
      <c r="E55">
        <v>42.420200000000001</v>
      </c>
      <c r="F55">
        <f t="shared" si="0"/>
        <v>5.5527911951587395E-3</v>
      </c>
      <c r="G55">
        <f t="shared" si="1"/>
        <v>4.0301037033211307E-3</v>
      </c>
      <c r="H55">
        <f t="shared" si="2"/>
        <v>-5.7343304076484455E-4</v>
      </c>
      <c r="I55">
        <f t="shared" si="3"/>
        <v>1.6198442438640215E-2</v>
      </c>
      <c r="J55">
        <f t="shared" si="4"/>
        <v>-5.9773825008085056E-4</v>
      </c>
      <c r="K55">
        <f t="shared" si="7"/>
        <v>3.9819896901528327</v>
      </c>
      <c r="L55">
        <f t="shared" si="8"/>
        <v>12.002002625050665</v>
      </c>
      <c r="M55">
        <f t="shared" si="9"/>
        <v>-0.10445444220374767</v>
      </c>
      <c r="N55">
        <f t="shared" si="10"/>
        <v>-5.9847986896679268</v>
      </c>
      <c r="O55">
        <f t="shared" si="11"/>
        <v>0</v>
      </c>
      <c r="P55">
        <f t="shared" si="5"/>
        <v>-5.9847986896679268</v>
      </c>
      <c r="Q55">
        <f t="shared" si="12"/>
        <v>0.39150832723805001</v>
      </c>
      <c r="W55">
        <v>50</v>
      </c>
      <c r="X55">
        <f t="shared" si="6"/>
        <v>1.0416666666666667</v>
      </c>
      <c r="Y55">
        <v>0</v>
      </c>
      <c r="Z55">
        <f t="shared" si="13"/>
        <v>2.1169616234354233E-2</v>
      </c>
    </row>
    <row r="56" spans="1:26" x14ac:dyDescent="0.4">
      <c r="E56">
        <v>43.664000000000001</v>
      </c>
      <c r="F56">
        <f t="shared" si="0"/>
        <v>5.7156042344310301E-3</v>
      </c>
      <c r="G56">
        <f t="shared" si="1"/>
        <v>4.0285606822033637E-3</v>
      </c>
      <c r="H56">
        <f t="shared" si="2"/>
        <v>-5.9025581503152971E-4</v>
      </c>
      <c r="I56">
        <f t="shared" si="3"/>
        <v>1.619691302895232E-2</v>
      </c>
      <c r="J56">
        <f t="shared" si="4"/>
        <v>-6.1527361335338322E-4</v>
      </c>
      <c r="K56">
        <f t="shared" si="7"/>
        <v>3.9809176458368882</v>
      </c>
      <c r="L56">
        <f t="shared" si="8"/>
        <v>11.999663866534771</v>
      </c>
      <c r="M56">
        <f t="shared" si="9"/>
        <v>-0.10751380252271536</v>
      </c>
      <c r="N56">
        <f t="shared" si="10"/>
        <v>-6.1600871239545736</v>
      </c>
      <c r="O56">
        <f t="shared" si="11"/>
        <v>0</v>
      </c>
      <c r="P56">
        <f t="shared" si="5"/>
        <v>-6.1600871239545736</v>
      </c>
      <c r="Q56">
        <f t="shared" si="12"/>
        <v>0.39147155287257401</v>
      </c>
      <c r="W56">
        <v>51</v>
      </c>
      <c r="X56">
        <f t="shared" si="6"/>
        <v>1.0625</v>
      </c>
      <c r="Y56">
        <v>0</v>
      </c>
      <c r="Z56">
        <f t="shared" si="13"/>
        <v>1.9916645848968018E-2</v>
      </c>
    </row>
    <row r="57" spans="1:26" x14ac:dyDescent="0.4">
      <c r="E57">
        <v>44.944400000000002</v>
      </c>
      <c r="F57">
        <f t="shared" si="0"/>
        <v>5.8832082025000454E-3</v>
      </c>
      <c r="G57">
        <f t="shared" si="1"/>
        <v>4.0269256834648548E-3</v>
      </c>
      <c r="H57">
        <f t="shared" si="2"/>
        <v>-6.0757444701708962E-4</v>
      </c>
      <c r="I57">
        <f t="shared" si="3"/>
        <v>1.6195292453014321E-2</v>
      </c>
      <c r="J57">
        <f t="shared" si="4"/>
        <v>-6.3332579729405425E-4</v>
      </c>
      <c r="K57">
        <f t="shared" si="7"/>
        <v>3.9797816519306477</v>
      </c>
      <c r="L57">
        <f t="shared" si="8"/>
        <v>11.99718490899674</v>
      </c>
      <c r="M57">
        <f t="shared" si="9"/>
        <v>-0.11066287232059779</v>
      </c>
      <c r="N57">
        <f t="shared" si="10"/>
        <v>-6.3405155327653517</v>
      </c>
      <c r="O57">
        <f t="shared" si="11"/>
        <v>0</v>
      </c>
      <c r="P57">
        <f t="shared" si="5"/>
        <v>-6.3405155327653517</v>
      </c>
      <c r="Q57">
        <f t="shared" si="12"/>
        <v>0.39143238400061203</v>
      </c>
      <c r="W57">
        <v>52</v>
      </c>
      <c r="X57">
        <f t="shared" si="6"/>
        <v>1.0833333333333333</v>
      </c>
      <c r="Y57">
        <v>0</v>
      </c>
      <c r="Z57">
        <f t="shared" si="13"/>
        <v>1.8717334504074149E-2</v>
      </c>
    </row>
    <row r="58" spans="1:26" x14ac:dyDescent="0.4">
      <c r="E58">
        <v>46.2622</v>
      </c>
      <c r="F58">
        <f t="shared" si="0"/>
        <v>6.0557078191209052E-3</v>
      </c>
      <c r="G58">
        <f t="shared" si="1"/>
        <v>4.0251935890396329E-3</v>
      </c>
      <c r="H58">
        <f t="shared" si="2"/>
        <v>-6.253998564639679E-4</v>
      </c>
      <c r="I58">
        <f t="shared" si="3"/>
        <v>1.6193575637910129E-2</v>
      </c>
      <c r="J58">
        <f t="shared" si="4"/>
        <v>-6.5190617929821761E-4</v>
      </c>
      <c r="K58">
        <f t="shared" si="7"/>
        <v>3.9785781451894024</v>
      </c>
      <c r="L58">
        <f t="shared" si="8"/>
        <v>11.994557853402547</v>
      </c>
      <c r="M58">
        <f t="shared" si="9"/>
        <v>-0.11390357972793397</v>
      </c>
      <c r="N58">
        <f t="shared" si="10"/>
        <v>-6.5261943898424981</v>
      </c>
      <c r="O58">
        <f t="shared" si="11"/>
        <v>0</v>
      </c>
      <c r="P58">
        <f t="shared" si="5"/>
        <v>-6.5261943898424981</v>
      </c>
      <c r="Q58">
        <f t="shared" si="12"/>
        <v>0.39139065335564877</v>
      </c>
      <c r="W58">
        <v>53</v>
      </c>
      <c r="X58">
        <f t="shared" si="6"/>
        <v>1.1041666666666667</v>
      </c>
      <c r="Y58">
        <v>0</v>
      </c>
      <c r="Z58">
        <f t="shared" si="13"/>
        <v>1.7570789122607986E-2</v>
      </c>
    </row>
    <row r="59" spans="1:26" x14ac:dyDescent="0.4">
      <c r="E59">
        <v>47.6188</v>
      </c>
      <c r="F59">
        <f t="shared" si="0"/>
        <v>6.2332863438650686E-3</v>
      </c>
      <c r="G59">
        <f t="shared" si="1"/>
        <v>4.0233582166980808E-3</v>
      </c>
      <c r="H59">
        <f t="shared" si="2"/>
        <v>-6.4375108865387907E-4</v>
      </c>
      <c r="I59">
        <f t="shared" si="3"/>
        <v>1.6191756455946726E-2</v>
      </c>
      <c r="J59">
        <f t="shared" si="4"/>
        <v>-6.7103460597769948E-4</v>
      </c>
      <c r="K59">
        <f t="shared" si="7"/>
        <v>3.9773028221755187</v>
      </c>
      <c r="L59">
        <f t="shared" si="8"/>
        <v>11.99177316743457</v>
      </c>
      <c r="M59">
        <f t="shared" si="9"/>
        <v>-0.11723932423850059</v>
      </c>
      <c r="N59">
        <f t="shared" si="10"/>
        <v>-6.7173184718318977</v>
      </c>
      <c r="O59">
        <f t="shared" si="11"/>
        <v>0</v>
      </c>
      <c r="P59">
        <f t="shared" si="5"/>
        <v>-6.7173184718318977</v>
      </c>
      <c r="Q59">
        <f t="shared" si="12"/>
        <v>0.39134617997075927</v>
      </c>
      <c r="W59">
        <v>54</v>
      </c>
      <c r="X59">
        <f t="shared" si="6"/>
        <v>1.125</v>
      </c>
      <c r="Y59">
        <v>0</v>
      </c>
      <c r="Z59">
        <f t="shared" si="13"/>
        <v>1.6475998432540613E-2</v>
      </c>
    </row>
    <row r="60" spans="1:26" x14ac:dyDescent="0.4">
      <c r="E60">
        <v>49.015099999999997</v>
      </c>
      <c r="F60">
        <f t="shared" si="0"/>
        <v>6.4160615864570442E-3</v>
      </c>
      <c r="G60">
        <f t="shared" si="1"/>
        <v>4.0214137446258347E-3</v>
      </c>
      <c r="H60">
        <f t="shared" si="2"/>
        <v>-6.6264043605344415E-4</v>
      </c>
      <c r="I60">
        <f t="shared" si="3"/>
        <v>1.6189829136668221E-2</v>
      </c>
      <c r="J60">
        <f t="shared" si="4"/>
        <v>-6.9072388460584243E-4</v>
      </c>
      <c r="K60">
        <f t="shared" si="7"/>
        <v>3.9759516290405923</v>
      </c>
      <c r="L60">
        <f t="shared" si="8"/>
        <v>11.988821843637606</v>
      </c>
      <c r="M60">
        <f t="shared" si="9"/>
        <v>-0.12067227114801637</v>
      </c>
      <c r="N60">
        <f t="shared" si="10"/>
        <v>-6.9140118410396321</v>
      </c>
      <c r="O60">
        <f t="shared" si="11"/>
        <v>0</v>
      </c>
      <c r="P60">
        <f t="shared" si="5"/>
        <v>-6.9140118410396321</v>
      </c>
      <c r="Q60">
        <f t="shared" si="12"/>
        <v>0.39129876818841636</v>
      </c>
      <c r="W60">
        <v>55</v>
      </c>
      <c r="X60">
        <f t="shared" si="6"/>
        <v>1.1458333333333333</v>
      </c>
      <c r="Y60">
        <v>0</v>
      </c>
      <c r="Z60">
        <f t="shared" si="13"/>
        <v>1.5431849750762873E-2</v>
      </c>
    </row>
    <row r="61" spans="1:26" x14ac:dyDescent="0.4">
      <c r="E61">
        <v>50.452300000000001</v>
      </c>
      <c r="F61">
        <f t="shared" si="0"/>
        <v>6.6041906265295134E-3</v>
      </c>
      <c r="G61">
        <f t="shared" si="1"/>
        <v>4.0193536357684412E-3</v>
      </c>
      <c r="H61">
        <f t="shared" si="2"/>
        <v>-6.8208426070103315E-4</v>
      </c>
      <c r="I61">
        <f t="shared" si="3"/>
        <v>1.6187787200688364E-2</v>
      </c>
      <c r="J61">
        <f t="shared" si="4"/>
        <v>-7.1099106382002501E-4</v>
      </c>
      <c r="K61">
        <f t="shared" si="7"/>
        <v>3.9745200140723131</v>
      </c>
      <c r="L61">
        <f t="shared" si="8"/>
        <v>11.985693765125724</v>
      </c>
      <c r="M61">
        <f t="shared" si="9"/>
        <v>-0.12420531837089244</v>
      </c>
      <c r="N61">
        <f t="shared" si="10"/>
        <v>-7.1164405357308462</v>
      </c>
      <c r="O61">
        <f t="shared" si="11"/>
        <v>0</v>
      </c>
      <c r="P61">
        <f t="shared" si="5"/>
        <v>-7.1164405357308462</v>
      </c>
      <c r="Q61">
        <f t="shared" si="12"/>
        <v>0.39124821159046441</v>
      </c>
      <c r="W61">
        <v>56</v>
      </c>
      <c r="X61">
        <f t="shared" si="6"/>
        <v>1.1666666666666667</v>
      </c>
      <c r="Y61">
        <v>0</v>
      </c>
      <c r="Z61">
        <f t="shared" si="13"/>
        <v>1.443714437741294E-2</v>
      </c>
    </row>
    <row r="62" spans="1:26" x14ac:dyDescent="0.4">
      <c r="E62">
        <v>51.931699999999999</v>
      </c>
      <c r="F62">
        <f t="shared" si="0"/>
        <v>6.7978436336845445E-3</v>
      </c>
      <c r="G62">
        <f t="shared" si="1"/>
        <v>4.0171708628511382E-3</v>
      </c>
      <c r="H62">
        <f t="shared" si="2"/>
        <v>-7.0210029029987159E-4</v>
      </c>
      <c r="I62">
        <f t="shared" si="3"/>
        <v>1.618562368272447E-2</v>
      </c>
      <c r="J62">
        <f t="shared" si="4"/>
        <v>-7.318546151243565E-4</v>
      </c>
      <c r="K62">
        <f t="shared" si="7"/>
        <v>3.9730030839731394</v>
      </c>
      <c r="L62">
        <f t="shared" si="8"/>
        <v>11.982378043377565</v>
      </c>
      <c r="M62">
        <f t="shared" si="9"/>
        <v>-0.12784160392107635</v>
      </c>
      <c r="N62">
        <f t="shared" si="10"/>
        <v>-7.3247843508607913</v>
      </c>
      <c r="O62">
        <f t="shared" si="11"/>
        <v>0</v>
      </c>
      <c r="P62">
        <f t="shared" si="5"/>
        <v>-7.3247843508607913</v>
      </c>
      <c r="Q62">
        <f t="shared" si="12"/>
        <v>0.39119428133392159</v>
      </c>
      <c r="W62">
        <v>57</v>
      </c>
      <c r="X62">
        <f t="shared" si="6"/>
        <v>1.1875</v>
      </c>
      <c r="Y62">
        <v>0</v>
      </c>
      <c r="Z62">
        <f t="shared" si="13"/>
        <v>1.3490611687304681E-2</v>
      </c>
    </row>
    <row r="63" spans="1:26" x14ac:dyDescent="0.4">
      <c r="E63">
        <v>53.4544</v>
      </c>
      <c r="F63">
        <f t="shared" si="0"/>
        <v>6.9971645975854266E-3</v>
      </c>
      <c r="G63">
        <f t="shared" si="1"/>
        <v>4.0148583342923816E-3</v>
      </c>
      <c r="H63">
        <f t="shared" si="2"/>
        <v>-7.2270356034575059E-4</v>
      </c>
      <c r="I63">
        <f t="shared" si="3"/>
        <v>1.618333155375562E-2</v>
      </c>
      <c r="J63">
        <f t="shared" si="4"/>
        <v>-7.5333020314543274E-4</v>
      </c>
      <c r="K63">
        <f t="shared" si="7"/>
        <v>3.9713958998224195</v>
      </c>
      <c r="L63">
        <f t="shared" si="8"/>
        <v>11.978863661891914</v>
      </c>
      <c r="M63">
        <f t="shared" si="9"/>
        <v>-0.1315837679555425</v>
      </c>
      <c r="N63">
        <f t="shared" si="10"/>
        <v>-7.53919455628135</v>
      </c>
      <c r="O63">
        <f t="shared" si="11"/>
        <v>0</v>
      </c>
      <c r="P63">
        <f t="shared" si="5"/>
        <v>-7.53919455628135</v>
      </c>
      <c r="Q63">
        <f t="shared" si="12"/>
        <v>0.39113673339856597</v>
      </c>
      <c r="W63">
        <v>58</v>
      </c>
      <c r="X63">
        <f t="shared" si="6"/>
        <v>1.2083333333333335</v>
      </c>
      <c r="Y63">
        <v>0</v>
      </c>
      <c r="Z63">
        <f t="shared" si="13"/>
        <v>1.2590922001100409E-2</v>
      </c>
    </row>
    <row r="64" spans="1:26" x14ac:dyDescent="0.4">
      <c r="E64">
        <v>55.021900000000002</v>
      </c>
      <c r="F64">
        <f t="shared" si="0"/>
        <v>7.20234986777301E-3</v>
      </c>
      <c r="G64">
        <f t="shared" si="1"/>
        <v>4.0124079718518724E-3</v>
      </c>
      <c r="H64">
        <f t="shared" si="2"/>
        <v>-7.4391453361223603E-4</v>
      </c>
      <c r="I64">
        <f t="shared" si="3"/>
        <v>1.6180902806805841E-2</v>
      </c>
      <c r="J64">
        <f t="shared" si="4"/>
        <v>-7.7543914883596542E-4</v>
      </c>
      <c r="K64">
        <f t="shared" si="7"/>
        <v>3.9696928360362098</v>
      </c>
      <c r="L64">
        <f t="shared" si="8"/>
        <v>11.975138070902458</v>
      </c>
      <c r="M64">
        <f t="shared" si="9"/>
        <v>-0.13543542674160891</v>
      </c>
      <c r="N64">
        <f t="shared" si="10"/>
        <v>-7.7598783488474377</v>
      </c>
      <c r="O64">
        <f t="shared" si="11"/>
        <v>0</v>
      </c>
      <c r="P64">
        <f t="shared" si="5"/>
        <v>-7.7598783488474377</v>
      </c>
      <c r="Q64">
        <f t="shared" si="12"/>
        <v>0.39107530137530971</v>
      </c>
      <c r="W64">
        <v>59</v>
      </c>
      <c r="X64">
        <f t="shared" si="6"/>
        <v>1.2291666666666665</v>
      </c>
      <c r="Y64">
        <v>0</v>
      </c>
      <c r="Z64">
        <f t="shared" si="13"/>
        <v>1.1736698314953503E-2</v>
      </c>
    </row>
    <row r="65" spans="5:26" x14ac:dyDescent="0.4">
      <c r="E65">
        <v>56.635199999999998</v>
      </c>
      <c r="F65">
        <f t="shared" si="0"/>
        <v>7.4135303439411939E-3</v>
      </c>
      <c r="G65">
        <f t="shared" si="1"/>
        <v>4.0098120728491171E-3</v>
      </c>
      <c r="H65">
        <f t="shared" si="2"/>
        <v>-7.6574692343358945E-4</v>
      </c>
      <c r="I65">
        <f t="shared" si="3"/>
        <v>1.6178329807146175E-2</v>
      </c>
      <c r="J65">
        <f t="shared" si="4"/>
        <v>-7.9819573716299191E-4</v>
      </c>
      <c r="K65">
        <f t="shared" si="7"/>
        <v>3.9678885271093938</v>
      </c>
      <c r="L65">
        <f t="shared" si="8"/>
        <v>11.971189253809635</v>
      </c>
      <c r="M65">
        <f t="shared" si="9"/>
        <v>-0.139398960251224</v>
      </c>
      <c r="N65">
        <f t="shared" si="10"/>
        <v>-7.9869720909070576</v>
      </c>
      <c r="O65">
        <f t="shared" si="11"/>
        <v>0</v>
      </c>
      <c r="P65">
        <f t="shared" si="5"/>
        <v>-7.9869720909070576</v>
      </c>
      <c r="Q65">
        <f t="shared" si="12"/>
        <v>0.39100970071630375</v>
      </c>
      <c r="W65">
        <v>60</v>
      </c>
      <c r="X65">
        <f t="shared" si="6"/>
        <v>1.25</v>
      </c>
      <c r="Y65">
        <v>0</v>
      </c>
      <c r="Z65">
        <f t="shared" si="13"/>
        <v>1.0926526963529399E-2</v>
      </c>
    </row>
    <row r="66" spans="5:26" x14ac:dyDescent="0.4">
      <c r="E66">
        <v>58.295900000000003</v>
      </c>
      <c r="F66">
        <f t="shared" si="0"/>
        <v>7.6309154656002175E-3</v>
      </c>
      <c r="G66">
        <f t="shared" si="1"/>
        <v>4.0070615619670624E-3</v>
      </c>
      <c r="H66">
        <f t="shared" si="2"/>
        <v>-7.8822258019147114E-4</v>
      </c>
      <c r="I66">
        <f t="shared" si="3"/>
        <v>1.617560355952119E-2</v>
      </c>
      <c r="J66">
        <f t="shared" si="4"/>
        <v>-8.216227337397991E-4</v>
      </c>
      <c r="K66">
        <f t="shared" si="7"/>
        <v>3.9659766525853208</v>
      </c>
      <c r="L66">
        <f t="shared" si="8"/>
        <v>11.967003064338741</v>
      </c>
      <c r="M66">
        <f t="shared" si="9"/>
        <v>-0.14347821421025331</v>
      </c>
      <c r="N66">
        <f t="shared" si="10"/>
        <v>-8.2206961263214691</v>
      </c>
      <c r="O66">
        <f t="shared" si="11"/>
        <v>0</v>
      </c>
      <c r="P66">
        <f t="shared" si="5"/>
        <v>-8.2206961263214691</v>
      </c>
      <c r="Q66">
        <f t="shared" si="12"/>
        <v>0.39093962287390632</v>
      </c>
      <c r="W66">
        <v>61</v>
      </c>
      <c r="X66">
        <f t="shared" si="6"/>
        <v>1.2708333333333333</v>
      </c>
      <c r="Y66">
        <v>0</v>
      </c>
      <c r="Z66">
        <f t="shared" si="13"/>
        <v>1.0158967287602088E-2</v>
      </c>
    </row>
    <row r="67" spans="5:26" x14ac:dyDescent="0.4">
      <c r="E67">
        <v>60.005299999999998</v>
      </c>
      <c r="F67">
        <f t="shared" si="0"/>
        <v>7.8546754023521501E-3</v>
      </c>
      <c r="G67">
        <f t="shared" si="1"/>
        <v>4.004147386673873E-3</v>
      </c>
      <c r="H67">
        <f t="shared" si="2"/>
        <v>-8.1135931406942953E-4</v>
      </c>
      <c r="I67">
        <f t="shared" si="3"/>
        <v>1.6172715091258616E-2</v>
      </c>
      <c r="J67">
        <f t="shared" si="4"/>
        <v>-8.4573869198929612E-4</v>
      </c>
      <c r="K67">
        <f t="shared" si="7"/>
        <v>3.9639509069660894</v>
      </c>
      <c r="L67">
        <f t="shared" si="8"/>
        <v>11.96256534327911</v>
      </c>
      <c r="M67">
        <f t="shared" si="9"/>
        <v>-0.14767628782618392</v>
      </c>
      <c r="N67">
        <f t="shared" si="10"/>
        <v>-8.4612280265995174</v>
      </c>
      <c r="O67">
        <f t="shared" si="11"/>
        <v>0</v>
      </c>
      <c r="P67">
        <f t="shared" si="5"/>
        <v>-8.4612280265995174</v>
      </c>
      <c r="Q67">
        <f t="shared" si="12"/>
        <v>0.39086472881655859</v>
      </c>
      <c r="W67">
        <v>62</v>
      </c>
      <c r="X67">
        <f t="shared" si="6"/>
        <v>1.2916666666666667</v>
      </c>
      <c r="Y67">
        <v>0</v>
      </c>
      <c r="Z67">
        <f t="shared" si="13"/>
        <v>9.432560373821423E-3</v>
      </c>
    </row>
    <row r="68" spans="5:26" x14ac:dyDescent="0.4">
      <c r="E68">
        <v>61.764800000000001</v>
      </c>
      <c r="F68">
        <f t="shared" si="0"/>
        <v>8.0849934137684522E-3</v>
      </c>
      <c r="G68">
        <f t="shared" si="1"/>
        <v>4.0010598590413116E-3</v>
      </c>
      <c r="H68">
        <f t="shared" si="2"/>
        <v>-8.3517630962998829E-4</v>
      </c>
      <c r="I68">
        <f t="shared" si="3"/>
        <v>1.6169654799897626E-2</v>
      </c>
      <c r="J68">
        <f t="shared" si="4"/>
        <v>-8.7056359685591146E-4</v>
      </c>
      <c r="K68">
        <f t="shared" si="7"/>
        <v>3.9618045423347277</v>
      </c>
      <c r="L68">
        <f t="shared" si="8"/>
        <v>11.957860911787108</v>
      </c>
      <c r="M68">
        <f t="shared" si="9"/>
        <v>-0.15199651559452354</v>
      </c>
      <c r="N68">
        <f t="shared" si="10"/>
        <v>-8.7087588442606005</v>
      </c>
      <c r="O68">
        <f t="shared" si="11"/>
        <v>0</v>
      </c>
      <c r="P68">
        <f t="shared" si="5"/>
        <v>-8.7087588442606005</v>
      </c>
      <c r="Q68">
        <f t="shared" si="12"/>
        <v>0.39078465735386109</v>
      </c>
      <c r="W68">
        <v>63</v>
      </c>
      <c r="X68">
        <f t="shared" si="6"/>
        <v>1.3125</v>
      </c>
      <c r="Y68">
        <v>0</v>
      </c>
      <c r="Z68">
        <f t="shared" si="13"/>
        <v>8.7458369307570182E-3</v>
      </c>
    </row>
    <row r="69" spans="5:26" x14ac:dyDescent="0.4">
      <c r="E69">
        <v>63.575899999999997</v>
      </c>
      <c r="F69">
        <f t="shared" ref="F69:F132" si="14">2*PI()*E69/$B$9</f>
        <v>8.3220658493899716E-3</v>
      </c>
      <c r="G69">
        <f t="shared" ref="G69:G132" si="15">1+SUM(a1_*COS(F69),a2_*COS(2*F69))</f>
        <v>3.9977886111984828E-3</v>
      </c>
      <c r="H69">
        <f t="shared" ref="H69:H132" si="16">SUM(a1_*SIN(F69),a2_*SIN(2*F69))</f>
        <v>-8.5969412811442124E-4</v>
      </c>
      <c r="I69">
        <f t="shared" ref="I69:I132" si="17">SUM(b0_,b1_*COS(F69),b2_*COS(2*F69))</f>
        <v>1.6166412409031605E-2</v>
      </c>
      <c r="J69">
        <f t="shared" ref="J69:J132" si="18">SUM(b1_*SIN(F69),b2_*SIN(2*F69))</f>
        <v>-8.9611886708970863E-4</v>
      </c>
      <c r="K69">
        <f t="shared" si="7"/>
        <v>3.959530337494332</v>
      </c>
      <c r="L69">
        <f t="shared" si="8"/>
        <v>11.952873496635386</v>
      </c>
      <c r="M69">
        <f t="shared" si="9"/>
        <v>-0.15644246600355372</v>
      </c>
      <c r="N69">
        <f t="shared" si="10"/>
        <v>-8.9634930386224916</v>
      </c>
      <c r="O69">
        <f t="shared" si="11"/>
        <v>0</v>
      </c>
      <c r="P69">
        <f t="shared" ref="P69:P132" si="19">N69+O69</f>
        <v>-8.9634930386224916</v>
      </c>
      <c r="Q69">
        <f t="shared" si="12"/>
        <v>0.39069901404593216</v>
      </c>
      <c r="W69">
        <v>64</v>
      </c>
      <c r="X69">
        <f t="shared" ref="X69:X132" si="20">W69/Fs*1000</f>
        <v>1.3333333333333333</v>
      </c>
      <c r="Y69">
        <v>0</v>
      </c>
      <c r="Z69">
        <f t="shared" si="13"/>
        <v>8.097324361949286E-3</v>
      </c>
    </row>
    <row r="70" spans="5:26" x14ac:dyDescent="0.4">
      <c r="E70">
        <v>65.440100000000001</v>
      </c>
      <c r="F70">
        <f t="shared" si="14"/>
        <v>8.5660890587575603E-3</v>
      </c>
      <c r="G70">
        <f t="shared" si="15"/>
        <v>3.9943227366153744E-3</v>
      </c>
      <c r="H70">
        <f t="shared" si="16"/>
        <v>-8.8493335601365006E-4</v>
      </c>
      <c r="I70">
        <f t="shared" si="17"/>
        <v>1.6162977108349241E-2</v>
      </c>
      <c r="J70">
        <f t="shared" si="18"/>
        <v>-9.2242594651849828E-4</v>
      </c>
      <c r="K70">
        <f t="shared" ref="K70:K133" si="21">SQRT((I70^2+J70^2)/(G70^2+H70^2))</f>
        <v>3.9571206963742296</v>
      </c>
      <c r="L70">
        <f t="shared" ref="L70:L133" si="22">20*LOG10(K70)</f>
        <v>11.947585938198525</v>
      </c>
      <c r="M70">
        <f t="shared" ref="M70:M133" si="23">ATAN2(J70,I70)-ATAN2(H70,G70)</f>
        <v>-0.16101769468216087</v>
      </c>
      <c r="N70">
        <f t="shared" ref="N70:N133" si="24">DEGREES(M70)</f>
        <v>-9.2256343322138967</v>
      </c>
      <c r="O70">
        <f t="shared" si="11"/>
        <v>0</v>
      </c>
      <c r="P70">
        <f t="shared" si="19"/>
        <v>-9.2256343322138967</v>
      </c>
      <c r="Q70">
        <f t="shared" si="12"/>
        <v>0.39060737044100624</v>
      </c>
      <c r="W70">
        <v>65</v>
      </c>
      <c r="X70">
        <f t="shared" si="20"/>
        <v>1.3541666666666667</v>
      </c>
      <c r="Y70">
        <v>0</v>
      </c>
      <c r="Z70">
        <f t="shared" si="13"/>
        <v>7.4855530934389283E-3</v>
      </c>
    </row>
    <row r="71" spans="5:26" x14ac:dyDescent="0.4">
      <c r="E71">
        <v>67.358999999999995</v>
      </c>
      <c r="F71">
        <f t="shared" si="14"/>
        <v>8.8172724813814531E-3</v>
      </c>
      <c r="G71">
        <f t="shared" si="15"/>
        <v>3.9906505733845465E-3</v>
      </c>
      <c r="H71">
        <f t="shared" si="16"/>
        <v>-9.1091596121789867E-4</v>
      </c>
      <c r="I71">
        <f t="shared" si="17"/>
        <v>1.6159337338824575E-2</v>
      </c>
      <c r="J71">
        <f t="shared" si="18"/>
        <v>-9.4950771746414933E-4</v>
      </c>
      <c r="K71">
        <f t="shared" si="21"/>
        <v>3.9545674976219432</v>
      </c>
      <c r="L71">
        <f t="shared" si="22"/>
        <v>11.941979851908854</v>
      </c>
      <c r="M71">
        <f t="shared" si="23"/>
        <v>-0.1657259884118556</v>
      </c>
      <c r="N71">
        <f t="shared" si="24"/>
        <v>-9.495399691633315</v>
      </c>
      <c r="O71">
        <f t="shared" ref="O71:O134" si="25">IF((N71-N70)&gt;180,O70-360,IF((N71-N70)&lt;(-180),O70+360,O70))</f>
        <v>0</v>
      </c>
      <c r="P71">
        <f t="shared" si="19"/>
        <v>-9.495399691633315</v>
      </c>
      <c r="Q71">
        <f t="shared" ref="Q71:Q134" si="26">-(P71-P70)/((E71-E70)*360)*1000</f>
        <v>0.3905092608314647</v>
      </c>
      <c r="W71">
        <v>66</v>
      </c>
      <c r="X71">
        <f t="shared" si="20"/>
        <v>1.375</v>
      </c>
      <c r="Y71">
        <v>0</v>
      </c>
      <c r="Z71">
        <f t="shared" ref="Z71:Z134" si="27" xml:space="preserve"> b0_*Y71 + b1_*Y70 + b2_*Y69 - a1_*Z70 - a2_*Z69</f>
        <v>6.9090622101034135E-3</v>
      </c>
    </row>
    <row r="72" spans="5:26" x14ac:dyDescent="0.4">
      <c r="E72">
        <v>69.334100000000007</v>
      </c>
      <c r="F72">
        <f t="shared" si="14"/>
        <v>9.0758124668025037E-3</v>
      </c>
      <c r="G72">
        <f t="shared" si="15"/>
        <v>3.986760052179239E-3</v>
      </c>
      <c r="H72">
        <f t="shared" si="16"/>
        <v>-9.3766258745469483E-4</v>
      </c>
      <c r="I72">
        <f t="shared" si="17"/>
        <v>1.6155481137608896E-2</v>
      </c>
      <c r="J72">
        <f t="shared" si="18"/>
        <v>-9.7738568060140932E-4</v>
      </c>
      <c r="K72">
        <f t="shared" si="21"/>
        <v>3.9518623369006241</v>
      </c>
      <c r="L72">
        <f t="shared" si="22"/>
        <v>11.936036150671443</v>
      </c>
      <c r="M72">
        <f t="shared" si="23"/>
        <v>-0.17057087279973016</v>
      </c>
      <c r="N72">
        <f t="shared" si="24"/>
        <v>-9.7729911192873491</v>
      </c>
      <c r="O72">
        <f t="shared" si="25"/>
        <v>0</v>
      </c>
      <c r="P72">
        <f t="shared" si="19"/>
        <v>-9.7729911192873491</v>
      </c>
      <c r="Q72">
        <f t="shared" si="26"/>
        <v>0.39040418158016255</v>
      </c>
      <c r="W72">
        <v>67</v>
      </c>
      <c r="X72">
        <f t="shared" si="20"/>
        <v>1.3958333333333333</v>
      </c>
      <c r="Y72">
        <v>0</v>
      </c>
      <c r="Z72">
        <f t="shared" si="27"/>
        <v>6.366404452103157E-3</v>
      </c>
    </row>
    <row r="73" spans="5:26" x14ac:dyDescent="0.4">
      <c r="E73">
        <v>71.367099999999994</v>
      </c>
      <c r="F73">
        <f t="shared" si="14"/>
        <v>9.3419315445003384E-3</v>
      </c>
      <c r="G73">
        <f t="shared" si="15"/>
        <v>3.9826380829610653E-3</v>
      </c>
      <c r="H73">
        <f t="shared" si="16"/>
        <v>-9.651966191992524E-4</v>
      </c>
      <c r="I73">
        <f t="shared" si="17"/>
        <v>1.6151395530145995E-2</v>
      </c>
      <c r="J73">
        <f t="shared" si="18"/>
        <v>-1.0060841916923434E-3</v>
      </c>
      <c r="K73">
        <f t="shared" si="21"/>
        <v>3.9489961009506889</v>
      </c>
      <c r="L73">
        <f t="shared" si="22"/>
        <v>11.929734098704364</v>
      </c>
      <c r="M73">
        <f t="shared" si="23"/>
        <v>-0.1755563465564689</v>
      </c>
      <c r="N73">
        <f t="shared" si="24"/>
        <v>-10.058637724421711</v>
      </c>
      <c r="O73">
        <f t="shared" si="25"/>
        <v>0</v>
      </c>
      <c r="P73">
        <f t="shared" si="19"/>
        <v>-10.058637724421711</v>
      </c>
      <c r="Q73">
        <f t="shared" si="26"/>
        <v>0.39029158486960136</v>
      </c>
      <c r="W73">
        <v>68</v>
      </c>
      <c r="X73">
        <f t="shared" si="20"/>
        <v>1.4166666666666667</v>
      </c>
      <c r="Y73">
        <v>0</v>
      </c>
      <c r="Z73">
        <f t="shared" si="27"/>
        <v>5.8561506198308152E-3</v>
      </c>
    </row>
    <row r="74" spans="5:26" x14ac:dyDescent="0.4">
      <c r="E74">
        <v>73.459800000000001</v>
      </c>
      <c r="F74">
        <f t="shared" si="14"/>
        <v>9.6158653339239782E-3</v>
      </c>
      <c r="G74">
        <f t="shared" si="15"/>
        <v>3.9782706818402014E-3</v>
      </c>
      <c r="H74">
        <f t="shared" si="16"/>
        <v>-9.9354283135216423E-4</v>
      </c>
      <c r="I74">
        <f t="shared" si="17"/>
        <v>1.6147066655915476E-2</v>
      </c>
      <c r="J74">
        <f t="shared" si="18"/>
        <v>-1.0356290539576783E-3</v>
      </c>
      <c r="K74">
        <f t="shared" si="21"/>
        <v>3.9459590563902882</v>
      </c>
      <c r="L74">
        <f t="shared" si="22"/>
        <v>11.923051493254931</v>
      </c>
      <c r="M74">
        <f t="shared" si="23"/>
        <v>-0.18068663381597161</v>
      </c>
      <c r="N74">
        <f t="shared" si="24"/>
        <v>-10.352581532080954</v>
      </c>
      <c r="O74">
        <f t="shared" si="25"/>
        <v>0</v>
      </c>
      <c r="P74">
        <f t="shared" si="19"/>
        <v>-10.352581532080954</v>
      </c>
      <c r="Q74">
        <f t="shared" si="26"/>
        <v>0.39017086865352307</v>
      </c>
      <c r="W74">
        <v>69</v>
      </c>
      <c r="X74">
        <f t="shared" si="20"/>
        <v>1.4375</v>
      </c>
      <c r="Y74">
        <v>0</v>
      </c>
      <c r="Z74">
        <f t="shared" si="27"/>
        <v>5.3768934329637141E-3</v>
      </c>
    </row>
    <row r="75" spans="5:26" x14ac:dyDescent="0.4">
      <c r="E75">
        <v>75.613799999999998</v>
      </c>
      <c r="F75">
        <f t="shared" si="14"/>
        <v>9.8978232745836631E-3</v>
      </c>
      <c r="G75">
        <f t="shared" si="15"/>
        <v>3.9736435650831181E-3</v>
      </c>
      <c r="H75">
        <f t="shared" si="16"/>
        <v>-1.0227233286611605E-3</v>
      </c>
      <c r="I75">
        <f t="shared" si="17"/>
        <v>1.6142480357200117E-2</v>
      </c>
      <c r="J75">
        <f t="shared" si="18"/>
        <v>-1.0660432856450727E-3</v>
      </c>
      <c r="K75">
        <f t="shared" si="21"/>
        <v>3.9427412636027968</v>
      </c>
      <c r="L75">
        <f t="shared" si="22"/>
        <v>11.915965561872909</v>
      </c>
      <c r="M75">
        <f t="shared" si="23"/>
        <v>-0.18596544654617131</v>
      </c>
      <c r="N75">
        <f t="shared" si="24"/>
        <v>-10.655035222361327</v>
      </c>
      <c r="O75">
        <f t="shared" si="25"/>
        <v>0</v>
      </c>
      <c r="P75">
        <f t="shared" si="19"/>
        <v>-10.655035222361327</v>
      </c>
      <c r="Q75">
        <f t="shared" si="26"/>
        <v>0.39004138331834015</v>
      </c>
      <c r="W75">
        <v>70</v>
      </c>
      <c r="X75">
        <f t="shared" si="20"/>
        <v>1.4583333333333335</v>
      </c>
      <c r="Y75">
        <v>0</v>
      </c>
      <c r="Z75">
        <f t="shared" si="27"/>
        <v>4.9272508865408028E-3</v>
      </c>
    </row>
    <row r="76" spans="5:26" x14ac:dyDescent="0.4">
      <c r="E76">
        <v>77.831000000000003</v>
      </c>
      <c r="F76">
        <f t="shared" si="14"/>
        <v>1.0188054075897799E-2</v>
      </c>
      <c r="G76">
        <f t="shared" si="15"/>
        <v>3.968741060105252E-3</v>
      </c>
      <c r="H76">
        <f t="shared" si="16"/>
        <v>-1.0527643219736017E-3</v>
      </c>
      <c r="I76">
        <f t="shared" si="17"/>
        <v>1.6137621099684085E-2</v>
      </c>
      <c r="J76">
        <f t="shared" si="18"/>
        <v>-1.0973541826454179E-3</v>
      </c>
      <c r="K76">
        <f t="shared" si="21"/>
        <v>3.9393318204813967</v>
      </c>
      <c r="L76">
        <f t="shared" si="22"/>
        <v>11.908451282771255</v>
      </c>
      <c r="M76">
        <f t="shared" si="23"/>
        <v>-0.19139720776907287</v>
      </c>
      <c r="N76">
        <f t="shared" si="24"/>
        <v>-10.966252215756407</v>
      </c>
      <c r="O76">
        <f t="shared" si="25"/>
        <v>0</v>
      </c>
      <c r="P76">
        <f t="shared" si="19"/>
        <v>-10.966252215756407</v>
      </c>
      <c r="Q76">
        <f t="shared" si="26"/>
        <v>0.38990242121579666</v>
      </c>
      <c r="W76">
        <v>71</v>
      </c>
      <c r="X76">
        <f t="shared" si="20"/>
        <v>1.4791666666666665</v>
      </c>
      <c r="Y76">
        <v>0</v>
      </c>
      <c r="Z76">
        <f t="shared" si="27"/>
        <v>4.5058691444202085E-3</v>
      </c>
    </row>
    <row r="77" spans="5:26" x14ac:dyDescent="0.4">
      <c r="E77">
        <v>80.113200000000006</v>
      </c>
      <c r="F77">
        <f t="shared" si="14"/>
        <v>1.0486793357315409E-2</v>
      </c>
      <c r="G77">
        <f t="shared" si="15"/>
        <v>3.9635469018258762E-3</v>
      </c>
      <c r="H77">
        <f t="shared" si="16"/>
        <v>-1.0836907137583424E-3</v>
      </c>
      <c r="I77">
        <f t="shared" si="17"/>
        <v>1.6132472761785088E-2</v>
      </c>
      <c r="J77">
        <f t="shared" si="18"/>
        <v>-1.1295876748792129E-3</v>
      </c>
      <c r="K77">
        <f t="shared" si="21"/>
        <v>3.9357194175150472</v>
      </c>
      <c r="L77">
        <f t="shared" si="22"/>
        <v>11.900482589045605</v>
      </c>
      <c r="M77">
        <f t="shared" si="23"/>
        <v>-0.19698606824643705</v>
      </c>
      <c r="N77">
        <f t="shared" si="24"/>
        <v>-11.286470333396844</v>
      </c>
      <c r="O77">
        <f t="shared" si="25"/>
        <v>0</v>
      </c>
      <c r="P77">
        <f t="shared" si="19"/>
        <v>-11.286470333396844</v>
      </c>
      <c r="Q77">
        <f t="shared" si="26"/>
        <v>0.38975320796750235</v>
      </c>
      <c r="W77">
        <v>72</v>
      </c>
      <c r="X77">
        <f t="shared" si="20"/>
        <v>1.5</v>
      </c>
      <c r="Y77">
        <v>0</v>
      </c>
      <c r="Z77">
        <f t="shared" si="27"/>
        <v>4.1114250080197395E-3</v>
      </c>
    </row>
    <row r="78" spans="5:26" x14ac:dyDescent="0.4">
      <c r="E78">
        <v>82.462299999999999</v>
      </c>
      <c r="F78">
        <f t="shared" si="14"/>
        <v>1.0794289828254899E-2</v>
      </c>
      <c r="G78">
        <f t="shared" si="15"/>
        <v>3.9580437561801407E-3</v>
      </c>
      <c r="H78">
        <f t="shared" si="16"/>
        <v>-1.1155288116868958E-3</v>
      </c>
      <c r="I78">
        <f t="shared" si="17"/>
        <v>1.6127018162368389E-2</v>
      </c>
      <c r="J78">
        <f t="shared" si="18"/>
        <v>-1.162771154402345E-3</v>
      </c>
      <c r="K78">
        <f t="shared" si="21"/>
        <v>3.9318920080606405</v>
      </c>
      <c r="L78">
        <f t="shared" si="22"/>
        <v>11.892031622940406</v>
      </c>
      <c r="M78">
        <f t="shared" si="23"/>
        <v>-0.20273639349429629</v>
      </c>
      <c r="N78">
        <f t="shared" si="24"/>
        <v>-11.615939700926697</v>
      </c>
      <c r="O78">
        <f t="shared" si="25"/>
        <v>0</v>
      </c>
      <c r="P78">
        <f t="shared" si="19"/>
        <v>-11.615939700926697</v>
      </c>
      <c r="Q78">
        <f t="shared" si="26"/>
        <v>0.38959290263629837</v>
      </c>
      <c r="W78">
        <v>73</v>
      </c>
      <c r="X78">
        <f t="shared" si="20"/>
        <v>1.5208333333333333</v>
      </c>
      <c r="Y78">
        <v>0</v>
      </c>
      <c r="Z78">
        <f t="shared" si="27"/>
        <v>3.7426279958984714E-3</v>
      </c>
    </row>
    <row r="79" spans="5:26" x14ac:dyDescent="0.4">
      <c r="E79">
        <v>84.880300000000005</v>
      </c>
      <c r="F79">
        <f t="shared" si="14"/>
        <v>1.1110805288104073E-2</v>
      </c>
      <c r="G79">
        <f t="shared" si="15"/>
        <v>3.9522131512117475E-3</v>
      </c>
      <c r="H79">
        <f t="shared" si="16"/>
        <v>-1.1483063337865036E-3</v>
      </c>
      <c r="I79">
        <f t="shared" si="17"/>
        <v>1.6121238992448994E-2</v>
      </c>
      <c r="J79">
        <f t="shared" si="18"/>
        <v>-1.1969334805240067E-3</v>
      </c>
      <c r="K79">
        <f t="shared" si="21"/>
        <v>3.9278367624371442</v>
      </c>
      <c r="L79">
        <f t="shared" si="22"/>
        <v>11.883068611596117</v>
      </c>
      <c r="M79">
        <f t="shared" si="23"/>
        <v>-0.20865275999217858</v>
      </c>
      <c r="N79">
        <f t="shared" si="24"/>
        <v>-11.954922531307949</v>
      </c>
      <c r="O79">
        <f t="shared" si="25"/>
        <v>0</v>
      </c>
      <c r="P79">
        <f t="shared" si="19"/>
        <v>-11.954922531307949</v>
      </c>
      <c r="Q79">
        <f t="shared" si="26"/>
        <v>0.38942058448356137</v>
      </c>
      <c r="W79">
        <v>74</v>
      </c>
      <c r="X79">
        <f t="shared" si="20"/>
        <v>1.5416666666666667</v>
      </c>
      <c r="Y79">
        <v>0</v>
      </c>
      <c r="Z79">
        <f t="shared" si="27"/>
        <v>3.3982220675006906E-3</v>
      </c>
    </row>
    <row r="80" spans="5:26" x14ac:dyDescent="0.4">
      <c r="E80">
        <v>87.369200000000006</v>
      </c>
      <c r="F80">
        <f t="shared" si="14"/>
        <v>1.1436601536250724E-2</v>
      </c>
      <c r="G80">
        <f t="shared" si="15"/>
        <v>3.9460356559775089E-3</v>
      </c>
      <c r="H80">
        <f t="shared" si="16"/>
        <v>-1.1820510581498321E-3</v>
      </c>
      <c r="I80">
        <f t="shared" si="17"/>
        <v>1.6115115992516693E-2</v>
      </c>
      <c r="J80">
        <f t="shared" si="18"/>
        <v>-1.2321035722099097E-3</v>
      </c>
      <c r="K80">
        <f t="shared" si="21"/>
        <v>3.9235401948693513</v>
      </c>
      <c r="L80">
        <f t="shared" si="22"/>
        <v>11.873562122315418</v>
      </c>
      <c r="M80">
        <f t="shared" si="23"/>
        <v>-0.2147397064099632</v>
      </c>
      <c r="N80">
        <f t="shared" si="24"/>
        <v>-12.303678871169282</v>
      </c>
      <c r="O80">
        <f t="shared" si="25"/>
        <v>0</v>
      </c>
      <c r="P80">
        <f t="shared" si="19"/>
        <v>-12.303678871169282</v>
      </c>
      <c r="Q80">
        <f t="shared" si="26"/>
        <v>0.38923524879502036</v>
      </c>
      <c r="W80">
        <v>75</v>
      </c>
      <c r="X80">
        <f t="shared" si="20"/>
        <v>1.5625</v>
      </c>
      <c r="Y80">
        <v>0</v>
      </c>
      <c r="Z80">
        <f t="shared" si="27"/>
        <v>3.0769870222514188E-3</v>
      </c>
    </row>
    <row r="81" spans="5:26" x14ac:dyDescent="0.4">
      <c r="E81">
        <v>89.931100000000001</v>
      </c>
      <c r="F81">
        <f t="shared" si="14"/>
        <v>1.1771953462052044E-2</v>
      </c>
      <c r="G81">
        <f t="shared" si="15"/>
        <v>3.9394905812298875E-3</v>
      </c>
      <c r="H81">
        <f t="shared" si="16"/>
        <v>-1.2167921839837982E-3</v>
      </c>
      <c r="I81">
        <f t="shared" si="17"/>
        <v>1.6108628655860713E-2</v>
      </c>
      <c r="J81">
        <f t="shared" si="18"/>
        <v>-1.268311826364367E-3</v>
      </c>
      <c r="K81">
        <f t="shared" si="21"/>
        <v>3.9189879584095784</v>
      </c>
      <c r="L81">
        <f t="shared" si="22"/>
        <v>11.863478581099137</v>
      </c>
      <c r="M81">
        <f t="shared" si="23"/>
        <v>-0.2210019738182003</v>
      </c>
      <c r="N81">
        <f t="shared" si="24"/>
        <v>-12.662480363843597</v>
      </c>
      <c r="O81">
        <f t="shared" si="25"/>
        <v>0</v>
      </c>
      <c r="P81">
        <f t="shared" si="19"/>
        <v>-12.662480363843597</v>
      </c>
      <c r="Q81">
        <f t="shared" si="26"/>
        <v>0.38903579881502454</v>
      </c>
      <c r="W81">
        <v>76</v>
      </c>
      <c r="X81">
        <f t="shared" si="20"/>
        <v>1.5833333333333333</v>
      </c>
      <c r="Y81">
        <v>0</v>
      </c>
      <c r="Z81">
        <f t="shared" si="27"/>
        <v>2.7777396031629861E-3</v>
      </c>
    </row>
    <row r="82" spans="5:26" x14ac:dyDescent="0.4">
      <c r="E82">
        <v>92.568100000000001</v>
      </c>
      <c r="F82">
        <f t="shared" si="14"/>
        <v>1.2117135954865221E-2</v>
      </c>
      <c r="G82">
        <f t="shared" si="15"/>
        <v>3.9325561669087961E-3</v>
      </c>
      <c r="H82">
        <f t="shared" si="16"/>
        <v>-1.2525589817345903E-3</v>
      </c>
      <c r="I82">
        <f t="shared" si="17"/>
        <v>1.6101755414407615E-2</v>
      </c>
      <c r="J82">
        <f t="shared" si="18"/>
        <v>-1.3055887106459725E-3</v>
      </c>
      <c r="K82">
        <f t="shared" si="21"/>
        <v>3.9141649791470443</v>
      </c>
      <c r="L82">
        <f t="shared" si="22"/>
        <v>11.852782537953097</v>
      </c>
      <c r="M82">
        <f t="shared" si="23"/>
        <v>-0.22744425613010244</v>
      </c>
      <c r="N82">
        <f t="shared" si="24"/>
        <v>-13.031595950747372</v>
      </c>
      <c r="O82">
        <f t="shared" si="25"/>
        <v>0</v>
      </c>
      <c r="P82">
        <f t="shared" si="19"/>
        <v>-13.031595950747372</v>
      </c>
      <c r="Q82">
        <f t="shared" si="26"/>
        <v>0.38882103706208049</v>
      </c>
      <c r="W82">
        <v>77</v>
      </c>
      <c r="X82">
        <f t="shared" si="20"/>
        <v>1.6041666666666667</v>
      </c>
      <c r="Y82">
        <v>0</v>
      </c>
      <c r="Z82">
        <f t="shared" si="27"/>
        <v>2.4993343321818668E-3</v>
      </c>
    </row>
    <row r="83" spans="5:26" x14ac:dyDescent="0.4">
      <c r="E83">
        <v>95.282399999999996</v>
      </c>
      <c r="F83">
        <f t="shared" si="14"/>
        <v>1.2472436994016836E-2</v>
      </c>
      <c r="G83">
        <f t="shared" si="15"/>
        <v>3.9252092629179502E-3</v>
      </c>
      <c r="H83">
        <f t="shared" si="16"/>
        <v>-1.2893821556071994E-3</v>
      </c>
      <c r="I83">
        <f t="shared" si="17"/>
        <v>1.6094473322313951E-2</v>
      </c>
      <c r="J83">
        <f t="shared" si="18"/>
        <v>-1.3439661832104072E-3</v>
      </c>
      <c r="K83">
        <f t="shared" si="21"/>
        <v>3.9090552388271305</v>
      </c>
      <c r="L83">
        <f t="shared" si="22"/>
        <v>11.841436149746546</v>
      </c>
      <c r="M83">
        <f t="shared" si="23"/>
        <v>-0.23407143893680038</v>
      </c>
      <c r="N83">
        <f t="shared" si="24"/>
        <v>-13.411305555632827</v>
      </c>
      <c r="O83">
        <f t="shared" si="25"/>
        <v>0</v>
      </c>
      <c r="P83">
        <f t="shared" si="19"/>
        <v>-13.411305555632827</v>
      </c>
      <c r="Q83">
        <f t="shared" si="26"/>
        <v>0.38858965569745463</v>
      </c>
      <c r="W83">
        <v>78</v>
      </c>
      <c r="X83">
        <f t="shared" si="20"/>
        <v>1.625</v>
      </c>
      <c r="Y83">
        <v>0</v>
      </c>
      <c r="Z83">
        <f t="shared" si="27"/>
        <v>2.2406641026714164E-3</v>
      </c>
    </row>
    <row r="84" spans="5:26" x14ac:dyDescent="0.4">
      <c r="E84">
        <v>98.076300000000003</v>
      </c>
      <c r="F84">
        <f t="shared" si="14"/>
        <v>1.283815764880286E-2</v>
      </c>
      <c r="G84">
        <f t="shared" si="15"/>
        <v>3.9174252429938772E-3</v>
      </c>
      <c r="H84">
        <f t="shared" si="16"/>
        <v>-1.3272938513000966E-3</v>
      </c>
      <c r="I84">
        <f t="shared" si="17"/>
        <v>1.6086757970595666E-2</v>
      </c>
      <c r="J84">
        <f t="shared" si="18"/>
        <v>-1.3834777003924291E-3</v>
      </c>
      <c r="K84">
        <f t="shared" si="21"/>
        <v>3.9036417206175704</v>
      </c>
      <c r="L84">
        <f t="shared" si="22"/>
        <v>11.82939901852505</v>
      </c>
      <c r="M84">
        <f t="shared" si="23"/>
        <v>-0.2408885928608413</v>
      </c>
      <c r="N84">
        <f t="shared" si="24"/>
        <v>-13.80189970377142</v>
      </c>
      <c r="O84">
        <f t="shared" si="25"/>
        <v>0</v>
      </c>
      <c r="P84">
        <f t="shared" si="19"/>
        <v>-13.80189970377142</v>
      </c>
      <c r="Q84">
        <f t="shared" si="26"/>
        <v>0.38834022149304631</v>
      </c>
      <c r="W84">
        <v>79</v>
      </c>
      <c r="X84">
        <f t="shared" si="20"/>
        <v>1.6458333333333333</v>
      </c>
      <c r="Y84">
        <v>0</v>
      </c>
      <c r="Z84">
        <f t="shared" si="27"/>
        <v>2.0006605526863004E-3</v>
      </c>
    </row>
    <row r="85" spans="5:26" x14ac:dyDescent="0.4">
      <c r="E85">
        <v>100.9522</v>
      </c>
      <c r="F85">
        <f t="shared" si="14"/>
        <v>1.3214612078488647E-2</v>
      </c>
      <c r="G85">
        <f t="shared" si="15"/>
        <v>3.9091779137980787E-3</v>
      </c>
      <c r="H85">
        <f t="shared" si="16"/>
        <v>-1.3663276644592381E-3</v>
      </c>
      <c r="I85">
        <f t="shared" si="17"/>
        <v>1.6078583397023727E-2</v>
      </c>
      <c r="J85">
        <f t="shared" si="18"/>
        <v>-1.4241582251023725E-3</v>
      </c>
      <c r="K85">
        <f t="shared" si="21"/>
        <v>3.8979063527918676</v>
      </c>
      <c r="L85">
        <f t="shared" si="22"/>
        <v>11.816628019622367</v>
      </c>
      <c r="M85">
        <f t="shared" si="23"/>
        <v>-0.24790096606781198</v>
      </c>
      <c r="N85">
        <f t="shared" si="24"/>
        <v>-14.203679092901458</v>
      </c>
      <c r="O85">
        <f t="shared" si="25"/>
        <v>0</v>
      </c>
      <c r="P85">
        <f t="shared" si="19"/>
        <v>-14.203679092901458</v>
      </c>
      <c r="Q85">
        <f t="shared" si="26"/>
        <v>0.38807116335566227</v>
      </c>
      <c r="W85">
        <v>80</v>
      </c>
      <c r="X85">
        <f t="shared" si="20"/>
        <v>1.6666666666666667</v>
      </c>
      <c r="Y85">
        <v>0</v>
      </c>
      <c r="Z85">
        <f t="shared" si="27"/>
        <v>1.7782942410452937E-3</v>
      </c>
    </row>
    <row r="86" spans="5:26" x14ac:dyDescent="0.4">
      <c r="E86">
        <v>103.9123</v>
      </c>
      <c r="F86">
        <f t="shared" si="14"/>
        <v>1.3602088262400776E-2</v>
      </c>
      <c r="G86">
        <f t="shared" si="15"/>
        <v>3.9004403173376057E-3</v>
      </c>
      <c r="H86">
        <f t="shared" si="16"/>
        <v>-1.4065145765174598E-3</v>
      </c>
      <c r="I86">
        <f t="shared" si="17"/>
        <v>1.6069922881464915E-2</v>
      </c>
      <c r="J86">
        <f t="shared" si="18"/>
        <v>-1.4660399908363632E-3</v>
      </c>
      <c r="K86">
        <f t="shared" si="21"/>
        <v>3.8918305750437496</v>
      </c>
      <c r="L86">
        <f t="shared" si="22"/>
        <v>11.803078513091872</v>
      </c>
      <c r="M86">
        <f t="shared" si="23"/>
        <v>-0.25511324516450951</v>
      </c>
      <c r="N86">
        <f t="shared" si="24"/>
        <v>-14.616912245812651</v>
      </c>
      <c r="O86">
        <f t="shared" si="25"/>
        <v>0</v>
      </c>
      <c r="P86">
        <f t="shared" si="19"/>
        <v>-14.616912245812651</v>
      </c>
      <c r="Q86">
        <f t="shared" si="26"/>
        <v>0.3877807740271475</v>
      </c>
      <c r="W86">
        <v>81</v>
      </c>
      <c r="X86">
        <f t="shared" si="20"/>
        <v>1.6875</v>
      </c>
      <c r="Y86">
        <v>0</v>
      </c>
      <c r="Z86">
        <f t="shared" si="27"/>
        <v>1.5725746466477104E-3</v>
      </c>
    </row>
    <row r="87" spans="5:26" x14ac:dyDescent="0.4">
      <c r="E87">
        <v>106.9593</v>
      </c>
      <c r="F87">
        <f t="shared" si="14"/>
        <v>1.4000939629712782E-2</v>
      </c>
      <c r="G87">
        <f t="shared" si="15"/>
        <v>3.8911826039290665E-3</v>
      </c>
      <c r="H87">
        <f t="shared" si="16"/>
        <v>-1.4478924663556582E-3</v>
      </c>
      <c r="I87">
        <f t="shared" si="17"/>
        <v>1.6060746837611495E-2</v>
      </c>
      <c r="J87">
        <f t="shared" si="18"/>
        <v>-1.509162414077319E-3</v>
      </c>
      <c r="K87">
        <f t="shared" si="21"/>
        <v>3.8853938694423489</v>
      </c>
      <c r="L87">
        <f t="shared" si="22"/>
        <v>11.788701011799226</v>
      </c>
      <c r="M87">
        <f t="shared" si="23"/>
        <v>-0.26253125220661677</v>
      </c>
      <c r="N87">
        <f t="shared" si="24"/>
        <v>-15.041932741723722</v>
      </c>
      <c r="O87">
        <f t="shared" si="25"/>
        <v>0</v>
      </c>
      <c r="P87">
        <f t="shared" si="19"/>
        <v>-15.041932741723722</v>
      </c>
      <c r="Q87">
        <f t="shared" si="26"/>
        <v>0.38746717710596101</v>
      </c>
      <c r="W87">
        <v>82</v>
      </c>
      <c r="X87">
        <f t="shared" si="20"/>
        <v>1.7083333333333335</v>
      </c>
      <c r="Y87">
        <v>0</v>
      </c>
      <c r="Z87">
        <f t="shared" si="27"/>
        <v>1.3825500100019062E-3</v>
      </c>
    </row>
    <row r="88" spans="5:26" x14ac:dyDescent="0.4">
      <c r="E88">
        <v>110.0956</v>
      </c>
      <c r="F88">
        <f t="shared" si="14"/>
        <v>1.4411480339690018E-2</v>
      </c>
      <c r="G88">
        <f t="shared" si="15"/>
        <v>3.8813742906259607E-3</v>
      </c>
      <c r="H88">
        <f t="shared" si="16"/>
        <v>-1.490495260036976E-3</v>
      </c>
      <c r="I88">
        <f t="shared" si="17"/>
        <v>1.6051025051487033E-2</v>
      </c>
      <c r="J88">
        <f t="shared" si="18"/>
        <v>-1.5535607859032269E-3</v>
      </c>
      <c r="K88">
        <f t="shared" si="21"/>
        <v>3.8785753430027681</v>
      </c>
      <c r="L88">
        <f t="shared" si="22"/>
        <v>11.77344464440408</v>
      </c>
      <c r="M88">
        <f t="shared" si="23"/>
        <v>-0.27015998502408656</v>
      </c>
      <c r="N88">
        <f t="shared" si="24"/>
        <v>-15.479026935197686</v>
      </c>
      <c r="O88">
        <f t="shared" si="25"/>
        <v>0</v>
      </c>
      <c r="P88">
        <f t="shared" si="19"/>
        <v>-15.479026935197686</v>
      </c>
      <c r="Q88">
        <f t="shared" si="26"/>
        <v>0.38712831598624997</v>
      </c>
      <c r="W88">
        <v>83</v>
      </c>
      <c r="X88">
        <f t="shared" si="20"/>
        <v>1.7291666666666665</v>
      </c>
      <c r="Y88">
        <v>0</v>
      </c>
      <c r="Z88">
        <f t="shared" si="27"/>
        <v>1.2073070345390063E-3</v>
      </c>
    </row>
    <row r="89" spans="5:26" x14ac:dyDescent="0.4">
      <c r="E89">
        <v>113.32389999999999</v>
      </c>
      <c r="F89">
        <f t="shared" si="14"/>
        <v>1.4834063821506014E-2</v>
      </c>
      <c r="G89">
        <f t="shared" si="15"/>
        <v>3.8709823730881388E-3</v>
      </c>
      <c r="H89">
        <f t="shared" si="16"/>
        <v>-1.5343610885657569E-3</v>
      </c>
      <c r="I89">
        <f t="shared" si="17"/>
        <v>1.6040724809972207E-2</v>
      </c>
      <c r="J89">
        <f t="shared" si="18"/>
        <v>-1.5992747732039604E-3</v>
      </c>
      <c r="K89">
        <f t="shared" si="21"/>
        <v>3.8713524294174375</v>
      </c>
      <c r="L89">
        <f t="shared" si="22"/>
        <v>11.757254184241157</v>
      </c>
      <c r="M89">
        <f t="shared" si="23"/>
        <v>-0.2780050671241121</v>
      </c>
      <c r="N89">
        <f t="shared" si="24"/>
        <v>-15.928517029462778</v>
      </c>
      <c r="O89">
        <f t="shared" si="25"/>
        <v>0</v>
      </c>
      <c r="P89">
        <f t="shared" si="19"/>
        <v>-15.928517029462778</v>
      </c>
      <c r="Q89">
        <f t="shared" si="26"/>
        <v>0.38676194752061971</v>
      </c>
      <c r="W89">
        <v>84</v>
      </c>
      <c r="X89">
        <f t="shared" si="20"/>
        <v>1.75</v>
      </c>
      <c r="Y89">
        <v>0</v>
      </c>
      <c r="Z89">
        <f t="shared" si="27"/>
        <v>1.0459704639681616E-3</v>
      </c>
    </row>
    <row r="90" spans="5:26" x14ac:dyDescent="0.4">
      <c r="E90">
        <v>116.6468</v>
      </c>
      <c r="F90">
        <f t="shared" si="14"/>
        <v>1.526903041436491E-2</v>
      </c>
      <c r="G90">
        <f t="shared" si="15"/>
        <v>3.8599724643116895E-3</v>
      </c>
      <c r="H90">
        <f t="shared" si="16"/>
        <v>-1.5795268669211854E-3</v>
      </c>
      <c r="I90">
        <f t="shared" si="17"/>
        <v>1.602981202949072E-2</v>
      </c>
      <c r="J90">
        <f t="shared" si="18"/>
        <v>-1.6463427686236008E-3</v>
      </c>
      <c r="K90">
        <f t="shared" si="21"/>
        <v>3.8637016981708436</v>
      </c>
      <c r="L90">
        <f t="shared" si="22"/>
        <v>11.740071775990849</v>
      </c>
      <c r="M90">
        <f t="shared" si="23"/>
        <v>-0.28607176158996084</v>
      </c>
      <c r="N90">
        <f t="shared" si="24"/>
        <v>-16.390704576977448</v>
      </c>
      <c r="O90">
        <f t="shared" si="25"/>
        <v>0</v>
      </c>
      <c r="P90">
        <f t="shared" si="19"/>
        <v>-16.390704576977448</v>
      </c>
      <c r="Q90">
        <f t="shared" si="26"/>
        <v>0.38636561396727559</v>
      </c>
      <c r="W90">
        <v>85</v>
      </c>
      <c r="X90">
        <f t="shared" si="20"/>
        <v>1.7708333333333333</v>
      </c>
      <c r="Y90">
        <v>0</v>
      </c>
      <c r="Z90">
        <f t="shared" si="27"/>
        <v>8.9770255068813594E-4</v>
      </c>
    </row>
    <row r="91" spans="5:26" x14ac:dyDescent="0.4">
      <c r="E91">
        <v>120.0672</v>
      </c>
      <c r="F91">
        <f t="shared" si="14"/>
        <v>1.5716759727379015E-2</v>
      </c>
      <c r="G91">
        <f t="shared" si="15"/>
        <v>3.8483073878142759E-3</v>
      </c>
      <c r="H91">
        <f t="shared" si="16"/>
        <v>-1.6260337430006773E-3</v>
      </c>
      <c r="I91">
        <f t="shared" si="17"/>
        <v>1.6018249861605605E-2</v>
      </c>
      <c r="J91">
        <f t="shared" si="18"/>
        <v>-1.6948075684046632E-3</v>
      </c>
      <c r="K91">
        <f t="shared" si="21"/>
        <v>3.8555978977408896</v>
      </c>
      <c r="L91">
        <f t="shared" si="22"/>
        <v>11.721834696015536</v>
      </c>
      <c r="M91">
        <f t="shared" si="23"/>
        <v>-0.29436592824830088</v>
      </c>
      <c r="N91">
        <f t="shared" si="24"/>
        <v>-16.865925321078457</v>
      </c>
      <c r="O91">
        <f t="shared" si="25"/>
        <v>0</v>
      </c>
      <c r="P91">
        <f t="shared" si="19"/>
        <v>-16.865925321078457</v>
      </c>
      <c r="Q91">
        <f t="shared" si="26"/>
        <v>0.38593662217951152</v>
      </c>
      <c r="W91">
        <v>86</v>
      </c>
      <c r="X91">
        <f t="shared" si="20"/>
        <v>1.7916666666666667</v>
      </c>
      <c r="Y91">
        <v>0</v>
      </c>
      <c r="Z91">
        <f t="shared" si="27"/>
        <v>7.6170242910084704E-4</v>
      </c>
    </row>
    <row r="92" spans="5:26" x14ac:dyDescent="0.4">
      <c r="E92">
        <v>123.5878</v>
      </c>
      <c r="F92">
        <f t="shared" si="14"/>
        <v>1.6177605189721861E-2</v>
      </c>
      <c r="G92">
        <f t="shared" si="15"/>
        <v>3.8359487347383592E-3</v>
      </c>
      <c r="H92">
        <f t="shared" si="16"/>
        <v>-1.673920315178351E-3</v>
      </c>
      <c r="I92">
        <f t="shared" si="17"/>
        <v>1.6006000236388651E-2</v>
      </c>
      <c r="J92">
        <f t="shared" si="18"/>
        <v>-1.7447093036248619E-3</v>
      </c>
      <c r="K92">
        <f t="shared" si="21"/>
        <v>3.847015062491927</v>
      </c>
      <c r="L92">
        <f t="shared" si="22"/>
        <v>11.7024777346849</v>
      </c>
      <c r="M92">
        <f t="shared" si="23"/>
        <v>-0.30289279394466173</v>
      </c>
      <c r="N92">
        <f t="shared" si="24"/>
        <v>-17.354478737954814</v>
      </c>
      <c r="O92">
        <f t="shared" si="25"/>
        <v>0</v>
      </c>
      <c r="P92">
        <f t="shared" si="19"/>
        <v>-17.354478737954814</v>
      </c>
      <c r="Q92">
        <f t="shared" si="26"/>
        <v>0.38547202881797038</v>
      </c>
      <c r="W92">
        <v>87</v>
      </c>
      <c r="X92">
        <f t="shared" si="20"/>
        <v>1.8125</v>
      </c>
      <c r="Y92">
        <v>0</v>
      </c>
      <c r="Z92">
        <f t="shared" si="27"/>
        <v>6.3720540657258838E-4</v>
      </c>
    </row>
    <row r="93" spans="5:26" x14ac:dyDescent="0.4">
      <c r="E93">
        <v>127.21169999999999</v>
      </c>
      <c r="F93">
        <f t="shared" si="14"/>
        <v>1.6651972590444528E-2</v>
      </c>
      <c r="G93">
        <f t="shared" si="15"/>
        <v>3.8228546868200874E-3</v>
      </c>
      <c r="H93">
        <f t="shared" si="16"/>
        <v>-1.7232308066963652E-3</v>
      </c>
      <c r="I93">
        <f t="shared" si="17"/>
        <v>1.5993021704595378E-2</v>
      </c>
      <c r="J93">
        <f t="shared" si="18"/>
        <v>-1.7960939579330475E-3</v>
      </c>
      <c r="K93">
        <f t="shared" si="21"/>
        <v>3.8379250301717662</v>
      </c>
      <c r="L93">
        <f t="shared" si="22"/>
        <v>11.681929739929068</v>
      </c>
      <c r="M93">
        <f t="shared" si="23"/>
        <v>-0.31165838877977636</v>
      </c>
      <c r="N93">
        <f t="shared" si="24"/>
        <v>-17.856710326928557</v>
      </c>
      <c r="O93">
        <f t="shared" si="25"/>
        <v>0</v>
      </c>
      <c r="P93">
        <f t="shared" si="19"/>
        <v>-17.856710326928557</v>
      </c>
      <c r="Q93">
        <f t="shared" si="26"/>
        <v>0.38496861037812541</v>
      </c>
      <c r="W93">
        <v>88</v>
      </c>
      <c r="X93">
        <f t="shared" si="20"/>
        <v>1.8333333333333333</v>
      </c>
      <c r="Y93">
        <v>0</v>
      </c>
      <c r="Z93">
        <f t="shared" si="27"/>
        <v>5.234821837550906E-4</v>
      </c>
    </row>
    <row r="94" spans="5:26" x14ac:dyDescent="0.4">
      <c r="E94">
        <v>130.9419</v>
      </c>
      <c r="F94">
        <f t="shared" si="14"/>
        <v>1.7140254628628723E-2</v>
      </c>
      <c r="G94">
        <f t="shared" si="15"/>
        <v>3.8089816096100737E-3</v>
      </c>
      <c r="H94">
        <f t="shared" si="16"/>
        <v>-1.7740082836065554E-3</v>
      </c>
      <c r="I94">
        <f t="shared" si="17"/>
        <v>1.5979271016832608E-2</v>
      </c>
      <c r="J94">
        <f t="shared" si="18"/>
        <v>-1.8490062991665564E-3</v>
      </c>
      <c r="K94">
        <f t="shared" si="21"/>
        <v>3.8282985841084471</v>
      </c>
      <c r="L94">
        <f t="shared" si="22"/>
        <v>11.660116055312837</v>
      </c>
      <c r="M94">
        <f t="shared" si="23"/>
        <v>-0.32066831341617075</v>
      </c>
      <c r="N94">
        <f t="shared" si="24"/>
        <v>-18.372940982324899</v>
      </c>
      <c r="O94">
        <f t="shared" si="25"/>
        <v>0</v>
      </c>
      <c r="P94">
        <f t="shared" si="19"/>
        <v>-18.372940982324899</v>
      </c>
      <c r="Q94">
        <f t="shared" si="26"/>
        <v>0.38442283061702104</v>
      </c>
      <c r="W94">
        <v>89</v>
      </c>
      <c r="X94">
        <f t="shared" si="20"/>
        <v>1.8541666666666667</v>
      </c>
      <c r="Y94">
        <v>0</v>
      </c>
      <c r="Z94">
        <f t="shared" si="27"/>
        <v>4.1983801500840279E-4</v>
      </c>
    </row>
    <row r="95" spans="5:26" x14ac:dyDescent="0.4">
      <c r="E95">
        <v>134.78139999999999</v>
      </c>
      <c r="F95">
        <f t="shared" si="14"/>
        <v>1.764284400335614E-2</v>
      </c>
      <c r="G95">
        <f t="shared" si="15"/>
        <v>3.7942836264593938E-3</v>
      </c>
      <c r="H95">
        <f t="shared" si="16"/>
        <v>-1.8262960305424486E-3</v>
      </c>
      <c r="I95">
        <f t="shared" si="17"/>
        <v>1.596470270130379E-2</v>
      </c>
      <c r="J95">
        <f t="shared" si="18"/>
        <v>-1.903491312256235E-3</v>
      </c>
      <c r="K95">
        <f t="shared" si="21"/>
        <v>3.8181051988080132</v>
      </c>
      <c r="L95">
        <f t="shared" si="22"/>
        <v>11.636957803480961</v>
      </c>
      <c r="M95">
        <f t="shared" si="23"/>
        <v>-0.32992795997269098</v>
      </c>
      <c r="N95">
        <f t="shared" si="24"/>
        <v>-18.903479649796353</v>
      </c>
      <c r="O95">
        <f t="shared" si="25"/>
        <v>0</v>
      </c>
      <c r="P95">
        <f t="shared" si="19"/>
        <v>-18.903479649796353</v>
      </c>
      <c r="Q95">
        <f t="shared" si="26"/>
        <v>0.38383084275401591</v>
      </c>
      <c r="W95">
        <v>90</v>
      </c>
      <c r="X95">
        <f t="shared" si="20"/>
        <v>1.875</v>
      </c>
      <c r="Y95">
        <v>0</v>
      </c>
      <c r="Z95">
        <f t="shared" si="27"/>
        <v>3.2561181875792638E-4</v>
      </c>
    </row>
    <row r="96" spans="5:26" x14ac:dyDescent="0.4">
      <c r="E96">
        <v>138.73349999999999</v>
      </c>
      <c r="F96">
        <f t="shared" si="14"/>
        <v>1.8160172683616648E-2</v>
      </c>
      <c r="G96">
        <f t="shared" si="15"/>
        <v>3.7787113269659445E-3</v>
      </c>
      <c r="H96">
        <f t="shared" si="16"/>
        <v>-1.8801416565393109E-3</v>
      </c>
      <c r="I96">
        <f t="shared" si="17"/>
        <v>1.5949267783652465E-2</v>
      </c>
      <c r="J96">
        <f t="shared" si="18"/>
        <v>-1.9595984765920435E-3</v>
      </c>
      <c r="K96">
        <f t="shared" si="21"/>
        <v>3.8073121939119496</v>
      </c>
      <c r="L96">
        <f t="shared" si="22"/>
        <v>11.612369795463835</v>
      </c>
      <c r="M96">
        <f t="shared" si="23"/>
        <v>-0.33944320953907048</v>
      </c>
      <c r="N96">
        <f t="shared" si="24"/>
        <v>-19.448663290963584</v>
      </c>
      <c r="O96">
        <f t="shared" si="25"/>
        <v>0</v>
      </c>
      <c r="P96">
        <f t="shared" si="19"/>
        <v>-19.448663290963584</v>
      </c>
      <c r="Q96">
        <f t="shared" si="26"/>
        <v>0.38318843228721639</v>
      </c>
      <c r="W96">
        <v>91</v>
      </c>
      <c r="X96">
        <f t="shared" si="20"/>
        <v>1.8958333333333333</v>
      </c>
      <c r="Y96">
        <v>0</v>
      </c>
      <c r="Z96">
        <f t="shared" si="27"/>
        <v>2.4017524676601054E-4</v>
      </c>
    </row>
    <row r="97" spans="5:26" x14ac:dyDescent="0.4">
      <c r="E97">
        <v>142.80160000000001</v>
      </c>
      <c r="F97">
        <f t="shared" si="14"/>
        <v>1.8692685728369508E-2</v>
      </c>
      <c r="G97">
        <f t="shared" si="15"/>
        <v>3.7622123192617707E-3</v>
      </c>
      <c r="H97">
        <f t="shared" si="16"/>
        <v>-1.9355943969874556E-3</v>
      </c>
      <c r="I97">
        <f t="shared" si="17"/>
        <v>1.5932914334379489E-2</v>
      </c>
      <c r="J97">
        <f t="shared" si="18"/>
        <v>-2.0173789533459441E-3</v>
      </c>
      <c r="K97">
        <f t="shared" si="21"/>
        <v>3.7958851770867739</v>
      </c>
      <c r="L97">
        <f t="shared" si="22"/>
        <v>11.586261336897392</v>
      </c>
      <c r="M97">
        <f t="shared" si="23"/>
        <v>-0.34921991836057575</v>
      </c>
      <c r="N97">
        <f t="shared" si="24"/>
        <v>-20.008827443964158</v>
      </c>
      <c r="O97">
        <f t="shared" si="25"/>
        <v>0</v>
      </c>
      <c r="P97">
        <f t="shared" si="19"/>
        <v>-20.008827443964158</v>
      </c>
      <c r="Q97">
        <f t="shared" si="26"/>
        <v>0.38249097517580699</v>
      </c>
      <c r="W97">
        <v>92</v>
      </c>
      <c r="X97">
        <f t="shared" si="20"/>
        <v>1.9166666666666665</v>
      </c>
      <c r="Y97">
        <v>0</v>
      </c>
      <c r="Z97">
        <f t="shared" si="27"/>
        <v>1.6293172050157849E-4</v>
      </c>
    </row>
    <row r="98" spans="5:26" x14ac:dyDescent="0.4">
      <c r="E98">
        <v>146.9888</v>
      </c>
      <c r="F98">
        <f t="shared" si="14"/>
        <v>1.9240788926665808E-2</v>
      </c>
      <c r="G98">
        <f t="shared" si="15"/>
        <v>3.7447327560203858E-3</v>
      </c>
      <c r="H98">
        <f t="shared" si="16"/>
        <v>-1.9926996818021292E-3</v>
      </c>
      <c r="I98">
        <f t="shared" si="17"/>
        <v>1.5915588981390449E-2</v>
      </c>
      <c r="J98">
        <f t="shared" si="18"/>
        <v>-2.0768799246245057E-3</v>
      </c>
      <c r="K98">
        <f t="shared" si="21"/>
        <v>3.7837891693157952</v>
      </c>
      <c r="L98">
        <f t="shared" si="22"/>
        <v>11.558538595009331</v>
      </c>
      <c r="M98">
        <f t="shared" si="23"/>
        <v>-0.35926292612584354</v>
      </c>
      <c r="N98">
        <f t="shared" si="24"/>
        <v>-20.584249402531114</v>
      </c>
      <c r="O98">
        <f t="shared" si="25"/>
        <v>0</v>
      </c>
      <c r="P98">
        <f t="shared" si="19"/>
        <v>-20.584249402531114</v>
      </c>
      <c r="Q98">
        <f t="shared" si="26"/>
        <v>0.38173345657065805</v>
      </c>
      <c r="W98">
        <v>93</v>
      </c>
      <c r="X98">
        <f t="shared" si="20"/>
        <v>1.9375</v>
      </c>
      <c r="Y98">
        <v>0</v>
      </c>
      <c r="Z98">
        <f t="shared" si="27"/>
        <v>9.3315442046632056E-5</v>
      </c>
    </row>
    <row r="99" spans="5:26" x14ac:dyDescent="0.4">
      <c r="E99">
        <v>151.2989</v>
      </c>
      <c r="F99">
        <f t="shared" si="14"/>
        <v>1.9804979697342365E-2</v>
      </c>
      <c r="G99">
        <f t="shared" si="15"/>
        <v>3.7262130475049782E-3</v>
      </c>
      <c r="H99">
        <f t="shared" si="16"/>
        <v>-2.051512796504569E-3</v>
      </c>
      <c r="I99">
        <f t="shared" si="17"/>
        <v>1.5897232660866401E-2</v>
      </c>
      <c r="J99">
        <f t="shared" si="18"/>
        <v>-2.1381588265384013E-3</v>
      </c>
      <c r="K99">
        <f t="shared" si="21"/>
        <v>3.7709857188591442</v>
      </c>
      <c r="L99">
        <f t="shared" si="22"/>
        <v>11.529097753747974</v>
      </c>
      <c r="M99">
        <f t="shared" si="23"/>
        <v>-0.36957842006028807</v>
      </c>
      <c r="N99">
        <f t="shared" si="24"/>
        <v>-21.175283668567587</v>
      </c>
      <c r="O99">
        <f t="shared" si="25"/>
        <v>0</v>
      </c>
      <c r="P99">
        <f t="shared" si="19"/>
        <v>-21.175283668567587</v>
      </c>
      <c r="Q99">
        <f t="shared" si="26"/>
        <v>0.38091038493336876</v>
      </c>
      <c r="W99">
        <v>94</v>
      </c>
      <c r="X99">
        <f t="shared" si="20"/>
        <v>1.9583333333333333</v>
      </c>
      <c r="Y99">
        <v>0</v>
      </c>
      <c r="Z99">
        <f t="shared" si="27"/>
        <v>3.0790386283586167E-5</v>
      </c>
    </row>
    <row r="100" spans="5:26" x14ac:dyDescent="0.4">
      <c r="E100">
        <v>155.7354</v>
      </c>
      <c r="F100">
        <f t="shared" si="14"/>
        <v>2.0385716189327829E-2</v>
      </c>
      <c r="G100">
        <f t="shared" si="15"/>
        <v>3.7065917946889071E-3</v>
      </c>
      <c r="H100">
        <f t="shared" si="16"/>
        <v>-2.1120852765968839E-3</v>
      </c>
      <c r="I100">
        <f t="shared" si="17"/>
        <v>1.587778451568933E-2</v>
      </c>
      <c r="J100">
        <f t="shared" si="18"/>
        <v>-2.2012691712111829E-3</v>
      </c>
      <c r="K100">
        <f t="shared" si="21"/>
        <v>3.757435720507341</v>
      </c>
      <c r="L100">
        <f t="shared" si="22"/>
        <v>11.497831194532234</v>
      </c>
      <c r="M100">
        <f t="shared" si="23"/>
        <v>-0.38017149276810658</v>
      </c>
      <c r="N100">
        <f t="shared" si="24"/>
        <v>-21.782222026800806</v>
      </c>
      <c r="O100">
        <f t="shared" si="25"/>
        <v>0</v>
      </c>
      <c r="P100">
        <f t="shared" si="19"/>
        <v>-21.782222026800806</v>
      </c>
      <c r="Q100">
        <f t="shared" si="26"/>
        <v>0.380015752052556</v>
      </c>
      <c r="W100">
        <v>95</v>
      </c>
      <c r="X100">
        <f t="shared" si="20"/>
        <v>1.9791666666666667</v>
      </c>
      <c r="Y100">
        <v>0</v>
      </c>
      <c r="Z100">
        <f t="shared" si="27"/>
        <v>-2.5150719540305459E-5</v>
      </c>
    </row>
    <row r="101" spans="5:26" x14ac:dyDescent="0.4">
      <c r="E101">
        <v>160.30189999999999</v>
      </c>
      <c r="F101">
        <f t="shared" si="14"/>
        <v>2.0983469641520234E-2</v>
      </c>
      <c r="G101">
        <f t="shared" si="15"/>
        <v>3.6858040040048667E-3</v>
      </c>
      <c r="H101">
        <f t="shared" si="16"/>
        <v>-2.1744703896093981E-3</v>
      </c>
      <c r="I101">
        <f t="shared" si="17"/>
        <v>1.5857180125945058E-2</v>
      </c>
      <c r="J101">
        <f t="shared" si="18"/>
        <v>-2.2662662575021753E-3</v>
      </c>
      <c r="K101">
        <f t="shared" si="21"/>
        <v>3.7430982911834203</v>
      </c>
      <c r="L101">
        <f t="shared" si="22"/>
        <v>11.464624630763483</v>
      </c>
      <c r="M101">
        <f t="shared" si="23"/>
        <v>-0.39104705889322422</v>
      </c>
      <c r="N101">
        <f t="shared" si="24"/>
        <v>-22.405346065585494</v>
      </c>
      <c r="O101">
        <f t="shared" si="25"/>
        <v>0</v>
      </c>
      <c r="P101">
        <f t="shared" si="19"/>
        <v>-22.405346065585494</v>
      </c>
      <c r="Q101">
        <f t="shared" si="26"/>
        <v>0.37904305436006752</v>
      </c>
      <c r="W101">
        <v>96</v>
      </c>
      <c r="X101">
        <f t="shared" si="20"/>
        <v>2</v>
      </c>
      <c r="Y101">
        <v>0</v>
      </c>
      <c r="Z101">
        <f t="shared" si="27"/>
        <v>-7.4987423378091475E-5</v>
      </c>
    </row>
    <row r="102" spans="5:26" x14ac:dyDescent="0.4">
      <c r="E102">
        <v>165.00239999999999</v>
      </c>
      <c r="F102">
        <f t="shared" si="14"/>
        <v>2.159876365269519E-2</v>
      </c>
      <c r="G102">
        <f t="shared" si="15"/>
        <v>3.6637794660822065E-3</v>
      </c>
      <c r="H102">
        <f t="shared" si="16"/>
        <v>-2.2387272711103454E-3</v>
      </c>
      <c r="I102">
        <f t="shared" si="17"/>
        <v>1.5835349901968443E-2</v>
      </c>
      <c r="J102">
        <f t="shared" si="18"/>
        <v>-2.3332114783560162E-3</v>
      </c>
      <c r="K102">
        <f t="shared" si="21"/>
        <v>3.7279297848796404</v>
      </c>
      <c r="L102">
        <f t="shared" si="22"/>
        <v>11.429354477466706</v>
      </c>
      <c r="M102">
        <f t="shared" si="23"/>
        <v>-0.40221051582918799</v>
      </c>
      <c r="N102">
        <f t="shared" si="24"/>
        <v>-23.044965032792263</v>
      </c>
      <c r="O102">
        <f t="shared" si="25"/>
        <v>0</v>
      </c>
      <c r="P102">
        <f t="shared" si="19"/>
        <v>-23.044965032792263</v>
      </c>
      <c r="Q102">
        <f t="shared" si="26"/>
        <v>0.37798518314054519</v>
      </c>
      <c r="W102">
        <v>97</v>
      </c>
      <c r="X102">
        <f t="shared" si="20"/>
        <v>2.020833333333333</v>
      </c>
      <c r="Y102">
        <v>0</v>
      </c>
      <c r="Z102">
        <f t="shared" si="27"/>
        <v>-1.1917257814499831E-4</v>
      </c>
    </row>
    <row r="103" spans="5:26" x14ac:dyDescent="0.4">
      <c r="E103">
        <v>169.84059999999999</v>
      </c>
      <c r="F103">
        <f t="shared" si="14"/>
        <v>2.2232082551720107E-2</v>
      </c>
      <c r="G103">
        <f t="shared" si="15"/>
        <v>3.6404457670620172E-3</v>
      </c>
      <c r="H103">
        <f t="shared" si="16"/>
        <v>-2.3049113964556944E-3</v>
      </c>
      <c r="I103">
        <f t="shared" si="17"/>
        <v>1.581222206909505E-2</v>
      </c>
      <c r="J103">
        <f t="shared" si="18"/>
        <v>-2.4021623919256718E-3</v>
      </c>
      <c r="K103">
        <f t="shared" si="21"/>
        <v>3.7118860221372585</v>
      </c>
      <c r="L103">
        <f t="shared" si="22"/>
        <v>11.39189264448812</v>
      </c>
      <c r="M103">
        <f t="shared" si="23"/>
        <v>-0.4136660212726655</v>
      </c>
      <c r="N103">
        <f t="shared" si="24"/>
        <v>-23.701317146892663</v>
      </c>
      <c r="O103">
        <f t="shared" si="25"/>
        <v>0</v>
      </c>
      <c r="P103">
        <f t="shared" si="19"/>
        <v>-23.701317146892663</v>
      </c>
      <c r="Q103">
        <f t="shared" si="26"/>
        <v>0.37683442539488987</v>
      </c>
      <c r="W103">
        <v>98</v>
      </c>
      <c r="X103">
        <f t="shared" si="20"/>
        <v>2.0416666666666665</v>
      </c>
      <c r="Y103">
        <v>0</v>
      </c>
      <c r="Z103">
        <f t="shared" si="27"/>
        <v>-1.5813336926458172E-4</v>
      </c>
    </row>
    <row r="104" spans="5:26" x14ac:dyDescent="0.4">
      <c r="E104">
        <v>174.82079999999999</v>
      </c>
      <c r="F104">
        <f t="shared" si="14"/>
        <v>2.2883989207278767E-2</v>
      </c>
      <c r="G104">
        <f t="shared" si="15"/>
        <v>3.6157238166690808E-3</v>
      </c>
      <c r="H104">
        <f t="shared" si="16"/>
        <v>-2.3730869267553426E-3</v>
      </c>
      <c r="I104">
        <f t="shared" si="17"/>
        <v>1.5787718235193093E-2</v>
      </c>
      <c r="J104">
        <f t="shared" si="18"/>
        <v>-2.4731855819810009E-3</v>
      </c>
      <c r="K104">
        <f t="shared" si="21"/>
        <v>3.6949193910043401</v>
      </c>
      <c r="L104">
        <f t="shared" si="22"/>
        <v>11.352099363824607</v>
      </c>
      <c r="M104">
        <f t="shared" si="23"/>
        <v>-0.42541856519269627</v>
      </c>
      <c r="N104">
        <f t="shared" si="24"/>
        <v>-24.374688312052562</v>
      </c>
      <c r="O104">
        <f t="shared" si="25"/>
        <v>0</v>
      </c>
      <c r="P104">
        <f t="shared" si="19"/>
        <v>-24.374688312052562</v>
      </c>
      <c r="Q104">
        <f t="shared" si="26"/>
        <v>0.37558239805178506</v>
      </c>
      <c r="W104">
        <v>99</v>
      </c>
      <c r="X104">
        <f t="shared" si="20"/>
        <v>2.0625</v>
      </c>
      <c r="Y104">
        <v>0</v>
      </c>
      <c r="Z104">
        <f t="shared" si="27"/>
        <v>-1.9227233606913336E-4</v>
      </c>
    </row>
    <row r="105" spans="5:26" x14ac:dyDescent="0.4">
      <c r="E105">
        <v>179.9469</v>
      </c>
      <c r="F105">
        <f t="shared" si="14"/>
        <v>2.3554994128177378E-2</v>
      </c>
      <c r="G105">
        <f t="shared" si="15"/>
        <v>3.5895324424171093E-3</v>
      </c>
      <c r="H105">
        <f t="shared" si="16"/>
        <v>-2.4433130728953659E-3</v>
      </c>
      <c r="I105">
        <f t="shared" si="17"/>
        <v>1.5761757944341426E-2</v>
      </c>
      <c r="J105">
        <f t="shared" si="18"/>
        <v>-2.5463424497716505E-3</v>
      </c>
      <c r="K105">
        <f t="shared" si="21"/>
        <v>3.6769822133110814</v>
      </c>
      <c r="L105">
        <f t="shared" si="22"/>
        <v>11.309830581170928</v>
      </c>
      <c r="M105">
        <f t="shared" si="23"/>
        <v>-0.43747153196385469</v>
      </c>
      <c r="N105">
        <f t="shared" si="24"/>
        <v>-25.065272438651363</v>
      </c>
      <c r="O105">
        <f t="shared" si="25"/>
        <v>0</v>
      </c>
      <c r="P105">
        <f t="shared" si="19"/>
        <v>-25.065272438651363</v>
      </c>
      <c r="Q105">
        <f t="shared" si="26"/>
        <v>0.37422001922557496</v>
      </c>
      <c r="W105">
        <v>100</v>
      </c>
      <c r="X105">
        <f t="shared" si="20"/>
        <v>2.0833333333333335</v>
      </c>
      <c r="Y105">
        <v>0</v>
      </c>
      <c r="Z105">
        <f t="shared" si="27"/>
        <v>-2.2196838357093314E-4</v>
      </c>
    </row>
    <row r="106" spans="5:26" x14ac:dyDescent="0.4">
      <c r="E106">
        <v>185.2234</v>
      </c>
      <c r="F106">
        <f t="shared" si="14"/>
        <v>2.4245686363038487E-2</v>
      </c>
      <c r="G106">
        <f t="shared" si="15"/>
        <v>3.5617831822046808E-3</v>
      </c>
      <c r="H106">
        <f t="shared" si="16"/>
        <v>-2.5156578326903725E-3</v>
      </c>
      <c r="I106">
        <f t="shared" si="17"/>
        <v>1.5734253515375496E-2</v>
      </c>
      <c r="J106">
        <f t="shared" si="18"/>
        <v>-2.621703522649857E-3</v>
      </c>
      <c r="K106">
        <f t="shared" si="21"/>
        <v>3.6580234121115196</v>
      </c>
      <c r="L106">
        <f t="shared" si="22"/>
        <v>11.264929614488139</v>
      </c>
      <c r="M106">
        <f t="shared" si="23"/>
        <v>-0.44982898186045839</v>
      </c>
      <c r="N106">
        <f t="shared" si="24"/>
        <v>-25.773302163271133</v>
      </c>
      <c r="O106">
        <f t="shared" si="25"/>
        <v>0</v>
      </c>
      <c r="P106">
        <f t="shared" si="19"/>
        <v>-25.773302163271133</v>
      </c>
      <c r="Q106">
        <f t="shared" si="26"/>
        <v>0.37273746518618733</v>
      </c>
      <c r="W106">
        <v>101</v>
      </c>
      <c r="X106">
        <f t="shared" si="20"/>
        <v>2.1041666666666665</v>
      </c>
      <c r="Y106">
        <v>0</v>
      </c>
      <c r="Z106">
        <f t="shared" si="27"/>
        <v>-2.4757778153375895E-4</v>
      </c>
    </row>
    <row r="107" spans="5:26" x14ac:dyDescent="0.4">
      <c r="E107">
        <v>190.65459999999999</v>
      </c>
      <c r="F107">
        <f t="shared" si="14"/>
        <v>2.4956628780545855E-2</v>
      </c>
      <c r="G107">
        <f t="shared" si="15"/>
        <v>3.5323840452592403E-3</v>
      </c>
      <c r="H107">
        <f t="shared" si="16"/>
        <v>-2.5901870880382996E-3</v>
      </c>
      <c r="I107">
        <f t="shared" si="17"/>
        <v>1.5705113769655887E-2</v>
      </c>
      <c r="J107">
        <f t="shared" si="18"/>
        <v>-2.6993370934572589E-3</v>
      </c>
      <c r="K107">
        <f t="shared" si="21"/>
        <v>3.637991368824395</v>
      </c>
      <c r="L107">
        <f t="shared" si="22"/>
        <v>11.217233287202488</v>
      </c>
      <c r="M107">
        <f t="shared" si="23"/>
        <v>-0.46249367945876818</v>
      </c>
      <c r="N107">
        <f t="shared" si="24"/>
        <v>-26.498935884463751</v>
      </c>
      <c r="O107">
        <f t="shared" si="25"/>
        <v>0</v>
      </c>
      <c r="P107">
        <f t="shared" si="19"/>
        <v>-26.498935884463751</v>
      </c>
      <c r="Q107">
        <f t="shared" si="26"/>
        <v>0.37112410250682276</v>
      </c>
      <c r="W107">
        <v>102</v>
      </c>
      <c r="X107">
        <f t="shared" si="20"/>
        <v>2.125</v>
      </c>
      <c r="Y107">
        <v>0</v>
      </c>
      <c r="Z107">
        <f t="shared" si="27"/>
        <v>-2.6943514815504449E-4</v>
      </c>
    </row>
    <row r="108" spans="5:26" x14ac:dyDescent="0.4">
      <c r="E108">
        <v>196.24510000000001</v>
      </c>
      <c r="F108">
        <f t="shared" si="14"/>
        <v>2.5688423519291428E-2</v>
      </c>
      <c r="G108">
        <f t="shared" si="15"/>
        <v>3.5012366522615412E-3</v>
      </c>
      <c r="H108">
        <f t="shared" si="16"/>
        <v>-2.6669715139903544E-3</v>
      </c>
      <c r="I108">
        <f t="shared" si="17"/>
        <v>1.567424119643579E-2</v>
      </c>
      <c r="J108">
        <f t="shared" si="18"/>
        <v>-2.7793164150544739E-3</v>
      </c>
      <c r="K108">
        <f t="shared" si="21"/>
        <v>3.6168322875773384</v>
      </c>
      <c r="L108">
        <f t="shared" si="22"/>
        <v>11.166567420085048</v>
      </c>
      <c r="M108">
        <f t="shared" si="23"/>
        <v>-0.47546817151158738</v>
      </c>
      <c r="N108">
        <f t="shared" si="24"/>
        <v>-27.24231952041632</v>
      </c>
      <c r="O108">
        <f t="shared" si="25"/>
        <v>0</v>
      </c>
      <c r="P108">
        <f t="shared" si="19"/>
        <v>-27.24231952041632</v>
      </c>
      <c r="Q108">
        <f t="shared" si="26"/>
        <v>0.3693684901730942</v>
      </c>
      <c r="W108">
        <v>103</v>
      </c>
      <c r="X108">
        <f t="shared" si="20"/>
        <v>2.1458333333333335</v>
      </c>
      <c r="Y108">
        <v>0</v>
      </c>
      <c r="Z108">
        <f t="shared" si="27"/>
        <v>-2.8785441602008696E-4</v>
      </c>
    </row>
    <row r="109" spans="5:26" x14ac:dyDescent="0.4">
      <c r="E109">
        <v>201.99950000000001</v>
      </c>
      <c r="F109">
        <f t="shared" si="14"/>
        <v>2.6441672717867144E-2</v>
      </c>
      <c r="G109">
        <f t="shared" si="15"/>
        <v>3.4682375415748812E-3</v>
      </c>
      <c r="H109">
        <f t="shared" si="16"/>
        <v>-2.7460825259938773E-3</v>
      </c>
      <c r="I109">
        <f t="shared" si="17"/>
        <v>1.5641533247572337E-2</v>
      </c>
      <c r="J109">
        <f t="shared" si="18"/>
        <v>-2.8617154756570007E-3</v>
      </c>
      <c r="K109">
        <f t="shared" si="21"/>
        <v>3.5944914542631414</v>
      </c>
      <c r="L109">
        <f t="shared" si="22"/>
        <v>11.112749108675526</v>
      </c>
      <c r="M109">
        <f t="shared" si="23"/>
        <v>-0.48875398028751027</v>
      </c>
      <c r="N109">
        <f t="shared" si="24"/>
        <v>-28.003540290694573</v>
      </c>
      <c r="O109">
        <f t="shared" si="25"/>
        <v>0</v>
      </c>
      <c r="P109">
        <f t="shared" si="19"/>
        <v>-28.003540290694573</v>
      </c>
      <c r="Q109">
        <f t="shared" si="26"/>
        <v>0.36745831705509058</v>
      </c>
      <c r="W109">
        <v>104</v>
      </c>
      <c r="X109">
        <f t="shared" si="20"/>
        <v>2.1666666666666665</v>
      </c>
      <c r="Y109">
        <v>0</v>
      </c>
      <c r="Z109">
        <f t="shared" si="27"/>
        <v>-3.0312977831253916E-4</v>
      </c>
    </row>
    <row r="110" spans="5:26" x14ac:dyDescent="0.4">
      <c r="E110">
        <v>207.92259999999999</v>
      </c>
      <c r="F110">
        <f t="shared" si="14"/>
        <v>2.7217004694803711E-2</v>
      </c>
      <c r="G110">
        <f t="shared" si="15"/>
        <v>3.4332767615592452E-3</v>
      </c>
      <c r="H110">
        <f t="shared" si="16"/>
        <v>-2.8275950932800734E-3</v>
      </c>
      <c r="I110">
        <f t="shared" si="17"/>
        <v>1.560688094227225E-2</v>
      </c>
      <c r="J110">
        <f t="shared" si="18"/>
        <v>-2.9466119260679949E-3</v>
      </c>
      <c r="K110">
        <f t="shared" si="21"/>
        <v>3.5709126994454241</v>
      </c>
      <c r="L110">
        <f t="shared" si="22"/>
        <v>11.055584656543559</v>
      </c>
      <c r="M110">
        <f t="shared" si="23"/>
        <v>-0.50235195296583091</v>
      </c>
      <c r="N110">
        <f t="shared" si="24"/>
        <v>-28.782646735096549</v>
      </c>
      <c r="O110">
        <f t="shared" si="25"/>
        <v>0</v>
      </c>
      <c r="P110">
        <f t="shared" si="19"/>
        <v>-28.782646735096549</v>
      </c>
      <c r="Q110">
        <f t="shared" si="26"/>
        <v>0.36538038658528021</v>
      </c>
      <c r="W110">
        <v>105</v>
      </c>
      <c r="X110">
        <f t="shared" si="20"/>
        <v>2.1875</v>
      </c>
      <c r="Y110">
        <v>0</v>
      </c>
      <c r="Z110">
        <f t="shared" si="27"/>
        <v>-3.1553661356179029E-4</v>
      </c>
    </row>
    <row r="111" spans="5:26" x14ac:dyDescent="0.4">
      <c r="E111">
        <v>214.01939999999999</v>
      </c>
      <c r="F111">
        <f t="shared" si="14"/>
        <v>2.801507394857064E-2</v>
      </c>
      <c r="G111">
        <f t="shared" si="15"/>
        <v>3.3962374795268868E-3</v>
      </c>
      <c r="H111">
        <f t="shared" si="16"/>
        <v>-2.911587817870237E-3</v>
      </c>
      <c r="I111">
        <f t="shared" si="17"/>
        <v>1.5570168479511093E-2</v>
      </c>
      <c r="J111">
        <f t="shared" si="18"/>
        <v>-3.034087158146466E-3</v>
      </c>
      <c r="K111">
        <f t="shared" si="21"/>
        <v>3.5460386180708388</v>
      </c>
      <c r="L111">
        <f t="shared" si="22"/>
        <v>10.994869219340513</v>
      </c>
      <c r="M111">
        <f t="shared" si="23"/>
        <v>-0.51626212984839603</v>
      </c>
      <c r="N111">
        <f t="shared" si="24"/>
        <v>-29.579641162747976</v>
      </c>
      <c r="O111">
        <f t="shared" si="25"/>
        <v>0</v>
      </c>
      <c r="P111">
        <f t="shared" si="19"/>
        <v>-29.579641162747976</v>
      </c>
      <c r="Q111">
        <f t="shared" si="26"/>
        <v>0.36312055670890492</v>
      </c>
      <c r="W111">
        <v>106</v>
      </c>
      <c r="X111">
        <f t="shared" si="20"/>
        <v>2.2083333333333335</v>
      </c>
      <c r="Y111">
        <v>0</v>
      </c>
      <c r="Z111">
        <f t="shared" si="27"/>
        <v>-3.2533238747938284E-4</v>
      </c>
    </row>
    <row r="112" spans="5:26" x14ac:dyDescent="0.4">
      <c r="E112">
        <v>220.29499999999999</v>
      </c>
      <c r="F112">
        <f t="shared" si="14"/>
        <v>2.8836548067606809E-2</v>
      </c>
      <c r="G112">
        <f t="shared" si="15"/>
        <v>3.3569962041237744E-3</v>
      </c>
      <c r="H112">
        <f t="shared" si="16"/>
        <v>-2.9981416407891745E-3</v>
      </c>
      <c r="I112">
        <f t="shared" si="17"/>
        <v>1.5531273458463835E-2</v>
      </c>
      <c r="J112">
        <f t="shared" si="18"/>
        <v>-3.124224953329334E-3</v>
      </c>
      <c r="K112">
        <f t="shared" si="21"/>
        <v>3.5198112658232796</v>
      </c>
      <c r="L112">
        <f t="shared" si="22"/>
        <v>10.93038753996607</v>
      </c>
      <c r="M112">
        <f t="shared" si="23"/>
        <v>-0.53048337426214598</v>
      </c>
      <c r="N112">
        <f t="shared" si="24"/>
        <v>-30.394458447079845</v>
      </c>
      <c r="O112">
        <f t="shared" si="25"/>
        <v>0</v>
      </c>
      <c r="P112">
        <f t="shared" si="19"/>
        <v>-30.394458447079845</v>
      </c>
      <c r="Q112">
        <f t="shared" si="26"/>
        <v>0.36066373659352186</v>
      </c>
      <c r="W112">
        <v>107</v>
      </c>
      <c r="X112">
        <f t="shared" si="20"/>
        <v>2.2291666666666665</v>
      </c>
      <c r="Y112">
        <v>0</v>
      </c>
      <c r="Z112">
        <f t="shared" si="27"/>
        <v>-3.3275753068489326E-4</v>
      </c>
    </row>
    <row r="113" spans="5:26" x14ac:dyDescent="0.4">
      <c r="E113">
        <v>226.75460000000001</v>
      </c>
      <c r="F113">
        <f t="shared" si="14"/>
        <v>2.9682107730320505E-2</v>
      </c>
      <c r="G113">
        <f t="shared" si="15"/>
        <v>3.3154224443782132E-3</v>
      </c>
      <c r="H113">
        <f t="shared" si="16"/>
        <v>-3.0873399276574384E-3</v>
      </c>
      <c r="I113">
        <f t="shared" si="17"/>
        <v>1.5490066540577718E-2</v>
      </c>
      <c r="J113">
        <f t="shared" si="18"/>
        <v>-3.2171115676408943E-3</v>
      </c>
      <c r="K113">
        <f t="shared" si="21"/>
        <v>3.492172542312062</v>
      </c>
      <c r="L113">
        <f t="shared" si="22"/>
        <v>10.86191386632246</v>
      </c>
      <c r="M113">
        <f t="shared" si="23"/>
        <v>-0.54501322388293483</v>
      </c>
      <c r="N113">
        <f t="shared" si="24"/>
        <v>-31.226957507310807</v>
      </c>
      <c r="O113">
        <f t="shared" si="25"/>
        <v>0</v>
      </c>
      <c r="P113">
        <f t="shared" si="19"/>
        <v>-31.226957507310807</v>
      </c>
      <c r="Q113">
        <f t="shared" si="26"/>
        <v>0.35799389893034261</v>
      </c>
      <c r="W113">
        <v>108</v>
      </c>
      <c r="X113">
        <f t="shared" si="20"/>
        <v>2.25</v>
      </c>
      <c r="Y113">
        <v>0</v>
      </c>
      <c r="Z113">
        <f t="shared" si="27"/>
        <v>-3.3803629134820977E-4</v>
      </c>
    </row>
    <row r="114" spans="5:26" x14ac:dyDescent="0.4">
      <c r="E114">
        <v>233.40360000000001</v>
      </c>
      <c r="F114">
        <f t="shared" si="14"/>
        <v>3.0552459795058776E-2</v>
      </c>
      <c r="G114">
        <f t="shared" si="15"/>
        <v>3.2713776821068352E-3</v>
      </c>
      <c r="H114">
        <f t="shared" si="16"/>
        <v>-3.1792699448350281E-3</v>
      </c>
      <c r="I114">
        <f t="shared" si="17"/>
        <v>1.5446410431062318E-2</v>
      </c>
      <c r="J114">
        <f t="shared" si="18"/>
        <v>-3.3128372642859533E-3</v>
      </c>
      <c r="K114">
        <f t="shared" si="21"/>
        <v>3.4630641971488321</v>
      </c>
      <c r="L114">
        <f t="shared" si="22"/>
        <v>10.789210848656388</v>
      </c>
      <c r="M114">
        <f t="shared" si="23"/>
        <v>-0.55984795285137157</v>
      </c>
      <c r="N114">
        <f t="shared" si="24"/>
        <v>-32.07692486742269</v>
      </c>
      <c r="O114">
        <f t="shared" si="25"/>
        <v>0</v>
      </c>
      <c r="P114">
        <f t="shared" si="19"/>
        <v>-32.07692486742269</v>
      </c>
      <c r="Q114">
        <f t="shared" si="26"/>
        <v>0.35509406598815313</v>
      </c>
      <c r="W114">
        <v>109</v>
      </c>
      <c r="X114">
        <f t="shared" si="20"/>
        <v>2.2708333333333335</v>
      </c>
      <c r="Y114">
        <v>0</v>
      </c>
      <c r="Z114">
        <f t="shared" si="27"/>
        <v>-3.4137756198128846E-4</v>
      </c>
    </row>
    <row r="115" spans="5:26" x14ac:dyDescent="0.4">
      <c r="E115">
        <v>240.2475</v>
      </c>
      <c r="F115">
        <f t="shared" si="14"/>
        <v>3.144832421013808E-2</v>
      </c>
      <c r="G115">
        <f t="shared" si="15"/>
        <v>3.2247155945396289E-3</v>
      </c>
      <c r="H115">
        <f t="shared" si="16"/>
        <v>-3.2740215837259098E-3</v>
      </c>
      <c r="I115">
        <f t="shared" si="17"/>
        <v>1.5400160099567906E-2</v>
      </c>
      <c r="J115">
        <f t="shared" si="18"/>
        <v>-3.4114949801397967E-3</v>
      </c>
      <c r="K115">
        <f t="shared" si="21"/>
        <v>3.4324287524908303</v>
      </c>
      <c r="L115">
        <f t="shared" si="22"/>
        <v>10.712030625554046</v>
      </c>
      <c r="M115">
        <f t="shared" si="23"/>
        <v>-0.5749821700362554</v>
      </c>
      <c r="N115">
        <f t="shared" si="24"/>
        <v>-32.944051638350899</v>
      </c>
      <c r="O115">
        <f t="shared" si="25"/>
        <v>0</v>
      </c>
      <c r="P115">
        <f t="shared" si="19"/>
        <v>-32.944051638350899</v>
      </c>
      <c r="Q115">
        <f t="shared" si="26"/>
        <v>0.35194632808787163</v>
      </c>
      <c r="W115">
        <v>110</v>
      </c>
      <c r="X115">
        <f t="shared" si="20"/>
        <v>2.2916666666666665</v>
      </c>
      <c r="Y115">
        <v>0</v>
      </c>
      <c r="Z115">
        <f t="shared" si="27"/>
        <v>-3.4297567979960867E-4</v>
      </c>
    </row>
    <row r="116" spans="5:26" x14ac:dyDescent="0.4">
      <c r="E116">
        <v>247.29220000000001</v>
      </c>
      <c r="F116">
        <f t="shared" si="14"/>
        <v>3.2370473283752414E-2</v>
      </c>
      <c r="G116">
        <f t="shared" si="15"/>
        <v>3.175279526741237E-3</v>
      </c>
      <c r="H116">
        <f t="shared" si="16"/>
        <v>-3.3716916325865487E-3</v>
      </c>
      <c r="I116">
        <f t="shared" si="17"/>
        <v>1.5351160274933551E-2</v>
      </c>
      <c r="J116">
        <f t="shared" si="18"/>
        <v>-3.5131847679719247E-3</v>
      </c>
      <c r="K116">
        <f t="shared" si="21"/>
        <v>3.4002087111254231</v>
      </c>
      <c r="L116">
        <f t="shared" si="22"/>
        <v>10.630111513245904</v>
      </c>
      <c r="M116">
        <f t="shared" si="23"/>
        <v>-0.59040928852593377</v>
      </c>
      <c r="N116">
        <f t="shared" si="24"/>
        <v>-33.827960417857703</v>
      </c>
      <c r="O116">
        <f t="shared" si="25"/>
        <v>0</v>
      </c>
      <c r="P116">
        <f t="shared" si="19"/>
        <v>-33.827960417857703</v>
      </c>
      <c r="Q116">
        <f t="shared" si="26"/>
        <v>0.34853182751524908</v>
      </c>
      <c r="W116">
        <v>111</v>
      </c>
      <c r="X116">
        <f t="shared" si="20"/>
        <v>2.3125</v>
      </c>
      <c r="Y116">
        <v>0</v>
      </c>
      <c r="Z116">
        <f t="shared" si="27"/>
        <v>-3.4301120024296159E-4</v>
      </c>
    </row>
    <row r="117" spans="5:26" x14ac:dyDescent="0.4">
      <c r="E117">
        <v>254.54339999999999</v>
      </c>
      <c r="F117">
        <f t="shared" si="14"/>
        <v>3.3319653144157003E-2</v>
      </c>
      <c r="G117">
        <f t="shared" si="15"/>
        <v>3.1229061671261826E-3</v>
      </c>
      <c r="H117">
        <f t="shared" si="16"/>
        <v>-3.472375589451529E-3</v>
      </c>
      <c r="I117">
        <f t="shared" si="17"/>
        <v>1.5299249088290168E-2</v>
      </c>
      <c r="J117">
        <f t="shared" si="18"/>
        <v>-3.6180052661131876E-3</v>
      </c>
      <c r="K117">
        <f t="shared" si="21"/>
        <v>3.3663499167240816</v>
      </c>
      <c r="L117">
        <f t="shared" si="22"/>
        <v>10.543185138345638</v>
      </c>
      <c r="M117">
        <f t="shared" si="23"/>
        <v>-0.60612000187868453</v>
      </c>
      <c r="N117">
        <f t="shared" si="24"/>
        <v>-34.728117986110149</v>
      </c>
      <c r="O117">
        <f t="shared" si="25"/>
        <v>0</v>
      </c>
      <c r="P117">
        <f t="shared" si="19"/>
        <v>-34.728117986110149</v>
      </c>
      <c r="Q117">
        <f t="shared" si="26"/>
        <v>0.34483088172855991</v>
      </c>
      <c r="W117">
        <v>112</v>
      </c>
      <c r="X117">
        <f t="shared" si="20"/>
        <v>2.3333333333333335</v>
      </c>
      <c r="Y117">
        <v>0</v>
      </c>
      <c r="Z117">
        <f t="shared" si="27"/>
        <v>-3.4165164339810226E-4</v>
      </c>
    </row>
    <row r="118" spans="5:26" x14ac:dyDescent="0.4">
      <c r="E118">
        <v>262.00720000000001</v>
      </c>
      <c r="F118">
        <f t="shared" si="14"/>
        <v>3.4296662279484656E-2</v>
      </c>
      <c r="G118">
        <f t="shared" si="15"/>
        <v>3.0674209009660114E-3</v>
      </c>
      <c r="H118">
        <f t="shared" si="16"/>
        <v>-3.5761761109579446E-3</v>
      </c>
      <c r="I118">
        <f t="shared" si="17"/>
        <v>1.5244253467597835E-2</v>
      </c>
      <c r="J118">
        <f t="shared" si="18"/>
        <v>-3.7260624887560309E-3</v>
      </c>
      <c r="K118">
        <f t="shared" si="21"/>
        <v>3.3307995665239281</v>
      </c>
      <c r="L118">
        <f t="shared" si="22"/>
        <v>10.450969989328431</v>
      </c>
      <c r="M118">
        <f t="shared" si="23"/>
        <v>-0.62210338973921209</v>
      </c>
      <c r="N118">
        <f t="shared" si="24"/>
        <v>-35.643898652839013</v>
      </c>
      <c r="O118">
        <f t="shared" si="25"/>
        <v>0</v>
      </c>
      <c r="P118">
        <f t="shared" si="19"/>
        <v>-35.643898652839013</v>
      </c>
      <c r="Q118">
        <f t="shared" si="26"/>
        <v>0.34082306403681084</v>
      </c>
      <c r="W118">
        <v>113</v>
      </c>
      <c r="X118">
        <f t="shared" si="20"/>
        <v>2.3541666666666665</v>
      </c>
      <c r="Y118">
        <v>0</v>
      </c>
      <c r="Z118">
        <f t="shared" si="27"/>
        <v>-3.3905221320333374E-4</v>
      </c>
    </row>
    <row r="119" spans="5:26" x14ac:dyDescent="0.4">
      <c r="E119">
        <v>269.68990000000002</v>
      </c>
      <c r="F119">
        <f t="shared" si="14"/>
        <v>3.5302325357806918E-2</v>
      </c>
      <c r="G119">
        <f t="shared" si="15"/>
        <v>3.008638589232282E-3</v>
      </c>
      <c r="H119">
        <f t="shared" si="16"/>
        <v>-3.6832003982346651E-3</v>
      </c>
      <c r="I119">
        <f t="shared" si="17"/>
        <v>1.5185989909644926E-2</v>
      </c>
      <c r="J119">
        <f t="shared" si="18"/>
        <v>-3.8374670966416086E-3</v>
      </c>
      <c r="K119">
        <f t="shared" si="21"/>
        <v>3.2935078901016297</v>
      </c>
      <c r="L119">
        <f t="shared" si="22"/>
        <v>10.353174163952017</v>
      </c>
      <c r="M119">
        <f t="shared" si="23"/>
        <v>-0.63834624174804233</v>
      </c>
      <c r="N119">
        <f t="shared" si="24"/>
        <v>-36.57454552020058</v>
      </c>
      <c r="O119">
        <f t="shared" si="25"/>
        <v>0</v>
      </c>
      <c r="P119">
        <f t="shared" si="19"/>
        <v>-36.57454552020058</v>
      </c>
      <c r="Q119">
        <f t="shared" si="26"/>
        <v>0.33648719683385525</v>
      </c>
      <c r="W119">
        <v>114</v>
      </c>
      <c r="X119">
        <f t="shared" si="20"/>
        <v>2.375</v>
      </c>
      <c r="Y119">
        <v>0</v>
      </c>
      <c r="Z119">
        <f t="shared" si="27"/>
        <v>-3.3535648943835815E-4</v>
      </c>
    </row>
    <row r="120" spans="5:26" x14ac:dyDescent="0.4">
      <c r="E120">
        <v>277.59789999999998</v>
      </c>
      <c r="F120">
        <f t="shared" si="14"/>
        <v>3.633748013716475E-2</v>
      </c>
      <c r="G120">
        <f t="shared" si="15"/>
        <v>2.9463637743742943E-3</v>
      </c>
      <c r="H120">
        <f t="shared" si="16"/>
        <v>-3.7935589664868236E-3</v>
      </c>
      <c r="I120">
        <f t="shared" si="17"/>
        <v>1.5124264684045263E-2</v>
      </c>
      <c r="J120">
        <f t="shared" si="18"/>
        <v>-3.9523331085213054E-3</v>
      </c>
      <c r="K120">
        <f t="shared" si="21"/>
        <v>3.2544295258666835</v>
      </c>
      <c r="L120">
        <f t="shared" si="22"/>
        <v>10.24949742809051</v>
      </c>
      <c r="M120">
        <f t="shared" si="23"/>
        <v>-0.65483260791532305</v>
      </c>
      <c r="N120">
        <f t="shared" si="24"/>
        <v>-37.519144721093035</v>
      </c>
      <c r="O120">
        <f t="shared" si="25"/>
        <v>0</v>
      </c>
      <c r="P120">
        <f t="shared" si="19"/>
        <v>-37.519144721093035</v>
      </c>
      <c r="Q120">
        <f t="shared" si="26"/>
        <v>0.33180155148529611</v>
      </c>
      <c r="W120">
        <v>115</v>
      </c>
      <c r="X120">
        <f t="shared" si="20"/>
        <v>2.395833333333333</v>
      </c>
      <c r="Y120">
        <v>0</v>
      </c>
      <c r="Z120">
        <f t="shared" si="27"/>
        <v>-3.3069709261275435E-4</v>
      </c>
    </row>
    <row r="121" spans="5:26" x14ac:dyDescent="0.4">
      <c r="E121">
        <v>285.73770000000002</v>
      </c>
      <c r="F121">
        <f t="shared" si="14"/>
        <v>3.7402977465568511E-2</v>
      </c>
      <c r="G121">
        <f t="shared" si="15"/>
        <v>2.8803901749523408E-3</v>
      </c>
      <c r="H121">
        <f t="shared" si="16"/>
        <v>-3.9073658124950394E-3</v>
      </c>
      <c r="I121">
        <f t="shared" si="17"/>
        <v>1.5058873332366551E-2</v>
      </c>
      <c r="J121">
        <f t="shared" si="18"/>
        <v>-4.0707780675149768E-3</v>
      </c>
      <c r="K121">
        <f t="shared" si="21"/>
        <v>3.2135245219124728</v>
      </c>
      <c r="L121">
        <f t="shared" si="22"/>
        <v>10.13963236587214</v>
      </c>
      <c r="M121">
        <f t="shared" si="23"/>
        <v>-0.67154356309090057</v>
      </c>
      <c r="N121">
        <f t="shared" si="24"/>
        <v>-38.476611924285926</v>
      </c>
      <c r="O121">
        <f t="shared" si="25"/>
        <v>0</v>
      </c>
      <c r="P121">
        <f t="shared" si="19"/>
        <v>-38.476611924285926</v>
      </c>
      <c r="Q121">
        <f t="shared" si="26"/>
        <v>0.32674403793462264</v>
      </c>
      <c r="W121">
        <v>116</v>
      </c>
      <c r="X121">
        <f t="shared" si="20"/>
        <v>2.416666666666667</v>
      </c>
      <c r="Y121">
        <v>0</v>
      </c>
      <c r="Z121">
        <f t="shared" si="27"/>
        <v>-3.2519632196420376E-4</v>
      </c>
    </row>
    <row r="122" spans="5:26" x14ac:dyDescent="0.4">
      <c r="E122">
        <v>294.11630000000002</v>
      </c>
      <c r="F122">
        <f t="shared" si="14"/>
        <v>3.8499733640875493E-2</v>
      </c>
      <c r="G122">
        <f t="shared" si="15"/>
        <v>2.8104967754907229E-3</v>
      </c>
      <c r="H122">
        <f t="shared" si="16"/>
        <v>-4.0247442049885229E-3</v>
      </c>
      <c r="I122">
        <f t="shared" si="17"/>
        <v>1.4989596792534754E-2</v>
      </c>
      <c r="J122">
        <f t="shared" si="18"/>
        <v>-4.1929290580599021E-3</v>
      </c>
      <c r="K122">
        <f t="shared" si="21"/>
        <v>3.1707573489003198</v>
      </c>
      <c r="L122">
        <f t="shared" si="22"/>
        <v>10.023260153907627</v>
      </c>
      <c r="M122">
        <f t="shared" si="23"/>
        <v>-0.68845776830163663</v>
      </c>
      <c r="N122">
        <f t="shared" si="24"/>
        <v>-39.44572449667929</v>
      </c>
      <c r="O122">
        <f t="shared" si="25"/>
        <v>0</v>
      </c>
      <c r="P122">
        <f t="shared" si="19"/>
        <v>-39.44572449667929</v>
      </c>
      <c r="Q122">
        <f t="shared" si="26"/>
        <v>0.32129226455008503</v>
      </c>
      <c r="W122">
        <v>117</v>
      </c>
      <c r="X122">
        <f t="shared" si="20"/>
        <v>2.4375</v>
      </c>
      <c r="Y122">
        <v>0</v>
      </c>
      <c r="Z122">
        <f t="shared" si="27"/>
        <v>-3.1896676686400086E-4</v>
      </c>
    </row>
    <row r="123" spans="5:26" x14ac:dyDescent="0.4">
      <c r="E123">
        <v>302.7405</v>
      </c>
      <c r="F123">
        <f t="shared" si="14"/>
        <v>3.96286387810042E-2</v>
      </c>
      <c r="G123">
        <f t="shared" si="15"/>
        <v>2.736452882759588E-3</v>
      </c>
      <c r="H123">
        <f t="shared" si="16"/>
        <v>-4.1458171027334706E-3</v>
      </c>
      <c r="I123">
        <f t="shared" si="17"/>
        <v>1.491620641053959E-2</v>
      </c>
      <c r="J123">
        <f t="shared" si="18"/>
        <v>-4.3189127237369535E-3</v>
      </c>
      <c r="K123">
        <f t="shared" si="21"/>
        <v>3.1261015342085936</v>
      </c>
      <c r="L123">
        <f t="shared" si="22"/>
        <v>9.9000615915802204</v>
      </c>
      <c r="M123">
        <f t="shared" si="23"/>
        <v>-0.70554978103655697</v>
      </c>
      <c r="N123">
        <f t="shared" si="24"/>
        <v>-40.425024689774077</v>
      </c>
      <c r="O123">
        <f t="shared" si="25"/>
        <v>0</v>
      </c>
      <c r="P123">
        <f t="shared" si="19"/>
        <v>-40.425024689774077</v>
      </c>
      <c r="Q123">
        <f t="shared" si="26"/>
        <v>0.31542384385243777</v>
      </c>
      <c r="W123">
        <v>118</v>
      </c>
      <c r="X123">
        <f t="shared" si="20"/>
        <v>2.458333333333333</v>
      </c>
      <c r="Y123">
        <v>0</v>
      </c>
      <c r="Z123">
        <f t="shared" si="27"/>
        <v>-3.1211189200331963E-4</v>
      </c>
    </row>
    <row r="124" spans="5:26" x14ac:dyDescent="0.4">
      <c r="E124">
        <v>311.61759999999998</v>
      </c>
      <c r="F124">
        <f t="shared" si="14"/>
        <v>4.0790648453720109E-2</v>
      </c>
      <c r="G124">
        <f t="shared" si="15"/>
        <v>2.6580116375349849E-3</v>
      </c>
      <c r="H124">
        <f t="shared" si="16"/>
        <v>-4.2707171845397657E-3</v>
      </c>
      <c r="I124">
        <f t="shared" si="17"/>
        <v>1.4838457509509739E-2</v>
      </c>
      <c r="J124">
        <f t="shared" si="18"/>
        <v>-4.4488656944873528E-3</v>
      </c>
      <c r="K124">
        <f t="shared" si="21"/>
        <v>3.079537258519649</v>
      </c>
      <c r="L124">
        <f t="shared" si="22"/>
        <v>9.7697092574788709</v>
      </c>
      <c r="M124">
        <f t="shared" si="23"/>
        <v>-0.72279121425140902</v>
      </c>
      <c r="N124">
        <f t="shared" si="24"/>
        <v>-41.412886045741779</v>
      </c>
      <c r="O124">
        <f t="shared" si="25"/>
        <v>0</v>
      </c>
      <c r="P124">
        <f t="shared" si="19"/>
        <v>-41.412886045741779</v>
      </c>
      <c r="Q124">
        <f t="shared" si="26"/>
        <v>0.3091166396832874</v>
      </c>
      <c r="W124">
        <v>119</v>
      </c>
      <c r="X124">
        <f t="shared" si="20"/>
        <v>2.479166666666667</v>
      </c>
      <c r="Y124">
        <v>0</v>
      </c>
      <c r="Z124">
        <f t="shared" si="27"/>
        <v>-3.0472659679998206E-4</v>
      </c>
    </row>
    <row r="125" spans="5:26" x14ac:dyDescent="0.4">
      <c r="E125">
        <v>320.755</v>
      </c>
      <c r="F125">
        <f t="shared" si="14"/>
        <v>4.1986731316758084E-2</v>
      </c>
      <c r="G125">
        <f t="shared" si="15"/>
        <v>2.5749125851851629E-3</v>
      </c>
      <c r="H125">
        <f t="shared" si="16"/>
        <v>-4.399581498791702E-3</v>
      </c>
      <c r="I125">
        <f t="shared" si="17"/>
        <v>1.4756091937672355E-2</v>
      </c>
      <c r="J125">
        <f t="shared" si="18"/>
        <v>-4.5829290065712847E-3</v>
      </c>
      <c r="K125">
        <f t="shared" si="21"/>
        <v>3.0310545751942182</v>
      </c>
      <c r="L125">
        <f t="shared" si="22"/>
        <v>9.6318751212311504</v>
      </c>
      <c r="M125">
        <f t="shared" si="23"/>
        <v>-0.74014966452647979</v>
      </c>
      <c r="N125">
        <f t="shared" si="24"/>
        <v>-42.407451985391035</v>
      </c>
      <c r="O125">
        <f t="shared" si="25"/>
        <v>0</v>
      </c>
      <c r="P125">
        <f t="shared" si="19"/>
        <v>-42.407451985391035</v>
      </c>
      <c r="Q125">
        <f t="shared" si="26"/>
        <v>0.30234893576864025</v>
      </c>
      <c r="W125">
        <v>120</v>
      </c>
      <c r="X125">
        <f t="shared" si="20"/>
        <v>2.5</v>
      </c>
      <c r="Y125">
        <v>0</v>
      </c>
      <c r="Z125">
        <f t="shared" si="27"/>
        <v>-2.9689774952285173E-4</v>
      </c>
    </row>
    <row r="126" spans="5:26" x14ac:dyDescent="0.4">
      <c r="E126">
        <v>330.16030000000001</v>
      </c>
      <c r="F126">
        <f t="shared" si="14"/>
        <v>4.3217882207791755E-2</v>
      </c>
      <c r="G126">
        <f t="shared" si="15"/>
        <v>2.4868800777516631E-3</v>
      </c>
      <c r="H126">
        <f t="shared" si="16"/>
        <v>-4.5325531346429304E-3</v>
      </c>
      <c r="I126">
        <f t="shared" si="17"/>
        <v>1.4668836484604486E-2</v>
      </c>
      <c r="J126">
        <f t="shared" si="18"/>
        <v>-4.7212498288835281E-3</v>
      </c>
      <c r="K126">
        <f t="shared" si="21"/>
        <v>2.9806541025048974</v>
      </c>
      <c r="L126">
        <f t="shared" si="22"/>
        <v>9.4862316032457148</v>
      </c>
      <c r="M126">
        <f t="shared" si="23"/>
        <v>-0.75758866117718959</v>
      </c>
      <c r="N126">
        <f t="shared" si="24"/>
        <v>-43.406632892419488</v>
      </c>
      <c r="O126">
        <f t="shared" si="25"/>
        <v>0</v>
      </c>
      <c r="P126">
        <f t="shared" si="19"/>
        <v>-43.406632892419488</v>
      </c>
      <c r="Q126">
        <f t="shared" si="26"/>
        <v>0.29509983940155848</v>
      </c>
      <c r="W126">
        <v>121</v>
      </c>
      <c r="X126">
        <f t="shared" si="20"/>
        <v>2.520833333333333</v>
      </c>
      <c r="Y126">
        <v>0</v>
      </c>
      <c r="Z126">
        <f t="shared" si="27"/>
        <v>-2.8870469668018303E-4</v>
      </c>
    </row>
    <row r="127" spans="5:26" x14ac:dyDescent="0.4">
      <c r="E127">
        <v>339.84140000000002</v>
      </c>
      <c r="F127">
        <f t="shared" si="14"/>
        <v>4.4485135234402937E-2</v>
      </c>
      <c r="G127">
        <f t="shared" si="15"/>
        <v>2.3936214856247195E-3</v>
      </c>
      <c r="H127">
        <f t="shared" si="16"/>
        <v>-4.6697829362721127E-3</v>
      </c>
      <c r="I127">
        <f t="shared" si="17"/>
        <v>1.4576401108767345E-2</v>
      </c>
      <c r="J127">
        <f t="shared" si="18"/>
        <v>-4.863983232036434E-3</v>
      </c>
      <c r="K127">
        <f t="shared" si="21"/>
        <v>2.928347668070471</v>
      </c>
      <c r="L127">
        <f t="shared" si="22"/>
        <v>9.332452741176688</v>
      </c>
      <c r="M127">
        <f t="shared" si="23"/>
        <v>-0.77506760019366228</v>
      </c>
      <c r="N127">
        <f t="shared" si="24"/>
        <v>-44.408102328429912</v>
      </c>
      <c r="O127">
        <f t="shared" si="25"/>
        <v>0</v>
      </c>
      <c r="P127">
        <f t="shared" si="19"/>
        <v>-44.408102328429912</v>
      </c>
      <c r="Q127">
        <f t="shared" si="26"/>
        <v>0.28734953099063093</v>
      </c>
      <c r="W127">
        <v>122</v>
      </c>
      <c r="X127">
        <f t="shared" si="20"/>
        <v>2.5416666666666665</v>
      </c>
      <c r="Y127">
        <v>0</v>
      </c>
      <c r="Z127">
        <f t="shared" si="27"/>
        <v>-2.8021974825996463E-4</v>
      </c>
    </row>
    <row r="128" spans="5:26" x14ac:dyDescent="0.4">
      <c r="E128">
        <v>349.8064</v>
      </c>
      <c r="F128">
        <f t="shared" si="14"/>
        <v>4.5789550684112196E-2</v>
      </c>
      <c r="G128">
        <f t="shared" si="15"/>
        <v>2.2948272129416081E-3</v>
      </c>
      <c r="H128">
        <f t="shared" si="16"/>
        <v>-4.8114284194718665E-3</v>
      </c>
      <c r="I128">
        <f t="shared" si="17"/>
        <v>1.4478478952856033E-2</v>
      </c>
      <c r="J128">
        <f t="shared" si="18"/>
        <v>-5.0112910458241927E-3</v>
      </c>
      <c r="K128">
        <f t="shared" si="21"/>
        <v>2.8741599836132306</v>
      </c>
      <c r="L128">
        <f t="shared" si="22"/>
        <v>9.1702187698170352</v>
      </c>
      <c r="M128">
        <f t="shared" si="23"/>
        <v>-0.79254131585124932</v>
      </c>
      <c r="N128">
        <f t="shared" si="24"/>
        <v>-45.409272488021315</v>
      </c>
      <c r="O128">
        <f t="shared" si="25"/>
        <v>0</v>
      </c>
      <c r="P128">
        <f t="shared" si="19"/>
        <v>-45.409272488021315</v>
      </c>
      <c r="Q128">
        <f t="shared" si="26"/>
        <v>0.27907960071121307</v>
      </c>
      <c r="W128">
        <v>123</v>
      </c>
      <c r="X128">
        <f t="shared" si="20"/>
        <v>2.5625</v>
      </c>
      <c r="Y128">
        <v>0</v>
      </c>
      <c r="Z128">
        <f t="shared" si="27"/>
        <v>-2.7150863944514696E-4</v>
      </c>
    </row>
    <row r="129" spans="5:26" x14ac:dyDescent="0.4">
      <c r="E129">
        <v>360.06360000000001</v>
      </c>
      <c r="F129">
        <f t="shared" si="14"/>
        <v>4.7132215024378914E-2</v>
      </c>
      <c r="G129">
        <f t="shared" si="15"/>
        <v>2.190169803914066E-3</v>
      </c>
      <c r="H129">
        <f t="shared" si="16"/>
        <v>-4.9576541208851688E-3</v>
      </c>
      <c r="I129">
        <f t="shared" si="17"/>
        <v>1.4374745458107907E-2</v>
      </c>
      <c r="J129">
        <f t="shared" si="18"/>
        <v>-5.1633422060797379E-3</v>
      </c>
      <c r="K129">
        <f t="shared" si="21"/>
        <v>2.8181297245267007</v>
      </c>
      <c r="L129">
        <f t="shared" si="22"/>
        <v>8.9992196147101851</v>
      </c>
      <c r="M129">
        <f t="shared" si="23"/>
        <v>-0.80995986844434342</v>
      </c>
      <c r="N129">
        <f t="shared" si="24"/>
        <v>-46.407282036832264</v>
      </c>
      <c r="O129">
        <f t="shared" si="25"/>
        <v>0</v>
      </c>
      <c r="P129">
        <f t="shared" si="19"/>
        <v>-46.407282036832264</v>
      </c>
      <c r="Q129">
        <f t="shared" si="26"/>
        <v>0.27027344174795032</v>
      </c>
      <c r="W129">
        <v>124</v>
      </c>
      <c r="X129">
        <f t="shared" si="20"/>
        <v>2.5833333333333335</v>
      </c>
      <c r="Y129">
        <v>0</v>
      </c>
      <c r="Z129">
        <f t="shared" si="27"/>
        <v>-2.6263096945522657E-4</v>
      </c>
    </row>
    <row r="130" spans="5:26" x14ac:dyDescent="0.4">
      <c r="E130">
        <v>370.62150000000003</v>
      </c>
      <c r="F130">
        <f t="shared" si="14"/>
        <v>4.8514240902601237E-2</v>
      </c>
      <c r="G130">
        <f t="shared" si="15"/>
        <v>2.0793030098544829E-3</v>
      </c>
      <c r="H130">
        <f t="shared" si="16"/>
        <v>-5.108631976653219E-3</v>
      </c>
      <c r="I130">
        <f t="shared" si="17"/>
        <v>1.4264857439670986E-2</v>
      </c>
      <c r="J130">
        <f t="shared" si="18"/>
        <v>-5.3203131307429513E-3</v>
      </c>
      <c r="K130">
        <f t="shared" si="21"/>
        <v>2.7603104994079057</v>
      </c>
      <c r="L130">
        <f t="shared" si="22"/>
        <v>8.8191587470642148</v>
      </c>
      <c r="M130">
        <f t="shared" si="23"/>
        <v>-0.82726835694056944</v>
      </c>
      <c r="N130">
        <f t="shared" si="24"/>
        <v>-47.39898537741675</v>
      </c>
      <c r="O130">
        <f t="shared" si="25"/>
        <v>0</v>
      </c>
      <c r="P130">
        <f t="shared" si="19"/>
        <v>-47.39898537741675</v>
      </c>
      <c r="Q130">
        <f t="shared" si="26"/>
        <v>0.26091661235885621</v>
      </c>
      <c r="W130">
        <v>125</v>
      </c>
      <c r="X130">
        <f t="shared" si="20"/>
        <v>2.6041666666666665</v>
      </c>
      <c r="Y130">
        <v>0</v>
      </c>
      <c r="Z130">
        <f t="shared" si="27"/>
        <v>-2.5364061818853396E-4</v>
      </c>
    </row>
    <row r="131" spans="5:26" x14ac:dyDescent="0.4">
      <c r="E131">
        <v>381.48899999999998</v>
      </c>
      <c r="F131">
        <f t="shared" si="14"/>
        <v>4.9936793326054857E-2</v>
      </c>
      <c r="G131">
        <f t="shared" si="15"/>
        <v>1.9618586233290936E-3</v>
      </c>
      <c r="H131">
        <f t="shared" si="16"/>
        <v>-5.264544606955357E-3</v>
      </c>
      <c r="I131">
        <f t="shared" si="17"/>
        <v>1.4148449948826358E-2</v>
      </c>
      <c r="J131">
        <f t="shared" si="18"/>
        <v>-5.4823911150358312E-3</v>
      </c>
      <c r="K131">
        <f t="shared" si="21"/>
        <v>2.7007705767994623</v>
      </c>
      <c r="L131">
        <f t="shared" si="22"/>
        <v>8.6297538721099833</v>
      </c>
      <c r="M131">
        <f t="shared" si="23"/>
        <v>-0.84440707055873832</v>
      </c>
      <c r="N131">
        <f t="shared" si="24"/>
        <v>-48.380961334021215</v>
      </c>
      <c r="O131">
        <f t="shared" si="25"/>
        <v>0</v>
      </c>
      <c r="P131">
        <f t="shared" si="19"/>
        <v>-48.380961334021215</v>
      </c>
      <c r="Q131">
        <f t="shared" si="26"/>
        <v>0.25099710058136387</v>
      </c>
      <c r="W131">
        <v>126</v>
      </c>
      <c r="X131">
        <f t="shared" si="20"/>
        <v>2.625</v>
      </c>
      <c r="Y131">
        <v>0</v>
      </c>
      <c r="Z131">
        <f t="shared" si="27"/>
        <v>-2.445861413572578E-4</v>
      </c>
    </row>
    <row r="132" spans="5:26" x14ac:dyDescent="0.4">
      <c r="E132">
        <v>392.67520000000002</v>
      </c>
      <c r="F132">
        <f t="shared" si="14"/>
        <v>5.1401063481954279E-2</v>
      </c>
      <c r="G132">
        <f t="shared" si="15"/>
        <v>1.8374474001117136E-3</v>
      </c>
      <c r="H132">
        <f t="shared" si="16"/>
        <v>-5.4255829271463996E-3</v>
      </c>
      <c r="I132">
        <f t="shared" si="17"/>
        <v>1.4025137186936321E-2</v>
      </c>
      <c r="J132">
        <f t="shared" si="18"/>
        <v>-5.6497718258618213E-3</v>
      </c>
      <c r="K132">
        <f t="shared" si="21"/>
        <v>2.6395946300019086</v>
      </c>
      <c r="L132">
        <f t="shared" si="22"/>
        <v>8.430744723223496</v>
      </c>
      <c r="M132">
        <f t="shared" si="23"/>
        <v>-0.86131100304448593</v>
      </c>
      <c r="N132">
        <f t="shared" si="24"/>
        <v>-49.349485322628645</v>
      </c>
      <c r="O132">
        <f t="shared" si="25"/>
        <v>0</v>
      </c>
      <c r="P132">
        <f t="shared" si="19"/>
        <v>-49.349485322628645</v>
      </c>
      <c r="Q132">
        <f t="shared" si="26"/>
        <v>0.24050565990223727</v>
      </c>
      <c r="W132">
        <v>127</v>
      </c>
      <c r="X132">
        <f t="shared" si="20"/>
        <v>2.6458333333333335</v>
      </c>
      <c r="Y132">
        <v>0</v>
      </c>
      <c r="Z132">
        <f t="shared" si="27"/>
        <v>-2.3551114482021679E-4</v>
      </c>
    </row>
    <row r="133" spans="5:26" x14ac:dyDescent="0.4">
      <c r="E133">
        <v>404.18939999999998</v>
      </c>
      <c r="F133">
        <f t="shared" ref="F133:F196" si="28">2*PI()*E133/$B$9</f>
        <v>5.290826873745276E-2</v>
      </c>
      <c r="G133">
        <f t="shared" ref="G133:G196" si="29">1+SUM(a1_*COS(F133),a2_*COS(2*F133))</f>
        <v>1.7056579832058771E-3</v>
      </c>
      <c r="H133">
        <f t="shared" ref="H133:H196" si="30">SUM(a1_*SIN(F133),a2_*SIN(2*F133))</f>
        <v>-5.5919466352371688E-3</v>
      </c>
      <c r="I133">
        <f t="shared" ref="I133:I196" si="31">SUM(b0_,b1_*COS(F133),b2_*COS(2*F133))</f>
        <v>1.389451143911713E-2</v>
      </c>
      <c r="J133">
        <f t="shared" ref="J133:J196" si="32">SUM(b1_*SIN(F133),b2_*SIN(2*F133))</f>
        <v>-5.8226597859647594E-3</v>
      </c>
      <c r="K133">
        <f t="shared" si="21"/>
        <v>2.5768841788295864</v>
      </c>
      <c r="L133">
        <f t="shared" si="22"/>
        <v>8.2218979819952818</v>
      </c>
      <c r="M133">
        <f t="shared" si="23"/>
        <v>-0.87790976222688144</v>
      </c>
      <c r="N133">
        <f t="shared" si="24"/>
        <v>-50.300524168933926</v>
      </c>
      <c r="O133">
        <f t="shared" si="25"/>
        <v>0</v>
      </c>
      <c r="P133">
        <f t="shared" ref="P133:P196" si="33">N133+O133</f>
        <v>-50.300524168933926</v>
      </c>
      <c r="Q133">
        <f t="shared" si="26"/>
        <v>0.22943622423357532</v>
      </c>
      <c r="W133">
        <v>128</v>
      </c>
      <c r="X133">
        <f t="shared" ref="X133:X196" si="34">W133/Fs*1000</f>
        <v>2.6666666666666665</v>
      </c>
      <c r="Y133">
        <v>0</v>
      </c>
      <c r="Z133">
        <f t="shared" si="27"/>
        <v>-2.2645463882712061E-4</v>
      </c>
    </row>
    <row r="134" spans="5:26" x14ac:dyDescent="0.4">
      <c r="E134">
        <v>416.0412</v>
      </c>
      <c r="F134">
        <f t="shared" si="28"/>
        <v>5.4459665729611743E-2</v>
      </c>
      <c r="G134">
        <f t="shared" si="29"/>
        <v>1.5660545873565912E-3</v>
      </c>
      <c r="H134">
        <f t="shared" si="30"/>
        <v>-5.7638461930633739E-3</v>
      </c>
      <c r="I134">
        <f t="shared" si="31"/>
        <v>1.3756140779361381E-2</v>
      </c>
      <c r="J134">
        <f t="shared" si="32"/>
        <v>-6.0012704081057189E-3</v>
      </c>
      <c r="K134">
        <f t="shared" ref="K134:K197" si="35">SQRT((I134^2+J134^2)/(G134^2+H134^2))</f>
        <v>2.5127572412050951</v>
      </c>
      <c r="L134">
        <f t="shared" ref="L134:L197" si="36">20*LOG10(K134)</f>
        <v>8.0030106640308851</v>
      </c>
      <c r="M134">
        <f t="shared" ref="M134:M197" si="37">ATAN2(J134,I134)-ATAN2(H134,G134)</f>
        <v>-0.89412765630145752</v>
      </c>
      <c r="N134">
        <f t="shared" ref="N134:N197" si="38">DEGREES(M134)</f>
        <v>-51.229741051997365</v>
      </c>
      <c r="O134">
        <f t="shared" si="25"/>
        <v>0</v>
      </c>
      <c r="P134">
        <f t="shared" si="33"/>
        <v>-51.229741051997365</v>
      </c>
      <c r="Q134">
        <f t="shared" si="26"/>
        <v>0.21778615978244223</v>
      </c>
      <c r="W134">
        <v>129</v>
      </c>
      <c r="X134">
        <f t="shared" si="34"/>
        <v>2.6875</v>
      </c>
      <c r="Y134">
        <v>0</v>
      </c>
      <c r="Z134">
        <f t="shared" si="27"/>
        <v>-2.1745137289295611E-4</v>
      </c>
    </row>
    <row r="135" spans="5:26" x14ac:dyDescent="0.4">
      <c r="E135">
        <v>428.24059999999997</v>
      </c>
      <c r="F135">
        <f t="shared" si="28"/>
        <v>5.6056563455370217E-2</v>
      </c>
      <c r="G135">
        <f t="shared" si="29"/>
        <v>1.4181744292053322E-3</v>
      </c>
      <c r="H135">
        <f t="shared" si="30"/>
        <v>-5.9415048872787229E-3</v>
      </c>
      <c r="I135">
        <f t="shared" si="31"/>
        <v>1.3609566523577254E-2</v>
      </c>
      <c r="J135">
        <f t="shared" si="32"/>
        <v>-6.1858321085199869E-3</v>
      </c>
      <c r="K135">
        <f t="shared" si="35"/>
        <v>2.4473477399228063</v>
      </c>
      <c r="L135">
        <f t="shared" si="36"/>
        <v>7.7739136395890664</v>
      </c>
      <c r="M135">
        <f t="shared" si="37"/>
        <v>-0.90988378065201814</v>
      </c>
      <c r="N135">
        <f t="shared" si="38"/>
        <v>-52.132500478767788</v>
      </c>
      <c r="O135">
        <f t="shared" ref="O135:O198" si="39">IF((N135-N134)&gt;180,O134-360,IF((N135-N134)&lt;(-180),O134+360,O134))</f>
        <v>0</v>
      </c>
      <c r="P135">
        <f t="shared" si="33"/>
        <v>-52.132500478767788</v>
      </c>
      <c r="Q135">
        <f t="shared" ref="Q135:Q198" si="40">-(P135-P134)/((E135-E134)*360)*1000</f>
        <v>0.20555642690315037</v>
      </c>
      <c r="W135">
        <v>130</v>
      </c>
      <c r="X135">
        <f t="shared" si="34"/>
        <v>2.7083333333333335</v>
      </c>
      <c r="Y135">
        <v>0</v>
      </c>
      <c r="Z135">
        <f t="shared" ref="Z135:Z198" si="41" xml:space="preserve"> b0_*Y135 + b1_*Y134 + b2_*Y133 - a1_*Z134 - a2_*Z133</f>
        <v>-2.0853215202259239E-4</v>
      </c>
    </row>
    <row r="136" spans="5:26" x14ac:dyDescent="0.4">
      <c r="E136">
        <v>440.79770000000002</v>
      </c>
      <c r="F136">
        <f t="shared" si="28"/>
        <v>5.770028400163657E-2</v>
      </c>
      <c r="G136">
        <f t="shared" si="29"/>
        <v>1.2615299425482451E-3</v>
      </c>
      <c r="H136">
        <f t="shared" si="30"/>
        <v>-6.1251551180616787E-3</v>
      </c>
      <c r="I136">
        <f t="shared" si="31"/>
        <v>1.3454305425497304E-2</v>
      </c>
      <c r="J136">
        <f t="shared" si="32"/>
        <v>-6.3765824213880967E-3</v>
      </c>
      <c r="K136">
        <f t="shared" si="35"/>
        <v>2.3808067791541689</v>
      </c>
      <c r="L136">
        <f t="shared" si="36"/>
        <v>7.5344830097170368</v>
      </c>
      <c r="M136">
        <f t="shared" si="37"/>
        <v>-0.92509163355897917</v>
      </c>
      <c r="N136">
        <f t="shared" si="38"/>
        <v>-53.003846265792419</v>
      </c>
      <c r="O136">
        <f t="shared" si="39"/>
        <v>0</v>
      </c>
      <c r="P136">
        <f t="shared" si="33"/>
        <v>-53.003846265792419</v>
      </c>
      <c r="Q136">
        <f t="shared" si="40"/>
        <v>0.19275190640811149</v>
      </c>
      <c r="W136">
        <v>131</v>
      </c>
      <c r="X136">
        <f t="shared" si="34"/>
        <v>2.7291666666666665</v>
      </c>
      <c r="Y136">
        <v>0</v>
      </c>
      <c r="Z136">
        <f t="shared" si="41"/>
        <v>-1.9972413500407717E-4</v>
      </c>
    </row>
    <row r="137" spans="5:26" x14ac:dyDescent="0.4">
      <c r="E137">
        <v>453.72289999999998</v>
      </c>
      <c r="F137">
        <f t="shared" si="28"/>
        <v>5.9392188725227349E-2</v>
      </c>
      <c r="G137">
        <f t="shared" si="29"/>
        <v>1.0956050662491723E-3</v>
      </c>
      <c r="H137">
        <f t="shared" si="30"/>
        <v>-6.3150419904449973E-3</v>
      </c>
      <c r="I137">
        <f t="shared" si="31"/>
        <v>1.3289845997607408E-2</v>
      </c>
      <c r="J137">
        <f t="shared" si="32"/>
        <v>-6.573771698708597E-3</v>
      </c>
      <c r="K137">
        <f t="shared" si="35"/>
        <v>2.313300914231224</v>
      </c>
      <c r="L137">
        <f t="shared" si="36"/>
        <v>7.2846425896103906</v>
      </c>
      <c r="M137">
        <f t="shared" si="37"/>
        <v>-0.93965947327363519</v>
      </c>
      <c r="N137">
        <f t="shared" si="38"/>
        <v>-53.838521998065275</v>
      </c>
      <c r="O137">
        <f t="shared" si="39"/>
        <v>0</v>
      </c>
      <c r="P137">
        <f t="shared" si="33"/>
        <v>-53.838521998065275</v>
      </c>
      <c r="Q137">
        <f t="shared" si="40"/>
        <v>0.17938164985903055</v>
      </c>
      <c r="W137">
        <v>132</v>
      </c>
      <c r="X137">
        <f t="shared" si="34"/>
        <v>2.75</v>
      </c>
      <c r="Y137">
        <v>0</v>
      </c>
      <c r="Z137">
        <f t="shared" si="41"/>
        <v>-1.9105111548473649E-4</v>
      </c>
    </row>
    <row r="138" spans="5:26" x14ac:dyDescent="0.4">
      <c r="E138">
        <v>467.02719999999999</v>
      </c>
      <c r="F138">
        <f t="shared" si="28"/>
        <v>6.1133717522775459E-2</v>
      </c>
      <c r="G138">
        <f t="shared" si="29"/>
        <v>9.1984970375869057E-4</v>
      </c>
      <c r="H138">
        <f t="shared" si="30"/>
        <v>-6.5114285211668455E-3</v>
      </c>
      <c r="I138">
        <f t="shared" si="31"/>
        <v>1.3115643019869117E-2</v>
      </c>
      <c r="J138">
        <f t="shared" si="32"/>
        <v>-6.7776684811922672E-3</v>
      </c>
      <c r="K138">
        <f t="shared" si="35"/>
        <v>2.2450096999260443</v>
      </c>
      <c r="L138">
        <f t="shared" si="36"/>
        <v>7.0243644356532551</v>
      </c>
      <c r="M138">
        <f t="shared" si="37"/>
        <v>-0.9534907328246307</v>
      </c>
      <c r="N138">
        <f t="shared" si="38"/>
        <v>-54.630994795687329</v>
      </c>
      <c r="O138">
        <f t="shared" si="39"/>
        <v>0</v>
      </c>
      <c r="P138">
        <f t="shared" si="33"/>
        <v>-54.630994795687329</v>
      </c>
      <c r="Q138">
        <f t="shared" si="40"/>
        <v>0.16545878601113365</v>
      </c>
      <c r="W138">
        <v>133</v>
      </c>
      <c r="X138">
        <f t="shared" si="34"/>
        <v>2.7708333333333335</v>
      </c>
      <c r="Y138">
        <v>0</v>
      </c>
      <c r="Z138">
        <f t="shared" si="41"/>
        <v>-1.8253378653739963E-4</v>
      </c>
    </row>
    <row r="139" spans="5:26" x14ac:dyDescent="0.4">
      <c r="E139">
        <v>480.72160000000002</v>
      </c>
      <c r="F139">
        <f t="shared" si="28"/>
        <v>6.2926310290913806E-2</v>
      </c>
      <c r="G139">
        <f t="shared" si="29"/>
        <v>7.336858254490819E-4</v>
      </c>
      <c r="H139">
        <f t="shared" si="30"/>
        <v>-6.7145876621493017E-3</v>
      </c>
      <c r="I139">
        <f t="shared" si="31"/>
        <v>1.2931123588461713E-2</v>
      </c>
      <c r="J139">
        <f t="shared" si="32"/>
        <v>-6.9885511770424735E-3</v>
      </c>
      <c r="K139">
        <f t="shared" si="35"/>
        <v>2.1761276345803946</v>
      </c>
      <c r="L139">
        <f t="shared" si="36"/>
        <v>6.7536872816290945</v>
      </c>
      <c r="M139">
        <f t="shared" si="37"/>
        <v>-0.96648351633182683</v>
      </c>
      <c r="N139">
        <f t="shared" si="38"/>
        <v>-55.37542645477685</v>
      </c>
      <c r="O139">
        <f t="shared" si="39"/>
        <v>0</v>
      </c>
      <c r="P139">
        <f t="shared" si="33"/>
        <v>-55.37542645477685</v>
      </c>
      <c r="Q139">
        <f t="shared" si="40"/>
        <v>0.15100082659284889</v>
      </c>
      <c r="W139">
        <v>134</v>
      </c>
      <c r="X139">
        <f t="shared" si="34"/>
        <v>2.7916666666666665</v>
      </c>
      <c r="Y139">
        <v>0</v>
      </c>
      <c r="Z139">
        <f t="shared" si="41"/>
        <v>-1.7418998941514199E-4</v>
      </c>
    </row>
    <row r="140" spans="5:26" x14ac:dyDescent="0.4">
      <c r="E140">
        <v>494.8175</v>
      </c>
      <c r="F140">
        <f t="shared" si="28"/>
        <v>6.4771459286152813E-2</v>
      </c>
      <c r="G140">
        <f t="shared" si="29"/>
        <v>5.3650070469635214E-4</v>
      </c>
      <c r="H140">
        <f t="shared" si="30"/>
        <v>-6.9248090787523559E-3</v>
      </c>
      <c r="I140">
        <f t="shared" si="31"/>
        <v>1.2735680411938732E-2</v>
      </c>
      <c r="J140">
        <f t="shared" si="32"/>
        <v>-7.2067150600511332E-3</v>
      </c>
      <c r="K140">
        <f t="shared" si="35"/>
        <v>2.1068606110358585</v>
      </c>
      <c r="L140">
        <f t="shared" si="36"/>
        <v>6.4727160765622562</v>
      </c>
      <c r="M140">
        <f t="shared" si="37"/>
        <v>-0.97853129972615838</v>
      </c>
      <c r="N140">
        <f t="shared" si="38"/>
        <v>-56.065713595759846</v>
      </c>
      <c r="O140">
        <f t="shared" si="39"/>
        <v>0</v>
      </c>
      <c r="P140">
        <f t="shared" si="33"/>
        <v>-56.065713595759846</v>
      </c>
      <c r="Q140">
        <f t="shared" si="40"/>
        <v>0.13602992930627522</v>
      </c>
      <c r="W140">
        <v>135</v>
      </c>
      <c r="X140">
        <f t="shared" si="34"/>
        <v>2.8125</v>
      </c>
      <c r="Y140">
        <v>0</v>
      </c>
      <c r="Z140">
        <f t="shared" si="41"/>
        <v>-1.6603494718213371E-4</v>
      </c>
    </row>
    <row r="141" spans="5:26" x14ac:dyDescent="0.4">
      <c r="E141">
        <v>509.32679999999999</v>
      </c>
      <c r="F141">
        <f t="shared" si="28"/>
        <v>6.6670722214849903E-2</v>
      </c>
      <c r="G141">
        <f t="shared" si="29"/>
        <v>3.276435258591226E-4</v>
      </c>
      <c r="H141">
        <f t="shared" si="30"/>
        <v>-7.1424016779013111E-3</v>
      </c>
      <c r="I141">
        <f t="shared" si="31"/>
        <v>1.2528668449554803E-2</v>
      </c>
      <c r="J141">
        <f t="shared" si="32"/>
        <v>-7.4324748470042806E-3</v>
      </c>
      <c r="K141">
        <f t="shared" si="35"/>
        <v>2.0374238191681431</v>
      </c>
      <c r="L141">
        <f t="shared" si="36"/>
        <v>6.1816275822679687</v>
      </c>
      <c r="M141">
        <f t="shared" si="37"/>
        <v>-0.98952327423181607</v>
      </c>
      <c r="N141">
        <f t="shared" si="38"/>
        <v>-56.695507343449428</v>
      </c>
      <c r="O141">
        <f t="shared" si="39"/>
        <v>0</v>
      </c>
      <c r="P141">
        <f t="shared" si="33"/>
        <v>-56.695507343449428</v>
      </c>
      <c r="Q141">
        <f t="shared" si="40"/>
        <v>0.1205728103296167</v>
      </c>
      <c r="W141">
        <v>136</v>
      </c>
      <c r="X141">
        <f t="shared" si="34"/>
        <v>2.8333333333333335</v>
      </c>
      <c r="Y141">
        <v>0</v>
      </c>
      <c r="Z141">
        <f t="shared" si="41"/>
        <v>-1.5808148389574806E-4</v>
      </c>
    </row>
    <row r="142" spans="5:26" x14ac:dyDescent="0.4">
      <c r="E142">
        <v>524.26149999999996</v>
      </c>
      <c r="F142">
        <f t="shared" si="28"/>
        <v>6.8625669873331879E-2</v>
      </c>
      <c r="G142">
        <f t="shared" si="29"/>
        <v>1.0642916129288693E-4</v>
      </c>
      <c r="H142">
        <f t="shared" si="30"/>
        <v>-7.367688715623627E-3</v>
      </c>
      <c r="I142">
        <f t="shared" si="31"/>
        <v>1.2309408655339582E-2</v>
      </c>
      <c r="J142">
        <f t="shared" si="32"/>
        <v>-7.6661595725188991E-3</v>
      </c>
      <c r="K142">
        <f t="shared" si="35"/>
        <v>1.9680418481398876</v>
      </c>
      <c r="L142">
        <f t="shared" si="36"/>
        <v>5.8806865792946725</v>
      </c>
      <c r="M142">
        <f t="shared" si="37"/>
        <v>-0.99934441266085194</v>
      </c>
      <c r="N142">
        <f t="shared" si="38"/>
        <v>-57.258217125446926</v>
      </c>
      <c r="O142">
        <f t="shared" si="39"/>
        <v>0</v>
      </c>
      <c r="P142">
        <f t="shared" si="33"/>
        <v>-57.258217125446926</v>
      </c>
      <c r="Q142">
        <f t="shared" si="40"/>
        <v>0.10466114001425075</v>
      </c>
      <c r="W142">
        <v>137</v>
      </c>
      <c r="X142">
        <f t="shared" si="34"/>
        <v>2.854166666666667</v>
      </c>
      <c r="Y142">
        <v>0</v>
      </c>
      <c r="Z142">
        <f t="shared" si="41"/>
        <v>-1.503402300012454E-4</v>
      </c>
    </row>
    <row r="143" spans="5:26" x14ac:dyDescent="0.4">
      <c r="E143">
        <v>539.63409999999999</v>
      </c>
      <c r="F143">
        <f t="shared" si="28"/>
        <v>7.0637938507772488E-2</v>
      </c>
      <c r="G143">
        <f t="shared" si="29"/>
        <v>-1.2786948353227245E-4</v>
      </c>
      <c r="H143">
        <f t="shared" si="30"/>
        <v>-7.6010149611113187E-3</v>
      </c>
      <c r="I143">
        <f t="shared" si="31"/>
        <v>1.2077180391317777E-2</v>
      </c>
      <c r="J143">
        <f t="shared" si="32"/>
        <v>-7.9081199703161797E-3</v>
      </c>
      <c r="K143">
        <f t="shared" si="35"/>
        <v>1.8989447641749486</v>
      </c>
      <c r="L143">
        <f t="shared" si="36"/>
        <v>5.5702466463685143</v>
      </c>
      <c r="M143">
        <f t="shared" si="37"/>
        <v>5.2753090169966104</v>
      </c>
      <c r="N143">
        <f t="shared" si="38"/>
        <v>302.25294230121284</v>
      </c>
      <c r="O143">
        <f t="shared" si="39"/>
        <v>-360</v>
      </c>
      <c r="P143">
        <f t="shared" si="33"/>
        <v>-57.74705769878716</v>
      </c>
      <c r="Q143">
        <f t="shared" si="40"/>
        <v>8.8331868486830209E-2</v>
      </c>
      <c r="W143">
        <v>138</v>
      </c>
      <c r="X143">
        <f t="shared" si="34"/>
        <v>2.875</v>
      </c>
      <c r="Y143">
        <v>0</v>
      </c>
      <c r="Z143">
        <f t="shared" si="41"/>
        <v>-1.4281981458531229E-4</v>
      </c>
    </row>
    <row r="144" spans="5:26" x14ac:dyDescent="0.4">
      <c r="E144">
        <v>555.45749999999998</v>
      </c>
      <c r="F144">
        <f t="shared" si="28"/>
        <v>7.2709216724223022E-2</v>
      </c>
      <c r="G144">
        <f t="shared" si="29"/>
        <v>-3.7602228466404597E-4</v>
      </c>
      <c r="H144">
        <f t="shared" si="30"/>
        <v>-7.8427465216681091E-3</v>
      </c>
      <c r="I144">
        <f t="shared" si="31"/>
        <v>1.1831220620619032E-2</v>
      </c>
      <c r="J144">
        <f t="shared" si="32"/>
        <v>-8.158728232846274E-3</v>
      </c>
      <c r="K144">
        <f t="shared" si="35"/>
        <v>1.8303665773609183</v>
      </c>
      <c r="L144">
        <f t="shared" si="36"/>
        <v>5.250761538671977</v>
      </c>
      <c r="M144">
        <f t="shared" si="37"/>
        <v>5.2681877122335008</v>
      </c>
      <c r="N144">
        <f t="shared" si="38"/>
        <v>301.84492159366027</v>
      </c>
      <c r="O144">
        <f t="shared" si="39"/>
        <v>-360</v>
      </c>
      <c r="P144">
        <f t="shared" si="33"/>
        <v>-58.155078406339726</v>
      </c>
      <c r="Q144">
        <f t="shared" si="40"/>
        <v>7.1627517114696268E-2</v>
      </c>
      <c r="W144">
        <v>139</v>
      </c>
      <c r="X144">
        <f t="shared" si="34"/>
        <v>2.895833333333333</v>
      </c>
      <c r="Y144">
        <v>0</v>
      </c>
      <c r="Z144">
        <f t="shared" si="41"/>
        <v>-1.3552704511869232E-4</v>
      </c>
    </row>
    <row r="145" spans="5:26" x14ac:dyDescent="0.4">
      <c r="E145">
        <v>571.74490000000003</v>
      </c>
      <c r="F145">
        <f t="shared" si="28"/>
        <v>7.484123239864296E-2</v>
      </c>
      <c r="G145">
        <f t="shared" si="29"/>
        <v>-6.3884255169877058E-4</v>
      </c>
      <c r="H145">
        <f t="shared" si="30"/>
        <v>-8.0932707253582592E-3</v>
      </c>
      <c r="I145">
        <f t="shared" si="31"/>
        <v>1.1570723261809857E-2</v>
      </c>
      <c r="J145">
        <f t="shared" si="32"/>
        <v>-8.418377828219803E-3</v>
      </c>
      <c r="K145">
        <f t="shared" si="35"/>
        <v>1.762543575278912</v>
      </c>
      <c r="L145">
        <f t="shared" si="36"/>
        <v>4.9227972567494884</v>
      </c>
      <c r="M145">
        <f t="shared" si="37"/>
        <v>5.2626004420500134</v>
      </c>
      <c r="N145">
        <f t="shared" si="38"/>
        <v>301.52479459314713</v>
      </c>
      <c r="O145">
        <f t="shared" si="39"/>
        <v>-360</v>
      </c>
      <c r="P145">
        <f t="shared" si="33"/>
        <v>-58.475205406852865</v>
      </c>
      <c r="Q145">
        <f t="shared" si="40"/>
        <v>5.4596907308229095E-2</v>
      </c>
      <c r="W145">
        <v>140</v>
      </c>
      <c r="X145">
        <f t="shared" si="34"/>
        <v>2.916666666666667</v>
      </c>
      <c r="Y145">
        <v>0</v>
      </c>
      <c r="Z145">
        <f t="shared" si="41"/>
        <v>-1.2846707530126547E-4</v>
      </c>
    </row>
    <row r="146" spans="5:26" x14ac:dyDescent="0.4">
      <c r="E146">
        <v>588.50980000000004</v>
      </c>
      <c r="F146">
        <f t="shared" si="28"/>
        <v>7.7035752676899938E-2</v>
      </c>
      <c r="G146">
        <f t="shared" si="29"/>
        <v>-9.1718917712091397E-4</v>
      </c>
      <c r="H146">
        <f t="shared" si="30"/>
        <v>-8.352997613415819E-3</v>
      </c>
      <c r="I146">
        <f t="shared" si="31"/>
        <v>1.1294837059217966E-2</v>
      </c>
      <c r="J146">
        <f t="shared" si="32"/>
        <v>-8.6874849824370437E-3</v>
      </c>
      <c r="K146">
        <f t="shared" si="35"/>
        <v>1.6957121550999592</v>
      </c>
      <c r="L146">
        <f t="shared" si="36"/>
        <v>4.5870426652390641</v>
      </c>
      <c r="M146">
        <f t="shared" si="37"/>
        <v>5.2586717907335476</v>
      </c>
      <c r="N146">
        <f t="shared" si="38"/>
        <v>301.29969945353514</v>
      </c>
      <c r="O146">
        <f t="shared" si="39"/>
        <v>-360</v>
      </c>
      <c r="P146">
        <f t="shared" si="33"/>
        <v>-58.70030054646486</v>
      </c>
      <c r="Q146">
        <f t="shared" si="40"/>
        <v>3.7296033778906175E-2</v>
      </c>
      <c r="W146">
        <v>141</v>
      </c>
      <c r="X146">
        <f t="shared" si="34"/>
        <v>2.9375</v>
      </c>
      <c r="Y146">
        <v>0</v>
      </c>
      <c r="Z146">
        <f t="shared" si="41"/>
        <v>-1.2164356160537868E-4</v>
      </c>
    </row>
    <row r="147" spans="5:26" x14ac:dyDescent="0.4">
      <c r="E147">
        <v>605.76639999999998</v>
      </c>
      <c r="F147">
        <f t="shared" si="28"/>
        <v>7.9294636334647325E-2</v>
      </c>
      <c r="G147">
        <f t="shared" si="29"/>
        <v>-1.2119757949584642E-3</v>
      </c>
      <c r="H147">
        <f t="shared" si="30"/>
        <v>-8.6223678238987744E-3</v>
      </c>
      <c r="I147">
        <f t="shared" si="31"/>
        <v>1.1002656505994191E-2</v>
      </c>
      <c r="J147">
        <f t="shared" si="32"/>
        <v>-8.9664967753428082E-3</v>
      </c>
      <c r="K147">
        <f t="shared" si="35"/>
        <v>1.6301051936004436</v>
      </c>
      <c r="L147">
        <f t="shared" si="36"/>
        <v>4.2443126221417957</v>
      </c>
      <c r="M147">
        <f t="shared" si="37"/>
        <v>5.2565261508784813</v>
      </c>
      <c r="N147">
        <f t="shared" si="38"/>
        <v>301.17676334548474</v>
      </c>
      <c r="O147">
        <f t="shared" si="39"/>
        <v>-360</v>
      </c>
      <c r="P147">
        <f t="shared" si="33"/>
        <v>-58.823236654515256</v>
      </c>
      <c r="Q147">
        <f t="shared" si="40"/>
        <v>1.9788903319824299E-2</v>
      </c>
      <c r="W147">
        <v>142</v>
      </c>
      <c r="X147">
        <f t="shared" si="34"/>
        <v>2.958333333333333</v>
      </c>
      <c r="Y147">
        <v>0</v>
      </c>
      <c r="Z147">
        <f t="shared" si="41"/>
        <v>-1.1505880909514114E-4</v>
      </c>
    </row>
    <row r="148" spans="5:26" x14ac:dyDescent="0.4">
      <c r="E148">
        <v>623.52890000000002</v>
      </c>
      <c r="F148">
        <f t="shared" si="28"/>
        <v>8.1619742147538532E-2</v>
      </c>
      <c r="G148">
        <f t="shared" si="29"/>
        <v>-1.524161610453767E-3</v>
      </c>
      <c r="H148">
        <f t="shared" si="30"/>
        <v>-8.9018435366838844E-3</v>
      </c>
      <c r="I148">
        <f t="shared" si="31"/>
        <v>1.0693230934228803E-2</v>
      </c>
      <c r="J148">
        <f t="shared" si="32"/>
        <v>-9.2558816817487344E-3</v>
      </c>
      <c r="K148">
        <f t="shared" si="35"/>
        <v>1.5659527959207662</v>
      </c>
      <c r="L148">
        <f t="shared" si="36"/>
        <v>3.8955733309376672</v>
      </c>
      <c r="M148">
        <f t="shared" si="37"/>
        <v>5.2562863139364406</v>
      </c>
      <c r="N148">
        <f t="shared" si="38"/>
        <v>301.16302170093451</v>
      </c>
      <c r="O148">
        <f t="shared" si="39"/>
        <v>-360</v>
      </c>
      <c r="P148">
        <f t="shared" si="33"/>
        <v>-58.836978299065493</v>
      </c>
      <c r="Q148">
        <f t="shared" si="40"/>
        <v>2.1489787395788111E-3</v>
      </c>
      <c r="W148">
        <v>143</v>
      </c>
      <c r="X148">
        <f t="shared" si="34"/>
        <v>2.979166666666667</v>
      </c>
      <c r="Y148">
        <v>0</v>
      </c>
      <c r="Z148">
        <f t="shared" si="41"/>
        <v>-1.0871390708090748E-4</v>
      </c>
    </row>
    <row r="149" spans="5:26" x14ac:dyDescent="0.4">
      <c r="E149">
        <v>641.81230000000005</v>
      </c>
      <c r="F149">
        <f t="shared" si="28"/>
        <v>8.401303361098203E-2</v>
      </c>
      <c r="G149">
        <f t="shared" si="29"/>
        <v>-1.854767743775021E-3</v>
      </c>
      <c r="H149">
        <f t="shared" si="30"/>
        <v>-9.1919229378797929E-3</v>
      </c>
      <c r="I149">
        <f t="shared" si="31"/>
        <v>1.0365548316680351E-2</v>
      </c>
      <c r="J149">
        <f t="shared" si="32"/>
        <v>-9.5561444693331443E-3</v>
      </c>
      <c r="K149">
        <f t="shared" si="35"/>
        <v>1.5034773302231488</v>
      </c>
      <c r="L149">
        <f t="shared" si="36"/>
        <v>3.5419376818771529</v>
      </c>
      <c r="M149">
        <f t="shared" si="37"/>
        <v>5.2580714451781976</v>
      </c>
      <c r="N149">
        <f t="shared" si="38"/>
        <v>301.26530218696411</v>
      </c>
      <c r="O149">
        <f t="shared" si="39"/>
        <v>-360</v>
      </c>
      <c r="P149">
        <f t="shared" si="33"/>
        <v>-58.734697813035893</v>
      </c>
      <c r="Q149">
        <f t="shared" si="40"/>
        <v>-1.5539366922636411E-2</v>
      </c>
      <c r="W149">
        <v>144</v>
      </c>
      <c r="X149">
        <f t="shared" si="34"/>
        <v>3</v>
      </c>
      <c r="Y149">
        <v>0</v>
      </c>
      <c r="Z149">
        <f t="shared" si="41"/>
        <v>-1.0260885514939722E-4</v>
      </c>
    </row>
    <row r="150" spans="5:26" x14ac:dyDescent="0.4">
      <c r="E150">
        <v>660.6318</v>
      </c>
      <c r="F150">
        <f t="shared" si="28"/>
        <v>8.6476500400325076E-2</v>
      </c>
      <c r="G150">
        <f t="shared" si="29"/>
        <v>-2.2048697118064453E-3</v>
      </c>
      <c r="H150">
        <f t="shared" si="30"/>
        <v>-9.4931329853693847E-3</v>
      </c>
      <c r="I150">
        <f t="shared" si="31"/>
        <v>1.0018542719596235E-2</v>
      </c>
      <c r="J150">
        <f t="shared" si="32"/>
        <v>-9.8678186144066649E-3</v>
      </c>
      <c r="K150">
        <f t="shared" si="35"/>
        <v>1.4428938345884814</v>
      </c>
      <c r="L150">
        <f t="shared" si="36"/>
        <v>3.1846875539754289</v>
      </c>
      <c r="M150">
        <f t="shared" si="37"/>
        <v>5.261994775788394</v>
      </c>
      <c r="N150">
        <f t="shared" si="38"/>
        <v>301.49009247256288</v>
      </c>
      <c r="O150">
        <f t="shared" si="39"/>
        <v>-360</v>
      </c>
      <c r="P150">
        <f t="shared" si="33"/>
        <v>-58.509907527437122</v>
      </c>
      <c r="Q150">
        <f t="shared" si="40"/>
        <v>-3.3179280001944263E-2</v>
      </c>
      <c r="W150">
        <v>145</v>
      </c>
      <c r="X150">
        <f t="shared" si="34"/>
        <v>3.0208333333333335</v>
      </c>
      <c r="Y150">
        <v>0</v>
      </c>
      <c r="Z150">
        <f t="shared" si="41"/>
        <v>-9.6742680090946209E-5</v>
      </c>
    </row>
    <row r="151" spans="5:26" x14ac:dyDescent="0.4">
      <c r="E151">
        <v>680.00319999999999</v>
      </c>
      <c r="F151">
        <f t="shared" si="28"/>
        <v>8.9012210730731289E-2</v>
      </c>
      <c r="G151">
        <f t="shared" si="29"/>
        <v>-2.5756075549632218E-3</v>
      </c>
      <c r="H151">
        <f t="shared" si="30"/>
        <v>-9.8060380854915474E-3</v>
      </c>
      <c r="I151">
        <f t="shared" si="31"/>
        <v>9.6510842666486241E-3</v>
      </c>
      <c r="J151">
        <f t="shared" si="32"/>
        <v>-1.0191475185477361E-2</v>
      </c>
      <c r="K151">
        <f t="shared" si="35"/>
        <v>1.384406851804612</v>
      </c>
      <c r="L151">
        <f t="shared" si="36"/>
        <v>2.825274801369428</v>
      </c>
      <c r="M151">
        <f t="shared" si="37"/>
        <v>5.2681607629135776</v>
      </c>
      <c r="N151">
        <f t="shared" si="38"/>
        <v>301.84337751136792</v>
      </c>
      <c r="O151">
        <f t="shared" si="39"/>
        <v>-360</v>
      </c>
      <c r="P151">
        <f t="shared" si="33"/>
        <v>-58.156622488632081</v>
      </c>
      <c r="Q151">
        <f t="shared" si="40"/>
        <v>-5.0659597654996641E-2</v>
      </c>
      <c r="W151">
        <v>146</v>
      </c>
      <c r="X151">
        <f t="shared" si="34"/>
        <v>3.0416666666666665</v>
      </c>
      <c r="Y151">
        <v>0</v>
      </c>
      <c r="Z151">
        <f t="shared" si="41"/>
        <v>-9.1113544226351789E-5</v>
      </c>
    </row>
    <row r="152" spans="5:26" x14ac:dyDescent="0.4">
      <c r="E152">
        <v>699.9425</v>
      </c>
      <c r="F152">
        <f t="shared" si="28"/>
        <v>9.1622258997303072E-2</v>
      </c>
      <c r="G152">
        <f t="shared" si="29"/>
        <v>-2.9681813873092544E-3</v>
      </c>
      <c r="H152">
        <f t="shared" si="30"/>
        <v>-1.0131236212833739E-2</v>
      </c>
      <c r="I152">
        <f t="shared" si="31"/>
        <v>9.2619835508060966E-3</v>
      </c>
      <c r="J152">
        <f t="shared" si="32"/>
        <v>-1.0527718723417595E-2</v>
      </c>
      <c r="K152">
        <f t="shared" si="35"/>
        <v>1.3282099455414624</v>
      </c>
      <c r="L152">
        <f t="shared" si="36"/>
        <v>2.4653345576229166</v>
      </c>
      <c r="M152">
        <f t="shared" si="37"/>
        <v>5.2766615756688733</v>
      </c>
      <c r="N152">
        <f t="shared" si="38"/>
        <v>302.33043820467731</v>
      </c>
      <c r="O152">
        <f t="shared" si="39"/>
        <v>-360</v>
      </c>
      <c r="P152">
        <f t="shared" si="33"/>
        <v>-57.669561795322693</v>
      </c>
      <c r="Q152">
        <f t="shared" si="40"/>
        <v>-6.7853253138468045E-2</v>
      </c>
      <c r="W152">
        <v>147</v>
      </c>
      <c r="X152">
        <f t="shared" si="34"/>
        <v>3.0625</v>
      </c>
      <c r="Y152">
        <v>0</v>
      </c>
      <c r="Z152">
        <f t="shared" si="41"/>
        <v>-8.5718845616743642E-5</v>
      </c>
    </row>
    <row r="153" spans="5:26" x14ac:dyDescent="0.4">
      <c r="E153">
        <v>720.46659999999997</v>
      </c>
      <c r="F153">
        <f t="shared" si="28"/>
        <v>9.430885740486733E-2</v>
      </c>
      <c r="G153">
        <f t="shared" si="29"/>
        <v>-3.3838683137161762E-3</v>
      </c>
      <c r="H153">
        <f t="shared" si="30"/>
        <v>-1.0469373075238403E-2</v>
      </c>
      <c r="I153">
        <f t="shared" si="31"/>
        <v>8.849974868349042E-3</v>
      </c>
      <c r="J153">
        <f t="shared" si="32"/>
        <v>-1.0877201775470496E-2</v>
      </c>
      <c r="K153">
        <f t="shared" si="35"/>
        <v>1.2744819593290486</v>
      </c>
      <c r="L153">
        <f t="shared" si="36"/>
        <v>2.1066738456263718</v>
      </c>
      <c r="M153">
        <f t="shared" si="37"/>
        <v>5.2875734007956838</v>
      </c>
      <c r="N153">
        <f t="shared" si="38"/>
        <v>302.95563973122836</v>
      </c>
      <c r="O153">
        <f t="shared" si="39"/>
        <v>-360</v>
      </c>
      <c r="P153">
        <f t="shared" si="33"/>
        <v>-57.044360268771641</v>
      </c>
      <c r="Q153">
        <f t="shared" si="40"/>
        <v>-8.4616178399357742E-2</v>
      </c>
      <c r="W153">
        <v>148</v>
      </c>
      <c r="X153">
        <f t="shared" si="34"/>
        <v>3.0833333333333335</v>
      </c>
      <c r="Y153">
        <v>0</v>
      </c>
      <c r="Z153">
        <f t="shared" si="41"/>
        <v>-8.0555310620963565E-5</v>
      </c>
    </row>
    <row r="154" spans="5:26" x14ac:dyDescent="0.4">
      <c r="E154">
        <v>741.5924</v>
      </c>
      <c r="F154">
        <f t="shared" si="28"/>
        <v>9.7074218158250972E-2</v>
      </c>
      <c r="G154">
        <f t="shared" si="29"/>
        <v>-3.8240080684714961E-3</v>
      </c>
      <c r="H154">
        <f t="shared" si="30"/>
        <v>-1.082113044806951E-2</v>
      </c>
      <c r="I154">
        <f t="shared" si="31"/>
        <v>8.4137304549050107E-3</v>
      </c>
      <c r="J154">
        <f t="shared" si="32"/>
        <v>-1.1240612710386177E-2</v>
      </c>
      <c r="K154">
        <f t="shared" si="35"/>
        <v>1.2233877791167338</v>
      </c>
      <c r="L154">
        <f t="shared" si="36"/>
        <v>1.7512827570320511</v>
      </c>
      <c r="M154">
        <f t="shared" si="37"/>
        <v>5.3009515574827351</v>
      </c>
      <c r="N154">
        <f t="shared" si="38"/>
        <v>303.72215164706114</v>
      </c>
      <c r="O154">
        <f t="shared" si="39"/>
        <v>-360</v>
      </c>
      <c r="P154">
        <f t="shared" si="33"/>
        <v>-56.277848352938861</v>
      </c>
      <c r="Q154">
        <f t="shared" si="40"/>
        <v>-0.10078670470240954</v>
      </c>
      <c r="W154">
        <v>149</v>
      </c>
      <c r="X154">
        <f t="shared" si="34"/>
        <v>3.1041666666666665</v>
      </c>
      <c r="Y154">
        <v>0</v>
      </c>
      <c r="Z154">
        <f t="shared" si="41"/>
        <v>-7.5619079246137954E-5</v>
      </c>
    </row>
    <row r="155" spans="5:26" x14ac:dyDescent="0.4">
      <c r="E155">
        <v>763.33770000000004</v>
      </c>
      <c r="F155">
        <f t="shared" si="28"/>
        <v>9.9920671272005393E-2</v>
      </c>
      <c r="G155">
        <f t="shared" si="29"/>
        <v>-4.2900247280726056E-3</v>
      </c>
      <c r="H155">
        <f t="shared" si="30"/>
        <v>-1.1187244276583103E-2</v>
      </c>
      <c r="I155">
        <f t="shared" si="31"/>
        <v>7.9518389666894951E-3</v>
      </c>
      <c r="J155">
        <f t="shared" si="32"/>
        <v>-1.1618694295964793E-2</v>
      </c>
      <c r="K155">
        <f t="shared" si="35"/>
        <v>1.175074118025192</v>
      </c>
      <c r="L155">
        <f t="shared" si="36"/>
        <v>1.4013052135876782</v>
      </c>
      <c r="M155">
        <f t="shared" si="37"/>
        <v>5.3168260467719488</v>
      </c>
      <c r="N155">
        <f t="shared" si="38"/>
        <v>304.6316928852587</v>
      </c>
      <c r="O155">
        <f t="shared" si="39"/>
        <v>-360</v>
      </c>
      <c r="P155">
        <f t="shared" si="33"/>
        <v>-55.368307114741299</v>
      </c>
      <c r="Q155">
        <f t="shared" si="40"/>
        <v>-0.11618618457495032</v>
      </c>
      <c r="W155">
        <v>150</v>
      </c>
      <c r="X155">
        <f t="shared" si="34"/>
        <v>3.125</v>
      </c>
      <c r="Y155">
        <v>0</v>
      </c>
      <c r="Z155">
        <f t="shared" si="41"/>
        <v>-7.090578371853656E-5</v>
      </c>
    </row>
    <row r="156" spans="5:26" x14ac:dyDescent="0.4">
      <c r="E156">
        <v>785.72069999999997</v>
      </c>
      <c r="F156">
        <f t="shared" si="28"/>
        <v>0.10285059912055958</v>
      </c>
      <c r="G156">
        <f t="shared" si="29"/>
        <v>-4.7834204833505645E-3</v>
      </c>
      <c r="H156">
        <f t="shared" si="30"/>
        <v>-1.1568500081624855E-2</v>
      </c>
      <c r="I156">
        <f t="shared" si="31"/>
        <v>7.4628116554393831E-3</v>
      </c>
      <c r="J156">
        <f t="shared" si="32"/>
        <v>-1.20122388034547E-2</v>
      </c>
      <c r="K156">
        <f t="shared" si="35"/>
        <v>1.1296689575487642</v>
      </c>
      <c r="L156">
        <f t="shared" si="36"/>
        <v>1.0590238966909022</v>
      </c>
      <c r="M156">
        <f t="shared" si="37"/>
        <v>5.3351961814522184</v>
      </c>
      <c r="N156">
        <f t="shared" si="38"/>
        <v>305.68422407152508</v>
      </c>
      <c r="O156">
        <f t="shared" si="39"/>
        <v>-360</v>
      </c>
      <c r="P156">
        <f t="shared" si="33"/>
        <v>-54.31577592847492</v>
      </c>
      <c r="Q156">
        <f t="shared" si="40"/>
        <v>-0.13062135279581999</v>
      </c>
      <c r="W156">
        <v>151</v>
      </c>
      <c r="X156">
        <f t="shared" si="34"/>
        <v>3.1458333333333335</v>
      </c>
      <c r="Y156">
        <v>0</v>
      </c>
      <c r="Z156">
        <f t="shared" si="41"/>
        <v>-6.6410620683483637E-5</v>
      </c>
    </row>
    <row r="157" spans="5:26" x14ac:dyDescent="0.4">
      <c r="E157">
        <v>808.75990000000002</v>
      </c>
      <c r="F157">
        <f t="shared" si="28"/>
        <v>0.10586642334825065</v>
      </c>
      <c r="G157">
        <f t="shared" si="29"/>
        <v>-5.3057769147855094E-3</v>
      </c>
      <c r="H157">
        <f t="shared" si="30"/>
        <v>-1.1965735032641728E-2</v>
      </c>
      <c r="I157">
        <f t="shared" si="31"/>
        <v>6.9450811067615081E-3</v>
      </c>
      <c r="J157">
        <f t="shared" si="32"/>
        <v>-1.2422089999855557E-2</v>
      </c>
      <c r="K157">
        <f t="shared" si="35"/>
        <v>1.0872795989558288</v>
      </c>
      <c r="L157">
        <f t="shared" si="36"/>
        <v>0.72682478548675045</v>
      </c>
      <c r="M157">
        <f t="shared" si="37"/>
        <v>5.3560253988713562</v>
      </c>
      <c r="N157">
        <f t="shared" si="38"/>
        <v>306.87765032020201</v>
      </c>
      <c r="O157">
        <f t="shared" si="39"/>
        <v>-360</v>
      </c>
      <c r="P157">
        <f t="shared" si="33"/>
        <v>-53.122349679797992</v>
      </c>
      <c r="Q157">
        <f t="shared" si="40"/>
        <v>-0.14388836908362532</v>
      </c>
      <c r="W157">
        <v>152</v>
      </c>
      <c r="X157">
        <f t="shared" si="34"/>
        <v>3.1666666666666665</v>
      </c>
      <c r="Y157">
        <v>0</v>
      </c>
      <c r="Z157">
        <f t="shared" si="41"/>
        <v>-6.2128417425068115E-5</v>
      </c>
    </row>
    <row r="158" spans="5:26" x14ac:dyDescent="0.4">
      <c r="E158">
        <v>832.47469999999998</v>
      </c>
      <c r="F158">
        <f t="shared" si="28"/>
        <v>0.10897068340914029</v>
      </c>
      <c r="G158">
        <f t="shared" si="29"/>
        <v>-5.858772520221045E-3</v>
      </c>
      <c r="H158">
        <f t="shared" si="30"/>
        <v>-1.2379852496937072E-2</v>
      </c>
      <c r="I158">
        <f t="shared" si="31"/>
        <v>6.3969838703284987E-3</v>
      </c>
      <c r="J158">
        <f t="shared" si="32"/>
        <v>-1.2849157996998289E-2</v>
      </c>
      <c r="K158">
        <f t="shared" si="35"/>
        <v>1.0479894451020424</v>
      </c>
      <c r="L158">
        <f t="shared" si="36"/>
        <v>0.40713817285828541</v>
      </c>
      <c r="M158">
        <f t="shared" si="37"/>
        <v>5.3792372620090667</v>
      </c>
      <c r="N158">
        <f t="shared" si="38"/>
        <v>308.20759211262811</v>
      </c>
      <c r="O158">
        <f t="shared" si="39"/>
        <v>-360</v>
      </c>
      <c r="P158">
        <f t="shared" si="33"/>
        <v>-51.792407887371894</v>
      </c>
      <c r="Q158">
        <f t="shared" si="40"/>
        <v>-0.15577962946089216</v>
      </c>
      <c r="W158">
        <v>153</v>
      </c>
      <c r="X158">
        <f t="shared" si="34"/>
        <v>3.1875</v>
      </c>
      <c r="Y158">
        <v>0</v>
      </c>
      <c r="Z158">
        <f t="shared" si="41"/>
        <v>-5.8053692478729294E-5</v>
      </c>
    </row>
    <row r="159" spans="5:26" x14ac:dyDescent="0.4">
      <c r="E159">
        <v>856.88490000000002</v>
      </c>
      <c r="F159">
        <f t="shared" si="28"/>
        <v>0.1121659711171677</v>
      </c>
      <c r="G159">
        <f t="shared" si="29"/>
        <v>-6.4441759738353976E-3</v>
      </c>
      <c r="H159">
        <f t="shared" si="30"/>
        <v>-1.2811818167429323E-2</v>
      </c>
      <c r="I159">
        <f t="shared" si="31"/>
        <v>5.8167671442680424E-3</v>
      </c>
      <c r="J159">
        <f t="shared" si="32"/>
        <v>-1.329441507304388E-2</v>
      </c>
      <c r="K159">
        <f t="shared" si="35"/>
        <v>1.011856971372876</v>
      </c>
      <c r="L159">
        <f t="shared" si="36"/>
        <v>0.10238256364329026</v>
      </c>
      <c r="M159">
        <f t="shared" si="37"/>
        <v>5.4047115615660282</v>
      </c>
      <c r="N159">
        <f t="shared" si="38"/>
        <v>309.66716196329401</v>
      </c>
      <c r="O159">
        <f t="shared" si="39"/>
        <v>-360</v>
      </c>
      <c r="P159">
        <f t="shared" si="33"/>
        <v>-50.332838036705994</v>
      </c>
      <c r="Q159">
        <f t="shared" si="40"/>
        <v>-0.16609289134436273</v>
      </c>
      <c r="W159">
        <v>154</v>
      </c>
      <c r="X159">
        <f t="shared" si="34"/>
        <v>3.2083333333333335</v>
      </c>
      <c r="Y159">
        <v>0</v>
      </c>
      <c r="Z159">
        <f t="shared" si="41"/>
        <v>-5.4180710992506413E-5</v>
      </c>
    </row>
    <row r="160" spans="5:26" x14ac:dyDescent="0.4">
      <c r="E160">
        <v>882.01089999999999</v>
      </c>
      <c r="F160">
        <f t="shared" si="28"/>
        <v>0.11545495682608842</v>
      </c>
      <c r="G160">
        <f t="shared" si="29"/>
        <v>-7.0638550345367701E-3</v>
      </c>
      <c r="H160">
        <f t="shared" si="30"/>
        <v>-1.3262668536934669E-2</v>
      </c>
      <c r="I160">
        <f t="shared" si="31"/>
        <v>5.2025799490738045E-3</v>
      </c>
      <c r="J160">
        <f t="shared" si="32"/>
        <v>-1.3758904221918611E-2</v>
      </c>
      <c r="K160">
        <f t="shared" si="35"/>
        <v>0.97891343944701126</v>
      </c>
      <c r="L160">
        <f t="shared" si="36"/>
        <v>-0.18511418094515811</v>
      </c>
      <c r="M160">
        <f t="shared" si="37"/>
        <v>5.4322826074042894</v>
      </c>
      <c r="N160">
        <f t="shared" si="38"/>
        <v>311.24686652658812</v>
      </c>
      <c r="O160">
        <f t="shared" si="39"/>
        <v>-360</v>
      </c>
      <c r="P160">
        <f t="shared" si="33"/>
        <v>-48.753133473411879</v>
      </c>
      <c r="Q160">
        <f t="shared" si="40"/>
        <v>-0.17464253089917001</v>
      </c>
      <c r="W160">
        <v>155</v>
      </c>
      <c r="X160">
        <f t="shared" si="34"/>
        <v>3.2291666666666665</v>
      </c>
      <c r="Y160">
        <v>0</v>
      </c>
      <c r="Z160">
        <f t="shared" si="41"/>
        <v>-5.0503535175864671E-5</v>
      </c>
    </row>
    <row r="161" spans="5:26" x14ac:dyDescent="0.4">
      <c r="E161">
        <v>907.87360000000001</v>
      </c>
      <c r="F161">
        <f t="shared" si="28"/>
        <v>0.11884037633950492</v>
      </c>
      <c r="G161">
        <f t="shared" si="29"/>
        <v>-7.7197786647609234E-3</v>
      </c>
      <c r="H161">
        <f t="shared" si="30"/>
        <v>-1.373351458123373E-2</v>
      </c>
      <c r="I161">
        <f t="shared" si="31"/>
        <v>4.5524710313966654E-3</v>
      </c>
      <c r="J161">
        <f t="shared" si="32"/>
        <v>-1.4243742744634635E-2</v>
      </c>
      <c r="K161">
        <f t="shared" si="35"/>
        <v>0.94916144979887596</v>
      </c>
      <c r="L161">
        <f t="shared" si="36"/>
        <v>-0.45319817941868601</v>
      </c>
      <c r="M161">
        <f t="shared" si="37"/>
        <v>5.461739402613123</v>
      </c>
      <c r="N161">
        <f t="shared" si="38"/>
        <v>312.93461657003547</v>
      </c>
      <c r="O161">
        <f t="shared" si="39"/>
        <v>-360</v>
      </c>
      <c r="P161">
        <f t="shared" si="33"/>
        <v>-47.065383429964527</v>
      </c>
      <c r="Q161">
        <f t="shared" si="40"/>
        <v>-0.18127243347104244</v>
      </c>
      <c r="W161">
        <v>156</v>
      </c>
      <c r="X161">
        <f t="shared" si="34"/>
        <v>3.25</v>
      </c>
      <c r="Y161">
        <v>0</v>
      </c>
      <c r="Z161">
        <f t="shared" si="41"/>
        <v>-4.7016070158570521E-5</v>
      </c>
    </row>
    <row r="162" spans="5:26" x14ac:dyDescent="0.4">
      <c r="E162">
        <v>934.49469999999997</v>
      </c>
      <c r="F162">
        <f t="shared" si="28"/>
        <v>0.1223250701807749</v>
      </c>
      <c r="G162">
        <f t="shared" si="29"/>
        <v>-8.4140294113712599E-3</v>
      </c>
      <c r="H162">
        <f t="shared" si="30"/>
        <v>-1.4225553184195217E-2</v>
      </c>
      <c r="I162">
        <f t="shared" si="31"/>
        <v>3.8643765971819732E-3</v>
      </c>
      <c r="J162">
        <f t="shared" si="32"/>
        <v>-1.4750133795922188E-2</v>
      </c>
      <c r="K162">
        <f t="shared" si="35"/>
        <v>0.9225735465372551</v>
      </c>
      <c r="L162">
        <f t="shared" si="36"/>
        <v>-0.6999800463132293</v>
      </c>
      <c r="M162">
        <f t="shared" si="37"/>
        <v>5.4928288629121118</v>
      </c>
      <c r="N162">
        <f t="shared" si="38"/>
        <v>314.71591143250703</v>
      </c>
      <c r="O162">
        <f t="shared" si="39"/>
        <v>-360</v>
      </c>
      <c r="P162">
        <f t="shared" si="33"/>
        <v>-45.284088567492972</v>
      </c>
      <c r="Q162">
        <f t="shared" si="40"/>
        <v>-0.18586915208775054</v>
      </c>
      <c r="W162">
        <v>157</v>
      </c>
      <c r="X162">
        <f t="shared" si="34"/>
        <v>3.2708333333333335</v>
      </c>
      <c r="Y162">
        <v>0</v>
      </c>
      <c r="Z162">
        <f t="shared" si="41"/>
        <v>-4.3712105566105144E-5</v>
      </c>
    </row>
    <row r="163" spans="5:26" x14ac:dyDescent="0.4">
      <c r="E163">
        <v>961.89639999999997</v>
      </c>
      <c r="F163">
        <f t="shared" si="28"/>
        <v>0.12591194432310288</v>
      </c>
      <c r="G163">
        <f t="shared" si="29"/>
        <v>-9.1488008993887426E-3</v>
      </c>
      <c r="H163">
        <f t="shared" si="30"/>
        <v>-1.4740068222783093E-2</v>
      </c>
      <c r="I163">
        <f t="shared" si="31"/>
        <v>3.1361228005513109E-3</v>
      </c>
      <c r="J163">
        <f t="shared" si="32"/>
        <v>-1.5279367262124643E-2</v>
      </c>
      <c r="K163">
        <f t="shared" si="35"/>
        <v>0.89909227841489303</v>
      </c>
      <c r="L163">
        <f t="shared" si="36"/>
        <v>-0.92391464253866729</v>
      </c>
      <c r="M163">
        <f t="shared" si="37"/>
        <v>5.5252611536127221</v>
      </c>
      <c r="N163">
        <f t="shared" si="38"/>
        <v>316.57414480959341</v>
      </c>
      <c r="O163">
        <f t="shared" si="39"/>
        <v>-360</v>
      </c>
      <c r="P163">
        <f t="shared" si="33"/>
        <v>-43.425855190406594</v>
      </c>
      <c r="Q163">
        <f t="shared" si="40"/>
        <v>-0.18837369144233734</v>
      </c>
      <c r="W163">
        <v>158</v>
      </c>
      <c r="X163">
        <f t="shared" si="34"/>
        <v>3.2916666666666665</v>
      </c>
      <c r="Y163">
        <v>0</v>
      </c>
      <c r="Z163">
        <f t="shared" si="41"/>
        <v>-4.0585353102593292E-5</v>
      </c>
    </row>
    <row r="164" spans="5:26" x14ac:dyDescent="0.4">
      <c r="E164">
        <v>990.10149999999999</v>
      </c>
      <c r="F164">
        <f t="shared" si="28"/>
        <v>0.12960398327950975</v>
      </c>
      <c r="G164">
        <f t="shared" si="29"/>
        <v>-9.9264052879139975E-3</v>
      </c>
      <c r="H164">
        <f t="shared" si="30"/>
        <v>-1.527843936305881E-2</v>
      </c>
      <c r="I164">
        <f t="shared" si="31"/>
        <v>2.3654183593807554E-3</v>
      </c>
      <c r="J164">
        <f t="shared" si="32"/>
        <v>-1.5832828563547285E-2</v>
      </c>
      <c r="K164">
        <f t="shared" si="35"/>
        <v>0.8786306389011852</v>
      </c>
      <c r="L164">
        <f t="shared" si="36"/>
        <v>-1.1238731287731707</v>
      </c>
      <c r="M164">
        <f t="shared" si="37"/>
        <v>5.5587181487940214</v>
      </c>
      <c r="N164">
        <f t="shared" si="38"/>
        <v>318.49108942867139</v>
      </c>
      <c r="O164">
        <f t="shared" si="39"/>
        <v>-360</v>
      </c>
      <c r="P164">
        <f t="shared" si="33"/>
        <v>-41.508910571328613</v>
      </c>
      <c r="Q164">
        <f t="shared" si="40"/>
        <v>-0.18879018915392956</v>
      </c>
      <c r="W164">
        <v>159</v>
      </c>
      <c r="X164">
        <f t="shared" si="34"/>
        <v>3.3125</v>
      </c>
      <c r="Y164">
        <v>0</v>
      </c>
      <c r="Z164">
        <f t="shared" si="41"/>
        <v>-3.7629480417196776E-5</v>
      </c>
    </row>
    <row r="165" spans="5:26" x14ac:dyDescent="0.4">
      <c r="E165">
        <v>1019.1337</v>
      </c>
      <c r="F165">
        <f t="shared" si="28"/>
        <v>0.13340428937274101</v>
      </c>
      <c r="G165">
        <f t="shared" si="29"/>
        <v>-1.0749287001920571E-2</v>
      </c>
      <c r="H165">
        <f t="shared" si="30"/>
        <v>-1.5842155527033663E-2</v>
      </c>
      <c r="I165">
        <f t="shared" si="31"/>
        <v>1.5498409514206335E-3</v>
      </c>
      <c r="J165">
        <f t="shared" si="32"/>
        <v>-1.6412012228805423E-2</v>
      </c>
      <c r="K165">
        <f t="shared" si="35"/>
        <v>0.86107350020826101</v>
      </c>
      <c r="L165">
        <f t="shared" si="36"/>
        <v>-1.299195522089047</v>
      </c>
      <c r="M165">
        <f t="shared" si="37"/>
        <v>5.5928643437460526</v>
      </c>
      <c r="N165">
        <f t="shared" si="38"/>
        <v>320.44752228585367</v>
      </c>
      <c r="O165">
        <f>IF((N165-N164)&gt;180,O164-360,IF((N165-N164)&lt;(-180),O164+360,O164))</f>
        <v>-360</v>
      </c>
      <c r="P165">
        <f t="shared" si="33"/>
        <v>-39.552477714146335</v>
      </c>
      <c r="Q165">
        <f t="shared" si="40"/>
        <v>-0.18718993787571109</v>
      </c>
      <c r="W165">
        <v>160</v>
      </c>
      <c r="X165">
        <f t="shared" si="34"/>
        <v>3.3333333333333335</v>
      </c>
      <c r="Y165">
        <v>0</v>
      </c>
      <c r="Z165">
        <f t="shared" si="41"/>
        <v>-3.483814151538753E-5</v>
      </c>
    </row>
    <row r="166" spans="5:26" x14ac:dyDescent="0.4">
      <c r="E166">
        <v>1049.0172</v>
      </c>
      <c r="F166">
        <f t="shared" si="28"/>
        <v>0.13731603037538895</v>
      </c>
      <c r="G166">
        <f t="shared" si="29"/>
        <v>-1.1620017303977326E-2</v>
      </c>
      <c r="H166">
        <f t="shared" si="30"/>
        <v>-1.6432815662104361E-2</v>
      </c>
      <c r="I166">
        <f t="shared" si="31"/>
        <v>6.868426012437423E-4</v>
      </c>
      <c r="J166">
        <f t="shared" si="32"/>
        <v>-1.7018522392676788E-2</v>
      </c>
      <c r="K166">
        <f t="shared" si="35"/>
        <v>0.84628058662917616</v>
      </c>
      <c r="L166">
        <f t="shared" si="36"/>
        <v>-1.4497124313834295</v>
      </c>
      <c r="M166">
        <f t="shared" si="37"/>
        <v>5.6273583304263521</v>
      </c>
      <c r="N166">
        <f t="shared" si="38"/>
        <v>322.42388214121536</v>
      </c>
      <c r="O166">
        <f t="shared" si="39"/>
        <v>-360</v>
      </c>
      <c r="P166">
        <f t="shared" si="33"/>
        <v>-37.576117858784642</v>
      </c>
      <c r="Q166">
        <f t="shared" si="40"/>
        <v>-0.18370968886227548</v>
      </c>
      <c r="W166">
        <v>161</v>
      </c>
      <c r="X166">
        <f t="shared" si="34"/>
        <v>3.354166666666667</v>
      </c>
      <c r="Y166">
        <v>0</v>
      </c>
      <c r="Z166">
        <f t="shared" si="41"/>
        <v>-3.2205003962479807E-5</v>
      </c>
    </row>
    <row r="167" spans="5:26" x14ac:dyDescent="0.4">
      <c r="E167">
        <v>1079.777</v>
      </c>
      <c r="F167">
        <f t="shared" si="28"/>
        <v>0.14134247877980108</v>
      </c>
      <c r="G167">
        <f t="shared" si="29"/>
        <v>-1.254130828487332E-2</v>
      </c>
      <c r="H167">
        <f t="shared" si="30"/>
        <v>-1.7052143586238466E-2</v>
      </c>
      <c r="I167">
        <f t="shared" si="31"/>
        <v>-2.2626417855975411E-4</v>
      </c>
      <c r="J167">
        <f t="shared" si="32"/>
        <v>-1.765408773929561E-2</v>
      </c>
      <c r="K167">
        <f t="shared" si="35"/>
        <v>0.83408988176137611</v>
      </c>
      <c r="L167">
        <f t="shared" si="36"/>
        <v>-1.5757429428880487</v>
      </c>
      <c r="M167">
        <f t="shared" si="37"/>
        <v>-0.6213198318100317</v>
      </c>
      <c r="N167">
        <f t="shared" si="38"/>
        <v>-35.599004090492969</v>
      </c>
      <c r="O167">
        <f t="shared" si="39"/>
        <v>0</v>
      </c>
      <c r="P167">
        <f t="shared" si="33"/>
        <v>-35.599004090492969</v>
      </c>
      <c r="Q167">
        <f t="shared" si="40"/>
        <v>-0.17854416120062824</v>
      </c>
      <c r="W167">
        <v>162</v>
      </c>
      <c r="X167">
        <f t="shared" si="34"/>
        <v>3.375</v>
      </c>
      <c r="Y167">
        <v>0</v>
      </c>
      <c r="Z167">
        <f t="shared" si="41"/>
        <v>-2.9723773113268337E-5</v>
      </c>
    </row>
    <row r="168" spans="5:26" x14ac:dyDescent="0.4">
      <c r="E168">
        <v>1111.4386999999999</v>
      </c>
      <c r="F168">
        <f t="shared" si="28"/>
        <v>0.14548698561814125</v>
      </c>
      <c r="G168">
        <f t="shared" si="29"/>
        <v>-1.3516012770312447E-2</v>
      </c>
      <c r="H168">
        <f t="shared" si="30"/>
        <v>-1.7701993879310096E-2</v>
      </c>
      <c r="I168">
        <f t="shared" si="31"/>
        <v>-1.1923062863216094E-3</v>
      </c>
      <c r="J168">
        <f t="shared" si="32"/>
        <v>-1.8320567219910711E-2</v>
      </c>
      <c r="K168">
        <f t="shared" si="35"/>
        <v>0.82432209519660848</v>
      </c>
      <c r="L168">
        <f t="shared" si="36"/>
        <v>-1.6780611827120455</v>
      </c>
      <c r="M168">
        <f t="shared" si="37"/>
        <v>-0.58711600025817168</v>
      </c>
      <c r="N168">
        <f t="shared" si="38"/>
        <v>-33.639268899394992</v>
      </c>
      <c r="O168">
        <f t="shared" si="39"/>
        <v>0</v>
      </c>
      <c r="P168">
        <f t="shared" si="33"/>
        <v>-33.639268899394992</v>
      </c>
      <c r="Q168">
        <f t="shared" si="40"/>
        <v>-0.17193356213219968</v>
      </c>
      <c r="W168">
        <v>163</v>
      </c>
      <c r="X168">
        <f t="shared" si="34"/>
        <v>3.395833333333333</v>
      </c>
      <c r="Y168">
        <v>0</v>
      </c>
      <c r="Z168">
        <f t="shared" si="41"/>
        <v>-2.7388213588590217E-5</v>
      </c>
    </row>
    <row r="169" spans="5:26" x14ac:dyDescent="0.4">
      <c r="E169">
        <v>1144.0288</v>
      </c>
      <c r="F169">
        <f t="shared" si="28"/>
        <v>0.14975301973229779</v>
      </c>
      <c r="G169">
        <f t="shared" si="29"/>
        <v>-1.454713929134277E-2</v>
      </c>
      <c r="H169">
        <f t="shared" si="30"/>
        <v>-1.8384368679178031E-2</v>
      </c>
      <c r="I169">
        <f t="shared" si="31"/>
        <v>-2.214264859086712E-3</v>
      </c>
      <c r="J169">
        <f t="shared" si="32"/>
        <v>-1.9019966933548571E-2</v>
      </c>
      <c r="K169">
        <f t="shared" si="35"/>
        <v>0.81678540132302213</v>
      </c>
      <c r="L169">
        <f t="shared" si="36"/>
        <v>-1.7578406628282566</v>
      </c>
      <c r="M169">
        <f t="shared" si="37"/>
        <v>-0.55350352908820089</v>
      </c>
      <c r="N169">
        <f t="shared" si="38"/>
        <v>-31.713416162350505</v>
      </c>
      <c r="O169">
        <f t="shared" si="39"/>
        <v>0</v>
      </c>
      <c r="P169">
        <f t="shared" si="33"/>
        <v>-31.713416162350505</v>
      </c>
      <c r="Q169">
        <f t="shared" si="40"/>
        <v>-0.16414773002337105</v>
      </c>
      <c r="W169">
        <v>164</v>
      </c>
      <c r="X169">
        <f t="shared" si="34"/>
        <v>3.416666666666667</v>
      </c>
      <c r="Y169">
        <v>0</v>
      </c>
      <c r="Z169">
        <f t="shared" si="41"/>
        <v>-2.5192168207101319E-5</v>
      </c>
    </row>
    <row r="170" spans="5:26" x14ac:dyDescent="0.4">
      <c r="E170">
        <v>1177.5744999999999</v>
      </c>
      <c r="F170">
        <f t="shared" si="28"/>
        <v>0.15414414159394474</v>
      </c>
      <c r="G170">
        <f t="shared" si="29"/>
        <v>-1.5637852144574138E-2</v>
      </c>
      <c r="H170">
        <f t="shared" si="30"/>
        <v>-1.9101425314790477E-2</v>
      </c>
      <c r="I170">
        <f t="shared" si="31"/>
        <v>-3.2952753214493535E-3</v>
      </c>
      <c r="J170">
        <f t="shared" si="32"/>
        <v>-1.9754447574523271E-2</v>
      </c>
      <c r="K170">
        <f t="shared" si="35"/>
        <v>0.81128053326809457</v>
      </c>
      <c r="L170">
        <f t="shared" si="36"/>
        <v>-1.8165788964586489</v>
      </c>
      <c r="M170">
        <f t="shared" si="37"/>
        <v>-0.52073473103290047</v>
      </c>
      <c r="N170">
        <f t="shared" si="38"/>
        <v>-29.835902334065292</v>
      </c>
      <c r="O170">
        <f t="shared" si="39"/>
        <v>0</v>
      </c>
      <c r="P170">
        <f t="shared" si="33"/>
        <v>-29.835902334065292</v>
      </c>
      <c r="Q170">
        <f t="shared" si="40"/>
        <v>-0.15546899273770301</v>
      </c>
      <c r="W170">
        <v>165</v>
      </c>
      <c r="X170">
        <f t="shared" si="34"/>
        <v>3.4375</v>
      </c>
      <c r="Y170">
        <v>0</v>
      </c>
      <c r="Z170">
        <f t="shared" si="41"/>
        <v>-2.3129574568530664E-5</v>
      </c>
    </row>
    <row r="171" spans="5:26" x14ac:dyDescent="0.4">
      <c r="E171">
        <v>1212.1039000000001</v>
      </c>
      <c r="F171">
        <f t="shared" si="28"/>
        <v>0.15866402948448072</v>
      </c>
      <c r="G171">
        <f t="shared" si="29"/>
        <v>-1.6791483943789487E-2</v>
      </c>
      <c r="H171">
        <f t="shared" si="30"/>
        <v>-1.9855493202311392E-2</v>
      </c>
      <c r="I171">
        <f t="shared" si="31"/>
        <v>-4.43863981339776E-3</v>
      </c>
      <c r="J171">
        <f t="shared" si="32"/>
        <v>-2.052634134578496E-2</v>
      </c>
      <c r="K171">
        <f t="shared" si="35"/>
        <v>0.80760560528503844</v>
      </c>
      <c r="L171">
        <f t="shared" si="36"/>
        <v>-1.8560135088841196</v>
      </c>
      <c r="M171">
        <f t="shared" si="37"/>
        <v>-0.48902120816696026</v>
      </c>
      <c r="N171">
        <f t="shared" si="38"/>
        <v>-28.018851320355289</v>
      </c>
      <c r="O171">
        <f t="shared" si="39"/>
        <v>0</v>
      </c>
      <c r="P171">
        <f t="shared" si="33"/>
        <v>-28.018851320355289</v>
      </c>
      <c r="Q171">
        <f t="shared" si="40"/>
        <v>-0.14617583644581755</v>
      </c>
      <c r="W171">
        <v>166</v>
      </c>
      <c r="X171">
        <f t="shared" si="34"/>
        <v>3.458333333333333</v>
      </c>
      <c r="Y171">
        <v>0</v>
      </c>
      <c r="Z171">
        <f t="shared" si="41"/>
        <v>-2.119447947314303E-5</v>
      </c>
    </row>
    <row r="172" spans="5:26" x14ac:dyDescent="0.4">
      <c r="E172">
        <v>1247.6457</v>
      </c>
      <c r="F172">
        <f t="shared" si="28"/>
        <v>0.16331644022512062</v>
      </c>
      <c r="G172">
        <f t="shared" si="29"/>
        <v>-1.8011531821366056E-2</v>
      </c>
      <c r="H172">
        <f t="shared" si="30"/>
        <v>-2.0649081051166973E-2</v>
      </c>
      <c r="I172">
        <f t="shared" si="31"/>
        <v>-5.6478234119302639E-3</v>
      </c>
      <c r="J172">
        <f t="shared" si="32"/>
        <v>-2.1338158915577443E-2</v>
      </c>
      <c r="K172">
        <f t="shared" si="35"/>
        <v>0.80556059593121865</v>
      </c>
      <c r="L172">
        <f t="shared" si="36"/>
        <v>-1.8780357097682785</v>
      </c>
      <c r="M172">
        <f t="shared" si="37"/>
        <v>-0.45853211874081046</v>
      </c>
      <c r="N172">
        <f t="shared" si="38"/>
        <v>-26.27195517503996</v>
      </c>
      <c r="O172">
        <f t="shared" si="39"/>
        <v>0</v>
      </c>
      <c r="P172">
        <f t="shared" si="33"/>
        <v>-26.27195517503996</v>
      </c>
      <c r="Q172">
        <f t="shared" si="40"/>
        <v>-0.13652908104098796</v>
      </c>
      <c r="W172">
        <v>167</v>
      </c>
      <c r="X172">
        <f t="shared" si="34"/>
        <v>3.479166666666667</v>
      </c>
      <c r="Y172">
        <v>0</v>
      </c>
      <c r="Z172">
        <f t="shared" si="41"/>
        <v>-1.9381051351095291E-5</v>
      </c>
    </row>
    <row r="173" spans="5:26" x14ac:dyDescent="0.4">
      <c r="E173">
        <v>1284.2298000000001</v>
      </c>
      <c r="F173">
        <f t="shared" si="28"/>
        <v>0.16810528771671207</v>
      </c>
      <c r="G173">
        <f t="shared" si="29"/>
        <v>-1.9301684037410727E-2</v>
      </c>
      <c r="H173">
        <f t="shared" si="30"/>
        <v>-2.1484905066863458E-2</v>
      </c>
      <c r="I173">
        <f t="shared" si="31"/>
        <v>-6.9264804880019293E-3</v>
      </c>
      <c r="J173">
        <f t="shared" si="32"/>
        <v>-2.2192617826222893E-2</v>
      </c>
      <c r="K173">
        <f t="shared" si="35"/>
        <v>0.8049511354079173</v>
      </c>
      <c r="L173">
        <f t="shared" si="36"/>
        <v>-1.8846096539300503</v>
      </c>
      <c r="M173">
        <f t="shared" si="37"/>
        <v>-0.42939411814498252</v>
      </c>
      <c r="N173">
        <f t="shared" si="38"/>
        <v>-24.602470717449339</v>
      </c>
      <c r="O173">
        <f t="shared" si="39"/>
        <v>0</v>
      </c>
      <c r="P173">
        <f t="shared" si="33"/>
        <v>-24.602470717449339</v>
      </c>
      <c r="Q173">
        <f t="shared" si="40"/>
        <v>-0.12676153921076661</v>
      </c>
      <c r="W173">
        <v>168</v>
      </c>
      <c r="X173">
        <f t="shared" si="34"/>
        <v>3.5</v>
      </c>
      <c r="Y173">
        <v>0</v>
      </c>
      <c r="Z173">
        <f t="shared" si="41"/>
        <v>-1.7683590864807711E-5</v>
      </c>
    </row>
    <row r="174" spans="5:26" x14ac:dyDescent="0.4">
      <c r="E174">
        <v>1321.8865000000001</v>
      </c>
      <c r="F174">
        <f t="shared" si="28"/>
        <v>0.17303453821998016</v>
      </c>
      <c r="G174">
        <f t="shared" si="29"/>
        <v>-2.0665798490947518E-2</v>
      </c>
      <c r="H174">
        <f t="shared" si="30"/>
        <v>-2.2365887133030837E-2</v>
      </c>
      <c r="I174">
        <f t="shared" si="31"/>
        <v>-8.2784333919376785E-3</v>
      </c>
      <c r="J174">
        <f t="shared" si="32"/>
        <v>-2.3092640155474131E-2</v>
      </c>
      <c r="K174">
        <f t="shared" si="35"/>
        <v>0.80559164793201066</v>
      </c>
      <c r="L174">
        <f t="shared" si="36"/>
        <v>-1.8777009006241008</v>
      </c>
      <c r="M174">
        <f t="shared" si="37"/>
        <v>-0.40169449575854532</v>
      </c>
      <c r="N174">
        <f t="shared" si="38"/>
        <v>-23.015399260600397</v>
      </c>
      <c r="O174">
        <f t="shared" si="39"/>
        <v>0</v>
      </c>
      <c r="P174">
        <f t="shared" si="33"/>
        <v>-23.015399260600397</v>
      </c>
      <c r="Q174">
        <f t="shared" si="40"/>
        <v>-0.11707164527375993</v>
      </c>
      <c r="W174">
        <v>169</v>
      </c>
      <c r="X174">
        <f t="shared" si="34"/>
        <v>3.5208333333333335</v>
      </c>
      <c r="Y174">
        <v>0</v>
      </c>
      <c r="Z174">
        <f t="shared" si="41"/>
        <v>-1.6096539837379127E-5</v>
      </c>
    </row>
    <row r="175" spans="5:26" x14ac:dyDescent="0.4">
      <c r="E175">
        <v>1360.6475</v>
      </c>
      <c r="F175">
        <f t="shared" si="28"/>
        <v>0.1781083412552216</v>
      </c>
      <c r="G175">
        <f t="shared" si="29"/>
        <v>-2.2107944268957791E-2</v>
      </c>
      <c r="H175">
        <f t="shared" si="30"/>
        <v>-2.329519528813162E-2</v>
      </c>
      <c r="I175">
        <f t="shared" si="31"/>
        <v>-9.7077136129624098E-3</v>
      </c>
      <c r="J175">
        <f t="shared" si="32"/>
        <v>-2.4041393381258158E-2</v>
      </c>
      <c r="K175">
        <f t="shared" si="35"/>
        <v>0.80730767195026853</v>
      </c>
      <c r="L175">
        <f t="shared" si="36"/>
        <v>-1.8592184067955444</v>
      </c>
      <c r="M175">
        <f t="shared" si="37"/>
        <v>-0.37548427487783931</v>
      </c>
      <c r="N175">
        <f t="shared" si="38"/>
        <v>-21.513664224030276</v>
      </c>
      <c r="O175">
        <f t="shared" si="39"/>
        <v>0</v>
      </c>
      <c r="P175">
        <f t="shared" si="33"/>
        <v>-21.513664224030276</v>
      </c>
      <c r="Q175">
        <f t="shared" si="40"/>
        <v>-0.10762070670763872</v>
      </c>
      <c r="W175">
        <v>170</v>
      </c>
      <c r="X175">
        <f t="shared" si="34"/>
        <v>3.5416666666666665</v>
      </c>
      <c r="Y175">
        <v>0</v>
      </c>
      <c r="Z175">
        <f t="shared" si="41"/>
        <v>-1.461448865044479E-5</v>
      </c>
    </row>
    <row r="176" spans="5:26" x14ac:dyDescent="0.4">
      <c r="E176">
        <v>1400.5450000000001</v>
      </c>
      <c r="F176">
        <f t="shared" si="28"/>
        <v>0.1833309117925799</v>
      </c>
      <c r="G176">
        <f t="shared" si="29"/>
        <v>-2.3632375327790278E-2</v>
      </c>
      <c r="H176">
        <f t="shared" si="30"/>
        <v>-2.4276241829018219E-2</v>
      </c>
      <c r="I176">
        <f t="shared" si="31"/>
        <v>-1.1218535673570784E-2</v>
      </c>
      <c r="J176">
        <f t="shared" si="32"/>
        <v>-2.504228789821944E-2</v>
      </c>
      <c r="K176">
        <f t="shared" si="35"/>
        <v>0.80993744783874877</v>
      </c>
      <c r="L176">
        <f t="shared" si="36"/>
        <v>-1.8309704152039057</v>
      </c>
      <c r="M176">
        <f t="shared" si="37"/>
        <v>-0.35078363310610072</v>
      </c>
      <c r="N176">
        <f t="shared" si="38"/>
        <v>-20.098421699245112</v>
      </c>
      <c r="O176">
        <f t="shared" si="39"/>
        <v>0</v>
      </c>
      <c r="P176">
        <f t="shared" si="33"/>
        <v>-20.098421699245112</v>
      </c>
      <c r="Q176">
        <f t="shared" si="40"/>
        <v>-9.8533222269925197E-2</v>
      </c>
      <c r="W176">
        <v>171</v>
      </c>
      <c r="X176">
        <f t="shared" si="34"/>
        <v>3.5625</v>
      </c>
      <c r="Y176">
        <v>0</v>
      </c>
      <c r="Z176">
        <f t="shared" si="41"/>
        <v>-1.3232182245697237E-5</v>
      </c>
    </row>
    <row r="177" spans="5:26" x14ac:dyDescent="0.4">
      <c r="E177">
        <v>1441.6124</v>
      </c>
      <c r="F177">
        <f t="shared" si="28"/>
        <v>0.18870662188183124</v>
      </c>
      <c r="G177">
        <f t="shared" si="29"/>
        <v>-2.5243562041552092E-2</v>
      </c>
      <c r="H177">
        <f t="shared" si="30"/>
        <v>-2.5312720500498931E-2</v>
      </c>
      <c r="I177">
        <f t="shared" si="31"/>
        <v>-1.2815328372261958E-2</v>
      </c>
      <c r="J177">
        <f t="shared" si="32"/>
        <v>-2.6099014417781619E-2</v>
      </c>
      <c r="K177">
        <f t="shared" si="35"/>
        <v>0.81333286070860655</v>
      </c>
      <c r="L177">
        <f t="shared" si="36"/>
        <v>-1.7946336149556394</v>
      </c>
      <c r="M177">
        <f t="shared" si="37"/>
        <v>-0.32758650305389914</v>
      </c>
      <c r="N177">
        <f t="shared" si="38"/>
        <v>-18.769324050437874</v>
      </c>
      <c r="O177">
        <f t="shared" si="39"/>
        <v>0</v>
      </c>
      <c r="P177">
        <f t="shared" si="33"/>
        <v>-18.769324050437874</v>
      </c>
      <c r="Q177">
        <f t="shared" si="40"/>
        <v>-8.9899480204577054E-2</v>
      </c>
      <c r="W177">
        <v>172</v>
      </c>
      <c r="X177">
        <f t="shared" si="34"/>
        <v>3.5833333333333335</v>
      </c>
      <c r="Y177">
        <v>0</v>
      </c>
      <c r="Z177">
        <f t="shared" si="41"/>
        <v>-1.1944524855552443E-5</v>
      </c>
    </row>
    <row r="178" spans="5:26" x14ac:dyDescent="0.4">
      <c r="E178">
        <v>1483.884</v>
      </c>
      <c r="F178">
        <f t="shared" si="28"/>
        <v>0.19423996138247651</v>
      </c>
      <c r="G178">
        <f t="shared" si="29"/>
        <v>-2.6946185858693017E-2</v>
      </c>
      <c r="H178">
        <f t="shared" si="30"/>
        <v>-2.6408621761149775E-2</v>
      </c>
      <c r="I178">
        <f t="shared" si="31"/>
        <v>-1.4502729460459607E-2</v>
      </c>
      <c r="J178">
        <f t="shared" si="32"/>
        <v>-2.7215558928546324E-2</v>
      </c>
      <c r="K178">
        <f t="shared" si="35"/>
        <v>0.81735978496615014</v>
      </c>
      <c r="L178">
        <f t="shared" si="36"/>
        <v>-1.7517346776545595</v>
      </c>
      <c r="M178">
        <f t="shared" si="37"/>
        <v>-0.30586584299622244</v>
      </c>
      <c r="N178">
        <f t="shared" si="38"/>
        <v>-17.524821900894615</v>
      </c>
      <c r="O178">
        <f t="shared" si="39"/>
        <v>0</v>
      </c>
      <c r="P178">
        <f t="shared" si="33"/>
        <v>-17.524821900894615</v>
      </c>
      <c r="Q178">
        <f t="shared" si="40"/>
        <v>-8.177950244130662E-2</v>
      </c>
      <c r="W178">
        <v>173</v>
      </c>
      <c r="X178">
        <f t="shared" si="34"/>
        <v>3.6041666666666665</v>
      </c>
      <c r="Y178">
        <v>0</v>
      </c>
      <c r="Z178">
        <f t="shared" si="41"/>
        <v>-1.0746583580134187E-5</v>
      </c>
    </row>
    <row r="179" spans="5:26" x14ac:dyDescent="0.4">
      <c r="E179">
        <v>1527.3951</v>
      </c>
      <c r="F179">
        <f t="shared" si="28"/>
        <v>0.19993555105371033</v>
      </c>
      <c r="G179">
        <f t="shared" si="29"/>
        <v>-2.8745148375326046E-2</v>
      </c>
      <c r="H179">
        <f t="shared" si="30"/>
        <v>-2.7568259410412521E-2</v>
      </c>
      <c r="I179">
        <f t="shared" si="31"/>
        <v>-1.6285594604216747E-2</v>
      </c>
      <c r="J179">
        <f t="shared" si="32"/>
        <v>-2.8396229206277934E-2</v>
      </c>
      <c r="K179">
        <f t="shared" si="35"/>
        <v>0.8218979850526078</v>
      </c>
      <c r="L179">
        <f t="shared" si="36"/>
        <v>-1.703641685164333</v>
      </c>
      <c r="M179">
        <f t="shared" si="37"/>
        <v>-0.28557830989714317</v>
      </c>
      <c r="N179">
        <f t="shared" si="38"/>
        <v>-16.362431877585411</v>
      </c>
      <c r="O179">
        <f t="shared" si="39"/>
        <v>0</v>
      </c>
      <c r="P179">
        <f t="shared" si="33"/>
        <v>-16.362431877585411</v>
      </c>
      <c r="Q179">
        <f t="shared" si="40"/>
        <v>-7.4207757925193879E-2</v>
      </c>
      <c r="W179">
        <v>174</v>
      </c>
      <c r="X179">
        <f t="shared" si="34"/>
        <v>3.625</v>
      </c>
      <c r="Y179">
        <v>0</v>
      </c>
      <c r="Z179">
        <f t="shared" si="41"/>
        <v>-9.6335909198563996E-6</v>
      </c>
    </row>
    <row r="180" spans="5:26" x14ac:dyDescent="0.4">
      <c r="E180">
        <v>1572.1821</v>
      </c>
      <c r="F180">
        <f t="shared" si="28"/>
        <v>0.20579815564439055</v>
      </c>
      <c r="G180">
        <f t="shared" si="29"/>
        <v>-3.0645580461108324E-2</v>
      </c>
      <c r="H180">
        <f t="shared" si="30"/>
        <v>-2.8796299525210678E-2</v>
      </c>
      <c r="I180">
        <f t="shared" si="31"/>
        <v>-1.8169006394111453E-2</v>
      </c>
      <c r="J180">
        <f t="shared" si="32"/>
        <v>-2.9645683617317231E-2</v>
      </c>
      <c r="K180">
        <f t="shared" si="35"/>
        <v>0.8268406741897234</v>
      </c>
      <c r="L180">
        <f t="shared" si="36"/>
        <v>-1.6515633515465324</v>
      </c>
      <c r="M180">
        <f t="shared" si="37"/>
        <v>-0.26666846366954644</v>
      </c>
      <c r="N180">
        <f t="shared" si="38"/>
        <v>-15.278977497502737</v>
      </c>
      <c r="O180">
        <f t="shared" si="39"/>
        <v>0</v>
      </c>
      <c r="P180">
        <f t="shared" si="33"/>
        <v>-15.278977497502737</v>
      </c>
      <c r="Q180">
        <f t="shared" si="40"/>
        <v>-6.7197970398322024E-2</v>
      </c>
      <c r="W180">
        <v>175</v>
      </c>
      <c r="X180">
        <f t="shared" si="34"/>
        <v>3.6458333333333335</v>
      </c>
      <c r="Y180">
        <v>0</v>
      </c>
      <c r="Z180">
        <f t="shared" si="41"/>
        <v>-8.6009463653939182E-6</v>
      </c>
    </row>
    <row r="181" spans="5:26" x14ac:dyDescent="0.4">
      <c r="E181">
        <v>1618.2823000000001</v>
      </c>
      <c r="F181">
        <f t="shared" si="28"/>
        <v>0.21183265771309975</v>
      </c>
      <c r="G181">
        <f t="shared" si="29"/>
        <v>-3.2652838123623518E-2</v>
      </c>
      <c r="H181">
        <f t="shared" si="30"/>
        <v>-3.0097783321190785E-2</v>
      </c>
      <c r="I181">
        <f t="shared" si="31"/>
        <v>-2.015827020816674E-2</v>
      </c>
      <c r="J181">
        <f t="shared" si="32"/>
        <v>-3.0968953688126577E-2</v>
      </c>
      <c r="K181">
        <f t="shared" si="35"/>
        <v>0.83209379181755927</v>
      </c>
      <c r="L181">
        <f t="shared" si="36"/>
        <v>-1.5965543642565716</v>
      </c>
      <c r="M181">
        <f t="shared" si="37"/>
        <v>-0.24907252047550266</v>
      </c>
      <c r="N181">
        <f t="shared" si="38"/>
        <v>-14.270804215932083</v>
      </c>
      <c r="O181">
        <f t="shared" si="39"/>
        <v>0</v>
      </c>
      <c r="P181">
        <f t="shared" si="33"/>
        <v>-14.270804215932083</v>
      </c>
      <c r="Q181">
        <f t="shared" si="40"/>
        <v>-6.0747704732219306E-2</v>
      </c>
      <c r="W181">
        <v>176</v>
      </c>
      <c r="X181">
        <f t="shared" si="34"/>
        <v>3.6666666666666665</v>
      </c>
      <c r="Y181">
        <v>0</v>
      </c>
      <c r="Z181">
        <f t="shared" si="41"/>
        <v>-7.6442171397333332E-6</v>
      </c>
    </row>
    <row r="182" spans="5:26" x14ac:dyDescent="0.4">
      <c r="E182">
        <v>1665.7343000000001</v>
      </c>
      <c r="F182">
        <f t="shared" si="28"/>
        <v>0.21804410998802237</v>
      </c>
      <c r="G182">
        <f t="shared" si="29"/>
        <v>-3.4772523331745742E-2</v>
      </c>
      <c r="H182">
        <f t="shared" si="30"/>
        <v>-3.1478168893187775E-2</v>
      </c>
      <c r="I182">
        <f t="shared" si="31"/>
        <v>-2.2258934805424957E-2</v>
      </c>
      <c r="J182">
        <f t="shared" si="32"/>
        <v>-3.2371485823934676E-2</v>
      </c>
      <c r="K182">
        <f t="shared" si="35"/>
        <v>0.83757518543326326</v>
      </c>
      <c r="L182">
        <f t="shared" si="36"/>
        <v>-1.5395239567906764</v>
      </c>
      <c r="M182">
        <f t="shared" si="37"/>
        <v>-0.23272126083884359</v>
      </c>
      <c r="N182">
        <f t="shared" si="38"/>
        <v>-13.333946049028903</v>
      </c>
      <c r="O182">
        <f t="shared" si="39"/>
        <v>0</v>
      </c>
      <c r="P182">
        <f t="shared" si="33"/>
        <v>-13.333946049028903</v>
      </c>
      <c r="Q182">
        <f t="shared" si="40"/>
        <v>-5.4842447040235984E-2</v>
      </c>
      <c r="W182">
        <v>177</v>
      </c>
      <c r="X182">
        <f t="shared" si="34"/>
        <v>3.6875</v>
      </c>
      <c r="Y182">
        <v>0</v>
      </c>
      <c r="Z182">
        <f t="shared" si="41"/>
        <v>-6.7591381802745744E-6</v>
      </c>
    </row>
    <row r="183" spans="5:26" x14ac:dyDescent="0.4">
      <c r="E183">
        <v>1714.5777</v>
      </c>
      <c r="F183">
        <f t="shared" si="28"/>
        <v>0.22443769609703687</v>
      </c>
      <c r="G183">
        <f t="shared" si="29"/>
        <v>-3.7010474100487079E-2</v>
      </c>
      <c r="H183">
        <f t="shared" si="30"/>
        <v>-3.2943356075871066E-2</v>
      </c>
      <c r="I183">
        <f t="shared" si="31"/>
        <v>-2.4476782451056112E-2</v>
      </c>
      <c r="J183">
        <f t="shared" si="32"/>
        <v>-3.3859165796569168E-2</v>
      </c>
      <c r="K183">
        <f t="shared" si="35"/>
        <v>0.84321362203826633</v>
      </c>
      <c r="L183">
        <f t="shared" si="36"/>
        <v>-1.4812477217514199</v>
      </c>
      <c r="M183">
        <f t="shared" si="37"/>
        <v>-0.21754265169987219</v>
      </c>
      <c r="N183">
        <f t="shared" si="38"/>
        <v>-12.464275806487141</v>
      </c>
      <c r="O183">
        <f t="shared" si="39"/>
        <v>0</v>
      </c>
      <c r="P183">
        <f t="shared" si="33"/>
        <v>-12.464275806487141</v>
      </c>
      <c r="Q183">
        <f t="shared" si="40"/>
        <v>-4.9459101408319613E-2</v>
      </c>
      <c r="W183">
        <v>178</v>
      </c>
      <c r="X183">
        <f t="shared" si="34"/>
        <v>3.7083333333333335</v>
      </c>
      <c r="Y183">
        <v>0</v>
      </c>
      <c r="Z183">
        <f t="shared" si="41"/>
        <v>-5.9416114425971733E-6</v>
      </c>
    </row>
    <row r="184" spans="5:26" x14ac:dyDescent="0.4">
      <c r="E184">
        <v>1764.8534</v>
      </c>
      <c r="F184">
        <f t="shared" si="28"/>
        <v>0.23101876983762368</v>
      </c>
      <c r="G184">
        <f t="shared" si="29"/>
        <v>-3.937277989283583E-2</v>
      </c>
      <c r="H184">
        <f t="shared" si="30"/>
        <v>-3.449973105260562E-2</v>
      </c>
      <c r="I184">
        <f t="shared" si="31"/>
        <v>-2.6817844125466395E-2</v>
      </c>
      <c r="J184">
        <f t="shared" si="32"/>
        <v>-3.5438363244291227E-2</v>
      </c>
      <c r="K184">
        <f t="shared" si="35"/>
        <v>0.84894782927867396</v>
      </c>
      <c r="L184">
        <f t="shared" si="36"/>
        <v>-1.4223799560765009</v>
      </c>
      <c r="M184">
        <f t="shared" si="37"/>
        <v>-0.20346372083205733</v>
      </c>
      <c r="N184">
        <f t="shared" si="38"/>
        <v>-11.657612487704892</v>
      </c>
      <c r="O184">
        <f t="shared" si="39"/>
        <v>0</v>
      </c>
      <c r="P184">
        <f t="shared" si="33"/>
        <v>-11.657612487704892</v>
      </c>
      <c r="Q184">
        <f t="shared" si="40"/>
        <v>-4.4568876038758413E-2</v>
      </c>
      <c r="W184">
        <v>179</v>
      </c>
      <c r="X184">
        <f t="shared" si="34"/>
        <v>3.7291666666666665</v>
      </c>
      <c r="Y184">
        <v>0</v>
      </c>
      <c r="Z184">
        <f t="shared" si="41"/>
        <v>-5.1877046014994051E-6</v>
      </c>
    </row>
    <row r="185" spans="5:26" x14ac:dyDescent="0.4">
      <c r="E185">
        <v>1816.6032</v>
      </c>
      <c r="F185">
        <f t="shared" si="28"/>
        <v>0.23779280281698789</v>
      </c>
      <c r="G185">
        <f t="shared" si="29"/>
        <v>-4.1865763631723674E-2</v>
      </c>
      <c r="H185">
        <f t="shared" si="30"/>
        <v>-3.6154192660917239E-2</v>
      </c>
      <c r="I185">
        <f t="shared" si="31"/>
        <v>-2.9288381636888627E-2</v>
      </c>
      <c r="J185">
        <f t="shared" si="32"/>
        <v>-3.711595752680813E-2</v>
      </c>
      <c r="K185">
        <f t="shared" si="35"/>
        <v>0.85472546009682993</v>
      </c>
      <c r="L185">
        <f t="shared" si="36"/>
        <v>-1.3634671864103411</v>
      </c>
      <c r="M185">
        <f t="shared" si="37"/>
        <v>-0.19041219172838764</v>
      </c>
      <c r="N185">
        <f t="shared" si="38"/>
        <v>-10.909814953872456</v>
      </c>
      <c r="O185">
        <f t="shared" si="39"/>
        <v>0</v>
      </c>
      <c r="P185">
        <f t="shared" si="33"/>
        <v>-10.909814953872456</v>
      </c>
      <c r="Q185">
        <f t="shared" si="40"/>
        <v>-4.0139582602382338E-2</v>
      </c>
      <c r="W185">
        <v>180</v>
      </c>
      <c r="X185">
        <f t="shared" si="34"/>
        <v>3.75</v>
      </c>
      <c r="Y185">
        <v>0</v>
      </c>
      <c r="Z185">
        <f t="shared" si="41"/>
        <v>-4.4936492192505943E-6</v>
      </c>
    </row>
    <row r="186" spans="5:26" x14ac:dyDescent="0.4">
      <c r="E186">
        <v>1869.8704</v>
      </c>
      <c r="F186">
        <f t="shared" si="28"/>
        <v>0.24476546299187532</v>
      </c>
      <c r="G186">
        <f t="shared" si="29"/>
        <v>-4.44960092286526E-2</v>
      </c>
      <c r="H186">
        <f t="shared" si="30"/>
        <v>-3.7914212622577215E-2</v>
      </c>
      <c r="I186">
        <f t="shared" si="31"/>
        <v>-3.1894914833859866E-2</v>
      </c>
      <c r="J186">
        <f t="shared" si="32"/>
        <v>-3.8899397937808888E-2</v>
      </c>
      <c r="K186">
        <f t="shared" si="35"/>
        <v>0.86050220332494576</v>
      </c>
      <c r="L186">
        <f t="shared" si="36"/>
        <v>-1.304960266388135</v>
      </c>
      <c r="M186">
        <f t="shared" si="37"/>
        <v>-0.1783174494942128</v>
      </c>
      <c r="N186">
        <f t="shared" si="38"/>
        <v>-10.21683726955561</v>
      </c>
      <c r="O186">
        <f t="shared" si="39"/>
        <v>0</v>
      </c>
      <c r="P186">
        <f t="shared" si="33"/>
        <v>-10.21683726955561</v>
      </c>
      <c r="Q186">
        <f t="shared" si="40"/>
        <v>-3.6137398098477824E-2</v>
      </c>
      <c r="W186">
        <v>181</v>
      </c>
      <c r="X186">
        <f t="shared" si="34"/>
        <v>3.7708333333333335</v>
      </c>
      <c r="Y186">
        <v>0</v>
      </c>
      <c r="Z186">
        <f t="shared" si="41"/>
        <v>-3.8558384456533851E-6</v>
      </c>
    </row>
    <row r="187" spans="5:26" x14ac:dyDescent="0.4">
      <c r="E187">
        <v>1924.6995999999999</v>
      </c>
      <c r="F187">
        <f t="shared" si="28"/>
        <v>0.25194258848863388</v>
      </c>
      <c r="G187">
        <f t="shared" si="29"/>
        <v>-4.7270350647218962E-2</v>
      </c>
      <c r="H187">
        <f t="shared" si="30"/>
        <v>-3.9787874926296096E-2</v>
      </c>
      <c r="I187">
        <f t="shared" si="31"/>
        <v>-3.4644210689788291E-2</v>
      </c>
      <c r="J187">
        <f t="shared" si="32"/>
        <v>-4.0796742679282516E-2</v>
      </c>
      <c r="K187">
        <f t="shared" si="35"/>
        <v>0.86624085207272872</v>
      </c>
      <c r="L187">
        <f t="shared" si="36"/>
        <v>-1.2472267743631997</v>
      </c>
      <c r="M187">
        <f t="shared" si="37"/>
        <v>-0.16711142682470559</v>
      </c>
      <c r="N187">
        <f t="shared" si="38"/>
        <v>-9.574779465464923</v>
      </c>
      <c r="O187">
        <f t="shared" si="39"/>
        <v>0</v>
      </c>
      <c r="P187">
        <f t="shared" si="33"/>
        <v>-9.574779465464923</v>
      </c>
      <c r="Q187">
        <f t="shared" si="40"/>
        <v>-3.252817659662937E-2</v>
      </c>
      <c r="W187">
        <v>182</v>
      </c>
      <c r="X187">
        <f t="shared" si="34"/>
        <v>3.7916666666666665</v>
      </c>
      <c r="Y187">
        <v>0</v>
      </c>
      <c r="Z187">
        <f t="shared" si="41"/>
        <v>-3.2708243094806294E-6</v>
      </c>
    </row>
    <row r="188" spans="5:26" x14ac:dyDescent="0.4">
      <c r="E188">
        <v>1981.1365000000001</v>
      </c>
      <c r="F188">
        <f t="shared" si="28"/>
        <v>0.25933016142327481</v>
      </c>
      <c r="G188">
        <f t="shared" si="29"/>
        <v>-5.0195857405301414E-2</v>
      </c>
      <c r="H188">
        <f t="shared" si="30"/>
        <v>-4.1783917226160705E-2</v>
      </c>
      <c r="I188">
        <f t="shared" si="31"/>
        <v>-3.7543268849641209E-2</v>
      </c>
      <c r="J188">
        <f t="shared" si="32"/>
        <v>-4.2816699836794425E-2</v>
      </c>
      <c r="K188">
        <f t="shared" si="35"/>
        <v>0.87191043890392705</v>
      </c>
      <c r="L188">
        <f t="shared" si="36"/>
        <v>-1.1905624547295672</v>
      </c>
      <c r="M188">
        <f t="shared" si="37"/>
        <v>-0.15672919545618624</v>
      </c>
      <c r="N188">
        <f t="shared" si="38"/>
        <v>-8.9799214261204305</v>
      </c>
      <c r="O188">
        <f t="shared" si="39"/>
        <v>0</v>
      </c>
      <c r="P188">
        <f t="shared" si="33"/>
        <v>-8.9799214261204305</v>
      </c>
      <c r="Q188">
        <f t="shared" si="40"/>
        <v>-2.9278423205803043E-2</v>
      </c>
      <c r="W188">
        <v>183</v>
      </c>
      <c r="X188">
        <f t="shared" si="34"/>
        <v>3.8125</v>
      </c>
      <c r="Y188">
        <v>0</v>
      </c>
      <c r="Z188">
        <f t="shared" si="41"/>
        <v>-2.7353146561177695E-6</v>
      </c>
    </row>
    <row r="189" spans="5:26" x14ac:dyDescent="0.4">
      <c r="E189">
        <v>2039.2283</v>
      </c>
      <c r="F189">
        <f t="shared" si="28"/>
        <v>0.26693436026135009</v>
      </c>
      <c r="G189">
        <f t="shared" si="29"/>
        <v>-5.3279848345085368E-2</v>
      </c>
      <c r="H189">
        <f t="shared" si="30"/>
        <v>-4.3911796532313974E-2</v>
      </c>
      <c r="I189">
        <f t="shared" si="31"/>
        <v>-4.0599335178727936E-2</v>
      </c>
      <c r="J189">
        <f t="shared" si="32"/>
        <v>-4.4968692879080674E-2</v>
      </c>
      <c r="K189">
        <f t="shared" si="35"/>
        <v>0.87748550255733226</v>
      </c>
      <c r="L189">
        <f t="shared" si="36"/>
        <v>-1.1352010006356608</v>
      </c>
      <c r="M189">
        <f t="shared" si="37"/>
        <v>-0.14710923412884513</v>
      </c>
      <c r="N189">
        <f t="shared" si="38"/>
        <v>-8.428738242984716</v>
      </c>
      <c r="O189">
        <f t="shared" si="39"/>
        <v>0</v>
      </c>
      <c r="P189">
        <f t="shared" si="33"/>
        <v>-8.428738242984716</v>
      </c>
      <c r="Q189">
        <f t="shared" si="40"/>
        <v>-2.6355946925370001E-2</v>
      </c>
      <c r="W189">
        <v>184</v>
      </c>
      <c r="X189">
        <f t="shared" si="34"/>
        <v>3.833333333333333</v>
      </c>
      <c r="Y189">
        <v>0</v>
      </c>
      <c r="Z189">
        <f t="shared" si="41"/>
        <v>-2.2461697817933261E-6</v>
      </c>
    </row>
    <row r="190" spans="5:26" x14ac:dyDescent="0.4">
      <c r="E190">
        <v>2099.0234999999998</v>
      </c>
      <c r="F190">
        <f t="shared" si="28"/>
        <v>0.27476153363801392</v>
      </c>
      <c r="G190">
        <f t="shared" si="29"/>
        <v>-5.6529872599858866E-2</v>
      </c>
      <c r="H190">
        <f t="shared" si="30"/>
        <v>-4.6181738431331942E-2</v>
      </c>
      <c r="I190">
        <f t="shared" si="31"/>
        <v>-4.3819882792599074E-2</v>
      </c>
      <c r="J190">
        <f t="shared" si="32"/>
        <v>-4.7262909399237663E-2</v>
      </c>
      <c r="K190">
        <f t="shared" si="35"/>
        <v>0.88294536228765752</v>
      </c>
      <c r="L190">
        <f t="shared" si="36"/>
        <v>-1.0813234050317313</v>
      </c>
      <c r="M190">
        <f t="shared" si="37"/>
        <v>-0.13819366314625547</v>
      </c>
      <c r="N190">
        <f t="shared" si="38"/>
        <v>-7.9179136537330237</v>
      </c>
      <c r="O190">
        <f t="shared" si="39"/>
        <v>0</v>
      </c>
      <c r="P190">
        <f t="shared" si="33"/>
        <v>-7.9179136537330237</v>
      </c>
      <c r="Q190">
        <f t="shared" si="40"/>
        <v>-2.3730285915354692E-2</v>
      </c>
      <c r="W190">
        <v>185</v>
      </c>
      <c r="X190">
        <f t="shared" si="34"/>
        <v>3.854166666666667</v>
      </c>
      <c r="Y190">
        <v>0</v>
      </c>
      <c r="Z190">
        <f t="shared" si="41"/>
        <v>-1.8003988106047733E-6</v>
      </c>
    </row>
    <row r="191" spans="5:26" x14ac:dyDescent="0.4">
      <c r="E191">
        <v>2160.5720000000001</v>
      </c>
      <c r="F191">
        <f t="shared" si="28"/>
        <v>0.28281821344799196</v>
      </c>
      <c r="G191">
        <f t="shared" si="29"/>
        <v>-5.9953702703342548E-2</v>
      </c>
      <c r="H191">
        <f t="shared" si="30"/>
        <v>-4.8604800632571221E-2</v>
      </c>
      <c r="I191">
        <f t="shared" si="31"/>
        <v>-4.7212605106827898E-2</v>
      </c>
      <c r="J191">
        <f t="shared" si="32"/>
        <v>-4.9710364282021247E-2</v>
      </c>
      <c r="K191">
        <f t="shared" si="35"/>
        <v>0.88827349368741437</v>
      </c>
      <c r="L191">
        <f t="shared" si="36"/>
        <v>-1.0290659431645388</v>
      </c>
      <c r="M191">
        <f t="shared" si="37"/>
        <v>-0.12992829639302661</v>
      </c>
      <c r="N191">
        <f t="shared" si="38"/>
        <v>-7.4443430226452616</v>
      </c>
      <c r="O191">
        <f t="shared" si="39"/>
        <v>0</v>
      </c>
      <c r="P191">
        <f t="shared" si="33"/>
        <v>-7.4443430226452616</v>
      </c>
      <c r="Q191">
        <f t="shared" si="40"/>
        <v>-2.1372965632692534E-2</v>
      </c>
      <c r="W191">
        <v>186</v>
      </c>
      <c r="X191">
        <f t="shared" si="34"/>
        <v>3.875</v>
      </c>
      <c r="Y191">
        <v>0</v>
      </c>
      <c r="Z191">
        <f t="shared" si="41"/>
        <v>-1.3951558566323602E-6</v>
      </c>
    </row>
    <row r="192" spans="5:26" x14ac:dyDescent="0.4">
      <c r="E192">
        <v>2223.9252999999999</v>
      </c>
      <c r="F192">
        <f t="shared" si="28"/>
        <v>0.29111114102551988</v>
      </c>
      <c r="G192">
        <f t="shared" si="29"/>
        <v>-6.3559330529352476E-2</v>
      </c>
      <c r="H192">
        <f t="shared" si="30"/>
        <v>-5.1192945568509063E-2</v>
      </c>
      <c r="I192">
        <f t="shared" si="31"/>
        <v>-5.0785411676190328E-2</v>
      </c>
      <c r="J192">
        <f t="shared" si="32"/>
        <v>-5.2322971927935558E-2</v>
      </c>
      <c r="K192">
        <f t="shared" si="35"/>
        <v>0.89345697761541432</v>
      </c>
      <c r="L192">
        <f t="shared" si="36"/>
        <v>-0.9785271023176878</v>
      </c>
      <c r="M192">
        <f t="shared" si="37"/>
        <v>-0.1222625992497135</v>
      </c>
      <c r="N192">
        <f t="shared" si="38"/>
        <v>-7.0051309293079287</v>
      </c>
      <c r="O192">
        <f t="shared" si="39"/>
        <v>0</v>
      </c>
      <c r="P192">
        <f t="shared" si="33"/>
        <v>-7.0051309293079287</v>
      </c>
      <c r="Q192">
        <f t="shared" si="40"/>
        <v>-1.9257617087092657E-2</v>
      </c>
      <c r="W192">
        <v>187</v>
      </c>
      <c r="X192">
        <f t="shared" si="34"/>
        <v>3.895833333333333</v>
      </c>
      <c r="Y192">
        <v>0</v>
      </c>
      <c r="Z192">
        <f t="shared" si="41"/>
        <v>-1.0277360097671963E-6</v>
      </c>
    </row>
    <row r="193" spans="5:26" x14ac:dyDescent="0.4">
      <c r="E193">
        <v>2289.1361999999999</v>
      </c>
      <c r="F193">
        <f t="shared" si="28"/>
        <v>0.2996472278744356</v>
      </c>
      <c r="G193">
        <f t="shared" si="29"/>
        <v>-6.7354931160860776E-2</v>
      </c>
      <c r="H193">
        <f t="shared" si="30"/>
        <v>-5.3959097563948788E-2</v>
      </c>
      <c r="I193">
        <f t="shared" si="31"/>
        <v>-5.4546392238367769E-2</v>
      </c>
      <c r="J193">
        <f t="shared" si="32"/>
        <v>-5.511360281683253E-2</v>
      </c>
      <c r="K193">
        <f t="shared" si="35"/>
        <v>0.8984859699577924</v>
      </c>
      <c r="L193">
        <f t="shared" si="36"/>
        <v>-0.92977400198460902</v>
      </c>
      <c r="M193">
        <f t="shared" si="37"/>
        <v>-0.11514964507457748</v>
      </c>
      <c r="N193">
        <f t="shared" si="38"/>
        <v>-6.5975886752026769</v>
      </c>
      <c r="O193">
        <f t="shared" si="39"/>
        <v>0</v>
      </c>
      <c r="P193">
        <f t="shared" si="33"/>
        <v>-6.5975886752026769</v>
      </c>
      <c r="Q193">
        <f t="shared" si="40"/>
        <v>-1.7360009092943544E-2</v>
      </c>
      <c r="W193">
        <v>188</v>
      </c>
      <c r="X193">
        <f t="shared" si="34"/>
        <v>3.9166666666666665</v>
      </c>
      <c r="Y193">
        <v>0</v>
      </c>
      <c r="Z193">
        <f t="shared" si="41"/>
        <v>-6.9557118045040217E-7</v>
      </c>
    </row>
    <row r="194" spans="5:26" x14ac:dyDescent="0.4">
      <c r="E194">
        <v>2356.2593000000002</v>
      </c>
      <c r="F194">
        <f t="shared" si="28"/>
        <v>0.30843362111802619</v>
      </c>
      <c r="G194">
        <f t="shared" si="29"/>
        <v>-7.134886777858096E-2</v>
      </c>
      <c r="H194">
        <f t="shared" si="30"/>
        <v>-5.6917237554325206E-2</v>
      </c>
      <c r="I194">
        <f t="shared" si="31"/>
        <v>-5.8503821385312516E-2</v>
      </c>
      <c r="J194">
        <f t="shared" si="32"/>
        <v>-5.8096177893778633E-2</v>
      </c>
      <c r="K194">
        <f t="shared" si="35"/>
        <v>0.903353295120635</v>
      </c>
      <c r="L194">
        <f t="shared" si="36"/>
        <v>-0.88284733893564105</v>
      </c>
      <c r="M194">
        <f t="shared" si="37"/>
        <v>-0.10854592883620606</v>
      </c>
      <c r="N194">
        <f t="shared" si="38"/>
        <v>-6.2192236056419867</v>
      </c>
      <c r="O194">
        <f t="shared" si="39"/>
        <v>0</v>
      </c>
      <c r="P194">
        <f t="shared" si="33"/>
        <v>-6.2192236056419867</v>
      </c>
      <c r="Q194">
        <f t="shared" si="40"/>
        <v>-1.5658008675299925E-2</v>
      </c>
      <c r="W194">
        <v>189</v>
      </c>
      <c r="X194">
        <f t="shared" si="34"/>
        <v>3.9375</v>
      </c>
      <c r="Y194">
        <v>0</v>
      </c>
      <c r="Z194">
        <f t="shared" si="41"/>
        <v>-3.9622583531583172E-7</v>
      </c>
    </row>
    <row r="195" spans="5:26" x14ac:dyDescent="0.4">
      <c r="E195">
        <v>2425.3506000000002</v>
      </c>
      <c r="F195">
        <f t="shared" si="28"/>
        <v>0.31747765113914989</v>
      </c>
      <c r="G195">
        <f t="shared" si="29"/>
        <v>-7.5549639726314455E-2</v>
      </c>
      <c r="H195">
        <f t="shared" si="30"/>
        <v>-6.0082465538700336E-2</v>
      </c>
      <c r="I195">
        <f t="shared" si="31"/>
        <v>-6.2666106908482289E-2</v>
      </c>
      <c r="J195">
        <f t="shared" si="32"/>
        <v>-6.1285730308487496E-2</v>
      </c>
      <c r="K195">
        <f t="shared" si="35"/>
        <v>0.90805402076847841</v>
      </c>
      <c r="L195">
        <f t="shared" si="36"/>
        <v>-0.83776628456087066</v>
      </c>
      <c r="M195">
        <f t="shared" si="37"/>
        <v>-0.10241125536114204</v>
      </c>
      <c r="N195">
        <f t="shared" si="38"/>
        <v>-5.8677327068299645</v>
      </c>
      <c r="O195">
        <f t="shared" si="39"/>
        <v>0</v>
      </c>
      <c r="P195">
        <f t="shared" si="33"/>
        <v>-5.8677327068299645</v>
      </c>
      <c r="Q195">
        <f t="shared" si="40"/>
        <v>-1.4131498579577633E-2</v>
      </c>
      <c r="W195">
        <v>190</v>
      </c>
      <c r="X195">
        <f t="shared" si="34"/>
        <v>3.9583333333333335</v>
      </c>
      <c r="Y195">
        <v>0</v>
      </c>
      <c r="Z195">
        <f t="shared" si="41"/>
        <v>-1.2739265273862296E-7</v>
      </c>
    </row>
    <row r="196" spans="5:26" x14ac:dyDescent="0.4">
      <c r="E196">
        <v>2496.4677999999999</v>
      </c>
      <c r="F196">
        <f t="shared" si="28"/>
        <v>0.32678687085014468</v>
      </c>
      <c r="G196">
        <f t="shared" si="29"/>
        <v>-7.9965865259271629E-2</v>
      </c>
      <c r="H196">
        <f t="shared" si="30"/>
        <v>-6.3471097750488426E-2</v>
      </c>
      <c r="I196">
        <f t="shared" si="31"/>
        <v>-6.7041772487947404E-2</v>
      </c>
      <c r="J196">
        <f t="shared" si="32"/>
        <v>-6.4698502097614519E-2</v>
      </c>
      <c r="K196">
        <f t="shared" si="35"/>
        <v>0.91258513547990883</v>
      </c>
      <c r="L196">
        <f t="shared" si="36"/>
        <v>-0.79453218905867484</v>
      </c>
      <c r="M196">
        <f t="shared" si="37"/>
        <v>-9.6708530709389784E-2</v>
      </c>
      <c r="N196">
        <f t="shared" si="38"/>
        <v>-5.5409906525593478</v>
      </c>
      <c r="O196">
        <f t="shared" si="39"/>
        <v>0</v>
      </c>
      <c r="P196">
        <f t="shared" si="33"/>
        <v>-5.5409906525593478</v>
      </c>
      <c r="Q196">
        <f t="shared" si="40"/>
        <v>-1.2762268725686386E-2</v>
      </c>
      <c r="W196">
        <v>191</v>
      </c>
      <c r="X196">
        <f t="shared" si="34"/>
        <v>3.9791666666666665</v>
      </c>
      <c r="Y196">
        <v>0</v>
      </c>
      <c r="Z196">
        <f t="shared" si="41"/>
        <v>1.1311187549519384E-7</v>
      </c>
    </row>
    <row r="197" spans="5:26" x14ac:dyDescent="0.4">
      <c r="E197">
        <v>2569.6703000000002</v>
      </c>
      <c r="F197">
        <f t="shared" ref="F197:F260" si="42">2*PI()*E197/$B$9</f>
        <v>0.33636905569282838</v>
      </c>
      <c r="G197">
        <f t="shared" ref="G197:G260" si="43">1+SUM(a1_*COS(F197),a2_*COS(2*F197))</f>
        <v>-8.4606240496760465E-2</v>
      </c>
      <c r="H197">
        <f t="shared" ref="H197:H260" si="44">SUM(a1_*SIN(F197),a2_*SIN(2*F197))</f>
        <v>-6.7100756985479793E-2</v>
      </c>
      <c r="I197">
        <f t="shared" ref="I197:I260" si="45">SUM(b0_,b1_*COS(F197),b2_*COS(2*F197))</f>
        <v>-7.1639416777115605E-2</v>
      </c>
      <c r="J197">
        <f t="shared" ref="J197:J260" si="46">SUM(b1_*SIN(F197),b2_*SIN(2*F197))</f>
        <v>-6.8352033867708162E-2</v>
      </c>
      <c r="K197">
        <f t="shared" si="35"/>
        <v>0.91694524548569378</v>
      </c>
      <c r="L197">
        <f t="shared" si="36"/>
        <v>-0.75313194076306711</v>
      </c>
      <c r="M197">
        <f t="shared" si="37"/>
        <v>-9.1403578808942676E-2</v>
      </c>
      <c r="N197">
        <f t="shared" si="38"/>
        <v>-5.2370392981438236</v>
      </c>
      <c r="O197">
        <f t="shared" si="39"/>
        <v>0</v>
      </c>
      <c r="P197">
        <f t="shared" ref="P197:P260" si="47">N197+O197</f>
        <v>-5.2370392981438236</v>
      </c>
      <c r="Q197">
        <f t="shared" si="40"/>
        <v>-1.1533886381215075E-2</v>
      </c>
      <c r="W197">
        <v>192</v>
      </c>
      <c r="X197">
        <f t="shared" ref="X197:X260" si="48">W197/Fs*1000</f>
        <v>4</v>
      </c>
      <c r="Y197">
        <v>0</v>
      </c>
      <c r="Z197">
        <f t="shared" si="41"/>
        <v>3.2735187277711773E-7</v>
      </c>
    </row>
    <row r="198" spans="5:26" x14ac:dyDescent="0.4">
      <c r="E198">
        <v>2645.0194000000001</v>
      </c>
      <c r="F198">
        <f t="shared" si="42"/>
        <v>0.34623222981843682</v>
      </c>
      <c r="G198">
        <f t="shared" si="43"/>
        <v>-8.9479503634959379E-2</v>
      </c>
      <c r="H198">
        <f t="shared" si="44"/>
        <v>-7.0990478736267737E-2</v>
      </c>
      <c r="I198">
        <f t="shared" si="45"/>
        <v>-7.6467677669884049E-2</v>
      </c>
      <c r="J198">
        <f t="shared" si="46"/>
        <v>-7.2265270305122864E-2</v>
      </c>
      <c r="K198">
        <f t="shared" ref="K198:K261" si="49">SQRT((I198^2+J198^2)/(G198^2+H198^2))</f>
        <v>0.92113432177457522</v>
      </c>
      <c r="L198">
        <f t="shared" ref="L198:L261" si="50">20*LOG10(K198)</f>
        <v>-0.71354070872298736</v>
      </c>
      <c r="M198">
        <f t="shared" ref="M198:M261" si="51">ATAN2(J198,I198)-ATAN2(H198,G198)</f>
        <v>-8.6464940189916017E-2</v>
      </c>
      <c r="N198">
        <f t="shared" ref="N198:N261" si="52">DEGREES(M198)</f>
        <v>-4.9540761487332787</v>
      </c>
      <c r="O198">
        <f t="shared" si="39"/>
        <v>0</v>
      </c>
      <c r="P198">
        <f t="shared" si="47"/>
        <v>-4.9540761487332787</v>
      </c>
      <c r="Q198">
        <f t="shared" si="40"/>
        <v>-1.0431561204614597E-2</v>
      </c>
      <c r="W198">
        <v>193</v>
      </c>
      <c r="X198">
        <f t="shared" si="48"/>
        <v>4.0208333333333339</v>
      </c>
      <c r="Y198">
        <v>0</v>
      </c>
      <c r="Z198">
        <f t="shared" si="41"/>
        <v>5.1727651531347434E-7</v>
      </c>
    </row>
    <row r="199" spans="5:26" x14ac:dyDescent="0.4">
      <c r="E199">
        <v>2722.5778</v>
      </c>
      <c r="F199">
        <f t="shared" si="42"/>
        <v>0.35638460063777755</v>
      </c>
      <c r="G199">
        <f t="shared" si="43"/>
        <v>-9.4594345297006388E-2</v>
      </c>
      <c r="H199">
        <f t="shared" si="44"/>
        <v>-7.5160786870988594E-2</v>
      </c>
      <c r="I199">
        <f t="shared" si="45"/>
        <v>-8.1535143170203828E-2</v>
      </c>
      <c r="J199">
        <f t="shared" si="46"/>
        <v>-7.6458634967909389E-2</v>
      </c>
      <c r="K199">
        <f t="shared" si="49"/>
        <v>0.92515344296442414</v>
      </c>
      <c r="L199">
        <f t="shared" si="50"/>
        <v>-0.67572461211383217</v>
      </c>
      <c r="M199">
        <f t="shared" si="51"/>
        <v>-8.1863717368686473E-2</v>
      </c>
      <c r="N199">
        <f t="shared" si="52"/>
        <v>-4.6904455004775478</v>
      </c>
      <c r="O199">
        <f t="shared" ref="O199:O262" si="53">IF((N199-N198)&gt;180,O198-360,IF((N199-N198)&lt;(-180),O198+360,O198))</f>
        <v>0</v>
      </c>
      <c r="P199">
        <f t="shared" si="47"/>
        <v>-4.6904455004775478</v>
      </c>
      <c r="Q199">
        <f t="shared" ref="Q199:Q262" si="54">-(P199-P198)/((E199-E198)*360)*1000</f>
        <v>-9.4420121645872046E-3</v>
      </c>
      <c r="W199">
        <v>194</v>
      </c>
      <c r="X199">
        <f t="shared" si="48"/>
        <v>4.0416666666666661</v>
      </c>
      <c r="Y199">
        <v>0</v>
      </c>
      <c r="Z199">
        <f t="shared" ref="Z199:Z262" si="55" xml:space="preserve"> b0_*Y199 + b1_*Y198 + b2_*Y197 - a1_*Z198 - a2_*Z197</f>
        <v>6.8472445984143944E-7</v>
      </c>
    </row>
    <row r="200" spans="5:26" x14ac:dyDescent="0.4">
      <c r="E200">
        <v>2802.4105</v>
      </c>
      <c r="F200">
        <f t="shared" si="42"/>
        <v>0.36683467663095409</v>
      </c>
      <c r="G200">
        <f t="shared" si="43"/>
        <v>-9.9959400192274117E-2</v>
      </c>
      <c r="H200">
        <f t="shared" si="44"/>
        <v>-7.9633848075977065E-2</v>
      </c>
      <c r="I200">
        <f t="shared" si="45"/>
        <v>-8.6850342783557299E-2</v>
      </c>
      <c r="J200">
        <f t="shared" si="46"/>
        <v>-8.0954184228284376E-2</v>
      </c>
      <c r="K200">
        <f t="shared" si="49"/>
        <v>0.92900464540784788</v>
      </c>
      <c r="L200">
        <f t="shared" si="50"/>
        <v>-0.63964228697430336</v>
      </c>
      <c r="M200">
        <f t="shared" si="51"/>
        <v>-7.757333492357299E-2</v>
      </c>
      <c r="N200">
        <f t="shared" si="52"/>
        <v>-4.4446246938755269</v>
      </c>
      <c r="O200">
        <f t="shared" si="53"/>
        <v>0</v>
      </c>
      <c r="P200">
        <f t="shared" si="47"/>
        <v>-4.4446246938755269</v>
      </c>
      <c r="Q200">
        <f t="shared" si="54"/>
        <v>-8.5533318288684088E-3</v>
      </c>
      <c r="W200">
        <v>195</v>
      </c>
      <c r="X200">
        <f t="shared" si="48"/>
        <v>4.0625</v>
      </c>
      <c r="Y200">
        <v>0</v>
      </c>
      <c r="Z200">
        <f t="shared" si="55"/>
        <v>8.3142824452934706E-7</v>
      </c>
    </row>
    <row r="201" spans="5:26" x14ac:dyDescent="0.4">
      <c r="E201">
        <v>2884.5839999999998</v>
      </c>
      <c r="F201">
        <f t="shared" si="42"/>
        <v>0.37759116262761078</v>
      </c>
      <c r="G201">
        <f t="shared" si="43"/>
        <v>-0.10558311706871093</v>
      </c>
      <c r="H201">
        <f t="shared" si="44"/>
        <v>-8.4433542791492067E-2</v>
      </c>
      <c r="I201">
        <f t="shared" si="45"/>
        <v>-9.2421618287146123E-2</v>
      </c>
      <c r="J201">
        <f t="shared" si="46"/>
        <v>-8.5775677141960993E-2</v>
      </c>
      <c r="K201">
        <f t="shared" si="49"/>
        <v>0.93269070846919155</v>
      </c>
      <c r="L201">
        <f t="shared" si="50"/>
        <v>-0.60524699375885249</v>
      </c>
      <c r="M201">
        <f t="shared" si="51"/>
        <v>-7.3569413468915101E-2</v>
      </c>
      <c r="N201">
        <f t="shared" si="52"/>
        <v>-4.2152168930217488</v>
      </c>
      <c r="O201">
        <f t="shared" si="53"/>
        <v>0</v>
      </c>
      <c r="P201">
        <f t="shared" si="47"/>
        <v>-4.2152168930217488</v>
      </c>
      <c r="Q201">
        <f t="shared" si="54"/>
        <v>-7.7548588201852868E-3</v>
      </c>
      <c r="W201">
        <v>196</v>
      </c>
      <c r="X201">
        <f t="shared" si="48"/>
        <v>4.083333333333333</v>
      </c>
      <c r="Y201">
        <v>0</v>
      </c>
      <c r="Z201">
        <f t="shared" si="55"/>
        <v>9.5901864808835161E-7</v>
      </c>
    </row>
    <row r="202" spans="5:26" x14ac:dyDescent="0.4">
      <c r="E202">
        <v>2969.1671000000001</v>
      </c>
      <c r="F202">
        <f t="shared" si="42"/>
        <v>0.38866306452668792</v>
      </c>
      <c r="G202">
        <f t="shared" si="43"/>
        <v>-0.11147372276627987</v>
      </c>
      <c r="H202">
        <f t="shared" si="44"/>
        <v>-8.9585629535286593E-2</v>
      </c>
      <c r="I202">
        <f t="shared" si="45"/>
        <v>-9.825708768381225E-2</v>
      </c>
      <c r="J202">
        <f t="shared" si="46"/>
        <v>-9.0948739122855837E-2</v>
      </c>
      <c r="K202">
        <f t="shared" si="49"/>
        <v>0.93621504452659798</v>
      </c>
      <c r="L202">
        <f t="shared" si="50"/>
        <v>-0.57248768497078784</v>
      </c>
      <c r="M202">
        <f t="shared" si="51"/>
        <v>-6.9829559691086729E-2</v>
      </c>
      <c r="N202">
        <f t="shared" si="52"/>
        <v>-4.0009390555561266</v>
      </c>
      <c r="O202">
        <f t="shared" si="53"/>
        <v>0</v>
      </c>
      <c r="P202">
        <f t="shared" si="47"/>
        <v>-4.0009390555561266</v>
      </c>
      <c r="Q202">
        <f t="shared" si="54"/>
        <v>-7.0370584098038737E-3</v>
      </c>
      <c r="W202">
        <v>197</v>
      </c>
      <c r="X202">
        <f t="shared" si="48"/>
        <v>4.104166666666667</v>
      </c>
      <c r="Y202">
        <v>0</v>
      </c>
      <c r="Z202">
        <f t="shared" si="55"/>
        <v>1.0690289938985813E-6</v>
      </c>
    </row>
    <row r="203" spans="5:26" x14ac:dyDescent="0.4">
      <c r="E203">
        <v>3056.2303000000002</v>
      </c>
      <c r="F203">
        <f t="shared" si="42"/>
        <v>0.4000596107566054</v>
      </c>
      <c r="G203">
        <f t="shared" si="43"/>
        <v>-0.11763907823029562</v>
      </c>
      <c r="H203">
        <f t="shared" si="44"/>
        <v>-9.5117835777542847E-2</v>
      </c>
      <c r="I203">
        <f t="shared" si="45"/>
        <v>-0.10436450207130321</v>
      </c>
      <c r="J203">
        <f t="shared" si="46"/>
        <v>-9.6500951731829931E-2</v>
      </c>
      <c r="K203">
        <f t="shared" si="49"/>
        <v>0.93958154315357423</v>
      </c>
      <c r="L203">
        <f t="shared" si="50"/>
        <v>-0.54131045911648878</v>
      </c>
      <c r="M203">
        <f t="shared" si="51"/>
        <v>-6.633323971944094E-2</v>
      </c>
      <c r="N203">
        <f t="shared" si="52"/>
        <v>-3.800614677353523</v>
      </c>
      <c r="O203">
        <f t="shared" si="53"/>
        <v>0</v>
      </c>
      <c r="P203">
        <f t="shared" si="47"/>
        <v>-3.800614677353523</v>
      </c>
      <c r="Q203">
        <f t="shared" si="54"/>
        <v>-6.3914099885869474E-3</v>
      </c>
      <c r="W203">
        <v>198</v>
      </c>
      <c r="X203">
        <f t="shared" si="48"/>
        <v>4.125</v>
      </c>
      <c r="Y203">
        <v>0</v>
      </c>
      <c r="Z203">
        <f t="shared" si="55"/>
        <v>1.1628993875919451E-6</v>
      </c>
    </row>
    <row r="204" spans="5:26" x14ac:dyDescent="0.4">
      <c r="E204">
        <v>3145.8465000000001</v>
      </c>
      <c r="F204">
        <f t="shared" si="42"/>
        <v>0.41179034390504843</v>
      </c>
      <c r="G204">
        <f t="shared" si="43"/>
        <v>-0.124086609144761</v>
      </c>
      <c r="H204">
        <f t="shared" si="44"/>
        <v>-0.10106003235503958</v>
      </c>
      <c r="I204">
        <f t="shared" si="45"/>
        <v>-0.11075117637857212</v>
      </c>
      <c r="J204">
        <f t="shared" si="46"/>
        <v>-0.10246202628712597</v>
      </c>
      <c r="K204">
        <f t="shared" si="49"/>
        <v>0.94279448974057511</v>
      </c>
      <c r="L204">
        <f t="shared" si="50"/>
        <v>-0.51165928838184072</v>
      </c>
      <c r="M204">
        <f t="shared" si="51"/>
        <v>-6.3061601578726645E-2</v>
      </c>
      <c r="N204">
        <f t="shared" si="52"/>
        <v>-3.6131636197965658</v>
      </c>
      <c r="O204">
        <f t="shared" si="53"/>
        <v>0</v>
      </c>
      <c r="P204">
        <f t="shared" si="47"/>
        <v>-3.6131636197965658</v>
      </c>
      <c r="Q204">
        <f t="shared" si="54"/>
        <v>-5.8103041872190446E-3</v>
      </c>
      <c r="W204">
        <v>199</v>
      </c>
      <c r="X204">
        <f t="shared" si="48"/>
        <v>4.145833333333333</v>
      </c>
      <c r="Y204">
        <v>0</v>
      </c>
      <c r="Z204">
        <f t="shared" si="55"/>
        <v>1.2419808780437944E-6</v>
      </c>
    </row>
    <row r="205" spans="5:26" x14ac:dyDescent="0.4">
      <c r="E205">
        <v>3238.0904</v>
      </c>
      <c r="F205">
        <f t="shared" si="42"/>
        <v>0.42386504217915139</v>
      </c>
      <c r="G205">
        <f t="shared" si="43"/>
        <v>-0.1308231284306729</v>
      </c>
      <c r="H205">
        <f t="shared" si="44"/>
        <v>-0.1074443324856692</v>
      </c>
      <c r="I205">
        <f t="shared" si="45"/>
        <v>-0.11742381291958071</v>
      </c>
      <c r="J205">
        <f t="shared" si="46"/>
        <v>-0.10886390171528548</v>
      </c>
      <c r="K205">
        <f t="shared" si="49"/>
        <v>0.9458584475132511</v>
      </c>
      <c r="L205">
        <f t="shared" si="50"/>
        <v>-0.48347706189483974</v>
      </c>
      <c r="M205">
        <f t="shared" si="51"/>
        <v>-5.9997362814658839E-2</v>
      </c>
      <c r="N205">
        <f t="shared" si="52"/>
        <v>-3.4375956711950972</v>
      </c>
      <c r="O205">
        <f t="shared" si="53"/>
        <v>0</v>
      </c>
      <c r="P205">
        <f t="shared" si="47"/>
        <v>-3.4375956711950972</v>
      </c>
      <c r="Q205">
        <f t="shared" si="54"/>
        <v>-5.2869484715541157E-3</v>
      </c>
      <c r="W205">
        <v>200</v>
      </c>
      <c r="X205">
        <f t="shared" si="48"/>
        <v>4.166666666666667</v>
      </c>
      <c r="Y205">
        <v>0</v>
      </c>
      <c r="Z205">
        <f t="shared" si="55"/>
        <v>1.3075395331144116E-6</v>
      </c>
    </row>
    <row r="206" spans="5:26" x14ac:dyDescent="0.4">
      <c r="E206">
        <v>3333.0392000000002</v>
      </c>
      <c r="F206">
        <f t="shared" si="42"/>
        <v>0.43629381103528342</v>
      </c>
      <c r="G206">
        <f t="shared" si="43"/>
        <v>-0.13785473270550819</v>
      </c>
      <c r="H206">
        <f t="shared" si="44"/>
        <v>-0.11430528041685428</v>
      </c>
      <c r="I206">
        <f t="shared" si="45"/>
        <v>-0.12438839814258928</v>
      </c>
      <c r="J206">
        <f t="shared" si="46"/>
        <v>-0.11574093227295335</v>
      </c>
      <c r="K206">
        <f t="shared" si="49"/>
        <v>0.94877820188218376</v>
      </c>
      <c r="L206">
        <f t="shared" si="50"/>
        <v>-0.45670603505645935</v>
      </c>
      <c r="M206">
        <f t="shared" si="51"/>
        <v>-5.7124657853774519E-2</v>
      </c>
      <c r="N206">
        <f t="shared" si="52"/>
        <v>-3.2730018011501314</v>
      </c>
      <c r="O206">
        <f t="shared" si="53"/>
        <v>0</v>
      </c>
      <c r="P206">
        <f t="shared" si="47"/>
        <v>-3.2730018011501314</v>
      </c>
      <c r="Q206">
        <f t="shared" si="54"/>
        <v>-4.8152814418860376E-3</v>
      </c>
      <c r="W206">
        <v>201</v>
      </c>
      <c r="X206">
        <f t="shared" si="48"/>
        <v>4.1875</v>
      </c>
      <c r="Y206">
        <v>0</v>
      </c>
      <c r="Z206">
        <f t="shared" si="55"/>
        <v>1.3607604227561721E-6</v>
      </c>
    </row>
    <row r="207" spans="5:26" x14ac:dyDescent="0.4">
      <c r="E207">
        <v>3430.7719999999999</v>
      </c>
      <c r="F207">
        <f t="shared" si="42"/>
        <v>0.44908700463923173</v>
      </c>
      <c r="G207">
        <f t="shared" si="43"/>
        <v>-0.14518658365901627</v>
      </c>
      <c r="H207">
        <f t="shared" si="44"/>
        <v>-0.12167995640454043</v>
      </c>
      <c r="I207">
        <f t="shared" si="45"/>
        <v>-0.13164998530830729</v>
      </c>
      <c r="J207">
        <f t="shared" si="46"/>
        <v>-0.12312999129281965</v>
      </c>
      <c r="K207">
        <f t="shared" si="49"/>
        <v>0.95155867172271413</v>
      </c>
      <c r="L207">
        <f t="shared" si="50"/>
        <v>-0.43128857171477608</v>
      </c>
      <c r="M207">
        <f t="shared" si="51"/>
        <v>-5.4428940538442383E-2</v>
      </c>
      <c r="N207">
        <f t="shared" si="52"/>
        <v>-3.1185485762212628</v>
      </c>
      <c r="O207">
        <f t="shared" si="53"/>
        <v>0</v>
      </c>
      <c r="P207">
        <f t="shared" si="47"/>
        <v>-3.1185485762212628</v>
      </c>
      <c r="Q207">
        <f t="shared" si="54"/>
        <v>-4.3898950599340738E-3</v>
      </c>
      <c r="W207">
        <v>202</v>
      </c>
      <c r="X207">
        <f t="shared" si="48"/>
        <v>4.208333333333333</v>
      </c>
      <c r="Y207">
        <v>0</v>
      </c>
      <c r="Z207">
        <f t="shared" si="55"/>
        <v>1.402751503270265E-6</v>
      </c>
    </row>
    <row r="208" spans="5:26" x14ac:dyDescent="0.4">
      <c r="E208">
        <v>3531.3706999999999</v>
      </c>
      <c r="F208">
        <f t="shared" si="42"/>
        <v>0.46225534367592686</v>
      </c>
      <c r="G208">
        <f t="shared" si="43"/>
        <v>-0.15282277708480674</v>
      </c>
      <c r="H208">
        <f t="shared" si="44"/>
        <v>-0.12960819354893494</v>
      </c>
      <c r="I208">
        <f t="shared" si="45"/>
        <v>-0.13921256390272019</v>
      </c>
      <c r="J208">
        <f t="shared" si="46"/>
        <v>-0.13107068699889834</v>
      </c>
      <c r="K208">
        <f t="shared" si="49"/>
        <v>0.95420487782110552</v>
      </c>
      <c r="L208">
        <f t="shared" si="50"/>
        <v>-0.40716735383623132</v>
      </c>
      <c r="M208">
        <f t="shared" si="51"/>
        <v>-5.1896849530366218E-2</v>
      </c>
      <c r="N208">
        <f t="shared" si="52"/>
        <v>-2.9734704481154726</v>
      </c>
      <c r="O208">
        <f t="shared" si="53"/>
        <v>0</v>
      </c>
      <c r="P208">
        <f t="shared" si="47"/>
        <v>-2.9734704481154726</v>
      </c>
      <c r="Q208">
        <f t="shared" si="54"/>
        <v>-4.0059642947062107E-3</v>
      </c>
      <c r="W208">
        <v>203</v>
      </c>
      <c r="X208">
        <f t="shared" si="48"/>
        <v>4.229166666666667</v>
      </c>
      <c r="Y208">
        <v>0</v>
      </c>
      <c r="Z208">
        <f t="shared" si="55"/>
        <v>1.4345473975647748E-6</v>
      </c>
    </row>
    <row r="209" spans="5:26" x14ac:dyDescent="0.4">
      <c r="E209">
        <v>3634.9191000000001</v>
      </c>
      <c r="F209">
        <f t="shared" si="42"/>
        <v>0.47580979753971764</v>
      </c>
      <c r="G209">
        <f t="shared" si="43"/>
        <v>-0.16076605181675174</v>
      </c>
      <c r="H209">
        <f t="shared" si="44"/>
        <v>-0.13813266339038155</v>
      </c>
      <c r="I209">
        <f t="shared" si="45"/>
        <v>-0.14707877039161221</v>
      </c>
      <c r="J209">
        <f t="shared" si="46"/>
        <v>-0.1396054467651463</v>
      </c>
      <c r="K209">
        <f t="shared" si="49"/>
        <v>0.95672186773672885</v>
      </c>
      <c r="L209">
        <f t="shared" si="50"/>
        <v>-0.38428598559850063</v>
      </c>
      <c r="M209">
        <f t="shared" si="51"/>
        <v>-4.9516133707200094E-2</v>
      </c>
      <c r="N209">
        <f t="shared" si="52"/>
        <v>-2.8370654792280403</v>
      </c>
      <c r="O209">
        <f t="shared" si="53"/>
        <v>0</v>
      </c>
      <c r="P209">
        <f t="shared" si="47"/>
        <v>-2.8370654792280403</v>
      </c>
      <c r="Q209">
        <f t="shared" si="54"/>
        <v>-3.6591844138004841E-3</v>
      </c>
      <c r="W209">
        <v>204</v>
      </c>
      <c r="X209">
        <f t="shared" si="48"/>
        <v>4.25</v>
      </c>
      <c r="Y209">
        <v>0</v>
      </c>
      <c r="Z209">
        <f t="shared" si="55"/>
        <v>1.457113067240146E-6</v>
      </c>
    </row>
    <row r="210" spans="5:26" x14ac:dyDescent="0.4">
      <c r="E210">
        <v>3741.5038</v>
      </c>
      <c r="F210">
        <f t="shared" si="42"/>
        <v>0.48976170214409559</v>
      </c>
      <c r="G210">
        <f t="shared" si="43"/>
        <v>-0.1690176058253432</v>
      </c>
      <c r="H210">
        <f t="shared" si="44"/>
        <v>-0.14729910085494413</v>
      </c>
      <c r="I210">
        <f t="shared" si="45"/>
        <v>-0.15524970500106083</v>
      </c>
      <c r="J210">
        <f t="shared" si="46"/>
        <v>-0.14877974094100321</v>
      </c>
      <c r="K210">
        <f t="shared" si="49"/>
        <v>0.95911469859882648</v>
      </c>
      <c r="L210">
        <f t="shared" si="50"/>
        <v>-0.36258906639033078</v>
      </c>
      <c r="M210">
        <f t="shared" si="51"/>
        <v>-4.7275537248755217E-2</v>
      </c>
      <c r="N210">
        <f t="shared" si="52"/>
        <v>-2.7086887585671895</v>
      </c>
      <c r="O210">
        <f t="shared" si="53"/>
        <v>0</v>
      </c>
      <c r="P210">
        <f t="shared" si="47"/>
        <v>-2.7086887585671895</v>
      </c>
      <c r="Q210">
        <f t="shared" si="54"/>
        <v>-3.3457147398800874E-3</v>
      </c>
      <c r="W210">
        <v>205</v>
      </c>
      <c r="X210">
        <f t="shared" si="48"/>
        <v>4.270833333333333</v>
      </c>
      <c r="Y210">
        <v>0</v>
      </c>
      <c r="Z210">
        <f t="shared" si="55"/>
        <v>1.4713473732146619E-6</v>
      </c>
    </row>
    <row r="211" spans="5:26" x14ac:dyDescent="0.4">
      <c r="E211">
        <v>3851.2139000000002</v>
      </c>
      <c r="F211">
        <f t="shared" si="42"/>
        <v>0.50412272065178731</v>
      </c>
      <c r="G211">
        <f t="shared" si="43"/>
        <v>-0.1775767906941923</v>
      </c>
      <c r="H211">
        <f t="shared" si="44"/>
        <v>-0.15715643764160858</v>
      </c>
      <c r="I211">
        <f t="shared" si="45"/>
        <v>-0.16372462793069448</v>
      </c>
      <c r="J211">
        <f t="shared" si="46"/>
        <v>-0.15864221492223918</v>
      </c>
      <c r="K211">
        <f t="shared" si="49"/>
        <v>0.9613883934100933</v>
      </c>
      <c r="L211">
        <f t="shared" si="50"/>
        <v>-0.34202250598179385</v>
      </c>
      <c r="M211">
        <f t="shared" si="51"/>
        <v>-4.5164724404640033E-2</v>
      </c>
      <c r="N211">
        <f t="shared" si="52"/>
        <v>-2.5877480912573838</v>
      </c>
      <c r="O211">
        <f t="shared" si="53"/>
        <v>0</v>
      </c>
      <c r="P211">
        <f t="shared" si="47"/>
        <v>-2.5877480912573838</v>
      </c>
      <c r="Q211">
        <f t="shared" si="54"/>
        <v>-3.0621273527486788E-3</v>
      </c>
      <c r="W211">
        <v>206</v>
      </c>
      <c r="X211">
        <f t="shared" si="48"/>
        <v>4.291666666666667</v>
      </c>
      <c r="Y211">
        <v>0</v>
      </c>
      <c r="Z211">
        <f t="shared" si="55"/>
        <v>1.4780865224073859E-6</v>
      </c>
    </row>
    <row r="212" spans="5:26" x14ac:dyDescent="0.4">
      <c r="E212">
        <v>3964.1408999999999</v>
      </c>
      <c r="F212">
        <f t="shared" si="42"/>
        <v>0.51890483038478452</v>
      </c>
      <c r="G212">
        <f t="shared" si="43"/>
        <v>-0.18644078606764292</v>
      </c>
      <c r="H212">
        <f t="shared" si="44"/>
        <v>-0.16775694487101223</v>
      </c>
      <c r="I212">
        <f t="shared" si="45"/>
        <v>-0.17250063561159595</v>
      </c>
      <c r="J212">
        <f t="shared" si="46"/>
        <v>-0.16924483052265371</v>
      </c>
      <c r="K212">
        <f t="shared" si="49"/>
        <v>0.96354791086044334</v>
      </c>
      <c r="L212">
        <f t="shared" si="50"/>
        <v>-0.32253371762780392</v>
      </c>
      <c r="M212">
        <f t="shared" si="51"/>
        <v>-4.3174203739836159E-2</v>
      </c>
      <c r="N212">
        <f t="shared" si="52"/>
        <v>-2.4736996581305468</v>
      </c>
      <c r="O212">
        <f t="shared" si="53"/>
        <v>0</v>
      </c>
      <c r="P212">
        <f t="shared" si="47"/>
        <v>-2.4736996581305468</v>
      </c>
      <c r="Q212">
        <f t="shared" si="54"/>
        <v>-2.805362784188933E-3</v>
      </c>
      <c r="W212">
        <v>207</v>
      </c>
      <c r="X212">
        <f t="shared" si="48"/>
        <v>4.3125</v>
      </c>
      <c r="Y212">
        <v>0</v>
      </c>
      <c r="Z212">
        <f t="shared" si="55"/>
        <v>1.4781073987245423E-6</v>
      </c>
    </row>
    <row r="213" spans="5:26" x14ac:dyDescent="0.4">
      <c r="E213">
        <v>4080.3791999999999</v>
      </c>
      <c r="F213">
        <f t="shared" si="42"/>
        <v>0.5341203882741915</v>
      </c>
      <c r="G213">
        <f t="shared" si="43"/>
        <v>-0.19560428368054006</v>
      </c>
      <c r="H213">
        <f t="shared" si="44"/>
        <v>-0.17915642735221537</v>
      </c>
      <c r="I213">
        <f t="shared" si="45"/>
        <v>-0.18157234630455049</v>
      </c>
      <c r="J213">
        <f t="shared" si="46"/>
        <v>-0.18064305897243649</v>
      </c>
      <c r="K213">
        <f t="shared" si="49"/>
        <v>0.96559813167520447</v>
      </c>
      <c r="L213">
        <f t="shared" si="50"/>
        <v>-0.30407166442653188</v>
      </c>
      <c r="M213">
        <f t="shared" si="51"/>
        <v>-4.1295248391314043E-2</v>
      </c>
      <c r="N213">
        <f t="shared" si="52"/>
        <v>-2.3660434467666969</v>
      </c>
      <c r="O213">
        <f t="shared" si="53"/>
        <v>0</v>
      </c>
      <c r="P213">
        <f t="shared" si="47"/>
        <v>-2.3660434467666969</v>
      </c>
      <c r="Q213">
        <f t="shared" si="54"/>
        <v>-2.5726893077948482E-3</v>
      </c>
      <c r="W213">
        <v>208</v>
      </c>
      <c r="X213">
        <f t="shared" si="48"/>
        <v>4.333333333333333</v>
      </c>
      <c r="Y213">
        <v>0</v>
      </c>
      <c r="Z213">
        <f t="shared" si="55"/>
        <v>1.4721307772527853E-6</v>
      </c>
    </row>
    <row r="214" spans="5:26" x14ac:dyDescent="0.4">
      <c r="E214">
        <v>4200.0259999999998</v>
      </c>
      <c r="F214">
        <f t="shared" si="42"/>
        <v>0.5497821177702551</v>
      </c>
      <c r="G214">
        <f t="shared" si="43"/>
        <v>-0.20505908365286096</v>
      </c>
      <c r="H214">
        <f t="shared" si="44"/>
        <v>-0.19141435907870696</v>
      </c>
      <c r="I214">
        <f t="shared" si="45"/>
        <v>-0.19093149866621278</v>
      </c>
      <c r="J214">
        <f t="shared" si="46"/>
        <v>-0.19289601511072185</v>
      </c>
      <c r="K214">
        <f t="shared" si="49"/>
        <v>0.96754383614973072</v>
      </c>
      <c r="L214">
        <f t="shared" si="50"/>
        <v>-0.28658698888571854</v>
      </c>
      <c r="M214">
        <f t="shared" si="51"/>
        <v>-3.9519834622478545E-2</v>
      </c>
      <c r="N214">
        <f t="shared" si="52"/>
        <v>-2.2643197309230079</v>
      </c>
      <c r="O214">
        <f t="shared" si="53"/>
        <v>0</v>
      </c>
      <c r="P214">
        <f t="shared" si="47"/>
        <v>-2.2643197309230079</v>
      </c>
      <c r="Q214">
        <f t="shared" si="54"/>
        <v>-2.3616668171951155E-3</v>
      </c>
      <c r="W214">
        <v>209</v>
      </c>
      <c r="X214">
        <f t="shared" si="48"/>
        <v>4.354166666666667</v>
      </c>
      <c r="Y214">
        <v>0</v>
      </c>
      <c r="Z214">
        <f t="shared" si="55"/>
        <v>1.4608244211541839E-6</v>
      </c>
    </row>
    <row r="215" spans="5:26" x14ac:dyDescent="0.4">
      <c r="E215">
        <v>4323.1809999999996</v>
      </c>
      <c r="F215">
        <f t="shared" si="42"/>
        <v>0.56590306957245717</v>
      </c>
      <c r="G215">
        <f t="shared" si="43"/>
        <v>-0.21479362980762806</v>
      </c>
      <c r="H215">
        <f t="shared" si="44"/>
        <v>-0.20459398233256176</v>
      </c>
      <c r="I215">
        <f t="shared" si="45"/>
        <v>-0.20056648978301178</v>
      </c>
      <c r="J215">
        <f t="shared" si="46"/>
        <v>-0.20606655525896267</v>
      </c>
      <c r="K215">
        <f t="shared" si="49"/>
        <v>0.96938968411236037</v>
      </c>
      <c r="L215">
        <f t="shared" si="50"/>
        <v>-0.27003212380873753</v>
      </c>
      <c r="M215">
        <f t="shared" si="51"/>
        <v>-3.7840586995767644E-2</v>
      </c>
      <c r="N215">
        <f t="shared" si="52"/>
        <v>-2.168105929155113</v>
      </c>
      <c r="O215">
        <f t="shared" si="53"/>
        <v>0</v>
      </c>
      <c r="P215">
        <f t="shared" si="47"/>
        <v>-2.168105929155113</v>
      </c>
      <c r="Q215">
        <f t="shared" si="54"/>
        <v>-2.1701153868407706E-3</v>
      </c>
      <c r="W215">
        <v>210</v>
      </c>
      <c r="X215">
        <f t="shared" si="48"/>
        <v>4.375</v>
      </c>
      <c r="Y215">
        <v>0</v>
      </c>
      <c r="Z215">
        <f t="shared" si="55"/>
        <v>1.4448060612877165E-6</v>
      </c>
    </row>
    <row r="216" spans="5:26" x14ac:dyDescent="0.4">
      <c r="E216">
        <v>4449.9472999999998</v>
      </c>
      <c r="F216">
        <f t="shared" si="42"/>
        <v>0.58249673943923896</v>
      </c>
      <c r="G216">
        <f t="shared" si="43"/>
        <v>-0.22479259136619323</v>
      </c>
      <c r="H216">
        <f t="shared" si="44"/>
        <v>-0.21876251872940911</v>
      </c>
      <c r="I216">
        <f t="shared" si="45"/>
        <v>-0.21046195891137187</v>
      </c>
      <c r="J216">
        <f t="shared" si="46"/>
        <v>-0.22022148700811162</v>
      </c>
      <c r="K216">
        <f t="shared" si="49"/>
        <v>0.97114021654993332</v>
      </c>
      <c r="L216">
        <f t="shared" si="50"/>
        <v>-0.25436121280670237</v>
      </c>
      <c r="M216">
        <f t="shared" si="51"/>
        <v>-3.6250711871975483E-2</v>
      </c>
      <c r="N216">
        <f t="shared" si="52"/>
        <v>-2.0770127946089829</v>
      </c>
      <c r="O216">
        <f t="shared" si="53"/>
        <v>0</v>
      </c>
      <c r="P216">
        <f t="shared" si="47"/>
        <v>-2.0770127946089829</v>
      </c>
      <c r="Q216">
        <f t="shared" si="54"/>
        <v>-1.9960863798214584E-3</v>
      </c>
      <c r="W216">
        <v>211</v>
      </c>
      <c r="X216">
        <f t="shared" si="48"/>
        <v>4.395833333333333</v>
      </c>
      <c r="Y216">
        <v>0</v>
      </c>
      <c r="Z216">
        <f t="shared" si="55"/>
        <v>1.4246462590550759E-6</v>
      </c>
    </row>
    <row r="217" spans="5:26" x14ac:dyDescent="0.4">
      <c r="E217">
        <v>4580.4305999999997</v>
      </c>
      <c r="F217">
        <f t="shared" si="42"/>
        <v>0.59957696346824529</v>
      </c>
      <c r="G217">
        <f t="shared" si="43"/>
        <v>-0.23503625779738968</v>
      </c>
      <c r="H217">
        <f t="shared" si="44"/>
        <v>-0.23399118241213579</v>
      </c>
      <c r="I217">
        <f t="shared" si="45"/>
        <v>-0.22059818606091736</v>
      </c>
      <c r="J217">
        <f t="shared" si="46"/>
        <v>-0.23543158132939923</v>
      </c>
      <c r="K217">
        <f t="shared" si="49"/>
        <v>0.97279983356497823</v>
      </c>
      <c r="L217">
        <f t="shared" si="50"/>
        <v>-0.23953024748391361</v>
      </c>
      <c r="M217">
        <f t="shared" si="51"/>
        <v>-3.4743959661702295E-2</v>
      </c>
      <c r="N217">
        <f t="shared" si="52"/>
        <v>-1.990682252188321</v>
      </c>
      <c r="O217">
        <f t="shared" si="53"/>
        <v>0</v>
      </c>
      <c r="P217">
        <f t="shared" si="47"/>
        <v>-1.990682252188321</v>
      </c>
      <c r="Q217">
        <f t="shared" si="54"/>
        <v>-1.8378371966344873E-3</v>
      </c>
      <c r="W217">
        <v>212</v>
      </c>
      <c r="X217">
        <f t="shared" si="48"/>
        <v>4.416666666666667</v>
      </c>
      <c r="Y217">
        <v>0</v>
      </c>
      <c r="Z217">
        <f t="shared" si="55"/>
        <v>1.4008711533888208E-6</v>
      </c>
    </row>
    <row r="218" spans="5:26" x14ac:dyDescent="0.4">
      <c r="E218">
        <v>4714.7401</v>
      </c>
      <c r="F218">
        <f t="shared" si="42"/>
        <v>0.61715803590605034</v>
      </c>
      <c r="G218">
        <f t="shared" si="43"/>
        <v>-0.24550001109869735</v>
      </c>
      <c r="H218">
        <f t="shared" si="44"/>
        <v>-0.25035535397552089</v>
      </c>
      <c r="I218">
        <f t="shared" si="45"/>
        <v>-0.23095056697936467</v>
      </c>
      <c r="J218">
        <f t="shared" si="46"/>
        <v>-0.2517717453679732</v>
      </c>
      <c r="K218">
        <f t="shared" si="49"/>
        <v>0.97437279944692201</v>
      </c>
      <c r="L218">
        <f t="shared" si="50"/>
        <v>-0.22549696579606782</v>
      </c>
      <c r="M218">
        <f t="shared" si="51"/>
        <v>-3.3314568823278989E-2</v>
      </c>
      <c r="N218">
        <f t="shared" si="52"/>
        <v>-1.9087841898719995</v>
      </c>
      <c r="O218">
        <f t="shared" si="53"/>
        <v>0</v>
      </c>
      <c r="P218">
        <f t="shared" si="47"/>
        <v>-1.9087841898719995</v>
      </c>
      <c r="Q218">
        <f t="shared" si="54"/>
        <v>-1.6938088336665455E-3</v>
      </c>
      <c r="W218">
        <v>213</v>
      </c>
      <c r="X218">
        <f t="shared" si="48"/>
        <v>4.4375</v>
      </c>
      <c r="Y218">
        <v>0</v>
      </c>
      <c r="Z218">
        <f t="shared" si="55"/>
        <v>1.3739650931723265E-6</v>
      </c>
    </row>
    <row r="219" spans="5:26" x14ac:dyDescent="0.4">
      <c r="E219">
        <v>4852.9877999999999</v>
      </c>
      <c r="F219">
        <f t="shared" si="42"/>
        <v>0.63525461751837053</v>
      </c>
      <c r="G219">
        <f t="shared" si="43"/>
        <v>-0.25615361164412187</v>
      </c>
      <c r="H219">
        <f t="shared" si="44"/>
        <v>-0.26793454088220503</v>
      </c>
      <c r="I219">
        <f t="shared" si="45"/>
        <v>-0.24148890338965157</v>
      </c>
      <c r="J219">
        <f t="shared" si="46"/>
        <v>-0.26932098206193633</v>
      </c>
      <c r="K219">
        <f t="shared" si="49"/>
        <v>0.97586322828273442</v>
      </c>
      <c r="L219">
        <f t="shared" si="50"/>
        <v>-0.21222092872415613</v>
      </c>
      <c r="M219">
        <f t="shared" si="51"/>
        <v>-3.1957233285448527E-2</v>
      </c>
      <c r="N219">
        <f t="shared" si="52"/>
        <v>-1.8310145921711942</v>
      </c>
      <c r="O219">
        <f t="shared" si="53"/>
        <v>0</v>
      </c>
      <c r="P219">
        <f t="shared" si="47"/>
        <v>-1.8310145921711942</v>
      </c>
      <c r="Q219">
        <f t="shared" si="54"/>
        <v>-1.5626058175290786E-3</v>
      </c>
      <c r="W219">
        <v>214</v>
      </c>
      <c r="X219">
        <f t="shared" si="48"/>
        <v>4.458333333333333</v>
      </c>
      <c r="Y219">
        <v>0</v>
      </c>
      <c r="Z219">
        <f t="shared" si="55"/>
        <v>1.3443731567073225E-6</v>
      </c>
    </row>
    <row r="220" spans="5:26" x14ac:dyDescent="0.4">
      <c r="E220">
        <v>4995.2893000000004</v>
      </c>
      <c r="F220">
        <f t="shared" si="42"/>
        <v>0.65388184030982088</v>
      </c>
      <c r="G220">
        <f t="shared" si="43"/>
        <v>-0.26696053659466168</v>
      </c>
      <c r="H220">
        <f t="shared" si="44"/>
        <v>-0.28681247716847447</v>
      </c>
      <c r="I220">
        <f t="shared" si="45"/>
        <v>-0.25217674495519993</v>
      </c>
      <c r="J220">
        <f t="shared" si="46"/>
        <v>-0.28816248899573438</v>
      </c>
      <c r="K220">
        <f t="shared" si="49"/>
        <v>0.97727508981828881</v>
      </c>
      <c r="L220">
        <f t="shared" si="50"/>
        <v>-0.19966342011924706</v>
      </c>
      <c r="M220">
        <f t="shared" si="51"/>
        <v>-3.0667056592486919E-2</v>
      </c>
      <c r="N220">
        <f t="shared" si="52"/>
        <v>-1.7570929128383481</v>
      </c>
      <c r="O220">
        <f t="shared" si="53"/>
        <v>0</v>
      </c>
      <c r="P220">
        <f t="shared" si="47"/>
        <v>-1.7570929128383481</v>
      </c>
      <c r="Q220">
        <f t="shared" si="54"/>
        <v>-1.4429784517155054E-3</v>
      </c>
      <c r="W220">
        <v>215</v>
      </c>
      <c r="X220">
        <f t="shared" si="48"/>
        <v>4.479166666666667</v>
      </c>
      <c r="Y220">
        <v>0</v>
      </c>
      <c r="Z220">
        <f t="shared" si="55"/>
        <v>1.3125035601295778E-6</v>
      </c>
    </row>
    <row r="221" spans="5:26" x14ac:dyDescent="0.4">
      <c r="E221">
        <v>5141.7633999999998</v>
      </c>
      <c r="F221">
        <f t="shared" si="42"/>
        <v>0.67305525516403653</v>
      </c>
      <c r="G221">
        <f t="shared" si="43"/>
        <v>-0.27787715623454501</v>
      </c>
      <c r="H221">
        <f t="shared" si="44"/>
        <v>-0.30707702988087482</v>
      </c>
      <c r="I221">
        <f t="shared" si="45"/>
        <v>-0.2629705705953278</v>
      </c>
      <c r="J221">
        <f t="shared" si="46"/>
        <v>-0.30838356442360593</v>
      </c>
      <c r="K221">
        <f t="shared" si="49"/>
        <v>0.97861220255708237</v>
      </c>
      <c r="L221">
        <f t="shared" si="50"/>
        <v>-0.18778746434471699</v>
      </c>
      <c r="M221">
        <f t="shared" si="51"/>
        <v>-2.9439522222704628E-2</v>
      </c>
      <c r="N221">
        <f t="shared" si="52"/>
        <v>-1.6867603742425716</v>
      </c>
      <c r="O221">
        <f t="shared" si="53"/>
        <v>0</v>
      </c>
      <c r="P221">
        <f t="shared" si="47"/>
        <v>-1.6867603742425716</v>
      </c>
      <c r="Q221">
        <f t="shared" si="54"/>
        <v>-1.3338068830328811E-3</v>
      </c>
      <c r="W221">
        <v>216</v>
      </c>
      <c r="X221">
        <f t="shared" si="48"/>
        <v>4.5</v>
      </c>
      <c r="Y221">
        <v>0</v>
      </c>
      <c r="Z221">
        <f t="shared" si="55"/>
        <v>1.2787299569197924E-6</v>
      </c>
    </row>
    <row r="222" spans="5:26" x14ac:dyDescent="0.4">
      <c r="E222">
        <v>5292.5325000000003</v>
      </c>
      <c r="F222">
        <f t="shared" si="42"/>
        <v>0.69279088420355095</v>
      </c>
      <c r="G222">
        <f t="shared" si="43"/>
        <v>-0.28885189961917401</v>
      </c>
      <c r="H222">
        <f t="shared" si="44"/>
        <v>-0.32882014914859425</v>
      </c>
      <c r="I222">
        <f t="shared" si="45"/>
        <v>-0.27381895890351937</v>
      </c>
      <c r="J222">
        <f t="shared" si="46"/>
        <v>-0.33007555704324643</v>
      </c>
      <c r="K222">
        <f t="shared" si="49"/>
        <v>0.97987823683281372</v>
      </c>
      <c r="L222">
        <f t="shared" si="50"/>
        <v>-0.17655775874331373</v>
      </c>
      <c r="M222">
        <f t="shared" si="51"/>
        <v>-2.827045890351032E-2</v>
      </c>
      <c r="N222">
        <f t="shared" si="52"/>
        <v>-1.6197779800691823</v>
      </c>
      <c r="O222">
        <f t="shared" si="53"/>
        <v>0</v>
      </c>
      <c r="P222">
        <f t="shared" si="47"/>
        <v>-1.6197779800691823</v>
      </c>
      <c r="Q222">
        <f t="shared" si="54"/>
        <v>-1.2340871308324593E-3</v>
      </c>
      <c r="W222">
        <v>217</v>
      </c>
      <c r="X222">
        <f t="shared" si="48"/>
        <v>4.520833333333333</v>
      </c>
      <c r="Y222">
        <v>0</v>
      </c>
      <c r="Z222">
        <f t="shared" si="55"/>
        <v>1.2433936308681048E-6</v>
      </c>
    </row>
    <row r="223" spans="5:26" x14ac:dyDescent="0.4">
      <c r="E223">
        <v>5447.7224999999999</v>
      </c>
      <c r="F223">
        <f t="shared" si="42"/>
        <v>0.71310520769982588</v>
      </c>
      <c r="G223">
        <f t="shared" si="43"/>
        <v>-0.29982430668551796</v>
      </c>
      <c r="H223">
        <f t="shared" si="44"/>
        <v>-0.35213768343213625</v>
      </c>
      <c r="I223">
        <f t="shared" si="45"/>
        <v>-0.28466164592703191</v>
      </c>
      <c r="J223">
        <f t="shared" si="46"/>
        <v>-0.35333368141852395</v>
      </c>
      <c r="K223">
        <f t="shared" si="49"/>
        <v>0.98107671379878369</v>
      </c>
      <c r="L223">
        <f t="shared" si="50"/>
        <v>-0.16594064594023716</v>
      </c>
      <c r="M223">
        <f t="shared" si="51"/>
        <v>-2.715601329771955E-2</v>
      </c>
      <c r="N223">
        <f t="shared" si="52"/>
        <v>-1.5559249503604708</v>
      </c>
      <c r="O223">
        <f t="shared" si="53"/>
        <v>0</v>
      </c>
      <c r="P223">
        <f t="shared" si="47"/>
        <v>-1.5559249503604708</v>
      </c>
      <c r="Q223">
        <f t="shared" si="54"/>
        <v>-1.1429185319198616E-3</v>
      </c>
      <c r="W223">
        <v>218</v>
      </c>
      <c r="X223">
        <f t="shared" si="48"/>
        <v>4.541666666666667</v>
      </c>
      <c r="Y223">
        <v>0</v>
      </c>
      <c r="Z223">
        <f t="shared" si="55"/>
        <v>1.2068055850297208E-6</v>
      </c>
    </row>
    <row r="224" spans="5:26" x14ac:dyDescent="0.4">
      <c r="E224">
        <v>5607.4630999999999</v>
      </c>
      <c r="F224">
        <f t="shared" si="42"/>
        <v>0.73401520334316028</v>
      </c>
      <c r="G224">
        <f t="shared" si="43"/>
        <v>-0.31072403140483251</v>
      </c>
      <c r="H224">
        <f t="shared" si="44"/>
        <v>-0.37712916943482178</v>
      </c>
      <c r="I224">
        <f t="shared" si="45"/>
        <v>-0.29542853415751891</v>
      </c>
      <c r="J224">
        <f t="shared" si="46"/>
        <v>-0.37825680835843523</v>
      </c>
      <c r="K224">
        <f t="shared" si="49"/>
        <v>0.98221100874106704</v>
      </c>
      <c r="L224">
        <f t="shared" si="50"/>
        <v>-0.15590405102976057</v>
      </c>
      <c r="M224">
        <f t="shared" si="51"/>
        <v>-2.6092621957749085E-2</v>
      </c>
      <c r="N224">
        <f t="shared" si="52"/>
        <v>-1.4949971146094019</v>
      </c>
      <c r="O224">
        <f t="shared" si="53"/>
        <v>0</v>
      </c>
      <c r="P224">
        <f t="shared" si="47"/>
        <v>-1.4949971146094019</v>
      </c>
      <c r="Q224">
        <f t="shared" si="54"/>
        <v>-1.0594926286580475E-3</v>
      </c>
      <c r="W224">
        <v>219</v>
      </c>
      <c r="X224">
        <f t="shared" si="48"/>
        <v>4.5625</v>
      </c>
      <c r="Y224">
        <v>0</v>
      </c>
      <c r="Z224">
        <f t="shared" si="55"/>
        <v>1.1692485293587707E-6</v>
      </c>
    </row>
    <row r="225" spans="5:26" x14ac:dyDescent="0.4">
      <c r="E225">
        <v>5771.8876</v>
      </c>
      <c r="F225">
        <f t="shared" si="42"/>
        <v>0.75553832006275101</v>
      </c>
      <c r="G225">
        <f t="shared" si="43"/>
        <v>-0.32146972977580579</v>
      </c>
      <c r="H225">
        <f t="shared" si="44"/>
        <v>-0.40389744960321328</v>
      </c>
      <c r="I225">
        <f t="shared" si="45"/>
        <v>-0.30603858729982442</v>
      </c>
      <c r="J225">
        <f t="shared" si="46"/>
        <v>-0.40494708358594023</v>
      </c>
      <c r="K225">
        <f t="shared" si="49"/>
        <v>0.98328435119338886</v>
      </c>
      <c r="L225">
        <f t="shared" si="50"/>
        <v>-0.14641745014378202</v>
      </c>
      <c r="M225">
        <f t="shared" si="51"/>
        <v>-2.5076989156993079E-2</v>
      </c>
      <c r="N225">
        <f t="shared" si="52"/>
        <v>-1.4368056415910315</v>
      </c>
      <c r="O225">
        <f t="shared" si="53"/>
        <v>0</v>
      </c>
      <c r="P225">
        <f t="shared" si="47"/>
        <v>-1.4368056415910315</v>
      </c>
      <c r="Q225">
        <f t="shared" si="54"/>
        <v>-9.8308330331905655E-4</v>
      </c>
      <c r="W225">
        <v>220</v>
      </c>
      <c r="X225">
        <f t="shared" si="48"/>
        <v>4.583333333333333</v>
      </c>
      <c r="Y225">
        <v>0</v>
      </c>
      <c r="Z225">
        <f t="shared" si="55"/>
        <v>1.1309787698301383E-6</v>
      </c>
    </row>
    <row r="226" spans="5:26" x14ac:dyDescent="0.4">
      <c r="E226">
        <v>5941.1334999999999</v>
      </c>
      <c r="F226">
        <f t="shared" si="42"/>
        <v>0.77769255656650893</v>
      </c>
      <c r="G226">
        <f t="shared" si="43"/>
        <v>-0.33196792085721682</v>
      </c>
      <c r="H226">
        <f t="shared" si="44"/>
        <v>-0.43254830228300434</v>
      </c>
      <c r="I226">
        <f t="shared" si="45"/>
        <v>-0.31639869795034614</v>
      </c>
      <c r="J226">
        <f t="shared" si="46"/>
        <v>-0.43350955931389701</v>
      </c>
      <c r="K226">
        <f t="shared" si="49"/>
        <v>0.98429983117702391</v>
      </c>
      <c r="L226">
        <f t="shared" si="50"/>
        <v>-0.13745178765300711</v>
      </c>
      <c r="M226">
        <f t="shared" si="51"/>
        <v>-2.4106061554667768E-2</v>
      </c>
      <c r="N226">
        <f t="shared" si="52"/>
        <v>-1.3811755877650349</v>
      </c>
      <c r="O226">
        <f t="shared" si="53"/>
        <v>0</v>
      </c>
      <c r="P226">
        <f t="shared" si="47"/>
        <v>-1.3811755877650349</v>
      </c>
      <c r="Q226">
        <f t="shared" si="54"/>
        <v>-9.1303793648434114E-4</v>
      </c>
      <c r="W226">
        <v>221</v>
      </c>
      <c r="X226">
        <f t="shared" si="48"/>
        <v>4.604166666666667</v>
      </c>
      <c r="Y226">
        <v>0</v>
      </c>
      <c r="Z226">
        <f t="shared" si="55"/>
        <v>1.0922280019570955E-6</v>
      </c>
    </row>
    <row r="227" spans="5:26" x14ac:dyDescent="0.4">
      <c r="E227">
        <v>6115.3420999999998</v>
      </c>
      <c r="F227">
        <f t="shared" si="42"/>
        <v>0.80049640898118246</v>
      </c>
      <c r="G227">
        <f t="shared" si="43"/>
        <v>-0.34211170077266262</v>
      </c>
      <c r="H227">
        <f t="shared" si="44"/>
        <v>-0.46318977949354945</v>
      </c>
      <c r="I227">
        <f t="shared" si="45"/>
        <v>-0.32640240961422023</v>
      </c>
      <c r="J227">
        <f t="shared" si="46"/>
        <v>-0.46405153460356618</v>
      </c>
      <c r="K227">
        <f t="shared" si="49"/>
        <v>0.985260399070089</v>
      </c>
      <c r="L227">
        <f t="shared" si="50"/>
        <v>-0.12897945231396665</v>
      </c>
      <c r="M227">
        <f t="shared" si="51"/>
        <v>-2.3177011163192152E-2</v>
      </c>
      <c r="N227">
        <f t="shared" si="52"/>
        <v>-1.3279449213785053</v>
      </c>
      <c r="O227">
        <f t="shared" si="53"/>
        <v>0</v>
      </c>
      <c r="P227">
        <f t="shared" si="47"/>
        <v>-1.3279449213785053</v>
      </c>
      <c r="Q227">
        <f t="shared" si="54"/>
        <v>-8.4876959108106352E-4</v>
      </c>
      <c r="W227">
        <v>222</v>
      </c>
      <c r="X227">
        <f t="shared" si="48"/>
        <v>4.625</v>
      </c>
      <c r="Y227">
        <v>0</v>
      </c>
      <c r="Z227">
        <f t="shared" si="55"/>
        <v>1.0532050116883437E-6</v>
      </c>
    </row>
    <row r="228" spans="5:26" x14ac:dyDescent="0.4">
      <c r="E228">
        <v>6294.6589000000004</v>
      </c>
      <c r="F228">
        <f t="shared" si="42"/>
        <v>0.82396892321223369</v>
      </c>
      <c r="G228">
        <f t="shared" si="43"/>
        <v>-0.35177943183848748</v>
      </c>
      <c r="H228">
        <f t="shared" si="44"/>
        <v>-0.49593151971444904</v>
      </c>
      <c r="I228">
        <f t="shared" si="45"/>
        <v>-0.33592861371809879</v>
      </c>
      <c r="J228">
        <f t="shared" si="46"/>
        <v>-0.49668187120054197</v>
      </c>
      <c r="K228">
        <f t="shared" si="49"/>
        <v>0.98616887117073604</v>
      </c>
      <c r="L228">
        <f t="shared" si="50"/>
        <v>-0.12097420547792695</v>
      </c>
      <c r="M228">
        <f t="shared" si="51"/>
        <v>-2.2287214990225568E-2</v>
      </c>
      <c r="N228">
        <f t="shared" si="52"/>
        <v>-1.2769633560406273</v>
      </c>
      <c r="O228">
        <f t="shared" si="53"/>
        <v>0</v>
      </c>
      <c r="P228">
        <f t="shared" si="47"/>
        <v>-1.2769633560406273</v>
      </c>
      <c r="Q228">
        <f t="shared" si="54"/>
        <v>-7.897500918591173E-4</v>
      </c>
      <c r="W228">
        <v>223</v>
      </c>
      <c r="X228">
        <f t="shared" si="48"/>
        <v>4.645833333333333</v>
      </c>
      <c r="Y228">
        <v>0</v>
      </c>
      <c r="Z228">
        <f t="shared" si="55"/>
        <v>1.0140972867236002E-6</v>
      </c>
    </row>
    <row r="229" spans="5:26" x14ac:dyDescent="0.4">
      <c r="E229">
        <v>6479.2336999999998</v>
      </c>
      <c r="F229">
        <f t="shared" si="42"/>
        <v>0.84812970803380894</v>
      </c>
      <c r="G229">
        <f t="shared" si="43"/>
        <v>-0.36083333730059852</v>
      </c>
      <c r="H229">
        <f t="shared" si="44"/>
        <v>-0.53088383738902423</v>
      </c>
      <c r="I229">
        <f t="shared" si="45"/>
        <v>-0.34484015300180315</v>
      </c>
      <c r="J229">
        <f t="shared" si="46"/>
        <v>-0.53151008717990478</v>
      </c>
      <c r="K229">
        <f t="shared" si="49"/>
        <v>0.98702793336470573</v>
      </c>
      <c r="L229">
        <f t="shared" si="50"/>
        <v>-0.11341112827919694</v>
      </c>
      <c r="M229">
        <f t="shared" si="51"/>
        <v>-2.1434238270878314E-2</v>
      </c>
      <c r="N229">
        <f t="shared" si="52"/>
        <v>-1.2280913899991148</v>
      </c>
      <c r="O229">
        <f t="shared" si="53"/>
        <v>0</v>
      </c>
      <c r="P229">
        <f t="shared" si="47"/>
        <v>-1.2280913899991148</v>
      </c>
      <c r="Q229">
        <f t="shared" si="54"/>
        <v>-7.3550376988854342E-4</v>
      </c>
      <c r="W229">
        <v>224</v>
      </c>
      <c r="X229">
        <f t="shared" si="48"/>
        <v>4.666666666666667</v>
      </c>
      <c r="Y229">
        <v>0</v>
      </c>
      <c r="Z229">
        <f t="shared" si="55"/>
        <v>9.7507254132412014E-7</v>
      </c>
    </row>
    <row r="230" spans="5:26" x14ac:dyDescent="0.4">
      <c r="E230">
        <v>6669.2206999999999</v>
      </c>
      <c r="F230">
        <f t="shared" si="42"/>
        <v>0.87299894817870749</v>
      </c>
      <c r="G230">
        <f t="shared" si="43"/>
        <v>-0.36911803005009847</v>
      </c>
      <c r="H230">
        <f t="shared" si="44"/>
        <v>-0.5681566092154634</v>
      </c>
      <c r="I230">
        <f t="shared" si="45"/>
        <v>-0.35298235937656813</v>
      </c>
      <c r="J230">
        <f t="shared" si="46"/>
        <v>-0.56864524850148057</v>
      </c>
      <c r="K230">
        <f t="shared" si="49"/>
        <v>0.9878401450392762</v>
      </c>
      <c r="L230">
        <f t="shared" si="50"/>
        <v>-0.10626656865723813</v>
      </c>
      <c r="M230">
        <f t="shared" si="51"/>
        <v>-2.0615819087180132E-2</v>
      </c>
      <c r="N230">
        <f t="shared" si="52"/>
        <v>-1.181199424900667</v>
      </c>
      <c r="O230">
        <f t="shared" si="53"/>
        <v>0</v>
      </c>
      <c r="P230">
        <f t="shared" si="47"/>
        <v>-1.181199424900667</v>
      </c>
      <c r="Q230">
        <f t="shared" si="54"/>
        <v>-6.8560195490638561E-4</v>
      </c>
      <c r="W230">
        <v>225</v>
      </c>
      <c r="X230">
        <f t="shared" si="48"/>
        <v>4.6875</v>
      </c>
      <c r="Y230">
        <v>0</v>
      </c>
      <c r="Z230">
        <f t="shared" si="55"/>
        <v>9.3628015771531779E-7</v>
      </c>
    </row>
    <row r="231" spans="5:26" x14ac:dyDescent="0.4">
      <c r="E231">
        <v>6864.7785999999996</v>
      </c>
      <c r="F231">
        <f t="shared" si="42"/>
        <v>0.89859741742835109</v>
      </c>
      <c r="G231">
        <f t="shared" si="43"/>
        <v>-0.37645898624132323</v>
      </c>
      <c r="H231">
        <f t="shared" si="44"/>
        <v>-0.6078579288919661</v>
      </c>
      <c r="I231">
        <f t="shared" si="45"/>
        <v>-0.36018153712264372</v>
      </c>
      <c r="J231">
        <f t="shared" si="46"/>
        <v>-0.60819463030807464</v>
      </c>
      <c r="K231">
        <f t="shared" si="49"/>
        <v>0.98860794317524192</v>
      </c>
      <c r="L231">
        <f t="shared" si="50"/>
        <v>-9.9518088645488889E-2</v>
      </c>
      <c r="M231">
        <f t="shared" si="51"/>
        <v>-1.982985425625472E-2</v>
      </c>
      <c r="N231">
        <f t="shared" si="52"/>
        <v>-1.1361669572429274</v>
      </c>
      <c r="O231">
        <f t="shared" si="53"/>
        <v>0</v>
      </c>
      <c r="P231">
        <f t="shared" si="47"/>
        <v>-1.1361669572429274</v>
      </c>
      <c r="Q231">
        <f t="shared" si="54"/>
        <v>-6.3965806514677088E-4</v>
      </c>
      <c r="W231">
        <v>226</v>
      </c>
      <c r="X231">
        <f t="shared" si="48"/>
        <v>4.708333333333333</v>
      </c>
      <c r="Y231">
        <v>0</v>
      </c>
      <c r="Z231">
        <f t="shared" si="55"/>
        <v>8.9785254718463871E-7</v>
      </c>
    </row>
    <row r="232" spans="5:26" x14ac:dyDescent="0.4">
      <c r="E232">
        <v>7066.0707000000002</v>
      </c>
      <c r="F232">
        <f t="shared" si="42"/>
        <v>0.92494649170275367</v>
      </c>
      <c r="G232">
        <f t="shared" si="43"/>
        <v>-0.38266097885697414</v>
      </c>
      <c r="H232">
        <f t="shared" si="44"/>
        <v>-0.65009249961163817</v>
      </c>
      <c r="I232">
        <f t="shared" si="45"/>
        <v>-0.3662434063972404</v>
      </c>
      <c r="J232">
        <f t="shared" si="46"/>
        <v>-0.65026211744382512</v>
      </c>
      <c r="K232">
        <f t="shared" si="49"/>
        <v>0.98933364655832323</v>
      </c>
      <c r="L232">
        <f t="shared" si="50"/>
        <v>-9.3144412283179712E-2</v>
      </c>
      <c r="M232">
        <f t="shared" si="51"/>
        <v>-1.9074386378353569E-2</v>
      </c>
      <c r="N232">
        <f t="shared" si="52"/>
        <v>-1.0928818362814869</v>
      </c>
      <c r="O232">
        <f t="shared" si="53"/>
        <v>0</v>
      </c>
      <c r="P232">
        <f t="shared" si="47"/>
        <v>-1.0928818362814869</v>
      </c>
      <c r="Q232">
        <f t="shared" si="54"/>
        <v>-5.9732322885553866E-4</v>
      </c>
      <c r="W232">
        <v>227</v>
      </c>
      <c r="X232">
        <f t="shared" si="48"/>
        <v>4.7291666666666661</v>
      </c>
      <c r="Y232">
        <v>0</v>
      </c>
      <c r="Z232">
        <f t="shared" si="55"/>
        <v>8.5990643397058886E-7</v>
      </c>
    </row>
    <row r="233" spans="5:26" x14ac:dyDescent="0.4">
      <c r="E233">
        <v>7273.2651999999998</v>
      </c>
      <c r="F233">
        <f t="shared" si="42"/>
        <v>0.95206818833042905</v>
      </c>
      <c r="G233">
        <f t="shared" si="43"/>
        <v>-0.38750649507830159</v>
      </c>
      <c r="H233">
        <f t="shared" si="44"/>
        <v>-0.69495977533119968</v>
      </c>
      <c r="I233">
        <f t="shared" si="45"/>
        <v>-0.37095153068049969</v>
      </c>
      <c r="J233">
        <f t="shared" si="46"/>
        <v>-0.69494635523044535</v>
      </c>
      <c r="K233">
        <f t="shared" si="49"/>
        <v>0.99001946069423208</v>
      </c>
      <c r="L233">
        <f t="shared" si="50"/>
        <v>-8.7125368876240089E-2</v>
      </c>
      <c r="M233">
        <f t="shared" si="51"/>
        <v>-1.8347591266409058E-2</v>
      </c>
      <c r="N233">
        <f t="shared" si="52"/>
        <v>-1.0512395437963282</v>
      </c>
      <c r="O233">
        <f t="shared" si="53"/>
        <v>0</v>
      </c>
      <c r="P233">
        <f t="shared" si="47"/>
        <v>-1.0512395437963282</v>
      </c>
      <c r="Q233">
        <f t="shared" si="54"/>
        <v>-5.5828236116787198E-4</v>
      </c>
      <c r="W233">
        <v>228</v>
      </c>
      <c r="X233">
        <f t="shared" si="48"/>
        <v>4.75</v>
      </c>
      <c r="Y233">
        <v>0</v>
      </c>
      <c r="Z233">
        <f t="shared" si="55"/>
        <v>8.2254406501980261E-7</v>
      </c>
    </row>
    <row r="234" spans="5:26" x14ac:dyDescent="0.4">
      <c r="E234">
        <v>7486.5352000000003</v>
      </c>
      <c r="F234">
        <f t="shared" si="42"/>
        <v>0.97998516604839137</v>
      </c>
      <c r="G234">
        <f t="shared" si="43"/>
        <v>-0.39075414584520285</v>
      </c>
      <c r="H234">
        <f t="shared" si="44"/>
        <v>-0.74255171180596791</v>
      </c>
      <c r="I234">
        <f t="shared" si="45"/>
        <v>-0.37406573676868293</v>
      </c>
      <c r="J234">
        <f t="shared" si="46"/>
        <v>-0.74233851210974444</v>
      </c>
      <c r="K234">
        <f t="shared" si="49"/>
        <v>0.9906674815650881</v>
      </c>
      <c r="L234">
        <f t="shared" si="50"/>
        <v>-8.144184782285474E-2</v>
      </c>
      <c r="M234">
        <f t="shared" si="51"/>
        <v>-1.7647767557229077E-2</v>
      </c>
      <c r="N234">
        <f t="shared" si="52"/>
        <v>-1.0111425988571245</v>
      </c>
      <c r="O234">
        <f t="shared" si="53"/>
        <v>0</v>
      </c>
      <c r="P234">
        <f t="shared" si="47"/>
        <v>-1.0111425988571245</v>
      </c>
      <c r="Q234">
        <f t="shared" si="54"/>
        <v>-5.2225068039995733E-4</v>
      </c>
      <c r="W234">
        <v>229</v>
      </c>
      <c r="X234">
        <f t="shared" si="48"/>
        <v>4.7708333333333339</v>
      </c>
      <c r="Y234">
        <v>0</v>
      </c>
      <c r="Z234">
        <f t="shared" si="55"/>
        <v>7.858543486595699E-7</v>
      </c>
    </row>
    <row r="235" spans="5:26" x14ac:dyDescent="0.4">
      <c r="E235">
        <v>7706.0586999999996</v>
      </c>
      <c r="F235">
        <f t="shared" si="42"/>
        <v>1.0087207250021546</v>
      </c>
      <c r="G235">
        <f t="shared" si="43"/>
        <v>-0.39213711697990528</v>
      </c>
      <c r="H235">
        <f t="shared" si="44"/>
        <v>-0.79295014647558093</v>
      </c>
      <c r="I235">
        <f t="shared" si="45"/>
        <v>-0.37532057627399312</v>
      </c>
      <c r="J235">
        <f t="shared" si="46"/>
        <v>-0.79251967326493633</v>
      </c>
      <c r="K235">
        <f t="shared" si="49"/>
        <v>0.99127969958351847</v>
      </c>
      <c r="L235">
        <f t="shared" si="50"/>
        <v>-7.6075752941787506E-2</v>
      </c>
      <c r="M235">
        <f t="shared" si="51"/>
        <v>-1.6973327036492236E-2</v>
      </c>
      <c r="N235">
        <f t="shared" si="52"/>
        <v>-0.97250000348629817</v>
      </c>
      <c r="O235">
        <f t="shared" si="53"/>
        <v>0</v>
      </c>
      <c r="P235">
        <f t="shared" si="47"/>
        <v>-0.97250000348629817</v>
      </c>
      <c r="Q235">
        <f t="shared" si="54"/>
        <v>-4.889706236313663E-4</v>
      </c>
      <c r="W235">
        <v>230</v>
      </c>
      <c r="X235">
        <f t="shared" si="48"/>
        <v>4.7916666666666661</v>
      </c>
      <c r="Y235">
        <v>0</v>
      </c>
      <c r="Z235">
        <f t="shared" si="55"/>
        <v>7.4991392519458085E-7</v>
      </c>
    </row>
    <row r="236" spans="5:26" x14ac:dyDescent="0.4">
      <c r="E236">
        <v>7932.0192999999999</v>
      </c>
      <c r="F236">
        <f t="shared" si="42"/>
        <v>1.0382988983755188</v>
      </c>
      <c r="G236">
        <f t="shared" si="43"/>
        <v>-0.39136169794119247</v>
      </c>
      <c r="H236">
        <f t="shared" si="44"/>
        <v>-0.84622393678468644</v>
      </c>
      <c r="I236">
        <f t="shared" si="45"/>
        <v>-0.37442386411325129</v>
      </c>
      <c r="J236">
        <f t="shared" si="46"/>
        <v>-0.84555799428649681</v>
      </c>
      <c r="K236">
        <f t="shared" si="49"/>
        <v>0.99185800537815538</v>
      </c>
      <c r="L236">
        <f t="shared" si="50"/>
        <v>-7.1009941889851103E-2</v>
      </c>
      <c r="M236">
        <f t="shared" si="51"/>
        <v>-1.6322783690326137E-2</v>
      </c>
      <c r="N236">
        <f t="shared" si="52"/>
        <v>-0.93522661536066254</v>
      </c>
      <c r="O236">
        <f t="shared" si="53"/>
        <v>0</v>
      </c>
      <c r="P236">
        <f t="shared" si="47"/>
        <v>-0.93522661536066254</v>
      </c>
      <c r="Q236">
        <f t="shared" si="54"/>
        <v>-4.5820903838048136E-4</v>
      </c>
      <c r="W236">
        <v>231</v>
      </c>
      <c r="X236">
        <f t="shared" si="48"/>
        <v>4.8125</v>
      </c>
      <c r="Y236">
        <v>0</v>
      </c>
      <c r="Z236">
        <f t="shared" si="55"/>
        <v>7.1478817238992865E-7</v>
      </c>
    </row>
    <row r="237" spans="5:26" x14ac:dyDescent="0.4">
      <c r="E237">
        <v>8164.6054999999997</v>
      </c>
      <c r="F237">
        <f t="shared" si="42"/>
        <v>1.0687443607607841</v>
      </c>
      <c r="G237">
        <f t="shared" si="43"/>
        <v>-0.388105926777365</v>
      </c>
      <c r="H237">
        <f t="shared" si="44"/>
        <v>-0.90242533397971902</v>
      </c>
      <c r="I237">
        <f t="shared" si="45"/>
        <v>-0.37105533350125169</v>
      </c>
      <c r="J237">
        <f t="shared" si="46"/>
        <v>-0.90150509425574299</v>
      </c>
      <c r="K237">
        <f t="shared" si="49"/>
        <v>0.99240419162942883</v>
      </c>
      <c r="L237">
        <f t="shared" si="50"/>
        <v>-6.6228201223359748E-2</v>
      </c>
      <c r="M237">
        <f t="shared" si="51"/>
        <v>-1.5694747780827356E-2</v>
      </c>
      <c r="N237">
        <f t="shared" si="52"/>
        <v>-0.89924280836372228</v>
      </c>
      <c r="O237">
        <f t="shared" si="53"/>
        <v>0</v>
      </c>
      <c r="P237">
        <f t="shared" si="47"/>
        <v>-0.89924280836372228</v>
      </c>
      <c r="Q237">
        <f t="shared" si="54"/>
        <v>-4.2975472936891907E-4</v>
      </c>
      <c r="W237">
        <v>232</v>
      </c>
      <c r="X237">
        <f t="shared" si="48"/>
        <v>4.8333333333333339</v>
      </c>
      <c r="Y237">
        <v>0</v>
      </c>
      <c r="Z237">
        <f t="shared" si="55"/>
        <v>6.8053214874869393E-7</v>
      </c>
    </row>
    <row r="238" spans="5:26" x14ac:dyDescent="0.4">
      <c r="E238">
        <v>8404.0116999999991</v>
      </c>
      <c r="F238">
        <f t="shared" si="42"/>
        <v>1.1000825590584444</v>
      </c>
      <c r="G238">
        <f t="shared" si="43"/>
        <v>-0.38201841933639602</v>
      </c>
      <c r="H238">
        <f t="shared" si="44"/>
        <v>-0.96158627215348247</v>
      </c>
      <c r="I238">
        <f t="shared" si="45"/>
        <v>-0.36486547342648368</v>
      </c>
      <c r="J238">
        <f t="shared" si="46"/>
        <v>-0.96039236513112636</v>
      </c>
      <c r="K238">
        <f t="shared" si="49"/>
        <v>0.99291995936009425</v>
      </c>
      <c r="L238">
        <f t="shared" si="50"/>
        <v>-6.1715183350700045E-2</v>
      </c>
      <c r="M238">
        <f t="shared" si="51"/>
        <v>-1.5087915542720598E-2</v>
      </c>
      <c r="N238">
        <f t="shared" si="52"/>
        <v>-0.86447388224772714</v>
      </c>
      <c r="O238">
        <f t="shared" si="53"/>
        <v>0</v>
      </c>
      <c r="P238">
        <f t="shared" si="47"/>
        <v>-0.86447388224772714</v>
      </c>
      <c r="Q238">
        <f t="shared" si="54"/>
        <v>-4.0341624536962254E-4</v>
      </c>
      <c r="W238">
        <v>233</v>
      </c>
      <c r="X238">
        <f t="shared" si="48"/>
        <v>4.8541666666666661</v>
      </c>
      <c r="Y238">
        <v>0</v>
      </c>
      <c r="Z238">
        <f t="shared" si="55"/>
        <v>6.4719147743268235E-7</v>
      </c>
    </row>
    <row r="239" spans="5:26" x14ac:dyDescent="0.4">
      <c r="E239">
        <v>8650.4379000000008</v>
      </c>
      <c r="F239">
        <f t="shared" si="42"/>
        <v>1.1323396732072799</v>
      </c>
      <c r="G239">
        <f t="shared" si="43"/>
        <v>-0.37271744989873845</v>
      </c>
      <c r="H239">
        <f t="shared" si="44"/>
        <v>-1.023713837262783</v>
      </c>
      <c r="I239">
        <f t="shared" si="45"/>
        <v>-0.35547461706270511</v>
      </c>
      <c r="J239">
        <f t="shared" si="46"/>
        <v>-1.0222264654443249</v>
      </c>
      <c r="K239">
        <f t="shared" si="49"/>
        <v>0.99340692067401815</v>
      </c>
      <c r="L239">
        <f t="shared" si="50"/>
        <v>-5.745637543947163E-2</v>
      </c>
      <c r="M239">
        <f t="shared" si="51"/>
        <v>-1.4501063341016085E-2</v>
      </c>
      <c r="N239">
        <f t="shared" si="52"/>
        <v>-0.83084972789209854</v>
      </c>
      <c r="O239">
        <f t="shared" si="53"/>
        <v>0</v>
      </c>
      <c r="P239">
        <f t="shared" si="47"/>
        <v>-0.83084972789209854</v>
      </c>
      <c r="Q239">
        <f t="shared" si="54"/>
        <v>-3.7901988005185466E-4</v>
      </c>
      <c r="W239">
        <v>234</v>
      </c>
      <c r="X239">
        <f t="shared" si="48"/>
        <v>4.875</v>
      </c>
      <c r="Y239">
        <v>0</v>
      </c>
      <c r="Z239">
        <f t="shared" si="55"/>
        <v>6.14803173609993E-7</v>
      </c>
    </row>
    <row r="240" spans="5:26" x14ac:dyDescent="0.4">
      <c r="E240">
        <v>8904.09</v>
      </c>
      <c r="F240">
        <f t="shared" si="42"/>
        <v>1.1655426554542643</v>
      </c>
      <c r="G240">
        <f t="shared" si="43"/>
        <v>-0.35979036583220636</v>
      </c>
      <c r="H240">
        <f t="shared" si="44"/>
        <v>-1.0887853272633323</v>
      </c>
      <c r="I240">
        <f t="shared" si="45"/>
        <v>-0.34247236220596933</v>
      </c>
      <c r="J240">
        <f t="shared" si="46"/>
        <v>-1.0869844077127726</v>
      </c>
      <c r="K240">
        <f t="shared" si="49"/>
        <v>0.9938666029285369</v>
      </c>
      <c r="L240">
        <f t="shared" si="50"/>
        <v>-5.3438056516467644E-2</v>
      </c>
      <c r="M240">
        <f t="shared" si="51"/>
        <v>-1.3933040649556361E-2</v>
      </c>
      <c r="N240">
        <f t="shared" si="52"/>
        <v>-0.7983044250037945</v>
      </c>
      <c r="O240">
        <f t="shared" si="53"/>
        <v>0</v>
      </c>
      <c r="P240">
        <f t="shared" si="47"/>
        <v>-0.7983044250037945</v>
      </c>
      <c r="Q240">
        <f t="shared" si="54"/>
        <v>-3.5640792697627232E-4</v>
      </c>
      <c r="W240">
        <v>235</v>
      </c>
      <c r="X240">
        <f t="shared" si="48"/>
        <v>4.8958333333333339</v>
      </c>
      <c r="Y240">
        <v>0</v>
      </c>
      <c r="Z240">
        <f t="shared" si="55"/>
        <v>5.8339641794387605E-7</v>
      </c>
    </row>
    <row r="241" spans="5:26" x14ac:dyDescent="0.4">
      <c r="E241">
        <v>9165.1797000000006</v>
      </c>
      <c r="F241">
        <f t="shared" si="42"/>
        <v>1.1997192172645961</v>
      </c>
      <c r="G241">
        <f t="shared" si="43"/>
        <v>-0.34279345460009636</v>
      </c>
      <c r="H241">
        <f t="shared" si="44"/>
        <v>-1.1567426335744679</v>
      </c>
      <c r="I241">
        <f t="shared" si="45"/>
        <v>-0.32541744197183708</v>
      </c>
      <c r="J241">
        <f t="shared" si="46"/>
        <v>-1.1546079710688697</v>
      </c>
      <c r="K241">
        <f t="shared" si="49"/>
        <v>0.9943004520001274</v>
      </c>
      <c r="L241">
        <f t="shared" si="50"/>
        <v>-4.9647263176557571E-2</v>
      </c>
      <c r="M241">
        <f t="shared" si="51"/>
        <v>-1.3382764479793252E-2</v>
      </c>
      <c r="N241">
        <f t="shared" si="52"/>
        <v>-0.76677592290974406</v>
      </c>
      <c r="O241">
        <f t="shared" si="53"/>
        <v>0</v>
      </c>
      <c r="P241">
        <f t="shared" si="47"/>
        <v>-0.76677592290974406</v>
      </c>
      <c r="Q241">
        <f t="shared" si="54"/>
        <v>-3.354371025876291E-4</v>
      </c>
      <c r="W241">
        <v>236</v>
      </c>
      <c r="X241">
        <f t="shared" si="48"/>
        <v>4.9166666666666661</v>
      </c>
      <c r="Y241">
        <v>0</v>
      </c>
      <c r="Z241">
        <f t="shared" si="55"/>
        <v>5.5299327886453107E-7</v>
      </c>
    </row>
    <row r="242" spans="5:26" x14ac:dyDescent="0.4">
      <c r="E242">
        <v>9433.9251999999997</v>
      </c>
      <c r="F242">
        <f t="shared" si="42"/>
        <v>1.2348979209514841</v>
      </c>
      <c r="G242">
        <f t="shared" si="43"/>
        <v>-0.32125231280698152</v>
      </c>
      <c r="H242">
        <f t="shared" si="44"/>
        <v>-1.2274862321823123</v>
      </c>
      <c r="I242">
        <f t="shared" si="45"/>
        <v>-0.30383809445988985</v>
      </c>
      <c r="J242">
        <f t="shared" si="46"/>
        <v>-1.2249977260673275</v>
      </c>
      <c r="K242">
        <f t="shared" si="49"/>
        <v>0.99470983679810321</v>
      </c>
      <c r="L242">
        <f t="shared" si="50"/>
        <v>-4.6071744995522246E-2</v>
      </c>
      <c r="M242">
        <f t="shared" si="51"/>
        <v>-1.2849212536090171E-2</v>
      </c>
      <c r="N242">
        <f t="shared" si="52"/>
        <v>-0.73620564838455582</v>
      </c>
      <c r="O242">
        <f t="shared" si="53"/>
        <v>0</v>
      </c>
      <c r="P242">
        <f t="shared" si="47"/>
        <v>-0.73620564838455582</v>
      </c>
      <c r="Q242">
        <f t="shared" si="54"/>
        <v>-3.1597712049740096E-4</v>
      </c>
      <c r="W242">
        <v>237</v>
      </c>
      <c r="X242">
        <f t="shared" si="48"/>
        <v>4.9375</v>
      </c>
      <c r="Y242">
        <v>0</v>
      </c>
      <c r="Z242">
        <f t="shared" si="55"/>
        <v>5.2360938618979352E-7</v>
      </c>
    </row>
    <row r="243" spans="5:26" x14ac:dyDescent="0.4">
      <c r="E243">
        <v>9710.5509999999995</v>
      </c>
      <c r="F243">
        <f t="shared" si="42"/>
        <v>1.271108153496209</v>
      </c>
      <c r="G243">
        <f t="shared" si="43"/>
        <v>-0.29466293943132582</v>
      </c>
      <c r="H243">
        <f t="shared" si="44"/>
        <v>-1.3008683374669394</v>
      </c>
      <c r="I243">
        <f t="shared" si="45"/>
        <v>-0.27723315327817666</v>
      </c>
      <c r="J243">
        <f t="shared" si="46"/>
        <v>-1.2980062269585566</v>
      </c>
      <c r="K243">
        <f t="shared" si="49"/>
        <v>0.99509605200757312</v>
      </c>
      <c r="L243">
        <f t="shared" si="50"/>
        <v>-4.2699935969328001E-2</v>
      </c>
      <c r="M243">
        <f t="shared" si="51"/>
        <v>-1.2331418800916261E-2</v>
      </c>
      <c r="N243">
        <f t="shared" si="52"/>
        <v>-0.70653825270077608</v>
      </c>
      <c r="O243">
        <f t="shared" si="53"/>
        <v>0</v>
      </c>
      <c r="P243">
        <f t="shared" si="47"/>
        <v>-0.70653825270077608</v>
      </c>
      <c r="Q243">
        <f t="shared" si="54"/>
        <v>-2.9790942296395993E-4</v>
      </c>
      <c r="W243">
        <v>238</v>
      </c>
      <c r="X243">
        <f t="shared" si="48"/>
        <v>4.9583333333333339</v>
      </c>
      <c r="Y243">
        <v>0</v>
      </c>
      <c r="Z243">
        <f t="shared" si="55"/>
        <v>4.9525455858266428E-7</v>
      </c>
    </row>
    <row r="244" spans="5:26" x14ac:dyDescent="0.4">
      <c r="E244">
        <v>9995.2882000000009</v>
      </c>
      <c r="F244">
        <f t="shared" si="42"/>
        <v>1.3083801658180312</v>
      </c>
      <c r="G244">
        <f t="shared" si="43"/>
        <v>-0.26249363164198614</v>
      </c>
      <c r="H244">
        <f t="shared" si="44"/>
        <v>-1.3766855838945613</v>
      </c>
      <c r="I244">
        <f t="shared" si="45"/>
        <v>-0.24507393606338956</v>
      </c>
      <c r="J244">
        <f t="shared" si="46"/>
        <v>-1.3734307348408823</v>
      </c>
      <c r="K244">
        <f t="shared" si="49"/>
        <v>0.99546032159628217</v>
      </c>
      <c r="L244">
        <f t="shared" si="50"/>
        <v>-3.9520919767318911E-2</v>
      </c>
      <c r="M244">
        <f t="shared" si="51"/>
        <v>-1.1828468370486345E-2</v>
      </c>
      <c r="N244">
        <f t="shared" si="52"/>
        <v>-0.67772131573285377</v>
      </c>
      <c r="O244">
        <f t="shared" si="53"/>
        <v>0</v>
      </c>
      <c r="P244">
        <f t="shared" si="47"/>
        <v>-0.67772131573285377</v>
      </c>
      <c r="Q244">
        <f t="shared" si="54"/>
        <v>-2.8112605986543783E-4</v>
      </c>
      <c r="W244">
        <v>239</v>
      </c>
      <c r="X244">
        <f t="shared" si="48"/>
        <v>4.9791666666666661</v>
      </c>
      <c r="Y244">
        <v>0</v>
      </c>
      <c r="Z244">
        <f t="shared" si="55"/>
        <v>4.6793338725392252E-7</v>
      </c>
    </row>
    <row r="245" spans="5:26" x14ac:dyDescent="0.4">
      <c r="E245">
        <v>10288.3745</v>
      </c>
      <c r="F245">
        <f t="shared" si="42"/>
        <v>1.3467450727741901</v>
      </c>
      <c r="G245">
        <f t="shared" si="43"/>
        <v>-0.22418790697852908</v>
      </c>
      <c r="H245">
        <f t="shared" si="44"/>
        <v>-1.4546710543366734</v>
      </c>
      <c r="I245">
        <f t="shared" si="45"/>
        <v>-0.20680715397940141</v>
      </c>
      <c r="J245">
        <f t="shared" si="46"/>
        <v>-1.4510052913658007</v>
      </c>
      <c r="K245">
        <f t="shared" si="49"/>
        <v>0.99580380174628791</v>
      </c>
      <c r="L245">
        <f t="shared" si="50"/>
        <v>-3.6524400450335996E-2</v>
      </c>
      <c r="M245">
        <f t="shared" si="51"/>
        <v>-1.1339493190209105E-2</v>
      </c>
      <c r="N245">
        <f t="shared" si="52"/>
        <v>-0.64970510161631934</v>
      </c>
      <c r="O245">
        <f t="shared" si="53"/>
        <v>0</v>
      </c>
      <c r="P245">
        <f t="shared" si="47"/>
        <v>-0.64970510161631934</v>
      </c>
      <c r="Q245">
        <f t="shared" si="54"/>
        <v>-2.6552867530953741E-4</v>
      </c>
      <c r="W245">
        <v>240</v>
      </c>
      <c r="X245">
        <f t="shared" si="48"/>
        <v>5</v>
      </c>
      <c r="Y245">
        <v>0</v>
      </c>
      <c r="Z245">
        <f t="shared" si="55"/>
        <v>4.4164577823713468E-7</v>
      </c>
    </row>
    <row r="246" spans="5:26" x14ac:dyDescent="0.4">
      <c r="E246">
        <v>10590.0548</v>
      </c>
      <c r="F246">
        <f t="shared" si="42"/>
        <v>1.3862349316997218</v>
      </c>
      <c r="G246">
        <f t="shared" si="43"/>
        <v>-0.17916853401598587</v>
      </c>
      <c r="H246">
        <f t="shared" si="44"/>
        <v>-1.5344859439475225</v>
      </c>
      <c r="I246">
        <f t="shared" si="45"/>
        <v>-0.16185892330024343</v>
      </c>
      <c r="J246">
        <f t="shared" si="46"/>
        <v>-1.530392430444472</v>
      </c>
      <c r="K246">
        <f t="shared" si="49"/>
        <v>0.99612758435576643</v>
      </c>
      <c r="L246">
        <f t="shared" si="50"/>
        <v>-3.3700668611934381E-2</v>
      </c>
      <c r="M246">
        <f t="shared" si="51"/>
        <v>-1.0863667066936866E-2</v>
      </c>
      <c r="N246">
        <f t="shared" si="52"/>
        <v>-0.62244227297074839</v>
      </c>
      <c r="O246">
        <f t="shared" si="53"/>
        <v>0</v>
      </c>
      <c r="P246">
        <f t="shared" si="47"/>
        <v>-0.62244227297074839</v>
      </c>
      <c r="Q246">
        <f t="shared" si="54"/>
        <v>-2.5102759302158748E-4</v>
      </c>
      <c r="W246">
        <v>241</v>
      </c>
      <c r="X246">
        <f t="shared" si="48"/>
        <v>5.0208333333333339</v>
      </c>
      <c r="Y246">
        <v>0</v>
      </c>
      <c r="Z246">
        <f t="shared" si="55"/>
        <v>4.1638745548168706E-7</v>
      </c>
    </row>
    <row r="247" spans="5:26" x14ac:dyDescent="0.4">
      <c r="E247">
        <v>10900.581200000001</v>
      </c>
      <c r="F247">
        <f t="shared" si="42"/>
        <v>1.4268827424074588</v>
      </c>
      <c r="G247">
        <f t="shared" si="43"/>
        <v>-0.12684301139134679</v>
      </c>
      <c r="H247">
        <f t="shared" si="44"/>
        <v>-1.6157106193926034</v>
      </c>
      <c r="I247">
        <f t="shared" si="45"/>
        <v>-0.10964021774615273</v>
      </c>
      <c r="J247">
        <f t="shared" si="46"/>
        <v>-1.6111742889969112</v>
      </c>
      <c r="K247">
        <f t="shared" si="49"/>
        <v>0.99643269958673142</v>
      </c>
      <c r="L247">
        <f t="shared" si="50"/>
        <v>-3.1040576202057746E-2</v>
      </c>
      <c r="M247">
        <f t="shared" si="51"/>
        <v>-1.040020203102765E-2</v>
      </c>
      <c r="N247">
        <f t="shared" si="52"/>
        <v>-0.59588768246127122</v>
      </c>
      <c r="O247">
        <f t="shared" si="53"/>
        <v>0</v>
      </c>
      <c r="P247">
        <f t="shared" si="47"/>
        <v>-0.59588768246127122</v>
      </c>
      <c r="Q247">
        <f t="shared" si="54"/>
        <v>-2.3754099946160523E-4</v>
      </c>
      <c r="W247">
        <v>242</v>
      </c>
      <c r="X247">
        <f t="shared" si="48"/>
        <v>5.0416666666666661</v>
      </c>
      <c r="Y247">
        <v>0</v>
      </c>
      <c r="Z247">
        <f t="shared" si="55"/>
        <v>3.9215042692744002E-7</v>
      </c>
    </row>
    <row r="248" spans="5:26" x14ac:dyDescent="0.4">
      <c r="E248">
        <v>11220.2129</v>
      </c>
      <c r="F248">
        <f t="shared" si="42"/>
        <v>1.4687224340980596</v>
      </c>
      <c r="G248">
        <f t="shared" si="43"/>
        <v>-6.6610697032963628E-2</v>
      </c>
      <c r="H248">
        <f t="shared" si="44"/>
        <v>-1.6978353288429857</v>
      </c>
      <c r="I248">
        <f t="shared" si="45"/>
        <v>-4.955396195675621E-2</v>
      </c>
      <c r="J248">
        <f t="shared" si="46"/>
        <v>-1.6928433708700015</v>
      </c>
      <c r="K248">
        <f t="shared" si="49"/>
        <v>0.99672011828756646</v>
      </c>
      <c r="L248">
        <f t="shared" si="50"/>
        <v>-2.8535512756560258E-2</v>
      </c>
      <c r="M248">
        <f t="shared" si="51"/>
        <v>-9.9483449534387702E-3</v>
      </c>
      <c r="N248">
        <f t="shared" si="52"/>
        <v>-0.56999817897231297</v>
      </c>
      <c r="O248">
        <f t="shared" si="53"/>
        <v>0</v>
      </c>
      <c r="P248">
        <f t="shared" si="47"/>
        <v>-0.56999817897231297</v>
      </c>
      <c r="Q248">
        <f t="shared" si="54"/>
        <v>-2.2499422763552074E-4</v>
      </c>
      <c r="W248">
        <v>243</v>
      </c>
      <c r="X248">
        <f t="shared" si="48"/>
        <v>5.0625</v>
      </c>
      <c r="Y248">
        <v>0</v>
      </c>
      <c r="Z248">
        <f t="shared" si="55"/>
        <v>3.6892341564260027E-7</v>
      </c>
    </row>
    <row r="249" spans="5:26" x14ac:dyDescent="0.4">
      <c r="E249">
        <v>11549.2171</v>
      </c>
      <c r="F249">
        <f t="shared" si="42"/>
        <v>1.511788983169734</v>
      </c>
      <c r="G249">
        <f t="shared" si="43"/>
        <v>2.1284008441120328E-3</v>
      </c>
      <c r="H249">
        <f t="shared" si="44"/>
        <v>-1.7802510105367566</v>
      </c>
      <c r="I249">
        <f t="shared" si="45"/>
        <v>1.8996223096591214E-2</v>
      </c>
      <c r="J249">
        <f t="shared" si="46"/>
        <v>-1.7747934092466064</v>
      </c>
      <c r="K249">
        <f t="shared" si="49"/>
        <v>0.99699075517429381</v>
      </c>
      <c r="L249">
        <f t="shared" si="50"/>
        <v>-2.6177375299587632E-2</v>
      </c>
      <c r="M249">
        <f t="shared" si="51"/>
        <v>-9.5073729229571136E-3</v>
      </c>
      <c r="N249">
        <f t="shared" si="52"/>
        <v>-0.54473234274239979</v>
      </c>
      <c r="O249">
        <f t="shared" si="53"/>
        <v>0</v>
      </c>
      <c r="P249">
        <f t="shared" si="47"/>
        <v>-0.54473234274239979</v>
      </c>
      <c r="Q249">
        <f t="shared" si="54"/>
        <v>-2.1331909567241282E-4</v>
      </c>
      <c r="W249">
        <v>244</v>
      </c>
      <c r="X249">
        <f t="shared" si="48"/>
        <v>5.083333333333333</v>
      </c>
      <c r="Y249">
        <v>0</v>
      </c>
      <c r="Z249">
        <f t="shared" si="55"/>
        <v>3.466922580247597E-7</v>
      </c>
    </row>
    <row r="250" spans="5:26" x14ac:dyDescent="0.4">
      <c r="E250">
        <v>11887.868399999999</v>
      </c>
      <c r="F250">
        <f t="shared" si="42"/>
        <v>1.5561183346784271</v>
      </c>
      <c r="G250">
        <f t="shared" si="43"/>
        <v>7.9962471064309093E-2</v>
      </c>
      <c r="H250">
        <f t="shared" si="44"/>
        <v>-1.8622397728866349</v>
      </c>
      <c r="I250">
        <f t="shared" si="45"/>
        <v>9.6594925311834445E-2</v>
      </c>
      <c r="J250">
        <f t="shared" si="46"/>
        <v>-1.8563099028966947</v>
      </c>
      <c r="K250">
        <f t="shared" si="49"/>
        <v>0.99724547046062051</v>
      </c>
      <c r="L250">
        <f t="shared" si="50"/>
        <v>-2.3958552023033656E-2</v>
      </c>
      <c r="M250">
        <f t="shared" si="51"/>
        <v>-9.0765909413437207E-3</v>
      </c>
      <c r="N250">
        <f t="shared" si="52"/>
        <v>-0.52005035330567018</v>
      </c>
      <c r="O250">
        <f t="shared" si="53"/>
        <v>0</v>
      </c>
      <c r="P250">
        <f t="shared" si="47"/>
        <v>-0.52005035330567018</v>
      </c>
      <c r="Q250">
        <f t="shared" si="54"/>
        <v>-2.0245332520115372E-4</v>
      </c>
      <c r="W250">
        <v>245</v>
      </c>
      <c r="X250">
        <f t="shared" si="48"/>
        <v>5.104166666666667</v>
      </c>
      <c r="Y250">
        <v>0</v>
      </c>
      <c r="Z250">
        <f t="shared" si="55"/>
        <v>3.2544027098405192E-7</v>
      </c>
    </row>
    <row r="251" spans="5:26" x14ac:dyDescent="0.4">
      <c r="E251">
        <v>12236.4498</v>
      </c>
      <c r="F251">
        <f t="shared" si="42"/>
        <v>1.6017475332375122</v>
      </c>
      <c r="G251">
        <f t="shared" si="43"/>
        <v>0.16745473110736531</v>
      </c>
      <c r="H251">
        <f t="shared" si="44"/>
        <v>-1.9429661201745514</v>
      </c>
      <c r="I251">
        <f t="shared" si="45"/>
        <v>0.18380184320230231</v>
      </c>
      <c r="J251">
        <f t="shared" si="46"/>
        <v>-1.9365613943573827</v>
      </c>
      <c r="K251">
        <f t="shared" si="49"/>
        <v>0.99748507270669551</v>
      </c>
      <c r="L251">
        <f t="shared" si="50"/>
        <v>-2.1871895573541938E-2</v>
      </c>
      <c r="M251">
        <f t="shared" si="51"/>
        <v>-8.6553275364740223E-3</v>
      </c>
      <c r="N251">
        <f t="shared" si="52"/>
        <v>-0.49591373814332557</v>
      </c>
      <c r="O251">
        <f t="shared" si="53"/>
        <v>0</v>
      </c>
      <c r="P251">
        <f t="shared" si="47"/>
        <v>-0.49591373814332557</v>
      </c>
      <c r="Q251">
        <f t="shared" si="54"/>
        <v>-1.9234001937204582E-4</v>
      </c>
      <c r="W251">
        <v>246</v>
      </c>
      <c r="X251">
        <f t="shared" si="48"/>
        <v>5.125</v>
      </c>
      <c r="Y251">
        <v>0</v>
      </c>
      <c r="Z251">
        <f t="shared" si="55"/>
        <v>3.051485899472863E-7</v>
      </c>
    </row>
    <row r="252" spans="5:26" x14ac:dyDescent="0.4">
      <c r="E252">
        <v>12595.252500000001</v>
      </c>
      <c r="F252">
        <f t="shared" si="42"/>
        <v>1.6487146968378532</v>
      </c>
      <c r="G252">
        <f t="shared" si="43"/>
        <v>0.26512744803180288</v>
      </c>
      <c r="H252">
        <f t="shared" si="44"/>
        <v>-2.0214685691318777</v>
      </c>
      <c r="I252">
        <f t="shared" si="45"/>
        <v>0.28113589204071565</v>
      </c>
      <c r="J252">
        <f t="shared" si="46"/>
        <v>-2.0145911373484684</v>
      </c>
      <c r="K252">
        <f t="shared" si="49"/>
        <v>0.9977103204719675</v>
      </c>
      <c r="L252">
        <f t="shared" si="50"/>
        <v>-1.9910706964772828E-2</v>
      </c>
      <c r="M252">
        <f t="shared" si="51"/>
        <v>-8.2429321156127777E-3</v>
      </c>
      <c r="N252">
        <f t="shared" si="52"/>
        <v>-0.47228522103745491</v>
      </c>
      <c r="O252">
        <f t="shared" si="53"/>
        <v>0</v>
      </c>
      <c r="P252">
        <f t="shared" si="47"/>
        <v>-0.47228522103745491</v>
      </c>
      <c r="Q252">
        <f t="shared" si="54"/>
        <v>-1.8292719017590887E-4</v>
      </c>
      <c r="W252">
        <v>247</v>
      </c>
      <c r="X252">
        <f t="shared" si="48"/>
        <v>5.145833333333333</v>
      </c>
      <c r="Y252">
        <v>0</v>
      </c>
      <c r="Z252">
        <f t="shared" si="55"/>
        <v>2.8579647944296384E-7</v>
      </c>
    </row>
    <row r="253" spans="5:26" x14ac:dyDescent="0.4">
      <c r="E253">
        <v>12964.5761</v>
      </c>
      <c r="F253">
        <f t="shared" si="42"/>
        <v>1.6970590430277421</v>
      </c>
      <c r="G253">
        <f t="shared" si="43"/>
        <v>0.37344323907544541</v>
      </c>
      <c r="H253">
        <f t="shared" si="44"/>
        <v>-2.0966525078861351</v>
      </c>
      <c r="I253">
        <f t="shared" si="45"/>
        <v>0.38905660528308117</v>
      </c>
      <c r="J253">
        <f t="shared" si="46"/>
        <v>-2.0893100001629326</v>
      </c>
      <c r="K253">
        <f t="shared" si="49"/>
        <v>0.9979219241652082</v>
      </c>
      <c r="L253">
        <f t="shared" si="50"/>
        <v>-1.8068717952696191E-2</v>
      </c>
      <c r="M253">
        <f t="shared" si="51"/>
        <v>-7.8387717998547046E-3</v>
      </c>
      <c r="N253">
        <f t="shared" si="52"/>
        <v>-0.44912854069784264</v>
      </c>
      <c r="O253">
        <f t="shared" si="53"/>
        <v>0</v>
      </c>
      <c r="P253">
        <f t="shared" si="47"/>
        <v>-0.44912854069784264</v>
      </c>
      <c r="Q253">
        <f t="shared" si="54"/>
        <v>-1.741673482400761E-4</v>
      </c>
      <c r="W253">
        <v>248</v>
      </c>
      <c r="X253">
        <f t="shared" si="48"/>
        <v>5.166666666666667</v>
      </c>
      <c r="Y253">
        <v>0</v>
      </c>
      <c r="Z253">
        <f t="shared" si="55"/>
        <v>2.6736161794945773E-7</v>
      </c>
    </row>
    <row r="254" spans="5:26" x14ac:dyDescent="0.4">
      <c r="E254">
        <v>13344.729300000001</v>
      </c>
      <c r="F254">
        <f t="shared" si="42"/>
        <v>1.746820980542686</v>
      </c>
      <c r="G254">
        <f t="shared" si="43"/>
        <v>0.4927835607460137</v>
      </c>
      <c r="H254">
        <f t="shared" si="44"/>
        <v>-2.1672848151678399</v>
      </c>
      <c r="I254">
        <f t="shared" si="45"/>
        <v>0.50794274070026058</v>
      </c>
      <c r="J254">
        <f t="shared" si="46"/>
        <v>-2.1594911199411193</v>
      </c>
      <c r="K254">
        <f t="shared" si="49"/>
        <v>0.99812054795658789</v>
      </c>
      <c r="L254">
        <f t="shared" si="50"/>
        <v>-1.6340073035357793E-2</v>
      </c>
      <c r="M254">
        <f t="shared" si="51"/>
        <v>-7.4422277767287603E-3</v>
      </c>
      <c r="N254">
        <f t="shared" si="52"/>
        <v>-0.42640824178158793</v>
      </c>
      <c r="O254">
        <f t="shared" si="53"/>
        <v>0</v>
      </c>
      <c r="P254">
        <f t="shared" si="47"/>
        <v>-0.42640824178158793</v>
      </c>
      <c r="Q254">
        <f t="shared" si="54"/>
        <v>-1.6601712529064797E-4</v>
      </c>
      <c r="W254">
        <v>249</v>
      </c>
      <c r="X254">
        <f t="shared" si="48"/>
        <v>5.1875</v>
      </c>
      <c r="Y254">
        <v>0</v>
      </c>
      <c r="Z254">
        <f t="shared" si="55"/>
        <v>2.4982035861252475E-7</v>
      </c>
    </row>
    <row r="255" spans="5:26" x14ac:dyDescent="0.4">
      <c r="E255">
        <v>13736.029399999999</v>
      </c>
      <c r="F255">
        <f t="shared" si="42"/>
        <v>1.7980420438555587</v>
      </c>
      <c r="G255">
        <f t="shared" si="43"/>
        <v>0.62342374611417228</v>
      </c>
      <c r="H255">
        <f t="shared" si="44"/>
        <v>-2.2319905357687673</v>
      </c>
      <c r="I255">
        <f t="shared" si="45"/>
        <v>0.63806745361192596</v>
      </c>
      <c r="J255">
        <f t="shared" si="46"/>
        <v>-2.2237666023798615</v>
      </c>
      <c r="K255">
        <f t="shared" si="49"/>
        <v>0.99830681081272199</v>
      </c>
      <c r="L255">
        <f t="shared" si="50"/>
        <v>-1.4719319232681854E-2</v>
      </c>
      <c r="M255">
        <f t="shared" si="51"/>
        <v>-7.0526929490895007E-3</v>
      </c>
      <c r="N255">
        <f t="shared" si="52"/>
        <v>-0.40408954018450238</v>
      </c>
      <c r="O255">
        <f t="shared" si="53"/>
        <v>0</v>
      </c>
      <c r="P255">
        <f t="shared" si="47"/>
        <v>-0.40408954018450238</v>
      </c>
      <c r="Q255">
        <f t="shared" si="54"/>
        <v>-1.5843694730780249E-4</v>
      </c>
      <c r="W255">
        <v>250</v>
      </c>
      <c r="X255">
        <f t="shared" si="48"/>
        <v>5.208333333333333</v>
      </c>
      <c r="Y255">
        <v>0</v>
      </c>
      <c r="Z255">
        <f t="shared" si="55"/>
        <v>2.3314796736384891E-7</v>
      </c>
    </row>
    <row r="256" spans="5:26" x14ac:dyDescent="0.4">
      <c r="E256">
        <v>14138.8035</v>
      </c>
      <c r="F256">
        <f t="shared" si="42"/>
        <v>1.8507650502562356</v>
      </c>
      <c r="G256">
        <f t="shared" si="43"/>
        <v>0.76550543133421545</v>
      </c>
      <c r="H256">
        <f t="shared" si="44"/>
        <v>-2.2892529067347231</v>
      </c>
      <c r="I256">
        <f t="shared" si="45"/>
        <v>0.77957087524469604</v>
      </c>
      <c r="J256">
        <f t="shared" si="46"/>
        <v>-2.2806275537000418</v>
      </c>
      <c r="K256">
        <f t="shared" si="49"/>
        <v>0.99848128822043269</v>
      </c>
      <c r="L256">
        <f t="shared" si="50"/>
        <v>-1.3201390001932099E-2</v>
      </c>
      <c r="M256">
        <f t="shared" si="51"/>
        <v>-6.6695677505723694E-3</v>
      </c>
      <c r="N256">
        <f t="shared" si="52"/>
        <v>-0.38213808328435889</v>
      </c>
      <c r="O256">
        <f t="shared" si="53"/>
        <v>0</v>
      </c>
      <c r="P256">
        <f t="shared" si="47"/>
        <v>-0.38213808328435889</v>
      </c>
      <c r="Q256">
        <f t="shared" si="54"/>
        <v>-1.5139074028609382E-4</v>
      </c>
      <c r="W256">
        <v>251</v>
      </c>
      <c r="X256">
        <f t="shared" si="48"/>
        <v>5.229166666666667</v>
      </c>
      <c r="Y256">
        <v>0</v>
      </c>
      <c r="Z256">
        <f t="shared" si="55"/>
        <v>2.173188398996323E-7</v>
      </c>
    </row>
    <row r="257" spans="5:26" x14ac:dyDescent="0.4">
      <c r="E257">
        <v>14553.3878</v>
      </c>
      <c r="F257">
        <f t="shared" si="42"/>
        <v>1.9050340082218051</v>
      </c>
      <c r="G257">
        <f t="shared" si="43"/>
        <v>0.91900529577189483</v>
      </c>
      <c r="H257">
        <f t="shared" si="44"/>
        <v>-2.3374169304310635</v>
      </c>
      <c r="I257">
        <f t="shared" si="45"/>
        <v>0.93242902465880451</v>
      </c>
      <c r="J257">
        <f t="shared" si="46"/>
        <v>-2.3284276404277353</v>
      </c>
      <c r="K257">
        <f t="shared" si="49"/>
        <v>0.99864451272775134</v>
      </c>
      <c r="L257">
        <f t="shared" si="50"/>
        <v>-1.1781599561809651E-2</v>
      </c>
      <c r="M257">
        <f t="shared" si="51"/>
        <v>-6.2922578101907156E-3</v>
      </c>
      <c r="N257">
        <f t="shared" si="52"/>
        <v>-0.36051981613215744</v>
      </c>
      <c r="O257">
        <f t="shared" si="53"/>
        <v>0</v>
      </c>
      <c r="P257">
        <f t="shared" si="47"/>
        <v>-0.36051981613215744</v>
      </c>
      <c r="Q257">
        <f t="shared" si="54"/>
        <v>-1.4484567333941103E-4</v>
      </c>
      <c r="W257">
        <v>252</v>
      </c>
      <c r="X257">
        <f t="shared" si="48"/>
        <v>5.25</v>
      </c>
      <c r="Y257">
        <v>0</v>
      </c>
      <c r="Z257">
        <f t="shared" si="55"/>
        <v>2.0230669890744297E-7</v>
      </c>
    </row>
    <row r="258" spans="5:26" x14ac:dyDescent="0.4">
      <c r="E258">
        <v>14980.1288</v>
      </c>
      <c r="F258">
        <f t="shared" si="42"/>
        <v>1.9608942744962035</v>
      </c>
      <c r="G258">
        <f t="shared" si="43"/>
        <v>1.0837015953725979</v>
      </c>
      <c r="H258">
        <f t="shared" si="44"/>
        <v>-2.3746980669196467</v>
      </c>
      <c r="I258">
        <f t="shared" si="45"/>
        <v>1.096420527734252</v>
      </c>
      <c r="J258">
        <f t="shared" si="46"/>
        <v>-2.3653917399199935</v>
      </c>
      <c r="K258">
        <f t="shared" si="49"/>
        <v>0.99879697510119714</v>
      </c>
      <c r="L258">
        <f t="shared" si="50"/>
        <v>-1.0455631957403105E-2</v>
      </c>
      <c r="M258">
        <f t="shared" si="51"/>
        <v>-5.920169621966842E-3</v>
      </c>
      <c r="N258">
        <f t="shared" si="52"/>
        <v>-0.33920073334026013</v>
      </c>
      <c r="O258">
        <f t="shared" si="53"/>
        <v>0</v>
      </c>
      <c r="P258">
        <f t="shared" si="47"/>
        <v>-0.33920073334026013</v>
      </c>
      <c r="Q258">
        <f t="shared" si="54"/>
        <v>-1.387719352533199E-4</v>
      </c>
      <c r="W258">
        <v>253</v>
      </c>
      <c r="X258">
        <f t="shared" si="48"/>
        <v>5.270833333333333</v>
      </c>
      <c r="Y258">
        <v>0</v>
      </c>
      <c r="Z258">
        <f t="shared" si="55"/>
        <v>1.8808477286069014E-7</v>
      </c>
    </row>
    <row r="259" spans="5:26" x14ac:dyDescent="0.4">
      <c r="E259">
        <v>15419.382900000001</v>
      </c>
      <c r="F259">
        <f t="shared" si="42"/>
        <v>2.0183925017303368</v>
      </c>
      <c r="G259">
        <f t="shared" si="43"/>
        <v>1.2591376784533037</v>
      </c>
      <c r="H259">
        <f t="shared" si="44"/>
        <v>-2.3991965744632191</v>
      </c>
      <c r="I259">
        <f t="shared" si="45"/>
        <v>1.2710903350750682</v>
      </c>
      <c r="J259">
        <f t="shared" si="46"/>
        <v>-2.3896302081078176</v>
      </c>
      <c r="K259">
        <f t="shared" si="49"/>
        <v>0.99893912450654521</v>
      </c>
      <c r="L259">
        <f t="shared" si="50"/>
        <v>-9.2195387123582637E-3</v>
      </c>
      <c r="M259">
        <f t="shared" si="51"/>
        <v>-5.5527075417591831E-3</v>
      </c>
      <c r="N259">
        <f t="shared" si="52"/>
        <v>-0.31814670701326353</v>
      </c>
      <c r="O259">
        <f t="shared" si="53"/>
        <v>0</v>
      </c>
      <c r="P259">
        <f t="shared" si="47"/>
        <v>-0.31814670701326353</v>
      </c>
      <c r="Q259">
        <f t="shared" si="54"/>
        <v>-1.3314253973697557E-4</v>
      </c>
      <c r="W259">
        <v>254</v>
      </c>
      <c r="X259">
        <f t="shared" si="48"/>
        <v>5.291666666666667</v>
      </c>
      <c r="Y259">
        <v>0</v>
      </c>
      <c r="Z259">
        <f t="shared" si="55"/>
        <v>1.746259576332936E-7</v>
      </c>
    </row>
    <row r="260" spans="5:26" x14ac:dyDescent="0.4">
      <c r="E260">
        <v>15871.516900000001</v>
      </c>
      <c r="F260">
        <f t="shared" si="42"/>
        <v>2.0775767039319271</v>
      </c>
      <c r="G260">
        <f t="shared" si="43"/>
        <v>1.4445840043500224</v>
      </c>
      <c r="H260">
        <f t="shared" si="44"/>
        <v>-2.4089189770650101</v>
      </c>
      <c r="I260">
        <f t="shared" si="45"/>
        <v>1.4557119521128306</v>
      </c>
      <c r="J260">
        <f t="shared" si="46"/>
        <v>-2.3991602345155396</v>
      </c>
      <c r="K260">
        <f t="shared" si="49"/>
        <v>0.9990713687595032</v>
      </c>
      <c r="L260">
        <f t="shared" si="50"/>
        <v>-8.0697359540542468E-3</v>
      </c>
      <c r="M260">
        <f t="shared" si="51"/>
        <v>-5.1892696685134077E-3</v>
      </c>
      <c r="N260">
        <f t="shared" si="52"/>
        <v>-0.29732325076107002</v>
      </c>
      <c r="O260">
        <f t="shared" si="53"/>
        <v>0</v>
      </c>
      <c r="P260">
        <f t="shared" si="47"/>
        <v>-0.29732325076107002</v>
      </c>
      <c r="Q260">
        <f t="shared" si="54"/>
        <v>-1.279331659062819E-4</v>
      </c>
      <c r="W260">
        <v>255</v>
      </c>
      <c r="X260">
        <f t="shared" si="48"/>
        <v>5.3125</v>
      </c>
      <c r="Y260">
        <v>0</v>
      </c>
      <c r="Z260">
        <f t="shared" si="55"/>
        <v>1.619029621223973E-7</v>
      </c>
    </row>
    <row r="261" spans="5:26" x14ac:dyDescent="0.4">
      <c r="E261">
        <v>16336.9087</v>
      </c>
      <c r="F261">
        <f t="shared" ref="F261:F268" si="56">2*PI()*E261/$B$9</f>
        <v>2.1384963480952988</v>
      </c>
      <c r="G261">
        <f t="shared" ref="G261:G268" si="57">1+SUM(a1_*COS(F261),a2_*COS(2*F261))</f>
        <v>1.6389993706106361</v>
      </c>
      <c r="H261">
        <f t="shared" ref="H261:H268" si="58">SUM(a1_*SIN(F261),a2_*SIN(2*F261))</f>
        <v>-2.4018076500371386</v>
      </c>
      <c r="I261">
        <f t="shared" ref="I261:I268" si="59">SUM(b0_,b1_*COS(F261),b2_*COS(2*F261))</f>
        <v>1.6492488827139631</v>
      </c>
      <c r="J261">
        <f t="shared" ref="J261:J268" si="60">SUM(b1_*SIN(F261),b2_*SIN(2*F261))</f>
        <v>-2.391935270009431</v>
      </c>
      <c r="K261">
        <f t="shared" si="49"/>
        <v>0.99919407421737749</v>
      </c>
      <c r="L261">
        <f t="shared" si="50"/>
        <v>-7.0030047345660028E-3</v>
      </c>
      <c r="M261">
        <f t="shared" si="51"/>
        <v>-4.8292432831016363E-3</v>
      </c>
      <c r="N261">
        <f t="shared" si="52"/>
        <v>-0.27669525836362513</v>
      </c>
      <c r="O261">
        <f t="shared" si="53"/>
        <v>0</v>
      </c>
      <c r="P261">
        <f t="shared" ref="P261:P268" si="61">N261+O261</f>
        <v>-0.27669525836362513</v>
      </c>
      <c r="Q261">
        <f t="shared" si="54"/>
        <v>-1.2312202080438773E-4</v>
      </c>
      <c r="W261">
        <v>256</v>
      </c>
      <c r="X261">
        <f t="shared" ref="X261:X268" si="62">W261/Fs*1000</f>
        <v>5.333333333333333</v>
      </c>
      <c r="Y261">
        <v>0</v>
      </c>
      <c r="Z261">
        <f t="shared" si="55"/>
        <v>1.4988843900438732E-7</v>
      </c>
    </row>
    <row r="262" spans="5:26" x14ac:dyDescent="0.4">
      <c r="E262">
        <v>16815.946899999999</v>
      </c>
      <c r="F262">
        <f t="shared" si="56"/>
        <v>2.2012023018415019</v>
      </c>
      <c r="G262">
        <f t="shared" si="57"/>
        <v>1.840992047419296</v>
      </c>
      <c r="H262">
        <f t="shared" si="58"/>
        <v>-2.3757797205426257</v>
      </c>
      <c r="I262">
        <f t="shared" si="59"/>
        <v>1.8503159804366036</v>
      </c>
      <c r="J262">
        <f t="shared" si="60"/>
        <v>-2.3658837178972298</v>
      </c>
      <c r="K262">
        <f t="shared" ref="K262:K268" si="63">SQRT((I262^2+J262^2)/(G262^2+H262^2))</f>
        <v>0.99930756493846185</v>
      </c>
      <c r="L262">
        <f t="shared" ref="L262:L268" si="64">20*LOG10(K262)</f>
        <v>-6.0164977835292744E-3</v>
      </c>
      <c r="M262">
        <f t="shared" ref="M262:M268" si="65">ATAN2(J262,I262)-ATAN2(H262,G262)</f>
        <v>-4.4720007302871956E-3</v>
      </c>
      <c r="N262">
        <f t="shared" ref="N262:N268" si="66">DEGREES(M262)</f>
        <v>-0.2562267678248783</v>
      </c>
      <c r="O262">
        <f t="shared" si="53"/>
        <v>0</v>
      </c>
      <c r="P262">
        <f t="shared" si="61"/>
        <v>-0.2562267678248783</v>
      </c>
      <c r="Q262">
        <f t="shared" si="54"/>
        <v>-1.1868973740128816E-4</v>
      </c>
      <c r="W262">
        <v>257</v>
      </c>
      <c r="X262">
        <f t="shared" si="62"/>
        <v>5.354166666666667</v>
      </c>
      <c r="Y262">
        <v>0</v>
      </c>
      <c r="Z262">
        <f t="shared" si="55"/>
        <v>1.3855510168903476E-7</v>
      </c>
    </row>
    <row r="263" spans="5:26" x14ac:dyDescent="0.4">
      <c r="E263">
        <v>17309.031599999998</v>
      </c>
      <c r="F263">
        <f t="shared" si="56"/>
        <v>2.2657469381380659</v>
      </c>
      <c r="G263">
        <f t="shared" si="57"/>
        <v>2.048783413506035</v>
      </c>
      <c r="H263">
        <f t="shared" si="58"/>
        <v>-2.3287764234884389</v>
      </c>
      <c r="I263">
        <f t="shared" si="59"/>
        <v>2.0571432881613285</v>
      </c>
      <c r="J263">
        <f t="shared" si="60"/>
        <v>-2.3189580216080685</v>
      </c>
      <c r="K263">
        <f t="shared" si="63"/>
        <v>0.99941212169784954</v>
      </c>
      <c r="L263">
        <f t="shared" si="64"/>
        <v>-5.1077475672225096E-3</v>
      </c>
      <c r="M263">
        <f t="shared" si="65"/>
        <v>-4.1168937961075791E-3</v>
      </c>
      <c r="N263">
        <f t="shared" si="66"/>
        <v>-0.23588063922055635</v>
      </c>
      <c r="O263">
        <f t="shared" ref="O263:O268" si="67">IF((N263-N262)&gt;180,O262-360,IF((N263-N262)&lt;(-180),O262+360,O262))</f>
        <v>0</v>
      </c>
      <c r="P263">
        <f t="shared" si="61"/>
        <v>-0.23588063922055635</v>
      </c>
      <c r="Q263">
        <f t="shared" ref="Q263:Q268" si="68">-(P263-P262)/((E263-E262)*360)*1000</f>
        <v>-1.1461930151329854E-4</v>
      </c>
      <c r="W263">
        <v>258</v>
      </c>
      <c r="X263">
        <f t="shared" si="62"/>
        <v>5.375</v>
      </c>
      <c r="Y263">
        <v>0</v>
      </c>
      <c r="Z263">
        <f t="shared" ref="Z263:Z268" si="69" xml:space="preserve"> b0_*Y263 + b1_*Y262 + b2_*Y261 - a1_*Z262 - a2_*Z261</f>
        <v>1.278758284783125E-7</v>
      </c>
    </row>
    <row r="264" spans="5:26" x14ac:dyDescent="0.4">
      <c r="E264">
        <v>17816.574799999999</v>
      </c>
      <c r="F264">
        <f t="shared" si="56"/>
        <v>2.3321841876588763</v>
      </c>
      <c r="G264">
        <f t="shared" si="57"/>
        <v>2.260175519475097</v>
      </c>
      <c r="H264">
        <f t="shared" si="58"/>
        <v>-2.2588237784155125</v>
      </c>
      <c r="I264">
        <f t="shared" si="59"/>
        <v>2.2675437831326914</v>
      </c>
      <c r="J264">
        <f t="shared" si="60"/>
        <v>-2.2491950101883003</v>
      </c>
      <c r="K264">
        <f t="shared" si="63"/>
        <v>0.99950798026883581</v>
      </c>
      <c r="L264">
        <f t="shared" si="64"/>
        <v>-4.2746807845448365E-3</v>
      </c>
      <c r="M264">
        <f t="shared" si="65"/>
        <v>-3.7632477630724637E-3</v>
      </c>
      <c r="N264">
        <f t="shared" si="66"/>
        <v>-0.21561821408610013</v>
      </c>
      <c r="O264">
        <f t="shared" si="67"/>
        <v>0</v>
      </c>
      <c r="P264">
        <f t="shared" si="61"/>
        <v>-0.21561821408610013</v>
      </c>
      <c r="Q264">
        <f t="shared" si="68"/>
        <v>-1.1089600700468137E-4</v>
      </c>
      <c r="W264">
        <v>259</v>
      </c>
      <c r="X264">
        <f t="shared" si="62"/>
        <v>5.395833333333333</v>
      </c>
      <c r="Y264">
        <v>0</v>
      </c>
      <c r="Z264">
        <f t="shared" si="69"/>
        <v>1.1782375488033142E-7</v>
      </c>
    </row>
    <row r="265" spans="5:26" x14ac:dyDescent="0.4">
      <c r="E265">
        <v>18339.000400000001</v>
      </c>
      <c r="F265">
        <f t="shared" si="56"/>
        <v>2.4005695387841781</v>
      </c>
      <c r="G265">
        <f t="shared" si="57"/>
        <v>2.4725251186898403</v>
      </c>
      <c r="H265">
        <f t="shared" si="58"/>
        <v>-2.1641053809502262</v>
      </c>
      <c r="I265">
        <f t="shared" si="59"/>
        <v>2.4788875532174526</v>
      </c>
      <c r="J265">
        <f t="shared" si="60"/>
        <v>-2.154788290824285</v>
      </c>
      <c r="K265">
        <f t="shared" si="63"/>
        <v>0.99959532892714476</v>
      </c>
      <c r="L265">
        <f t="shared" si="64"/>
        <v>-3.5156396653616955E-3</v>
      </c>
      <c r="M265">
        <f t="shared" si="65"/>
        <v>-3.4103548982873377E-3</v>
      </c>
      <c r="N265">
        <f t="shared" si="66"/>
        <v>-0.19539894231363159</v>
      </c>
      <c r="O265">
        <f t="shared" si="67"/>
        <v>0</v>
      </c>
      <c r="P265">
        <f t="shared" si="61"/>
        <v>-0.19539894231363159</v>
      </c>
      <c r="Q265">
        <f t="shared" si="68"/>
        <v>-1.0750744950556093E-4</v>
      </c>
      <c r="W265">
        <v>260</v>
      </c>
      <c r="X265">
        <f t="shared" si="62"/>
        <v>5.416666666666667</v>
      </c>
      <c r="Y265">
        <v>0</v>
      </c>
      <c r="Z265">
        <f t="shared" si="69"/>
        <v>1.0837235497490362E-7</v>
      </c>
    </row>
    <row r="266" spans="5:26" x14ac:dyDescent="0.4">
      <c r="E266">
        <v>18876.744900000002</v>
      </c>
      <c r="F266">
        <f t="shared" si="56"/>
        <v>2.4709601292303582</v>
      </c>
      <c r="G266">
        <f t="shared" si="57"/>
        <v>2.6827276698470612</v>
      </c>
      <c r="H266">
        <f t="shared" si="58"/>
        <v>-2.0430474448158686</v>
      </c>
      <c r="I266">
        <f t="shared" si="59"/>
        <v>2.6880858890970023</v>
      </c>
      <c r="J266">
        <f t="shared" si="60"/>
        <v>-2.0341728232842398</v>
      </c>
      <c r="K266">
        <f t="shared" si="63"/>
        <v>0.99967430523283152</v>
      </c>
      <c r="L266">
        <f t="shared" si="64"/>
        <v>-2.829409590284963E-3</v>
      </c>
      <c r="M266">
        <f t="shared" si="65"/>
        <v>-3.0574664027382958E-3</v>
      </c>
      <c r="N266">
        <f t="shared" si="66"/>
        <v>-0.17517992087995035</v>
      </c>
      <c r="O266">
        <f t="shared" si="67"/>
        <v>0</v>
      </c>
      <c r="P266">
        <f t="shared" si="61"/>
        <v>-0.17517992087995035</v>
      </c>
      <c r="Q266">
        <f t="shared" si="68"/>
        <v>-1.0444355716681852E-4</v>
      </c>
      <c r="W266">
        <v>261</v>
      </c>
      <c r="X266">
        <f t="shared" si="62"/>
        <v>5.4375</v>
      </c>
      <c r="Y266">
        <v>0</v>
      </c>
      <c r="Z266">
        <f t="shared" si="69"/>
        <v>9.9495512675453768E-8</v>
      </c>
    </row>
    <row r="267" spans="5:26" x14ac:dyDescent="0.4">
      <c r="E267">
        <v>19430.257300000001</v>
      </c>
      <c r="F267">
        <f t="shared" si="56"/>
        <v>2.5434147329599774</v>
      </c>
      <c r="G267">
        <f t="shared" si="57"/>
        <v>2.8872142235760414</v>
      </c>
      <c r="H267">
        <f t="shared" si="58"/>
        <v>-1.8944160333552553</v>
      </c>
      <c r="I267">
        <f t="shared" si="59"/>
        <v>2.8915881876209126</v>
      </c>
      <c r="J267">
        <f t="shared" si="60"/>
        <v>-1.8861216163632726</v>
      </c>
      <c r="K267">
        <f t="shared" si="63"/>
        <v>0.9997449916144201</v>
      </c>
      <c r="L267">
        <f t="shared" si="64"/>
        <v>-2.2152571605104855E-3</v>
      </c>
      <c r="M267">
        <f t="shared" si="65"/>
        <v>-2.7037836050323172E-3</v>
      </c>
      <c r="N267">
        <f t="shared" si="66"/>
        <v>-0.1549153892850185</v>
      </c>
      <c r="O267">
        <f t="shared" si="67"/>
        <v>0</v>
      </c>
      <c r="P267">
        <f t="shared" si="61"/>
        <v>-0.1549153892850185</v>
      </c>
      <c r="Q267">
        <f t="shared" si="68"/>
        <v>-1.0169666576842257E-4</v>
      </c>
      <c r="W267">
        <v>262</v>
      </c>
      <c r="X267">
        <f t="shared" si="62"/>
        <v>5.458333333333333</v>
      </c>
      <c r="Y267">
        <v>0</v>
      </c>
      <c r="Z267">
        <f t="shared" si="69"/>
        <v>9.1167583682343017E-8</v>
      </c>
    </row>
    <row r="268" spans="5:26" x14ac:dyDescent="0.4">
      <c r="E268">
        <v>20000</v>
      </c>
      <c r="F268">
        <f t="shared" si="56"/>
        <v>2.6179938779914944</v>
      </c>
      <c r="G268">
        <f t="shared" si="57"/>
        <v>3.0819658708699484</v>
      </c>
      <c r="H268">
        <f t="shared" si="58"/>
        <v>-1.7174250795410977</v>
      </c>
      <c r="I268">
        <f t="shared" si="59"/>
        <v>3.0853963182862452</v>
      </c>
      <c r="J268">
        <f t="shared" si="60"/>
        <v>-1.709853152702818</v>
      </c>
      <c r="K268">
        <f t="shared" si="63"/>
        <v>0.99980740978605842</v>
      </c>
      <c r="L268">
        <f t="shared" si="64"/>
        <v>-1.6729784484780807E-3</v>
      </c>
      <c r="M268">
        <f t="shared" si="65"/>
        <v>-2.3484468700045724E-3</v>
      </c>
      <c r="N268">
        <f t="shared" si="66"/>
        <v>-0.13455609406197028</v>
      </c>
      <c r="O268">
        <f t="shared" si="67"/>
        <v>0</v>
      </c>
      <c r="P268">
        <f t="shared" si="61"/>
        <v>-0.13455609406197028</v>
      </c>
      <c r="Q268">
        <f t="shared" si="68"/>
        <v>-9.926164537395691E-5</v>
      </c>
      <c r="W268">
        <v>263</v>
      </c>
      <c r="X268">
        <f t="shared" si="62"/>
        <v>5.479166666666667</v>
      </c>
      <c r="Y268">
        <v>0</v>
      </c>
      <c r="Z268">
        <f t="shared" si="69"/>
        <v>8.3363448875116841E-8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968E-6A0D-4E13-AE7A-7C9ABF0DCDA0}">
  <dimension ref="A2:Z268"/>
  <sheetViews>
    <sheetView workbookViewId="0"/>
  </sheetViews>
  <sheetFormatPr defaultRowHeight="14.6" x14ac:dyDescent="0.4"/>
  <cols>
    <col min="1" max="1" width="15.15234375" customWidth="1"/>
    <col min="6" max="9" width="0" hidden="1" customWidth="1"/>
    <col min="10" max="10" width="9.53515625" hidden="1" customWidth="1"/>
    <col min="11" max="11" width="0" hidden="1" customWidth="1"/>
    <col min="12" max="12" width="14" customWidth="1"/>
    <col min="13" max="13" width="10.4609375" hidden="1" customWidth="1"/>
    <col min="14" max="15" width="11.07421875" hidden="1" customWidth="1"/>
    <col min="16" max="16" width="11.07421875" customWidth="1"/>
    <col min="23" max="23" width="0" hidden="1" customWidth="1"/>
    <col min="25" max="25" width="0" hidden="1" customWidth="1"/>
  </cols>
  <sheetData>
    <row r="2" spans="1:26" ht="15" thickBot="1" x14ac:dyDescent="0.45"/>
    <row r="3" spans="1:26" x14ac:dyDescent="0.4">
      <c r="A3" s="2" t="s">
        <v>0</v>
      </c>
      <c r="B3" s="3"/>
      <c r="E3" s="1" t="s">
        <v>10</v>
      </c>
      <c r="G3" t="s">
        <v>26</v>
      </c>
      <c r="X3" s="1" t="s">
        <v>41</v>
      </c>
    </row>
    <row r="4" spans="1:26" ht="15" thickBot="1" x14ac:dyDescent="0.45">
      <c r="A4" s="4" t="s">
        <v>1</v>
      </c>
      <c r="B4" s="5">
        <v>1000</v>
      </c>
      <c r="E4" t="s">
        <v>11</v>
      </c>
      <c r="F4" t="s">
        <v>12</v>
      </c>
      <c r="G4" t="s">
        <v>20</v>
      </c>
      <c r="H4" t="s">
        <v>21</v>
      </c>
      <c r="I4" t="s">
        <v>22</v>
      </c>
      <c r="J4" t="s">
        <v>23</v>
      </c>
      <c r="K4" t="s">
        <v>19</v>
      </c>
      <c r="L4" t="s">
        <v>13</v>
      </c>
      <c r="M4" t="s">
        <v>17</v>
      </c>
      <c r="N4" t="s">
        <v>18</v>
      </c>
      <c r="O4" t="s">
        <v>32</v>
      </c>
      <c r="P4" t="s">
        <v>24</v>
      </c>
      <c r="Q4" t="s">
        <v>25</v>
      </c>
      <c r="W4" t="s">
        <v>42</v>
      </c>
      <c r="X4" t="s">
        <v>43</v>
      </c>
      <c r="Y4" t="s">
        <v>44</v>
      </c>
      <c r="Z4" t="s">
        <v>45</v>
      </c>
    </row>
    <row r="5" spans="1:26" ht="15" thickBot="1" x14ac:dyDescent="0.45">
      <c r="E5">
        <v>10</v>
      </c>
      <c r="F5">
        <f t="shared" ref="F5:F68" si="0">2*PI()*E5/$B$6</f>
        <v>1.308996938995747E-3</v>
      </c>
      <c r="G5">
        <f t="shared" ref="G5:G68" si="1">1+SUM(a1_*COS(F5),a2_*COS(2*F5))</f>
        <v>0.12302428834487533</v>
      </c>
      <c r="H5">
        <f t="shared" ref="H5:H68" si="2">SUM(a1_*SIN(F5),a2_*SIN(2*F5))</f>
        <v>-1.1479591777959302E-3</v>
      </c>
      <c r="I5">
        <f t="shared" ref="I5:I68" si="3">SUM(b0_,b1_*COS(F5),b2_*COS(2*F5))</f>
        <v>8.0403700153386382E-7</v>
      </c>
      <c r="J5">
        <f t="shared" ref="J5:J68" si="4">SUM(b1_*SIN(F5),b2_*SIN(2*F5))</f>
        <v>-1.2284778714849469E-3</v>
      </c>
      <c r="K5">
        <f>SQRT((I5^2+J5^2)/(G5^2+H5^2))</f>
        <v>9.985220581285835E-3</v>
      </c>
      <c r="L5">
        <f>20*LOG10(K5)</f>
        <v>-40.012846735691063</v>
      </c>
      <c r="M5">
        <f>ATAN2(J5,I5)-ATAN2(H5,G5)</f>
        <v>1.5608109402773562</v>
      </c>
      <c r="N5">
        <f>DEGREES(M5)</f>
        <v>89.427879495738111</v>
      </c>
      <c r="O5">
        <v>0</v>
      </c>
      <c r="P5">
        <f t="shared" ref="P5:P68" si="5">N5+O5</f>
        <v>89.427879495738111</v>
      </c>
      <c r="W5">
        <v>0</v>
      </c>
      <c r="X5">
        <f t="shared" ref="X5:X68" si="6">W5/Fs*1000</f>
        <v>0</v>
      </c>
      <c r="Y5">
        <v>1</v>
      </c>
      <c r="Z5">
        <f xml:space="preserve"> b0_*Y5</f>
        <v>0.9384882314963785</v>
      </c>
    </row>
    <row r="6" spans="1:26" ht="15" thickBot="1" x14ac:dyDescent="0.45">
      <c r="A6" s="9" t="s">
        <v>3</v>
      </c>
      <c r="B6" s="10">
        <v>48000</v>
      </c>
      <c r="E6">
        <v>10.293200000000001</v>
      </c>
      <c r="F6">
        <f t="shared" si="0"/>
        <v>1.3473767292471023E-3</v>
      </c>
      <c r="G6">
        <f t="shared" si="1"/>
        <v>0.12302433304920402</v>
      </c>
      <c r="H6">
        <f t="shared" si="2"/>
        <v>-1.181617320811047E-3</v>
      </c>
      <c r="I6">
        <f t="shared" si="3"/>
        <v>8.5187692444588237E-7</v>
      </c>
      <c r="J6">
        <f t="shared" si="4"/>
        <v>-1.2644968211907499E-3</v>
      </c>
      <c r="K6">
        <f t="shared" ref="K6:K69" si="7">SQRT((I6^2+J6^2)/(G6^2+H6^2))</f>
        <v>1.0277956849652509E-2</v>
      </c>
      <c r="L6">
        <f t="shared" ref="L6:L69" si="8">20*LOG10(K6)</f>
        <v>-39.761864199249935</v>
      </c>
      <c r="M6">
        <f t="shared" ref="M6:M69" si="9">ATAN2(J6,I6)-ATAN2(H6,G6)</f>
        <v>1.5605181889822299</v>
      </c>
      <c r="N6">
        <f t="shared" ref="N6:N69" si="10">DEGREES(M6)</f>
        <v>89.41110608208038</v>
      </c>
      <c r="O6">
        <f>IF((N6-N5)&gt;180,O5-360,IF((N6-N5)&lt;(-180),O5+360,O5))</f>
        <v>0</v>
      </c>
      <c r="P6">
        <f t="shared" si="5"/>
        <v>89.41110608208038</v>
      </c>
      <c r="Q6">
        <f>-(P6-P5)/((E6-E5)*360)*1000</f>
        <v>0.15891137693014676</v>
      </c>
      <c r="W6">
        <v>1</v>
      </c>
      <c r="X6">
        <f t="shared" si="6"/>
        <v>2.0833333333333332E-2</v>
      </c>
      <c r="Y6">
        <v>0</v>
      </c>
      <c r="Z6">
        <f xml:space="preserve"> b0_*Y6 + b1_*Y5 - a1_*Z5</f>
        <v>-0.11545614167835683</v>
      </c>
    </row>
    <row r="7" spans="1:26" ht="15" thickBot="1" x14ac:dyDescent="0.45">
      <c r="E7">
        <v>10.595000000000001</v>
      </c>
      <c r="F7">
        <f t="shared" si="0"/>
        <v>1.3868822568659943E-3</v>
      </c>
      <c r="G7">
        <f t="shared" si="1"/>
        <v>0.1230243804139618</v>
      </c>
      <c r="H7">
        <f t="shared" si="2"/>
        <v>-1.2162627063117891E-3</v>
      </c>
      <c r="I7">
        <f t="shared" si="3"/>
        <v>9.0256388085574457E-7</v>
      </c>
      <c r="J7">
        <f t="shared" si="4"/>
        <v>-1.3015722592899025E-3</v>
      </c>
      <c r="K7">
        <f t="shared" si="7"/>
        <v>1.0579276763256517E-2</v>
      </c>
      <c r="L7">
        <f t="shared" si="8"/>
        <v>-39.51088042382947</v>
      </c>
      <c r="M7">
        <f t="shared" si="9"/>
        <v>1.5602168526810156</v>
      </c>
      <c r="N7">
        <f t="shared" si="10"/>
        <v>89.393840783806709</v>
      </c>
      <c r="O7">
        <f t="shared" ref="O7:O70" si="11">IF((N7-N6)&gt;180,O6-360,IF((N7-N6)&lt;(-180),O6+360,O6))</f>
        <v>0</v>
      </c>
      <c r="P7">
        <f t="shared" si="5"/>
        <v>89.393840783806709</v>
      </c>
      <c r="Q7">
        <f t="shared" ref="Q7:Q70" si="12">-(P7-P6)/((E7-E6)*360)*1000</f>
        <v>0.15891041044170837</v>
      </c>
      <c r="W7">
        <v>2</v>
      </c>
      <c r="X7">
        <f t="shared" si="6"/>
        <v>4.1666666666666664E-2</v>
      </c>
      <c r="Y7">
        <v>0</v>
      </c>
      <c r="Z7">
        <f t="shared" ref="Z7:Z70" si="13" xml:space="preserve"> b0_*Y7 + b1_*Y6 + b2_*Y5 - a1_*Z6 - a2_*Z5</f>
        <v>-0.10125231875987599</v>
      </c>
    </row>
    <row r="8" spans="1:26" ht="15" thickBot="1" x14ac:dyDescent="0.45">
      <c r="A8" s="9" t="s">
        <v>29</v>
      </c>
      <c r="B8" s="10">
        <v>0</v>
      </c>
      <c r="E8">
        <v>10.9057</v>
      </c>
      <c r="F8">
        <f t="shared" si="0"/>
        <v>1.4275527917605919E-3</v>
      </c>
      <c r="G8">
        <f t="shared" si="1"/>
        <v>0.12302443060531609</v>
      </c>
      <c r="H8">
        <f t="shared" si="2"/>
        <v>-1.251929772834136E-3</v>
      </c>
      <c r="I8">
        <f t="shared" si="3"/>
        <v>9.562756932979255E-7</v>
      </c>
      <c r="J8">
        <f t="shared" si="4"/>
        <v>-1.3397410398624063E-3</v>
      </c>
      <c r="K8">
        <f t="shared" si="7"/>
        <v>1.0889479516404239E-2</v>
      </c>
      <c r="L8">
        <f t="shared" si="8"/>
        <v>-39.259857553746869</v>
      </c>
      <c r="M8">
        <f t="shared" si="9"/>
        <v>1.5599066320531685</v>
      </c>
      <c r="N8">
        <f t="shared" si="10"/>
        <v>89.376066451113175</v>
      </c>
      <c r="O8">
        <f t="shared" si="11"/>
        <v>0</v>
      </c>
      <c r="P8">
        <f t="shared" si="5"/>
        <v>89.376066451113175</v>
      </c>
      <c r="Q8">
        <f t="shared" si="12"/>
        <v>0.15890938645294048</v>
      </c>
      <c r="W8">
        <v>3</v>
      </c>
      <c r="X8">
        <f t="shared" si="6"/>
        <v>6.25E-2</v>
      </c>
      <c r="Y8">
        <v>0</v>
      </c>
      <c r="Z8">
        <f t="shared" si="13"/>
        <v>-8.8795900375851208E-2</v>
      </c>
    </row>
    <row r="9" spans="1:26" ht="15" thickBot="1" x14ac:dyDescent="0.45">
      <c r="E9">
        <v>11.2255</v>
      </c>
      <c r="F9">
        <f t="shared" si="0"/>
        <v>1.4694145138696758E-3</v>
      </c>
      <c r="G9">
        <f t="shared" si="1"/>
        <v>0.12302448378165987</v>
      </c>
      <c r="H9">
        <f t="shared" si="2"/>
        <v>-1.2886414793089264E-3</v>
      </c>
      <c r="I9">
        <f t="shared" si="3"/>
        <v>1.0131818646286206E-6</v>
      </c>
      <c r="J9">
        <f t="shared" si="4"/>
        <v>-1.3790277321952479E-3</v>
      </c>
      <c r="K9">
        <f t="shared" si="7"/>
        <v>1.1208764430976226E-2</v>
      </c>
      <c r="L9">
        <f t="shared" si="8"/>
        <v>-39.008845161808559</v>
      </c>
      <c r="M9">
        <f t="shared" si="9"/>
        <v>1.559587327645872</v>
      </c>
      <c r="N9">
        <f t="shared" si="10"/>
        <v>89.357771656195169</v>
      </c>
      <c r="O9">
        <f t="shared" si="11"/>
        <v>0</v>
      </c>
      <c r="P9">
        <f t="shared" si="5"/>
        <v>89.357771656195169</v>
      </c>
      <c r="Q9">
        <f t="shared" si="12"/>
        <v>0.15890830135159192</v>
      </c>
      <c r="W9">
        <v>4</v>
      </c>
      <c r="X9">
        <f t="shared" si="6"/>
        <v>8.3333333333333329E-2</v>
      </c>
      <c r="Y9">
        <v>0</v>
      </c>
      <c r="Z9">
        <f t="shared" si="13"/>
        <v>-7.7871914639871198E-2</v>
      </c>
    </row>
    <row r="10" spans="1:26" x14ac:dyDescent="0.4">
      <c r="A10" s="6" t="s">
        <v>14</v>
      </c>
      <c r="B10" s="3"/>
      <c r="E10">
        <v>11.5547</v>
      </c>
      <c r="F10">
        <f t="shared" si="0"/>
        <v>1.5125066931014162E-3</v>
      </c>
      <c r="G10">
        <f t="shared" si="1"/>
        <v>0.12302454012627317</v>
      </c>
      <c r="H10">
        <f t="shared" si="2"/>
        <v>-1.3264322642274971E-3</v>
      </c>
      <c r="I10">
        <f t="shared" si="3"/>
        <v>1.0734785301780292E-6</v>
      </c>
      <c r="J10">
        <f t="shared" si="4"/>
        <v>-1.4194691903206553E-3</v>
      </c>
      <c r="K10">
        <f t="shared" si="7"/>
        <v>1.1537430633720593E-2</v>
      </c>
      <c r="L10">
        <f t="shared" si="8"/>
        <v>-38.757817941176206</v>
      </c>
      <c r="M10">
        <f t="shared" si="9"/>
        <v>1.5592586401834929</v>
      </c>
      <c r="N10">
        <f t="shared" si="10"/>
        <v>89.338939251821969</v>
      </c>
      <c r="O10">
        <f t="shared" si="11"/>
        <v>0</v>
      </c>
      <c r="P10">
        <f t="shared" si="5"/>
        <v>89.338939251821969</v>
      </c>
      <c r="Q10">
        <f t="shared" si="12"/>
        <v>0.1589071517922197</v>
      </c>
      <c r="W10">
        <v>5</v>
      </c>
      <c r="X10">
        <f t="shared" si="6"/>
        <v>0.10416666666666667</v>
      </c>
      <c r="Y10">
        <v>0</v>
      </c>
      <c r="Z10">
        <f t="shared" si="13"/>
        <v>-6.8291836267348124E-2</v>
      </c>
    </row>
    <row r="11" spans="1:26" x14ac:dyDescent="0.4">
      <c r="A11" s="7" t="s">
        <v>4</v>
      </c>
      <c r="B11" s="8">
        <v>1</v>
      </c>
      <c r="E11">
        <v>11.8935</v>
      </c>
      <c r="F11">
        <f t="shared" si="0"/>
        <v>1.5568555093945916E-3</v>
      </c>
      <c r="G11">
        <f t="shared" si="1"/>
        <v>0.12302459981439928</v>
      </c>
      <c r="H11">
        <f t="shared" si="2"/>
        <v>-1.3653250864738857E-3</v>
      </c>
      <c r="I11">
        <f t="shared" si="3"/>
        <v>1.1373532250447127E-6</v>
      </c>
      <c r="J11">
        <f t="shared" si="4"/>
        <v>-1.4610899834755313E-3</v>
      </c>
      <c r="K11">
        <f t="shared" si="7"/>
        <v>1.1875677375704063E-2</v>
      </c>
      <c r="L11">
        <f t="shared" si="8"/>
        <v>-38.50683218624647</v>
      </c>
      <c r="M11">
        <f t="shared" si="9"/>
        <v>1.5589203702602397</v>
      </c>
      <c r="N11">
        <f t="shared" si="10"/>
        <v>89.319557812883346</v>
      </c>
      <c r="O11">
        <f t="shared" si="11"/>
        <v>0</v>
      </c>
      <c r="P11">
        <f t="shared" si="5"/>
        <v>89.319557812883346</v>
      </c>
      <c r="Q11">
        <f t="shared" si="12"/>
        <v>0.1589059338402152</v>
      </c>
      <c r="W11">
        <v>6</v>
      </c>
      <c r="X11">
        <f t="shared" si="6"/>
        <v>0.125</v>
      </c>
      <c r="Y11">
        <v>0</v>
      </c>
      <c r="Z11">
        <f t="shared" si="13"/>
        <v>-5.9890333021019433E-2</v>
      </c>
    </row>
    <row r="12" spans="1:26" x14ac:dyDescent="0.4">
      <c r="A12" s="7" t="s">
        <v>5</v>
      </c>
      <c r="B12" s="8">
        <f>B21/a0_raw</f>
        <v>-0.87697646299275689</v>
      </c>
      <c r="E12">
        <v>12.2422</v>
      </c>
      <c r="F12">
        <f t="shared" si="0"/>
        <v>1.6025002326573736E-3</v>
      </c>
      <c r="G12">
        <f t="shared" si="1"/>
        <v>0.1230246630478482</v>
      </c>
      <c r="H12">
        <f t="shared" si="2"/>
        <v>-1.4053543844874381E-3</v>
      </c>
      <c r="I12">
        <f t="shared" si="3"/>
        <v>1.2050219140302687E-6</v>
      </c>
      <c r="J12">
        <f t="shared" si="4"/>
        <v>-1.503926965636466E-3</v>
      </c>
      <c r="K12">
        <f t="shared" si="7"/>
        <v>1.2223803705004319E-2</v>
      </c>
      <c r="L12">
        <f t="shared" si="8"/>
        <v>-38.255872655927156</v>
      </c>
      <c r="M12">
        <f t="shared" si="9"/>
        <v>1.5585722186531656</v>
      </c>
      <c r="N12">
        <f t="shared" si="10"/>
        <v>89.299610195167304</v>
      </c>
      <c r="O12">
        <f t="shared" si="11"/>
        <v>0</v>
      </c>
      <c r="P12">
        <f t="shared" si="5"/>
        <v>89.299610195167304</v>
      </c>
      <c r="Q12">
        <f t="shared" si="12"/>
        <v>0.15890464356532183</v>
      </c>
      <c r="W12">
        <v>7</v>
      </c>
      <c r="X12">
        <f t="shared" si="6"/>
        <v>0.14583333333333334</v>
      </c>
      <c r="Y12">
        <v>0</v>
      </c>
      <c r="Z12">
        <f t="shared" si="13"/>
        <v>-5.2522412420231937E-2</v>
      </c>
    </row>
    <row r="13" spans="1:26" x14ac:dyDescent="0.4">
      <c r="A13" s="7" t="s">
        <v>6</v>
      </c>
      <c r="B13" s="8">
        <f>B22/a0_raw</f>
        <v>0</v>
      </c>
      <c r="E13">
        <v>12.6012</v>
      </c>
      <c r="F13">
        <f t="shared" si="0"/>
        <v>1.649493222767321E-3</v>
      </c>
      <c r="G13">
        <f t="shared" si="1"/>
        <v>0.1230247300579832</v>
      </c>
      <c r="H13">
        <f t="shared" si="2"/>
        <v>-1.4465660762565792E-3</v>
      </c>
      <c r="I13">
        <f t="shared" si="3"/>
        <v>1.276732188748575E-6</v>
      </c>
      <c r="J13">
        <f t="shared" si="4"/>
        <v>-1.5480292755130703E-3</v>
      </c>
      <c r="K13">
        <f t="shared" si="7"/>
        <v>1.25822084572923E-2</v>
      </c>
      <c r="L13">
        <f t="shared" si="8"/>
        <v>-38.004862477279026</v>
      </c>
      <c r="M13">
        <f t="shared" si="9"/>
        <v>1.558213786328273</v>
      </c>
      <c r="N13">
        <f t="shared" si="10"/>
        <v>89.279073535709898</v>
      </c>
      <c r="O13">
        <f t="shared" si="11"/>
        <v>0</v>
      </c>
      <c r="P13">
        <f t="shared" si="5"/>
        <v>89.279073535709898</v>
      </c>
      <c r="Q13">
        <f t="shared" si="12"/>
        <v>0.15890327651969902</v>
      </c>
      <c r="W13">
        <v>8</v>
      </c>
      <c r="X13">
        <f t="shared" si="6"/>
        <v>0.16666666666666666</v>
      </c>
      <c r="Y13">
        <v>0</v>
      </c>
      <c r="Z13">
        <f t="shared" si="13"/>
        <v>-4.6060919472141845E-2</v>
      </c>
    </row>
    <row r="14" spans="1:26" x14ac:dyDescent="0.4">
      <c r="A14" s="7"/>
      <c r="B14" s="8"/>
      <c r="E14">
        <v>12.970700000000001</v>
      </c>
      <c r="F14">
        <f t="shared" si="0"/>
        <v>1.6978606596632138E-3</v>
      </c>
      <c r="G14">
        <f t="shared" si="1"/>
        <v>0.12302480105047842</v>
      </c>
      <c r="H14">
        <f t="shared" si="2"/>
        <v>-1.4889831205761651E-3</v>
      </c>
      <c r="I14">
        <f t="shared" si="3"/>
        <v>1.3527041493599512E-6</v>
      </c>
      <c r="J14">
        <f t="shared" si="4"/>
        <v>-1.5934214822468107E-3</v>
      </c>
      <c r="K14">
        <f t="shared" si="7"/>
        <v>1.2951090748700321E-2</v>
      </c>
      <c r="L14">
        <f t="shared" si="8"/>
        <v>-37.753873069966211</v>
      </c>
      <c r="M14">
        <f t="shared" si="9"/>
        <v>1.5578448739695536</v>
      </c>
      <c r="N14">
        <f t="shared" si="10"/>
        <v>89.257936414545057</v>
      </c>
      <c r="O14">
        <f t="shared" si="11"/>
        <v>0</v>
      </c>
      <c r="P14">
        <f t="shared" si="5"/>
        <v>89.257936414545057</v>
      </c>
      <c r="Q14">
        <f t="shared" si="12"/>
        <v>0.15890182803218469</v>
      </c>
      <c r="W14">
        <v>9</v>
      </c>
      <c r="X14">
        <f t="shared" si="6"/>
        <v>0.1875</v>
      </c>
      <c r="Y14">
        <v>0</v>
      </c>
      <c r="Z14">
        <f t="shared" si="13"/>
        <v>-4.0394342240873161E-2</v>
      </c>
    </row>
    <row r="15" spans="1:26" x14ac:dyDescent="0.4">
      <c r="A15" s="7" t="s">
        <v>7</v>
      </c>
      <c r="B15" s="8">
        <f>(B24/a0_raw)*(10^(out_gain/20))</f>
        <v>0.9384882314963785</v>
      </c>
      <c r="E15">
        <v>13.351000000000001</v>
      </c>
      <c r="F15">
        <f t="shared" si="0"/>
        <v>1.7476418132532222E-3</v>
      </c>
      <c r="G15">
        <f t="shared" si="1"/>
        <v>0.12302487626041969</v>
      </c>
      <c r="H15">
        <f t="shared" si="2"/>
        <v>-1.5326399557866962E-3</v>
      </c>
      <c r="I15">
        <f t="shared" si="3"/>
        <v>1.4331893707364429E-6</v>
      </c>
      <c r="J15">
        <f t="shared" si="4"/>
        <v>-1.6401404397084988E-3</v>
      </c>
      <c r="K15">
        <f t="shared" si="7"/>
        <v>1.3330749477760973E-2</v>
      </c>
      <c r="L15">
        <f t="shared" si="8"/>
        <v>-37.502908662276738</v>
      </c>
      <c r="M15">
        <f t="shared" si="9"/>
        <v>1.5574651824534984</v>
      </c>
      <c r="N15">
        <f t="shared" si="10"/>
        <v>89.236181693158173</v>
      </c>
      <c r="O15">
        <f t="shared" si="11"/>
        <v>0</v>
      </c>
      <c r="P15">
        <f t="shared" si="5"/>
        <v>89.236181693158173</v>
      </c>
      <c r="Q15">
        <f t="shared" si="12"/>
        <v>0.1589002935320365</v>
      </c>
      <c r="W15">
        <v>10</v>
      </c>
      <c r="X15">
        <f t="shared" si="6"/>
        <v>0.20833333333333334</v>
      </c>
      <c r="Y15">
        <v>0</v>
      </c>
      <c r="Z15">
        <f t="shared" si="13"/>
        <v>-3.5424887383319857E-2</v>
      </c>
    </row>
    <row r="16" spans="1:26" x14ac:dyDescent="0.4">
      <c r="A16" s="7" t="s">
        <v>8</v>
      </c>
      <c r="B16" s="8">
        <f>(B25/a0_raw)*(10^(out_gain/20))</f>
        <v>-0.9384882314963785</v>
      </c>
      <c r="E16">
        <v>13.7425</v>
      </c>
      <c r="F16">
        <f t="shared" si="0"/>
        <v>1.7988890434149055E-3</v>
      </c>
      <c r="G16">
        <f t="shared" si="1"/>
        <v>0.12302495595556273</v>
      </c>
      <c r="H16">
        <f t="shared" si="2"/>
        <v>-1.5775824997668075E-3</v>
      </c>
      <c r="I16">
        <f t="shared" si="3"/>
        <v>1.5184743892282526E-6</v>
      </c>
      <c r="J16">
        <f t="shared" si="4"/>
        <v>-1.6882352864902546E-3</v>
      </c>
      <c r="K16">
        <f t="shared" si="7"/>
        <v>1.3721583314045606E-2</v>
      </c>
      <c r="L16">
        <f t="shared" si="8"/>
        <v>-37.251915462265245</v>
      </c>
      <c r="M16">
        <f t="shared" si="9"/>
        <v>1.5570743128568765</v>
      </c>
      <c r="N16">
        <f t="shared" si="10"/>
        <v>89.213786514931755</v>
      </c>
      <c r="O16">
        <f t="shared" si="11"/>
        <v>0</v>
      </c>
      <c r="P16">
        <f t="shared" si="5"/>
        <v>89.213786514931755</v>
      </c>
      <c r="Q16">
        <f t="shared" si="12"/>
        <v>0.15889866770553482</v>
      </c>
      <c r="W16">
        <v>11</v>
      </c>
      <c r="X16">
        <f t="shared" si="6"/>
        <v>0.22916666666666666</v>
      </c>
      <c r="Y16">
        <v>0</v>
      </c>
      <c r="Z16">
        <f t="shared" si="13"/>
        <v>-3.1066792439340588E-2</v>
      </c>
    </row>
    <row r="17" spans="1:26" ht="15" thickBot="1" x14ac:dyDescent="0.45">
      <c r="A17" s="4" t="s">
        <v>9</v>
      </c>
      <c r="B17" s="5">
        <f>(B26/a0_raw)*(10^(out_gain/20))</f>
        <v>0</v>
      </c>
      <c r="E17">
        <v>14.1455</v>
      </c>
      <c r="F17">
        <f t="shared" si="0"/>
        <v>1.8516416200564342E-3</v>
      </c>
      <c r="G17">
        <f t="shared" si="1"/>
        <v>0.12302504039734252</v>
      </c>
      <c r="H17">
        <f t="shared" si="2"/>
        <v>-1.6238451907739373E-3</v>
      </c>
      <c r="I17">
        <f t="shared" si="3"/>
        <v>1.6088389771518052E-6</v>
      </c>
      <c r="J17">
        <f t="shared" si="4"/>
        <v>-1.737742876374002E-3</v>
      </c>
      <c r="K17">
        <f t="shared" si="7"/>
        <v>1.4123891030434059E-2</v>
      </c>
      <c r="L17">
        <f t="shared" si="8"/>
        <v>-37.000912835862955</v>
      </c>
      <c r="M17">
        <f t="shared" si="9"/>
        <v>1.5566719661398569</v>
      </c>
      <c r="N17">
        <f t="shared" si="10"/>
        <v>89.190733746145597</v>
      </c>
      <c r="O17">
        <f t="shared" si="11"/>
        <v>0</v>
      </c>
      <c r="P17">
        <f t="shared" si="5"/>
        <v>89.190733746145597</v>
      </c>
      <c r="Q17">
        <f t="shared" si="12"/>
        <v>0.1588969450383107</v>
      </c>
      <c r="W17">
        <v>12</v>
      </c>
      <c r="X17">
        <f t="shared" si="6"/>
        <v>0.25</v>
      </c>
      <c r="Y17">
        <v>0</v>
      </c>
      <c r="Z17">
        <f t="shared" si="13"/>
        <v>-2.7244845749983031E-2</v>
      </c>
    </row>
    <row r="18" spans="1:26" ht="15" thickBot="1" x14ac:dyDescent="0.45">
      <c r="E18">
        <v>14.5602</v>
      </c>
      <c r="F18">
        <f t="shared" si="0"/>
        <v>1.9059257231165878E-3</v>
      </c>
      <c r="G18">
        <f t="shared" si="1"/>
        <v>0.12302512983844127</v>
      </c>
      <c r="H18">
        <f t="shared" si="2"/>
        <v>-1.6714509874462575E-3</v>
      </c>
      <c r="I18">
        <f t="shared" si="3"/>
        <v>1.7045535396498224E-6</v>
      </c>
      <c r="J18">
        <f t="shared" si="4"/>
        <v>-1.7886877783335324E-3</v>
      </c>
      <c r="K18">
        <f t="shared" si="7"/>
        <v>1.4537871506044952E-2</v>
      </c>
      <c r="L18">
        <f t="shared" si="8"/>
        <v>-36.749983480057466</v>
      </c>
      <c r="M18">
        <f t="shared" si="9"/>
        <v>1.5562579431443337</v>
      </c>
      <c r="N18">
        <f t="shared" si="10"/>
        <v>89.167011975880754</v>
      </c>
      <c r="O18">
        <f t="shared" si="11"/>
        <v>0</v>
      </c>
      <c r="P18">
        <f t="shared" si="5"/>
        <v>89.167011975880754</v>
      </c>
      <c r="Q18">
        <f t="shared" si="12"/>
        <v>0.1588951200656582</v>
      </c>
      <c r="W18">
        <v>13</v>
      </c>
      <c r="X18">
        <f t="shared" si="6"/>
        <v>0.27083333333333331</v>
      </c>
      <c r="Y18">
        <v>0</v>
      </c>
      <c r="Z18">
        <f t="shared" si="13"/>
        <v>-2.3893088460603364E-2</v>
      </c>
    </row>
    <row r="19" spans="1:26" x14ac:dyDescent="0.4">
      <c r="A19" s="6" t="s">
        <v>27</v>
      </c>
      <c r="B19" s="3"/>
      <c r="E19">
        <v>14.9872</v>
      </c>
      <c r="F19">
        <f t="shared" si="0"/>
        <v>1.9618198924117062E-3</v>
      </c>
      <c r="G19">
        <f t="shared" si="1"/>
        <v>0.12302522463270971</v>
      </c>
      <c r="H19">
        <f t="shared" si="2"/>
        <v>-1.7204687666701702E-3</v>
      </c>
      <c r="I19">
        <f t="shared" si="3"/>
        <v>1.8059967472616734E-6</v>
      </c>
      <c r="J19">
        <f t="shared" si="4"/>
        <v>-1.8411437003302779E-3</v>
      </c>
      <c r="K19">
        <f t="shared" si="7"/>
        <v>1.496412284892042E-2</v>
      </c>
      <c r="L19">
        <f t="shared" si="8"/>
        <v>-36.498974701819279</v>
      </c>
      <c r="M19">
        <f t="shared" si="9"/>
        <v>1.5558316454162382</v>
      </c>
      <c r="N19">
        <f t="shared" si="10"/>
        <v>89.142586915244863</v>
      </c>
      <c r="O19">
        <f t="shared" si="11"/>
        <v>0</v>
      </c>
      <c r="P19">
        <f t="shared" si="5"/>
        <v>89.142586915244863</v>
      </c>
      <c r="Q19">
        <f t="shared" si="12"/>
        <v>0.15889318654626466</v>
      </c>
      <c r="W19">
        <v>14</v>
      </c>
      <c r="X19">
        <f t="shared" si="6"/>
        <v>0.29166666666666669</v>
      </c>
      <c r="Y19">
        <v>0</v>
      </c>
      <c r="Z19">
        <f t="shared" si="13"/>
        <v>-2.0953676208152992E-2</v>
      </c>
    </row>
    <row r="20" spans="1:26" x14ac:dyDescent="0.4">
      <c r="A20" s="7" t="s">
        <v>4</v>
      </c>
      <c r="B20" s="8">
        <v>1</v>
      </c>
      <c r="E20">
        <v>15.4267</v>
      </c>
      <c r="F20">
        <f t="shared" si="0"/>
        <v>2.0193503078805692E-3</v>
      </c>
      <c r="G20">
        <f t="shared" si="1"/>
        <v>0.12302532506327568</v>
      </c>
      <c r="H20">
        <f t="shared" si="2"/>
        <v>-1.7709214869777727E-3</v>
      </c>
      <c r="I20">
        <f t="shared" si="3"/>
        <v>1.9134715864010943E-6</v>
      </c>
      <c r="J20">
        <f t="shared" si="4"/>
        <v>-1.8951352112245154E-3</v>
      </c>
      <c r="K20">
        <f t="shared" si="7"/>
        <v>1.5402843777746823E-2</v>
      </c>
      <c r="L20">
        <f t="shared" si="8"/>
        <v>-36.247981787211351</v>
      </c>
      <c r="M20">
        <f t="shared" si="9"/>
        <v>1.5553928739041503</v>
      </c>
      <c r="N20">
        <f t="shared" si="10"/>
        <v>89.117447159431649</v>
      </c>
      <c r="O20">
        <f t="shared" si="11"/>
        <v>0</v>
      </c>
      <c r="P20">
        <f t="shared" si="5"/>
        <v>89.117447159431649</v>
      </c>
      <c r="Q20">
        <f t="shared" si="12"/>
        <v>0.15889113773994437</v>
      </c>
      <c r="W20">
        <v>15</v>
      </c>
      <c r="X20">
        <f t="shared" si="6"/>
        <v>0.3125</v>
      </c>
      <c r="Y20">
        <v>0</v>
      </c>
      <c r="Z20">
        <f t="shared" si="13"/>
        <v>-1.8375880847721494E-2</v>
      </c>
    </row>
    <row r="21" spans="1:26" x14ac:dyDescent="0.4">
      <c r="A21" s="7" t="s">
        <v>5</v>
      </c>
      <c r="B21" s="8">
        <f>-gamma</f>
        <v>-0.87697646299275689</v>
      </c>
      <c r="E21">
        <v>15.879</v>
      </c>
      <c r="F21">
        <f t="shared" si="0"/>
        <v>2.0785562394313468E-3</v>
      </c>
      <c r="G21">
        <f t="shared" si="1"/>
        <v>0.12302543144938027</v>
      </c>
      <c r="H21">
        <f t="shared" si="2"/>
        <v>-1.8228435864196648E-3</v>
      </c>
      <c r="I21">
        <f t="shared" si="3"/>
        <v>2.0273196897901968E-6</v>
      </c>
      <c r="J21">
        <f t="shared" si="4"/>
        <v>-1.9506991645768222E-3</v>
      </c>
      <c r="K21">
        <f t="shared" si="7"/>
        <v>1.5854332752582075E-2</v>
      </c>
      <c r="L21">
        <f t="shared" si="8"/>
        <v>-35.997040620476078</v>
      </c>
      <c r="M21">
        <f t="shared" si="9"/>
        <v>1.5549413297766821</v>
      </c>
      <c r="N21">
        <f t="shared" si="10"/>
        <v>89.091575586663808</v>
      </c>
      <c r="O21">
        <f t="shared" si="11"/>
        <v>0</v>
      </c>
      <c r="P21">
        <f t="shared" si="5"/>
        <v>89.091575586663808</v>
      </c>
      <c r="Q21">
        <f t="shared" si="12"/>
        <v>0.15888896730194271</v>
      </c>
      <c r="W21">
        <v>16</v>
      </c>
      <c r="X21">
        <f t="shared" si="6"/>
        <v>0.33333333333333331</v>
      </c>
      <c r="Y21">
        <v>0</v>
      </c>
      <c r="Z21">
        <f t="shared" si="13"/>
        <v>-1.6115214990211138E-2</v>
      </c>
    </row>
    <row r="22" spans="1:26" x14ac:dyDescent="0.4">
      <c r="A22" s="7" t="s">
        <v>6</v>
      </c>
      <c r="B22" s="8">
        <v>0</v>
      </c>
      <c r="E22">
        <v>16.3446</v>
      </c>
      <c r="F22">
        <f t="shared" si="0"/>
        <v>2.1395031369109887E-3</v>
      </c>
      <c r="G22">
        <f t="shared" si="1"/>
        <v>0.12302554417481304</v>
      </c>
      <c r="H22">
        <f t="shared" si="2"/>
        <v>-1.8762924621227844E-3</v>
      </c>
      <c r="I22">
        <f t="shared" si="3"/>
        <v>2.1479517666733727E-6</v>
      </c>
      <c r="J22">
        <f t="shared" si="4"/>
        <v>-2.0078969833904666E-3</v>
      </c>
      <c r="K22">
        <f t="shared" si="7"/>
        <v>1.6319087775698751E-2</v>
      </c>
      <c r="L22">
        <f t="shared" si="8"/>
        <v>-35.746082432541428</v>
      </c>
      <c r="M22">
        <f t="shared" si="9"/>
        <v>1.5544765146025048</v>
      </c>
      <c r="N22">
        <f t="shared" si="10"/>
        <v>89.064943638929805</v>
      </c>
      <c r="O22">
        <f t="shared" si="11"/>
        <v>0</v>
      </c>
      <c r="P22">
        <f t="shared" si="5"/>
        <v>89.064943638929805</v>
      </c>
      <c r="Q22">
        <f t="shared" si="12"/>
        <v>0.1588866679434143</v>
      </c>
      <c r="W22">
        <v>17</v>
      </c>
      <c r="X22">
        <f t="shared" si="6"/>
        <v>0.35416666666666669</v>
      </c>
      <c r="Y22">
        <v>0</v>
      </c>
      <c r="Z22">
        <f t="shared" si="13"/>
        <v>-1.4132664242483219E-2</v>
      </c>
    </row>
    <row r="23" spans="1:26" x14ac:dyDescent="0.4">
      <c r="A23" s="7"/>
      <c r="B23" s="8"/>
      <c r="E23">
        <v>16.823899999999998</v>
      </c>
      <c r="F23">
        <f t="shared" si="0"/>
        <v>2.2022433601970549E-3</v>
      </c>
      <c r="G23">
        <f t="shared" si="1"/>
        <v>0.12302566361985379</v>
      </c>
      <c r="H23">
        <f t="shared" si="2"/>
        <v>-1.9313140315684776E-3</v>
      </c>
      <c r="I23">
        <f t="shared" si="3"/>
        <v>2.2757747697443875E-6</v>
      </c>
      <c r="J23">
        <f t="shared" si="4"/>
        <v>-2.0667778058324139E-3</v>
      </c>
      <c r="K23">
        <f t="shared" si="7"/>
        <v>1.6797506915825572E-2</v>
      </c>
      <c r="L23">
        <f t="shared" si="8"/>
        <v>-35.495103428632071</v>
      </c>
      <c r="M23">
        <f t="shared" si="9"/>
        <v>1.5539980298585165</v>
      </c>
      <c r="N23">
        <f t="shared" si="10"/>
        <v>89.03752848253788</v>
      </c>
      <c r="O23">
        <f t="shared" si="11"/>
        <v>0</v>
      </c>
      <c r="P23">
        <f t="shared" si="5"/>
        <v>89.03752848253788</v>
      </c>
      <c r="Q23">
        <f t="shared" si="12"/>
        <v>0.15888423158729628</v>
      </c>
      <c r="W23">
        <v>18</v>
      </c>
      <c r="X23">
        <f t="shared" si="6"/>
        <v>0.375</v>
      </c>
      <c r="Y23">
        <v>0</v>
      </c>
      <c r="Z23">
        <f t="shared" si="13"/>
        <v>-1.2394013900037143E-2</v>
      </c>
    </row>
    <row r="24" spans="1:26" x14ac:dyDescent="0.4">
      <c r="A24" s="7" t="s">
        <v>7</v>
      </c>
      <c r="B24" s="8">
        <f>(1+gamma)/2</f>
        <v>0.9384882314963785</v>
      </c>
      <c r="E24">
        <v>17.3172</v>
      </c>
      <c r="F24">
        <f t="shared" si="0"/>
        <v>2.2668161791977153E-3</v>
      </c>
      <c r="G24">
        <f t="shared" si="1"/>
        <v>0.12302579015858273</v>
      </c>
      <c r="H24">
        <f t="shared" si="2"/>
        <v>-1.9879427325939724E-3</v>
      </c>
      <c r="I24">
        <f t="shared" si="3"/>
        <v>2.4111890172262562E-6</v>
      </c>
      <c r="J24">
        <f t="shared" si="4"/>
        <v>-2.1273784852349044E-3</v>
      </c>
      <c r="K24">
        <f t="shared" si="7"/>
        <v>1.7289888310401756E-2</v>
      </c>
      <c r="L24">
        <f t="shared" si="8"/>
        <v>-35.244156243639971</v>
      </c>
      <c r="M24">
        <f t="shared" si="9"/>
        <v>1.5535055769280648</v>
      </c>
      <c r="N24">
        <f t="shared" si="10"/>
        <v>89.009313008014146</v>
      </c>
      <c r="O24">
        <f t="shared" si="11"/>
        <v>0</v>
      </c>
      <c r="P24">
        <f t="shared" si="5"/>
        <v>89.009313008014146</v>
      </c>
      <c r="Q24">
        <f t="shared" si="12"/>
        <v>0.15888165035775748</v>
      </c>
      <c r="W24">
        <v>19</v>
      </c>
      <c r="X24">
        <f t="shared" si="6"/>
        <v>0.39583333333333331</v>
      </c>
      <c r="Y24">
        <v>0</v>
      </c>
      <c r="Z24">
        <f t="shared" si="13"/>
        <v>-1.0869258472337637E-2</v>
      </c>
    </row>
    <row r="25" spans="1:26" x14ac:dyDescent="0.4">
      <c r="A25" s="7" t="s">
        <v>8</v>
      </c>
      <c r="B25" s="8">
        <f>-(1+gamma)/2</f>
        <v>-0.9384882314963785</v>
      </c>
      <c r="E25">
        <v>17.824999999999999</v>
      </c>
      <c r="F25">
        <f t="shared" si="0"/>
        <v>2.3332870437599192E-3</v>
      </c>
      <c r="G25">
        <f t="shared" si="1"/>
        <v>0.12302592423625558</v>
      </c>
      <c r="H25">
        <f t="shared" si="2"/>
        <v>-2.0462359620862214E-3</v>
      </c>
      <c r="I25">
        <f t="shared" si="3"/>
        <v>2.5546709959689551E-6</v>
      </c>
      <c r="J25">
        <f t="shared" si="4"/>
        <v>-2.1897604443443875E-3</v>
      </c>
      <c r="K25">
        <f t="shared" si="7"/>
        <v>1.7796729598860896E-2</v>
      </c>
      <c r="L25">
        <f t="shared" si="8"/>
        <v>-34.993195962431145</v>
      </c>
      <c r="M25">
        <f t="shared" si="9"/>
        <v>1.552998657621411</v>
      </c>
      <c r="N25">
        <f t="shared" si="10"/>
        <v>88.980268671189194</v>
      </c>
      <c r="O25">
        <f t="shared" si="11"/>
        <v>0</v>
      </c>
      <c r="P25">
        <f t="shared" si="5"/>
        <v>88.980268671189194</v>
      </c>
      <c r="Q25">
        <f t="shared" si="12"/>
        <v>0.15887891572005977</v>
      </c>
      <c r="W25">
        <v>20</v>
      </c>
      <c r="X25">
        <f t="shared" si="6"/>
        <v>0.41666666666666669</v>
      </c>
      <c r="Y25">
        <v>0</v>
      </c>
      <c r="Z25">
        <f t="shared" si="13"/>
        <v>-9.532083850424717E-3</v>
      </c>
    </row>
    <row r="26" spans="1:26" ht="15" thickBot="1" x14ac:dyDescent="0.45">
      <c r="A26" s="4" t="s">
        <v>9</v>
      </c>
      <c r="B26" s="5">
        <v>0</v>
      </c>
      <c r="E26">
        <v>18.3476</v>
      </c>
      <c r="F26">
        <f t="shared" si="0"/>
        <v>2.4016952237918372E-3</v>
      </c>
      <c r="G26">
        <f t="shared" si="1"/>
        <v>0.12302606626751222</v>
      </c>
      <c r="H26">
        <f t="shared" si="2"/>
        <v>-2.1062281577097376E-3</v>
      </c>
      <c r="I26">
        <f t="shared" si="3"/>
        <v>2.7066644283646468E-6</v>
      </c>
      <c r="J26">
        <f t="shared" si="4"/>
        <v>-2.2539605363082736E-3</v>
      </c>
      <c r="K26">
        <f t="shared" si="7"/>
        <v>1.8318328657560928E-2</v>
      </c>
      <c r="L26">
        <f t="shared" si="8"/>
        <v>-34.74228306741437</v>
      </c>
      <c r="M26">
        <f t="shared" si="9"/>
        <v>1.5524769734959893</v>
      </c>
      <c r="N26">
        <f t="shared" si="10"/>
        <v>88.950378372563549</v>
      </c>
      <c r="O26">
        <f t="shared" si="11"/>
        <v>0</v>
      </c>
      <c r="P26">
        <f t="shared" si="5"/>
        <v>88.950378372563549</v>
      </c>
      <c r="Q26">
        <f t="shared" si="12"/>
        <v>0.1588760185485236</v>
      </c>
      <c r="W26">
        <v>21</v>
      </c>
      <c r="X26">
        <f t="shared" si="6"/>
        <v>0.4375</v>
      </c>
      <c r="Y26">
        <v>0</v>
      </c>
      <c r="Z26">
        <f t="shared" si="13"/>
        <v>-8.3594131800958475E-3</v>
      </c>
    </row>
    <row r="27" spans="1:26" ht="15" thickBot="1" x14ac:dyDescent="0.45">
      <c r="E27">
        <v>18.8856</v>
      </c>
      <c r="F27">
        <f t="shared" si="0"/>
        <v>2.4721192591098083E-3</v>
      </c>
      <c r="G27">
        <f t="shared" si="1"/>
        <v>0.12302621677129388</v>
      </c>
      <c r="H27">
        <f t="shared" si="2"/>
        <v>-2.1679881957178378E-3</v>
      </c>
      <c r="I27">
        <f t="shared" si="3"/>
        <v>2.8677246550756763E-6</v>
      </c>
      <c r="J27">
        <f t="shared" si="4"/>
        <v>-2.3200524684105035E-3</v>
      </c>
      <c r="K27">
        <f t="shared" si="7"/>
        <v>1.8855282637359593E-2</v>
      </c>
      <c r="L27">
        <f t="shared" si="8"/>
        <v>-34.491339064238382</v>
      </c>
      <c r="M27">
        <f t="shared" si="9"/>
        <v>1.5519399267351435</v>
      </c>
      <c r="N27">
        <f t="shared" si="10"/>
        <v>88.919607859765918</v>
      </c>
      <c r="O27">
        <f t="shared" si="11"/>
        <v>0</v>
      </c>
      <c r="P27">
        <f t="shared" si="5"/>
        <v>88.919607859765918</v>
      </c>
      <c r="Q27">
        <f t="shared" si="12"/>
        <v>0.15887294918231376</v>
      </c>
      <c r="W27">
        <v>22</v>
      </c>
      <c r="X27">
        <f t="shared" si="6"/>
        <v>0.45833333333333331</v>
      </c>
      <c r="Y27">
        <v>0</v>
      </c>
      <c r="Z27">
        <f t="shared" si="13"/>
        <v>-7.3310086033754902E-3</v>
      </c>
    </row>
    <row r="28" spans="1:26" x14ac:dyDescent="0.4">
      <c r="A28" s="6" t="s">
        <v>34</v>
      </c>
      <c r="B28" s="3"/>
      <c r="E28">
        <v>19.439399999999999</v>
      </c>
      <c r="F28">
        <f t="shared" si="0"/>
        <v>2.5446115095913925E-3</v>
      </c>
      <c r="G28">
        <f t="shared" si="1"/>
        <v>0.1230263762379411</v>
      </c>
      <c r="H28">
        <f t="shared" si="2"/>
        <v>-2.2315619931252283E-3</v>
      </c>
      <c r="I28">
        <f t="shared" si="3"/>
        <v>3.0383764092478671E-6</v>
      </c>
      <c r="J28">
        <f t="shared" si="4"/>
        <v>-2.3880853783186723E-3</v>
      </c>
      <c r="K28">
        <f t="shared" si="7"/>
        <v>1.9407988901633602E-2</v>
      </c>
      <c r="L28">
        <f t="shared" si="8"/>
        <v>-34.240389296533415</v>
      </c>
      <c r="M28">
        <f t="shared" si="9"/>
        <v>1.5513871192853916</v>
      </c>
      <c r="N28">
        <f t="shared" si="10"/>
        <v>88.887934326011745</v>
      </c>
      <c r="O28">
        <f t="shared" si="11"/>
        <v>0</v>
      </c>
      <c r="P28">
        <f t="shared" si="5"/>
        <v>88.887934326011745</v>
      </c>
      <c r="Q28">
        <f t="shared" si="12"/>
        <v>0.15886969701342735</v>
      </c>
      <c r="W28">
        <v>23</v>
      </c>
      <c r="X28">
        <f t="shared" si="6"/>
        <v>0.47916666666666663</v>
      </c>
      <c r="Y28">
        <v>0</v>
      </c>
      <c r="Z28">
        <f t="shared" si="13"/>
        <v>-6.4291219951577083E-3</v>
      </c>
    </row>
    <row r="29" spans="1:26" x14ac:dyDescent="0.4">
      <c r="A29" s="7" t="s">
        <v>15</v>
      </c>
      <c r="B29" s="8">
        <f>2*PI()*Freq/Fs</f>
        <v>0.1308996938995747</v>
      </c>
      <c r="E29">
        <v>20.009399999999999</v>
      </c>
      <c r="F29">
        <f t="shared" si="0"/>
        <v>2.6192243351141503E-3</v>
      </c>
      <c r="G29">
        <f t="shared" si="1"/>
        <v>0.12302654518217504</v>
      </c>
      <c r="H29">
        <f t="shared" si="2"/>
        <v>-2.2969954668307004E-3</v>
      </c>
      <c r="I29">
        <f t="shared" si="3"/>
        <v>3.2191705149342553E-6</v>
      </c>
      <c r="J29">
        <f t="shared" si="4"/>
        <v>-2.4581084035763304E-3</v>
      </c>
      <c r="K29">
        <f t="shared" si="7"/>
        <v>1.9976844638607893E-2</v>
      </c>
      <c r="L29">
        <f t="shared" si="8"/>
        <v>-33.989462158296647</v>
      </c>
      <c r="M29">
        <f t="shared" si="9"/>
        <v>1.5508181532099756</v>
      </c>
      <c r="N29">
        <f t="shared" si="10"/>
        <v>88.855334971204286</v>
      </c>
      <c r="O29">
        <f t="shared" si="11"/>
        <v>0</v>
      </c>
      <c r="P29">
        <f t="shared" si="5"/>
        <v>88.855334971204286</v>
      </c>
      <c r="Q29">
        <f t="shared" si="12"/>
        <v>0.15886625149833927</v>
      </c>
      <c r="W29">
        <v>24</v>
      </c>
      <c r="X29">
        <f t="shared" si="6"/>
        <v>0.5</v>
      </c>
      <c r="Y29">
        <v>0</v>
      </c>
      <c r="Z29">
        <f t="shared" si="13"/>
        <v>-5.6381886674623429E-3</v>
      </c>
    </row>
    <row r="30" spans="1:26" ht="15" thickBot="1" x14ac:dyDescent="0.45">
      <c r="A30" s="4" t="s">
        <v>16</v>
      </c>
      <c r="B30" s="5">
        <f>COS(B29)/(1+SIN(B29))</f>
        <v>0.87697646299275689</v>
      </c>
      <c r="E30">
        <v>20.5962</v>
      </c>
      <c r="F30">
        <f t="shared" si="0"/>
        <v>2.6960362754944209E-3</v>
      </c>
      <c r="G30">
        <f t="shared" si="1"/>
        <v>0.12302672420595795</v>
      </c>
      <c r="H30">
        <f t="shared" si="2"/>
        <v>-2.3643574927147849E-3</v>
      </c>
      <c r="I30">
        <f t="shared" si="3"/>
        <v>3.4107511565073523E-6</v>
      </c>
      <c r="J30">
        <f t="shared" si="4"/>
        <v>-2.5301952510684844E-3</v>
      </c>
      <c r="K30">
        <f t="shared" si="7"/>
        <v>2.0562446435814483E-2</v>
      </c>
      <c r="L30">
        <f t="shared" si="8"/>
        <v>-33.738504320414933</v>
      </c>
      <c r="M30">
        <f t="shared" si="9"/>
        <v>1.5502324310675502</v>
      </c>
      <c r="N30">
        <f t="shared" si="10"/>
        <v>88.821775564475942</v>
      </c>
      <c r="O30">
        <f t="shared" si="11"/>
        <v>0</v>
      </c>
      <c r="P30">
        <f t="shared" si="5"/>
        <v>88.821775564475942</v>
      </c>
      <c r="Q30">
        <f t="shared" si="12"/>
        <v>0.15886260096352994</v>
      </c>
      <c r="W30">
        <v>25</v>
      </c>
      <c r="X30">
        <f t="shared" si="6"/>
        <v>0.52083333333333337</v>
      </c>
      <c r="Y30">
        <v>0</v>
      </c>
      <c r="Z30">
        <f t="shared" si="13"/>
        <v>-4.9445587552769702E-3</v>
      </c>
    </row>
    <row r="31" spans="1:26" x14ac:dyDescent="0.4">
      <c r="E31">
        <v>21.200099999999999</v>
      </c>
      <c r="F31">
        <f t="shared" si="0"/>
        <v>2.7750866006403733E-3</v>
      </c>
      <c r="G31">
        <f t="shared" si="1"/>
        <v>0.123026913849269</v>
      </c>
      <c r="H31">
        <f t="shared" si="2"/>
        <v>-2.4336825078510329E-3</v>
      </c>
      <c r="I31">
        <f t="shared" si="3"/>
        <v>3.6136961876209739E-6</v>
      </c>
      <c r="J31">
        <f t="shared" si="4"/>
        <v>-2.6043827733101331E-3</v>
      </c>
      <c r="K31">
        <f t="shared" si="7"/>
        <v>2.1165091276666981E-2</v>
      </c>
      <c r="L31">
        <f t="shared" si="8"/>
        <v>-33.487597084912281</v>
      </c>
      <c r="M31">
        <f t="shared" si="9"/>
        <v>1.5496296550100803</v>
      </c>
      <c r="N31">
        <f t="shared" si="10"/>
        <v>88.787239040391384</v>
      </c>
      <c r="O31">
        <f t="shared" si="11"/>
        <v>0</v>
      </c>
      <c r="P31">
        <f t="shared" si="5"/>
        <v>88.787239040391384</v>
      </c>
      <c r="Q31">
        <f t="shared" si="12"/>
        <v>0.15885873343893456</v>
      </c>
      <c r="W31">
        <v>26</v>
      </c>
      <c r="X31">
        <f t="shared" si="6"/>
        <v>0.54166666666666663</v>
      </c>
      <c r="Y31">
        <v>0</v>
      </c>
      <c r="Z31">
        <f t="shared" si="13"/>
        <v>-4.3362616482626659E-3</v>
      </c>
    </row>
    <row r="32" spans="1:26" x14ac:dyDescent="0.4">
      <c r="E32">
        <v>21.8217</v>
      </c>
      <c r="F32">
        <f t="shared" si="0"/>
        <v>2.8564538503683496E-3</v>
      </c>
      <c r="G32">
        <f t="shared" si="1"/>
        <v>0.12302711477437811</v>
      </c>
      <c r="H32">
        <f t="shared" si="2"/>
        <v>-2.505039387821581E-3</v>
      </c>
      <c r="I32">
        <f t="shared" si="3"/>
        <v>3.8287143303561422E-6</v>
      </c>
      <c r="J32">
        <f t="shared" si="4"/>
        <v>-2.6807446768669584E-3</v>
      </c>
      <c r="K32">
        <f t="shared" si="7"/>
        <v>2.1785375297942985E-2</v>
      </c>
      <c r="L32">
        <f t="shared" si="8"/>
        <v>-33.236699080943445</v>
      </c>
      <c r="M32">
        <f t="shared" si="9"/>
        <v>1.5490092278962748</v>
      </c>
      <c r="N32">
        <f t="shared" si="10"/>
        <v>88.751691185274851</v>
      </c>
      <c r="O32">
        <f t="shared" si="11"/>
        <v>0</v>
      </c>
      <c r="P32">
        <f t="shared" si="5"/>
        <v>88.751691185274851</v>
      </c>
      <c r="Q32">
        <f t="shared" si="12"/>
        <v>0.15885463640664463</v>
      </c>
      <c r="W32">
        <v>27</v>
      </c>
      <c r="X32">
        <f t="shared" si="6"/>
        <v>0.5625</v>
      </c>
      <c r="Y32">
        <v>0</v>
      </c>
      <c r="Z32">
        <f t="shared" si="13"/>
        <v>-3.8027994029045348E-3</v>
      </c>
    </row>
    <row r="33" spans="5:26" x14ac:dyDescent="0.4">
      <c r="E33">
        <v>22.461600000000001</v>
      </c>
      <c r="F33">
        <f t="shared" si="0"/>
        <v>2.9402165644946874E-3</v>
      </c>
      <c r="G33">
        <f t="shared" si="1"/>
        <v>0.1230273276797812</v>
      </c>
      <c r="H33">
        <f t="shared" si="2"/>
        <v>-2.5784970080294663E-3</v>
      </c>
      <c r="I33">
        <f t="shared" si="3"/>
        <v>4.056553073561453E-6</v>
      </c>
      <c r="J33">
        <f t="shared" si="4"/>
        <v>-2.7593546681129837E-3</v>
      </c>
      <c r="K33">
        <f t="shared" si="7"/>
        <v>2.2423894365920172E-2</v>
      </c>
      <c r="L33">
        <f t="shared" si="8"/>
        <v>-32.985779222192321</v>
      </c>
      <c r="M33">
        <f t="shared" si="9"/>
        <v>1.5483705527652976</v>
      </c>
      <c r="N33">
        <f t="shared" si="10"/>
        <v>88.715097795789887</v>
      </c>
      <c r="O33">
        <f t="shared" si="11"/>
        <v>0</v>
      </c>
      <c r="P33">
        <f t="shared" si="5"/>
        <v>88.715097795789887</v>
      </c>
      <c r="Q33">
        <f t="shared" si="12"/>
        <v>0.15885029555383315</v>
      </c>
      <c r="W33">
        <v>28</v>
      </c>
      <c r="X33">
        <f t="shared" si="6"/>
        <v>0.58333333333333337</v>
      </c>
      <c r="Y33">
        <v>0</v>
      </c>
      <c r="Z33">
        <f t="shared" si="13"/>
        <v>-3.3349655698301866E-3</v>
      </c>
    </row>
    <row r="34" spans="5:26" x14ac:dyDescent="0.4">
      <c r="E34">
        <v>23.120200000000001</v>
      </c>
      <c r="F34">
        <f t="shared" si="0"/>
        <v>3.0264271028969474E-3</v>
      </c>
      <c r="G34">
        <f t="shared" si="1"/>
        <v>0.12302755323233938</v>
      </c>
      <c r="H34">
        <f t="shared" si="2"/>
        <v>-2.6541012845985833E-3</v>
      </c>
      <c r="I34">
        <f t="shared" si="3"/>
        <v>4.2979260526099239E-6</v>
      </c>
      <c r="J34">
        <f t="shared" si="4"/>
        <v>-2.84026188376251E-3</v>
      </c>
      <c r="K34">
        <f t="shared" si="7"/>
        <v>2.308104449841613E-2</v>
      </c>
      <c r="L34">
        <f t="shared" si="8"/>
        <v>-32.734890834386455</v>
      </c>
      <c r="M34">
        <f t="shared" si="9"/>
        <v>1.5477132324598244</v>
      </c>
      <c r="N34">
        <f t="shared" si="10"/>
        <v>88.677436116498029</v>
      </c>
      <c r="O34">
        <f t="shared" si="11"/>
        <v>0</v>
      </c>
      <c r="P34">
        <f t="shared" si="5"/>
        <v>88.677436116498029</v>
      </c>
      <c r="Q34">
        <f t="shared" si="12"/>
        <v>0.15884569664548651</v>
      </c>
      <c r="W34">
        <v>29</v>
      </c>
      <c r="X34">
        <f t="shared" si="6"/>
        <v>0.60416666666666674</v>
      </c>
      <c r="Y34">
        <v>0</v>
      </c>
      <c r="Z34">
        <f t="shared" si="13"/>
        <v>-2.9246863096323008E-3</v>
      </c>
    </row>
    <row r="35" spans="5:26" x14ac:dyDescent="0.4">
      <c r="E35">
        <v>23.798200000000001</v>
      </c>
      <c r="F35">
        <f t="shared" si="0"/>
        <v>3.1151770953608592E-3</v>
      </c>
      <c r="G35">
        <f t="shared" si="1"/>
        <v>0.12302779223757165</v>
      </c>
      <c r="H35">
        <f t="shared" si="2"/>
        <v>-2.7319325720855021E-3</v>
      </c>
      <c r="I35">
        <f t="shared" si="3"/>
        <v>4.5536952861802149E-6</v>
      </c>
      <c r="J35">
        <f t="shared" si="4"/>
        <v>-2.9235523144992902E-3</v>
      </c>
      <c r="K35">
        <f t="shared" si="7"/>
        <v>2.375752075204382E-2</v>
      </c>
      <c r="L35">
        <f t="shared" si="8"/>
        <v>-32.483977654192437</v>
      </c>
      <c r="M35">
        <f t="shared" si="9"/>
        <v>1.5470365706058669</v>
      </c>
      <c r="N35">
        <f t="shared" si="10"/>
        <v>88.638666248108763</v>
      </c>
      <c r="O35">
        <f t="shared" si="11"/>
        <v>0</v>
      </c>
      <c r="P35">
        <f t="shared" si="5"/>
        <v>88.638666248108763</v>
      </c>
      <c r="Q35">
        <f t="shared" si="12"/>
        <v>0.15884082427591978</v>
      </c>
      <c r="W35">
        <v>30</v>
      </c>
      <c r="X35">
        <f t="shared" si="6"/>
        <v>0.625</v>
      </c>
      <c r="Y35">
        <v>0</v>
      </c>
      <c r="Z35">
        <f t="shared" si="13"/>
        <v>-2.5648810551846743E-3</v>
      </c>
    </row>
    <row r="36" spans="5:26" x14ac:dyDescent="0.4">
      <c r="E36">
        <v>24.495999999999999</v>
      </c>
      <c r="F36">
        <f t="shared" si="0"/>
        <v>3.2065189017639823E-3</v>
      </c>
      <c r="G36">
        <f t="shared" si="1"/>
        <v>0.12302804543565971</v>
      </c>
      <c r="H36">
        <f t="shared" si="2"/>
        <v>-2.8120367861997667E-3</v>
      </c>
      <c r="I36">
        <f t="shared" si="3"/>
        <v>4.8246528727702298E-6</v>
      </c>
      <c r="J36">
        <f t="shared" si="4"/>
        <v>-3.0092750965942119E-3</v>
      </c>
      <c r="K36">
        <f t="shared" si="7"/>
        <v>2.4453718519133593E-2</v>
      </c>
      <c r="L36">
        <f t="shared" si="8"/>
        <v>-32.233101823201345</v>
      </c>
      <c r="M36">
        <f t="shared" si="9"/>
        <v>1.5463401704628736</v>
      </c>
      <c r="N36">
        <f t="shared" si="10"/>
        <v>88.598765459062946</v>
      </c>
      <c r="O36">
        <f t="shared" si="11"/>
        <v>0</v>
      </c>
      <c r="P36">
        <f t="shared" si="5"/>
        <v>88.598765459062946</v>
      </c>
      <c r="Q36">
        <f t="shared" si="12"/>
        <v>0.15883566226321083</v>
      </c>
      <c r="W36">
        <v>31</v>
      </c>
      <c r="X36">
        <f t="shared" si="6"/>
        <v>0.64583333333333337</v>
      </c>
      <c r="Y36">
        <v>0</v>
      </c>
      <c r="Z36">
        <f t="shared" si="13"/>
        <v>-2.2493403157729857E-3</v>
      </c>
    </row>
    <row r="37" spans="5:26" x14ac:dyDescent="0.4">
      <c r="E37">
        <v>25.214300000000001</v>
      </c>
      <c r="F37">
        <f t="shared" si="0"/>
        <v>3.300544151892047E-3</v>
      </c>
      <c r="G37">
        <f t="shared" si="1"/>
        <v>0.12302831371466538</v>
      </c>
      <c r="H37">
        <f t="shared" si="2"/>
        <v>-2.8944942810312248E-3</v>
      </c>
      <c r="I37">
        <f t="shared" si="3"/>
        <v>5.1117491635110923E-6</v>
      </c>
      <c r="J37">
        <f t="shared" si="4"/>
        <v>-3.0975162202315702E-3</v>
      </c>
      <c r="K37">
        <f t="shared" si="7"/>
        <v>2.5170332151835971E-2</v>
      </c>
      <c r="L37">
        <f t="shared" si="8"/>
        <v>-31.982221067850602</v>
      </c>
      <c r="M37">
        <f t="shared" si="9"/>
        <v>1.5456233361260991</v>
      </c>
      <c r="N37">
        <f t="shared" si="10"/>
        <v>88.55769387695571</v>
      </c>
      <c r="O37">
        <f t="shared" si="11"/>
        <v>0</v>
      </c>
      <c r="P37">
        <f t="shared" si="5"/>
        <v>88.55769387695571</v>
      </c>
      <c r="Q37">
        <f t="shared" si="12"/>
        <v>0.15883019361778453</v>
      </c>
      <c r="W37">
        <v>32</v>
      </c>
      <c r="X37">
        <f t="shared" si="6"/>
        <v>0.66666666666666663</v>
      </c>
      <c r="Y37">
        <v>0</v>
      </c>
      <c r="Z37">
        <f t="shared" si="13"/>
        <v>-1.9726185141936041E-3</v>
      </c>
    </row>
    <row r="38" spans="5:26" x14ac:dyDescent="0.4">
      <c r="E38">
        <v>25.953600000000002</v>
      </c>
      <c r="F38">
        <f t="shared" si="0"/>
        <v>3.3973182955920026E-3</v>
      </c>
      <c r="G38">
        <f t="shared" si="1"/>
        <v>0.12302859793339327</v>
      </c>
      <c r="H38">
        <f t="shared" si="2"/>
        <v>-2.9793624513343164E-3</v>
      </c>
      <c r="I38">
        <f t="shared" si="3"/>
        <v>5.415903200245431E-6</v>
      </c>
      <c r="J38">
        <f t="shared" si="4"/>
        <v>-3.1883371058757269E-3</v>
      </c>
      <c r="K38">
        <f t="shared" si="7"/>
        <v>2.5907856069222655E-2</v>
      </c>
      <c r="L38">
        <f t="shared" si="8"/>
        <v>-31.731370486582442</v>
      </c>
      <c r="M38">
        <f t="shared" si="9"/>
        <v>1.5448855715509695</v>
      </c>
      <c r="N38">
        <f t="shared" si="10"/>
        <v>88.515423080526517</v>
      </c>
      <c r="O38">
        <f t="shared" si="11"/>
        <v>0</v>
      </c>
      <c r="P38">
        <f t="shared" si="5"/>
        <v>88.515423080526517</v>
      </c>
      <c r="Q38">
        <f t="shared" si="12"/>
        <v>0.15882440006760548</v>
      </c>
      <c r="W38">
        <v>33</v>
      </c>
      <c r="X38">
        <f t="shared" si="6"/>
        <v>0.6875</v>
      </c>
      <c r="Y38">
        <v>0</v>
      </c>
      <c r="Z38">
        <f t="shared" si="13"/>
        <v>-1.7299400074115344E-3</v>
      </c>
    </row>
    <row r="39" spans="5:26" x14ac:dyDescent="0.4">
      <c r="E39">
        <v>26.714600000000001</v>
      </c>
      <c r="F39">
        <f t="shared" si="0"/>
        <v>3.4969329626495789E-3</v>
      </c>
      <c r="G39">
        <f t="shared" si="1"/>
        <v>0.12302889907272097</v>
      </c>
      <c r="H39">
        <f t="shared" si="2"/>
        <v>-3.0667216506434897E-3</v>
      </c>
      <c r="I39">
        <f t="shared" si="3"/>
        <v>5.7381646598742009E-6</v>
      </c>
      <c r="J39">
        <f t="shared" si="4"/>
        <v>-3.28182374311662E-3</v>
      </c>
      <c r="K39">
        <f t="shared" si="7"/>
        <v>2.6666983785466915E-2</v>
      </c>
      <c r="L39">
        <f t="shared" si="8"/>
        <v>-31.480522062959754</v>
      </c>
      <c r="M39">
        <f t="shared" si="9"/>
        <v>1.5441261813910108</v>
      </c>
      <c r="N39">
        <f t="shared" si="10"/>
        <v>88.471913229357114</v>
      </c>
      <c r="O39">
        <f t="shared" si="11"/>
        <v>0</v>
      </c>
      <c r="P39">
        <f t="shared" si="5"/>
        <v>88.471913229357114</v>
      </c>
      <c r="Q39">
        <f t="shared" si="12"/>
        <v>0.15881826240839428</v>
      </c>
      <c r="W39">
        <v>34</v>
      </c>
      <c r="X39">
        <f t="shared" si="6"/>
        <v>0.70833333333333337</v>
      </c>
      <c r="Y39">
        <v>0</v>
      </c>
      <c r="Z39">
        <f t="shared" si="13"/>
        <v>-1.517116668889431E-3</v>
      </c>
    </row>
    <row r="40" spans="5:26" x14ac:dyDescent="0.4">
      <c r="E40">
        <v>27.498000000000001</v>
      </c>
      <c r="F40">
        <f t="shared" si="0"/>
        <v>3.5994797828505054E-3</v>
      </c>
      <c r="G40">
        <f t="shared" si="1"/>
        <v>0.12302921816632262</v>
      </c>
      <c r="H40">
        <f t="shared" si="2"/>
        <v>-3.1566522321694792E-3</v>
      </c>
      <c r="I40">
        <f t="shared" si="3"/>
        <v>6.0796397193252361E-6</v>
      </c>
      <c r="J40">
        <f t="shared" si="4"/>
        <v>-3.37806212119777E-3</v>
      </c>
      <c r="K40">
        <f t="shared" si="7"/>
        <v>2.7448408326459537E-2</v>
      </c>
      <c r="L40">
        <f t="shared" si="8"/>
        <v>-31.229656685536376</v>
      </c>
      <c r="M40">
        <f t="shared" si="9"/>
        <v>1.5433444706250623</v>
      </c>
      <c r="N40">
        <f t="shared" si="10"/>
        <v>88.427124501668331</v>
      </c>
      <c r="O40">
        <f t="shared" si="11"/>
        <v>0</v>
      </c>
      <c r="P40">
        <f t="shared" si="5"/>
        <v>88.427124501668331</v>
      </c>
      <c r="Q40">
        <f t="shared" si="12"/>
        <v>0.15881175959770302</v>
      </c>
      <c r="W40">
        <v>35</v>
      </c>
      <c r="X40">
        <f t="shared" si="6"/>
        <v>0.72916666666666674</v>
      </c>
      <c r="Y40">
        <v>0</v>
      </c>
      <c r="Z40">
        <f t="shared" si="13"/>
        <v>-1.3304756102300067E-3</v>
      </c>
    </row>
    <row r="41" spans="5:26" x14ac:dyDescent="0.4">
      <c r="E41">
        <v>28.304300000000001</v>
      </c>
      <c r="F41">
        <f t="shared" si="0"/>
        <v>3.7050242060417331E-3</v>
      </c>
      <c r="G41">
        <f t="shared" si="1"/>
        <v>0.123029556217924</v>
      </c>
      <c r="H41">
        <f t="shared" si="2"/>
        <v>-3.2492115897398669E-3</v>
      </c>
      <c r="I41">
        <f t="shared" si="3"/>
        <v>6.4414025066072966E-6</v>
      </c>
      <c r="J41">
        <f t="shared" si="4"/>
        <v>-3.4771136595916703E-3</v>
      </c>
      <c r="K41">
        <f t="shared" si="7"/>
        <v>2.8252622713405007E-2</v>
      </c>
      <c r="L41">
        <f t="shared" si="8"/>
        <v>-30.978824601429441</v>
      </c>
      <c r="M41">
        <f t="shared" si="9"/>
        <v>1.5425399441398433</v>
      </c>
      <c r="N41">
        <f t="shared" si="10"/>
        <v>88.38102852955879</v>
      </c>
      <c r="O41">
        <f t="shared" si="11"/>
        <v>0</v>
      </c>
      <c r="P41">
        <f t="shared" si="5"/>
        <v>88.38102852955879</v>
      </c>
      <c r="Q41">
        <f t="shared" si="12"/>
        <v>0.15880487035960086</v>
      </c>
      <c r="W41">
        <v>36</v>
      </c>
      <c r="X41">
        <f t="shared" si="6"/>
        <v>0.75</v>
      </c>
      <c r="Y41">
        <v>0</v>
      </c>
      <c r="Z41">
        <f t="shared" si="13"/>
        <v>-1.1667957947576412E-3</v>
      </c>
    </row>
    <row r="42" spans="5:26" x14ac:dyDescent="0.4">
      <c r="E42">
        <v>29.1342</v>
      </c>
      <c r="F42">
        <f t="shared" si="0"/>
        <v>3.8136578620089896E-3</v>
      </c>
      <c r="G42">
        <f t="shared" si="1"/>
        <v>0.12302991436634025</v>
      </c>
      <c r="H42">
        <f t="shared" si="2"/>
        <v>-3.3444800758633464E-3</v>
      </c>
      <c r="I42">
        <f t="shared" si="3"/>
        <v>6.8246717138675805E-6</v>
      </c>
      <c r="J42">
        <f t="shared" si="4"/>
        <v>-3.5790643467905584E-3</v>
      </c>
      <c r="K42">
        <f t="shared" si="7"/>
        <v>2.9080318913769384E-2</v>
      </c>
      <c r="L42">
        <f t="shared" si="8"/>
        <v>-30.728016700599206</v>
      </c>
      <c r="M42">
        <f t="shared" si="9"/>
        <v>1.541711907619524</v>
      </c>
      <c r="N42">
        <f t="shared" si="10"/>
        <v>88.333585531661797</v>
      </c>
      <c r="O42">
        <f t="shared" si="11"/>
        <v>0</v>
      </c>
      <c r="P42">
        <f t="shared" si="5"/>
        <v>88.333585531661797</v>
      </c>
      <c r="Q42">
        <f t="shared" si="12"/>
        <v>0.15879757232127625</v>
      </c>
      <c r="W42">
        <v>37</v>
      </c>
      <c r="X42">
        <f t="shared" si="6"/>
        <v>0.77083333333333337</v>
      </c>
      <c r="Y42">
        <v>0</v>
      </c>
      <c r="Z42">
        <f t="shared" si="13"/>
        <v>-1.0232524491213789E-3</v>
      </c>
    </row>
    <row r="43" spans="5:26" x14ac:dyDescent="0.4">
      <c r="E43">
        <v>29.988499999999998</v>
      </c>
      <c r="F43">
        <f t="shared" si="0"/>
        <v>3.9254854705073963E-3</v>
      </c>
      <c r="G43">
        <f t="shared" si="1"/>
        <v>0.12303029385498498</v>
      </c>
      <c r="H43">
        <f t="shared" si="2"/>
        <v>-3.4425495221479473E-3</v>
      </c>
      <c r="I43">
        <f t="shared" si="3"/>
        <v>7.2307779688252083E-6</v>
      </c>
      <c r="J43">
        <f t="shared" si="4"/>
        <v>-3.6840124555384034E-3</v>
      </c>
      <c r="K43">
        <f t="shared" si="7"/>
        <v>2.9932288004583391E-2</v>
      </c>
      <c r="L43">
        <f t="shared" si="8"/>
        <v>-30.47720169407722</v>
      </c>
      <c r="M43">
        <f t="shared" si="9"/>
        <v>1.5408595673890169</v>
      </c>
      <c r="N43">
        <f t="shared" si="10"/>
        <v>88.28475003374453</v>
      </c>
      <c r="O43">
        <f t="shared" si="11"/>
        <v>0</v>
      </c>
      <c r="P43">
        <f t="shared" si="5"/>
        <v>88.28475003374453</v>
      </c>
      <c r="Q43">
        <f t="shared" si="12"/>
        <v>0.15878984066639037</v>
      </c>
      <c r="W43">
        <v>38</v>
      </c>
      <c r="X43">
        <f t="shared" si="6"/>
        <v>0.79166666666666663</v>
      </c>
      <c r="Y43">
        <v>0</v>
      </c>
      <c r="Z43">
        <f t="shared" si="13"/>
        <v>-8.9736831357914275E-4</v>
      </c>
    </row>
    <row r="44" spans="5:26" x14ac:dyDescent="0.4">
      <c r="E44">
        <v>30.867799999999999</v>
      </c>
      <c r="F44">
        <f t="shared" si="0"/>
        <v>4.0405855713532921E-3</v>
      </c>
      <c r="G44">
        <f t="shared" si="1"/>
        <v>0.12303069590184323</v>
      </c>
      <c r="H44">
        <f t="shared" si="2"/>
        <v>-3.5434888007376546E-3</v>
      </c>
      <c r="I44">
        <f t="shared" si="3"/>
        <v>7.6610246867447884E-6</v>
      </c>
      <c r="J44">
        <f t="shared" si="4"/>
        <v>-3.7920316887215828E-3</v>
      </c>
      <c r="K44">
        <f t="shared" si="7"/>
        <v>3.0809120936815374E-2</v>
      </c>
      <c r="L44">
        <f t="shared" si="8"/>
        <v>-30.226413860819086</v>
      </c>
      <c r="M44">
        <f t="shared" si="9"/>
        <v>1.5399823297621764</v>
      </c>
      <c r="N44">
        <f t="shared" si="10"/>
        <v>88.234488020096492</v>
      </c>
      <c r="O44">
        <f t="shared" si="11"/>
        <v>0</v>
      </c>
      <c r="P44">
        <f t="shared" si="5"/>
        <v>88.234488020096492</v>
      </c>
      <c r="Q44">
        <f t="shared" si="12"/>
        <v>0.15878164969621467</v>
      </c>
      <c r="W44">
        <v>39</v>
      </c>
      <c r="X44">
        <f t="shared" si="6"/>
        <v>0.8125</v>
      </c>
      <c r="Y44">
        <v>0</v>
      </c>
      <c r="Z44">
        <f t="shared" si="13"/>
        <v>-7.8697088964441175E-4</v>
      </c>
    </row>
    <row r="45" spans="5:26" x14ac:dyDescent="0.4">
      <c r="E45">
        <v>31.773</v>
      </c>
      <c r="F45">
        <f t="shared" si="0"/>
        <v>4.1590759742711871E-3</v>
      </c>
      <c r="G45">
        <f t="shared" si="1"/>
        <v>0.12303112192757171</v>
      </c>
      <c r="H45">
        <f t="shared" si="2"/>
        <v>-3.6474012218084685E-3</v>
      </c>
      <c r="I45">
        <f t="shared" si="3"/>
        <v>8.1169321705099051E-6</v>
      </c>
      <c r="J45">
        <f t="shared" si="4"/>
        <v>-3.9032326027671638E-3</v>
      </c>
      <c r="K45">
        <f t="shared" si="7"/>
        <v>3.171170709680244E-2</v>
      </c>
      <c r="L45">
        <f t="shared" si="8"/>
        <v>-29.975607570201809</v>
      </c>
      <c r="M45">
        <f t="shared" si="9"/>
        <v>1.5390793022382487</v>
      </c>
      <c r="N45">
        <f t="shared" si="10"/>
        <v>88.18274835419129</v>
      </c>
      <c r="O45">
        <f t="shared" si="11"/>
        <v>0</v>
      </c>
      <c r="P45">
        <f t="shared" si="5"/>
        <v>88.18274835419129</v>
      </c>
      <c r="Q45">
        <f t="shared" si="12"/>
        <v>0.1587729719190433</v>
      </c>
      <c r="W45">
        <v>40</v>
      </c>
      <c r="X45">
        <f t="shared" si="6"/>
        <v>0.83333333333333337</v>
      </c>
      <c r="Y45">
        <v>0</v>
      </c>
      <c r="Z45">
        <f t="shared" si="13"/>
        <v>-6.9015494727861938E-4</v>
      </c>
    </row>
    <row r="46" spans="5:26" x14ac:dyDescent="0.4">
      <c r="E46">
        <v>32.704599999999999</v>
      </c>
      <c r="F46">
        <f t="shared" si="0"/>
        <v>4.2810221291080313E-3</v>
      </c>
      <c r="G46">
        <f t="shared" si="1"/>
        <v>0.12303157323476765</v>
      </c>
      <c r="H46">
        <f t="shared" si="2"/>
        <v>-3.7543441770159216E-3</v>
      </c>
      <c r="I46">
        <f t="shared" si="3"/>
        <v>8.5998943821774532E-6</v>
      </c>
      <c r="J46">
        <f t="shared" si="4"/>
        <v>-4.0176766148232413E-3</v>
      </c>
      <c r="K46">
        <f t="shared" si="7"/>
        <v>3.2640536233608984E-2</v>
      </c>
      <c r="L46">
        <f t="shared" si="8"/>
        <v>-29.724854301436796</v>
      </c>
      <c r="M46">
        <f t="shared" si="9"/>
        <v>1.5381499918845014</v>
      </c>
      <c r="N46">
        <f t="shared" si="10"/>
        <v>88.12950279306375</v>
      </c>
      <c r="O46">
        <f t="shared" si="11"/>
        <v>0</v>
      </c>
      <c r="P46">
        <f t="shared" si="5"/>
        <v>88.12950279306375</v>
      </c>
      <c r="Q46">
        <f t="shared" si="12"/>
        <v>0.15876377894524221</v>
      </c>
      <c r="W46">
        <v>41</v>
      </c>
      <c r="X46">
        <f t="shared" si="6"/>
        <v>0.85416666666666674</v>
      </c>
      <c r="Y46">
        <v>0</v>
      </c>
      <c r="Z46">
        <f t="shared" si="13"/>
        <v>-6.0524964458135626E-4</v>
      </c>
    </row>
    <row r="47" spans="5:26" x14ac:dyDescent="0.4">
      <c r="E47">
        <v>33.663600000000002</v>
      </c>
      <c r="F47">
        <f t="shared" si="0"/>
        <v>4.4065549355577233E-3</v>
      </c>
      <c r="G47">
        <f t="shared" si="1"/>
        <v>0.12303205143797435</v>
      </c>
      <c r="H47">
        <f t="shared" si="2"/>
        <v>-3.8644324549250053E-3</v>
      </c>
      <c r="I47">
        <f t="shared" si="3"/>
        <v>9.111639110548353E-6</v>
      </c>
      <c r="J47">
        <f t="shared" si="4"/>
        <v>-4.1354865648084455E-3</v>
      </c>
      <c r="K47">
        <f t="shared" si="7"/>
        <v>3.3596595774293365E-2</v>
      </c>
      <c r="L47">
        <f t="shared" si="8"/>
        <v>-29.47409451847658</v>
      </c>
      <c r="M47">
        <f t="shared" si="9"/>
        <v>1.5371934075536129</v>
      </c>
      <c r="N47">
        <f t="shared" si="10"/>
        <v>88.074694548155506</v>
      </c>
      <c r="O47">
        <f t="shared" si="11"/>
        <v>0</v>
      </c>
      <c r="P47">
        <f t="shared" si="5"/>
        <v>88.074694548155506</v>
      </c>
      <c r="Q47">
        <f t="shared" si="12"/>
        <v>0.15875404040158769</v>
      </c>
      <c r="W47">
        <v>42</v>
      </c>
      <c r="X47">
        <f t="shared" si="6"/>
        <v>0.875</v>
      </c>
      <c r="Y47">
        <v>0</v>
      </c>
      <c r="Z47">
        <f t="shared" si="13"/>
        <v>-5.3078969253258102E-4</v>
      </c>
    </row>
    <row r="48" spans="5:26" x14ac:dyDescent="0.4">
      <c r="E48">
        <v>34.650700000000001</v>
      </c>
      <c r="F48">
        <f t="shared" si="0"/>
        <v>4.5357660234059934E-3</v>
      </c>
      <c r="G48">
        <f t="shared" si="1"/>
        <v>0.12303255808620583</v>
      </c>
      <c r="H48">
        <f t="shared" si="2"/>
        <v>-3.9777464049921387E-3</v>
      </c>
      <c r="I48">
        <f t="shared" si="3"/>
        <v>9.6538240182963975E-6</v>
      </c>
      <c r="J48">
        <f t="shared" si="4"/>
        <v>-4.2567484379486499E-3</v>
      </c>
      <c r="K48">
        <f t="shared" si="7"/>
        <v>3.4580573090078684E-2</v>
      </c>
      <c r="L48">
        <f t="shared" si="8"/>
        <v>-29.22335627225614</v>
      </c>
      <c r="M48">
        <f t="shared" si="9"/>
        <v>1.536208857992847</v>
      </c>
      <c r="N48">
        <f t="shared" si="10"/>
        <v>88.018284013602155</v>
      </c>
      <c r="O48">
        <f t="shared" si="11"/>
        <v>0</v>
      </c>
      <c r="P48">
        <f t="shared" si="5"/>
        <v>88.018284013602155</v>
      </c>
      <c r="Q48">
        <f t="shared" si="12"/>
        <v>0.15874372334602666</v>
      </c>
      <c r="W48">
        <v>43</v>
      </c>
      <c r="X48">
        <f t="shared" si="6"/>
        <v>0.89583333333333337</v>
      </c>
      <c r="Y48">
        <v>0</v>
      </c>
      <c r="Z48">
        <f t="shared" si="13"/>
        <v>-4.6549006715023583E-4</v>
      </c>
    </row>
    <row r="49" spans="5:26" x14ac:dyDescent="0.4">
      <c r="E49">
        <v>35.666800000000002</v>
      </c>
      <c r="F49">
        <f t="shared" si="0"/>
        <v>4.6687732023773512E-3</v>
      </c>
      <c r="G49">
        <f t="shared" si="1"/>
        <v>0.12303309491220815</v>
      </c>
      <c r="H49">
        <f t="shared" si="2"/>
        <v>-4.0943893349619249E-3</v>
      </c>
      <c r="I49">
        <f t="shared" si="3"/>
        <v>1.0228303387815885E-5</v>
      </c>
      <c r="J49">
        <f t="shared" si="4"/>
        <v>-4.3815727880689844E-3</v>
      </c>
      <c r="K49">
        <f t="shared" si="7"/>
        <v>3.5593353908128712E-2</v>
      </c>
      <c r="L49">
        <f t="shared" si="8"/>
        <v>-28.972621743061545</v>
      </c>
      <c r="M49">
        <f t="shared" si="9"/>
        <v>1.5351954531403611</v>
      </c>
      <c r="N49">
        <f t="shared" si="10"/>
        <v>87.960220192616632</v>
      </c>
      <c r="O49">
        <f t="shared" si="11"/>
        <v>0</v>
      </c>
      <c r="P49">
        <f t="shared" si="5"/>
        <v>87.960220192616632</v>
      </c>
      <c r="Q49">
        <f t="shared" si="12"/>
        <v>0.1587327936487104</v>
      </c>
      <c r="W49">
        <v>44</v>
      </c>
      <c r="X49">
        <f t="shared" si="6"/>
        <v>0.91666666666666663</v>
      </c>
      <c r="Y49">
        <v>0</v>
      </c>
      <c r="Z49">
        <f t="shared" si="13"/>
        <v>-4.082238326476747E-4</v>
      </c>
    </row>
    <row r="50" spans="5:26" x14ac:dyDescent="0.4">
      <c r="E50">
        <v>36.712600000000002</v>
      </c>
      <c r="F50">
        <f t="shared" si="0"/>
        <v>4.805668102257527E-3</v>
      </c>
      <c r="G50">
        <f t="shared" si="1"/>
        <v>0.12303366363049806</v>
      </c>
      <c r="H50">
        <f t="shared" si="2"/>
        <v>-4.2144415928923127E-3</v>
      </c>
      <c r="I50">
        <f t="shared" si="3"/>
        <v>1.0836911993217235E-5</v>
      </c>
      <c r="J50">
        <f t="shared" si="4"/>
        <v>-4.5100455988987629E-3</v>
      </c>
      <c r="K50">
        <f t="shared" si="7"/>
        <v>3.6635623496764545E-2</v>
      </c>
      <c r="L50">
        <f t="shared" si="8"/>
        <v>-28.721928257250369</v>
      </c>
      <c r="M50">
        <f t="shared" si="9"/>
        <v>1.5341525031453358</v>
      </c>
      <c r="N50">
        <f t="shared" si="10"/>
        <v>87.90046355965849</v>
      </c>
      <c r="O50">
        <f t="shared" si="11"/>
        <v>0</v>
      </c>
      <c r="P50">
        <f t="shared" si="5"/>
        <v>87.90046355965849</v>
      </c>
      <c r="Q50">
        <f t="shared" si="12"/>
        <v>0.15872121543884843</v>
      </c>
      <c r="W50">
        <v>45</v>
      </c>
      <c r="X50">
        <f t="shared" si="6"/>
        <v>0.9375</v>
      </c>
      <c r="Y50">
        <v>0</v>
      </c>
      <c r="Z50">
        <f t="shared" si="13"/>
        <v>-3.5800269286470485E-4</v>
      </c>
    </row>
    <row r="51" spans="5:26" x14ac:dyDescent="0.4">
      <c r="E51">
        <v>37.789099999999998</v>
      </c>
      <c r="F51">
        <f t="shared" si="0"/>
        <v>4.9465816227404185E-3</v>
      </c>
      <c r="G51">
        <f t="shared" si="1"/>
        <v>0.12303426620909153</v>
      </c>
      <c r="H51">
        <f t="shared" si="2"/>
        <v>-4.3380179644438716E-3</v>
      </c>
      <c r="I51">
        <f t="shared" si="3"/>
        <v>1.1481755888609335E-5</v>
      </c>
      <c r="J51">
        <f t="shared" si="4"/>
        <v>-4.642289707248475E-3</v>
      </c>
      <c r="K51">
        <f t="shared" si="7"/>
        <v>3.7708364915200819E-2</v>
      </c>
      <c r="L51">
        <f t="shared" si="8"/>
        <v>-28.471245975436325</v>
      </c>
      <c r="M51">
        <f t="shared" si="9"/>
        <v>1.5330790197721393</v>
      </c>
      <c r="N51">
        <f t="shared" si="10"/>
        <v>87.838957492996869</v>
      </c>
      <c r="O51">
        <f t="shared" si="11"/>
        <v>0</v>
      </c>
      <c r="P51">
        <f t="shared" si="5"/>
        <v>87.838957492996869</v>
      </c>
      <c r="Q51">
        <f t="shared" si="12"/>
        <v>0.15870895046091205</v>
      </c>
      <c r="W51">
        <v>46</v>
      </c>
      <c r="X51">
        <f t="shared" si="6"/>
        <v>0.95833333333333326</v>
      </c>
      <c r="Y51">
        <v>0</v>
      </c>
      <c r="Z51">
        <f t="shared" si="13"/>
        <v>-3.1395993533037115E-4</v>
      </c>
    </row>
    <row r="52" spans="5:26" x14ac:dyDescent="0.4">
      <c r="E52">
        <v>38.897199999999998</v>
      </c>
      <c r="F52">
        <f t="shared" si="0"/>
        <v>5.091631573550537E-3</v>
      </c>
      <c r="G52">
        <f t="shared" si="1"/>
        <v>0.12303490466383682</v>
      </c>
      <c r="H52">
        <f t="shared" si="2"/>
        <v>-4.4652217549115128E-3</v>
      </c>
      <c r="I52">
        <f t="shared" si="3"/>
        <v>1.2164992315155665E-5</v>
      </c>
      <c r="J52">
        <f t="shared" si="4"/>
        <v>-4.7784156643217368E-3</v>
      </c>
      <c r="K52">
        <f t="shared" si="7"/>
        <v>3.881246020898324E-2</v>
      </c>
      <c r="L52">
        <f t="shared" si="8"/>
        <v>-28.220576554464376</v>
      </c>
      <c r="M52">
        <f t="shared" si="9"/>
        <v>1.5319741154135871</v>
      </c>
      <c r="N52">
        <f t="shared" si="10"/>
        <v>87.775651136486218</v>
      </c>
      <c r="O52">
        <f t="shared" si="11"/>
        <v>0</v>
      </c>
      <c r="P52">
        <f t="shared" si="5"/>
        <v>87.775651136486218</v>
      </c>
      <c r="Q52">
        <f t="shared" si="12"/>
        <v>0.1586959573209675</v>
      </c>
      <c r="W52">
        <v>47</v>
      </c>
      <c r="X52">
        <f t="shared" si="6"/>
        <v>0.97916666666666663</v>
      </c>
      <c r="Y52">
        <v>0</v>
      </c>
      <c r="Z52">
        <f t="shared" si="13"/>
        <v>-2.7533547360746356E-4</v>
      </c>
    </row>
    <row r="53" spans="5:26" x14ac:dyDescent="0.4">
      <c r="E53">
        <v>40.037700000000001</v>
      </c>
      <c r="F53">
        <f t="shared" si="0"/>
        <v>5.2409226744430026E-3</v>
      </c>
      <c r="G53">
        <f t="shared" si="1"/>
        <v>0.1230355810545315</v>
      </c>
      <c r="H53">
        <f t="shared" si="2"/>
        <v>-4.5961447891921248E-3</v>
      </c>
      <c r="I53">
        <f t="shared" si="3"/>
        <v>1.2888825546397698E-5</v>
      </c>
      <c r="J53">
        <f t="shared" si="4"/>
        <v>-4.9185217356806504E-3</v>
      </c>
      <c r="K53">
        <f t="shared" si="7"/>
        <v>3.9948690362386741E-2</v>
      </c>
      <c r="L53">
        <f t="shared" si="8"/>
        <v>-27.969949071786576</v>
      </c>
      <c r="M53">
        <f t="shared" si="9"/>
        <v>1.5308370031227942</v>
      </c>
      <c r="N53">
        <f t="shared" si="10"/>
        <v>87.710499401391331</v>
      </c>
      <c r="O53">
        <f t="shared" si="11"/>
        <v>0</v>
      </c>
      <c r="P53">
        <f t="shared" si="5"/>
        <v>87.710499401391331</v>
      </c>
      <c r="Q53">
        <f t="shared" si="12"/>
        <v>0.15868219371349387</v>
      </c>
      <c r="W53">
        <v>48</v>
      </c>
      <c r="X53">
        <f t="shared" si="6"/>
        <v>1</v>
      </c>
      <c r="Y53">
        <v>0</v>
      </c>
      <c r="Z53">
        <f t="shared" si="13"/>
        <v>-2.4146272978070897E-4</v>
      </c>
    </row>
    <row r="54" spans="5:26" x14ac:dyDescent="0.4">
      <c r="E54">
        <v>41.2117</v>
      </c>
      <c r="F54">
        <f t="shared" si="0"/>
        <v>5.3945989150811034E-3</v>
      </c>
      <c r="G54">
        <f t="shared" si="1"/>
        <v>0.12303629772814695</v>
      </c>
      <c r="H54">
        <f t="shared" si="2"/>
        <v>-4.7309133294664157E-3</v>
      </c>
      <c r="I54">
        <f t="shared" si="3"/>
        <v>1.3655767171605326E-5</v>
      </c>
      <c r="J54">
        <f t="shared" si="4"/>
        <v>-5.0627430396273368E-3</v>
      </c>
      <c r="K54">
        <f t="shared" si="7"/>
        <v>4.1118133673228814E-2</v>
      </c>
      <c r="L54">
        <f t="shared" si="8"/>
        <v>-27.719332118491376</v>
      </c>
      <c r="M54">
        <f t="shared" si="9"/>
        <v>1.5296665978866231</v>
      </c>
      <c r="N54">
        <f t="shared" si="10"/>
        <v>87.643440121038708</v>
      </c>
      <c r="O54">
        <f t="shared" si="11"/>
        <v>0</v>
      </c>
      <c r="P54">
        <f t="shared" si="5"/>
        <v>87.643440121038708</v>
      </c>
      <c r="Q54">
        <f t="shared" si="12"/>
        <v>0.15866761393295323</v>
      </c>
      <c r="W54">
        <v>49</v>
      </c>
      <c r="X54">
        <f t="shared" si="6"/>
        <v>1.0208333333333333</v>
      </c>
      <c r="Y54">
        <v>0</v>
      </c>
      <c r="Z54">
        <f t="shared" si="13"/>
        <v>-2.1175713070766198E-4</v>
      </c>
    </row>
    <row r="55" spans="5:26" x14ac:dyDescent="0.4">
      <c r="E55">
        <v>42.420200000000001</v>
      </c>
      <c r="F55">
        <f t="shared" si="0"/>
        <v>5.5527911951587395E-3</v>
      </c>
      <c r="G55">
        <f t="shared" si="1"/>
        <v>0.12303705709502977</v>
      </c>
      <c r="H55">
        <f t="shared" si="2"/>
        <v>-4.8696421573004413E-3</v>
      </c>
      <c r="I55">
        <f t="shared" si="3"/>
        <v>1.4468396601352573E-5</v>
      </c>
      <c r="J55">
        <f t="shared" si="4"/>
        <v>-5.2112024085905788E-3</v>
      </c>
      <c r="K55">
        <f t="shared" si="7"/>
        <v>4.2321767054328906E-2</v>
      </c>
      <c r="L55">
        <f t="shared" si="8"/>
        <v>-27.468724151251827</v>
      </c>
      <c r="M55">
        <f t="shared" si="9"/>
        <v>1.5284619155682648</v>
      </c>
      <c r="N55">
        <f t="shared" si="10"/>
        <v>87.574416908542744</v>
      </c>
      <c r="O55">
        <f t="shared" si="11"/>
        <v>0</v>
      </c>
      <c r="P55">
        <f t="shared" si="5"/>
        <v>87.574416908542744</v>
      </c>
      <c r="Q55">
        <f t="shared" si="12"/>
        <v>0.15865216865711282</v>
      </c>
      <c r="W55">
        <v>50</v>
      </c>
      <c r="X55">
        <f t="shared" si="6"/>
        <v>1.0416666666666667</v>
      </c>
      <c r="Y55">
        <v>0</v>
      </c>
      <c r="Z55">
        <f t="shared" si="13"/>
        <v>-1.857060195015003E-4</v>
      </c>
    </row>
    <row r="56" spans="5:26" x14ac:dyDescent="0.4">
      <c r="E56">
        <v>43.664000000000001</v>
      </c>
      <c r="F56">
        <f t="shared" si="0"/>
        <v>5.7156042344310301E-3</v>
      </c>
      <c r="G56">
        <f t="shared" si="1"/>
        <v>0.12303786155957042</v>
      </c>
      <c r="H56">
        <f t="shared" si="2"/>
        <v>-5.012423094190718E-3</v>
      </c>
      <c r="I56">
        <f t="shared" si="3"/>
        <v>1.5329286871423875E-5</v>
      </c>
      <c r="J56">
        <f t="shared" si="4"/>
        <v>-5.363998104493603E-3</v>
      </c>
      <c r="K56">
        <f t="shared" si="7"/>
        <v>4.3560366390138654E-2</v>
      </c>
      <c r="L56">
        <f t="shared" si="8"/>
        <v>-27.21816952022321</v>
      </c>
      <c r="M56">
        <f t="shared" si="9"/>
        <v>1.5272221726224788</v>
      </c>
      <c r="N56">
        <f t="shared" si="10"/>
        <v>87.503384870068103</v>
      </c>
      <c r="O56">
        <f t="shared" si="11"/>
        <v>0</v>
      </c>
      <c r="P56">
        <f t="shared" si="5"/>
        <v>87.503384870068103</v>
      </c>
      <c r="Q56">
        <f t="shared" si="12"/>
        <v>0.15863580799575003</v>
      </c>
      <c r="W56">
        <v>51</v>
      </c>
      <c r="X56">
        <f t="shared" si="6"/>
        <v>1.0625</v>
      </c>
      <c r="Y56">
        <v>0</v>
      </c>
      <c r="Z56">
        <f t="shared" si="13"/>
        <v>-1.6285980813888966E-4</v>
      </c>
    </row>
    <row r="57" spans="5:26" x14ac:dyDescent="0.4">
      <c r="E57">
        <v>44.944400000000002</v>
      </c>
      <c r="F57">
        <f t="shared" si="0"/>
        <v>5.8832082025000454E-3</v>
      </c>
      <c r="G57">
        <f t="shared" si="1"/>
        <v>0.12303871397897792</v>
      </c>
      <c r="H57">
        <f t="shared" si="2"/>
        <v>-5.1594053573492593E-3</v>
      </c>
      <c r="I57">
        <f t="shared" si="3"/>
        <v>1.6241495597646427E-5</v>
      </c>
      <c r="J57">
        <f t="shared" si="4"/>
        <v>-5.5212898107524673E-3</v>
      </c>
      <c r="K57">
        <f t="shared" si="7"/>
        <v>4.4835203453975875E-2</v>
      </c>
      <c r="L57">
        <f t="shared" si="8"/>
        <v>-26.967617103028356</v>
      </c>
      <c r="M57">
        <f t="shared" si="9"/>
        <v>1.5259460884827822</v>
      </c>
      <c r="N57">
        <f t="shared" si="10"/>
        <v>87.430270634559903</v>
      </c>
      <c r="O57">
        <f t="shared" si="11"/>
        <v>0</v>
      </c>
      <c r="P57">
        <f t="shared" si="5"/>
        <v>87.430270634559903</v>
      </c>
      <c r="Q57">
        <f t="shared" si="12"/>
        <v>0.15861847753349637</v>
      </c>
      <c r="W57">
        <v>52</v>
      </c>
      <c r="X57">
        <f t="shared" si="6"/>
        <v>1.0833333333333333</v>
      </c>
      <c r="Y57">
        <v>0</v>
      </c>
      <c r="Z57">
        <f t="shared" si="13"/>
        <v>-1.4282421850532245E-4</v>
      </c>
    </row>
    <row r="58" spans="5:26" x14ac:dyDescent="0.4">
      <c r="E58">
        <v>46.2622</v>
      </c>
      <c r="F58">
        <f t="shared" si="0"/>
        <v>6.0557078191209052E-3</v>
      </c>
      <c r="G58">
        <f t="shared" si="1"/>
        <v>0.12303961702190125</v>
      </c>
      <c r="H58">
        <f t="shared" si="2"/>
        <v>-5.3106807654670568E-3</v>
      </c>
      <c r="I58">
        <f t="shared" si="3"/>
        <v>1.7207878609926119E-5</v>
      </c>
      <c r="J58">
        <f t="shared" si="4"/>
        <v>-5.6831757862880932E-3</v>
      </c>
      <c r="K58">
        <f t="shared" si="7"/>
        <v>4.614704992882137E-2</v>
      </c>
      <c r="L58">
        <f t="shared" si="8"/>
        <v>-26.717121143285869</v>
      </c>
      <c r="M58">
        <f t="shared" si="9"/>
        <v>1.5246328824070807</v>
      </c>
      <c r="N58">
        <f t="shared" si="10"/>
        <v>87.355029468791273</v>
      </c>
      <c r="O58">
        <f t="shared" si="11"/>
        <v>0</v>
      </c>
      <c r="P58">
        <f t="shared" si="5"/>
        <v>87.355029468791273</v>
      </c>
      <c r="Q58">
        <f t="shared" si="12"/>
        <v>0.15860012008362218</v>
      </c>
      <c r="W58">
        <v>53</v>
      </c>
      <c r="X58">
        <f t="shared" si="6"/>
        <v>1.1041666666666667</v>
      </c>
      <c r="Y58">
        <v>0</v>
      </c>
      <c r="Z58">
        <f t="shared" si="13"/>
        <v>-1.2525347797450235E-4</v>
      </c>
    </row>
    <row r="59" spans="5:26" x14ac:dyDescent="0.4">
      <c r="E59">
        <v>47.6188</v>
      </c>
      <c r="F59">
        <f t="shared" si="0"/>
        <v>6.2332863438650686E-3</v>
      </c>
      <c r="G59">
        <f t="shared" si="1"/>
        <v>0.12304057391184442</v>
      </c>
      <c r="H59">
        <f t="shared" si="2"/>
        <v>-5.4664100119830644E-3</v>
      </c>
      <c r="I59">
        <f t="shared" si="3"/>
        <v>1.8231885511310608E-5</v>
      </c>
      <c r="J59">
        <f t="shared" si="4"/>
        <v>-5.8498279956944003E-3</v>
      </c>
      <c r="K59">
        <f t="shared" si="7"/>
        <v>4.7497272400618774E-2</v>
      </c>
      <c r="L59">
        <f t="shared" si="8"/>
        <v>-26.466626592922712</v>
      </c>
      <c r="M59">
        <f t="shared" si="9"/>
        <v>1.5232811773373534</v>
      </c>
      <c r="N59">
        <f t="shared" si="10"/>
        <v>87.277582473149451</v>
      </c>
      <c r="O59">
        <f t="shared" si="11"/>
        <v>0</v>
      </c>
      <c r="P59">
        <f t="shared" si="5"/>
        <v>87.277582473149451</v>
      </c>
      <c r="Q59">
        <f t="shared" si="12"/>
        <v>0.15858067481166468</v>
      </c>
      <c r="W59">
        <v>54</v>
      </c>
      <c r="X59">
        <f t="shared" si="6"/>
        <v>1.125</v>
      </c>
      <c r="Y59">
        <v>0</v>
      </c>
      <c r="Z59">
        <f t="shared" si="13"/>
        <v>-1.0984435209162025E-4</v>
      </c>
    </row>
    <row r="60" spans="5:26" x14ac:dyDescent="0.4">
      <c r="E60">
        <v>49.015099999999997</v>
      </c>
      <c r="F60">
        <f t="shared" si="0"/>
        <v>6.4160615864570442E-3</v>
      </c>
      <c r="G60">
        <f t="shared" si="1"/>
        <v>0.12304158768445428</v>
      </c>
      <c r="H60">
        <f t="shared" si="2"/>
        <v>-5.6266963916296008E-3</v>
      </c>
      <c r="I60">
        <f t="shared" si="3"/>
        <v>1.9316764871213365E-5</v>
      </c>
      <c r="J60">
        <f t="shared" si="4"/>
        <v>-6.0213569788715431E-3</v>
      </c>
      <c r="K60">
        <f t="shared" si="7"/>
        <v>4.8886737091651172E-2</v>
      </c>
      <c r="L60">
        <f t="shared" si="8"/>
        <v>-26.216178968521696</v>
      </c>
      <c r="M60">
        <f t="shared" si="9"/>
        <v>1.5218900962228814</v>
      </c>
      <c r="N60">
        <f t="shared" si="10"/>
        <v>87.197879396329853</v>
      </c>
      <c r="O60">
        <f t="shared" si="11"/>
        <v>0</v>
      </c>
      <c r="P60">
        <f t="shared" si="5"/>
        <v>87.197879396329853</v>
      </c>
      <c r="Q60">
        <f t="shared" si="12"/>
        <v>0.15856007706796194</v>
      </c>
      <c r="W60">
        <v>55</v>
      </c>
      <c r="X60">
        <f t="shared" si="6"/>
        <v>1.1458333333333333</v>
      </c>
      <c r="Y60">
        <v>0</v>
      </c>
      <c r="Z60">
        <f t="shared" si="13"/>
        <v>-9.6330911377040168E-5</v>
      </c>
    </row>
    <row r="61" spans="5:26" x14ac:dyDescent="0.4">
      <c r="E61">
        <v>50.452300000000001</v>
      </c>
      <c r="F61">
        <f t="shared" si="0"/>
        <v>6.6041906265295134E-3</v>
      </c>
      <c r="G61">
        <f t="shared" si="1"/>
        <v>0.1230426617483299</v>
      </c>
      <c r="H61">
        <f t="shared" si="2"/>
        <v>-5.7916776353772893E-3</v>
      </c>
      <c r="I61">
        <f t="shared" si="3"/>
        <v>2.0466164370125384E-5</v>
      </c>
      <c r="J61">
        <f t="shared" si="4"/>
        <v>-6.1979101273408428E-3</v>
      </c>
      <c r="K61">
        <f t="shared" si="7"/>
        <v>5.0316605980442228E-2</v>
      </c>
      <c r="L61">
        <f t="shared" si="8"/>
        <v>-25.965773223146641</v>
      </c>
      <c r="M61">
        <f t="shared" si="9"/>
        <v>1.5204584649868553</v>
      </c>
      <c r="N61">
        <f t="shared" si="10"/>
        <v>87.115852968686468</v>
      </c>
      <c r="O61">
        <f t="shared" si="11"/>
        <v>0</v>
      </c>
      <c r="P61">
        <f t="shared" si="5"/>
        <v>87.115852968686468</v>
      </c>
      <c r="Q61">
        <f t="shared" si="12"/>
        <v>0.15853826043577093</v>
      </c>
      <c r="W61">
        <v>56</v>
      </c>
      <c r="X61">
        <f t="shared" si="6"/>
        <v>1.1666666666666667</v>
      </c>
      <c r="Y61">
        <v>0</v>
      </c>
      <c r="Z61">
        <f t="shared" si="13"/>
        <v>-8.4479941936305405E-5</v>
      </c>
    </row>
    <row r="62" spans="5:26" x14ac:dyDescent="0.4">
      <c r="E62">
        <v>51.931699999999999</v>
      </c>
      <c r="F62">
        <f t="shared" si="0"/>
        <v>6.7978436336845445E-3</v>
      </c>
      <c r="G62">
        <f t="shared" si="1"/>
        <v>0.12304379976771551</v>
      </c>
      <c r="H62">
        <f t="shared" si="2"/>
        <v>-5.9615029514166846E-3</v>
      </c>
      <c r="I62">
        <f t="shared" si="3"/>
        <v>2.1684005265254491E-5</v>
      </c>
      <c r="J62">
        <f t="shared" si="4"/>
        <v>-6.379647114864123E-3</v>
      </c>
      <c r="K62">
        <f t="shared" si="7"/>
        <v>5.1788137352486115E-2</v>
      </c>
      <c r="L62">
        <f t="shared" si="8"/>
        <v>-25.715394176662485</v>
      </c>
      <c r="M62">
        <f t="shared" si="9"/>
        <v>1.5189850120647923</v>
      </c>
      <c r="N62">
        <f t="shared" si="10"/>
        <v>87.031430334941035</v>
      </c>
      <c r="O62">
        <f t="shared" si="11"/>
        <v>0</v>
      </c>
      <c r="P62">
        <f t="shared" si="5"/>
        <v>87.031430334941035</v>
      </c>
      <c r="Q62">
        <f t="shared" si="12"/>
        <v>0.15851515206133326</v>
      </c>
      <c r="W62">
        <v>57</v>
      </c>
      <c r="X62">
        <f t="shared" si="6"/>
        <v>1.1875</v>
      </c>
      <c r="Y62">
        <v>0</v>
      </c>
      <c r="Z62">
        <f t="shared" si="13"/>
        <v>-7.4086920673134581E-5</v>
      </c>
    </row>
    <row r="63" spans="5:26" x14ac:dyDescent="0.4">
      <c r="E63">
        <v>53.4544</v>
      </c>
      <c r="F63">
        <f t="shared" si="0"/>
        <v>6.9971645975854266E-3</v>
      </c>
      <c r="G63">
        <f t="shared" si="1"/>
        <v>0.12304500544045149</v>
      </c>
      <c r="H63">
        <f t="shared" si="2"/>
        <v>-6.1362985869666152E-3</v>
      </c>
      <c r="I63">
        <f t="shared" si="3"/>
        <v>2.2974244765827656E-5</v>
      </c>
      <c r="J63">
        <f t="shared" si="4"/>
        <v>-6.5667030437321873E-3</v>
      </c>
      <c r="K63">
        <f t="shared" si="7"/>
        <v>5.3302387130589546E-2</v>
      </c>
      <c r="L63">
        <f t="shared" si="8"/>
        <v>-25.465066815930943</v>
      </c>
      <c r="M63">
        <f t="shared" si="9"/>
        <v>1.5174686673761817</v>
      </c>
      <c r="N63">
        <f t="shared" si="10"/>
        <v>86.944550183996569</v>
      </c>
      <c r="O63">
        <f t="shared" si="11"/>
        <v>0</v>
      </c>
      <c r="P63">
        <f t="shared" si="5"/>
        <v>86.944550183996569</v>
      </c>
      <c r="Q63">
        <f t="shared" si="12"/>
        <v>0.15849067618277937</v>
      </c>
      <c r="W63">
        <v>58</v>
      </c>
      <c r="X63">
        <f t="shared" si="6"/>
        <v>1.2083333333333335</v>
      </c>
      <c r="Y63">
        <v>0</v>
      </c>
      <c r="Z63">
        <f t="shared" si="13"/>
        <v>-6.4972485645950525E-5</v>
      </c>
    </row>
    <row r="64" spans="5:26" x14ac:dyDescent="0.4">
      <c r="E64">
        <v>55.021900000000002</v>
      </c>
      <c r="F64">
        <f t="shared" si="0"/>
        <v>7.20234986777301E-3</v>
      </c>
      <c r="G64">
        <f t="shared" si="1"/>
        <v>0.123046282978865</v>
      </c>
      <c r="H64">
        <f t="shared" si="2"/>
        <v>-6.316236704032932E-3</v>
      </c>
      <c r="I64">
        <f t="shared" si="3"/>
        <v>2.4341390655102657E-5</v>
      </c>
      <c r="J64">
        <f t="shared" si="4"/>
        <v>-6.7592621515194977E-3</v>
      </c>
      <c r="K64">
        <f t="shared" si="7"/>
        <v>5.4860805290873019E-2</v>
      </c>
      <c r="L64">
        <f t="shared" si="8"/>
        <v>-25.214756435243846</v>
      </c>
      <c r="M64">
        <f t="shared" si="9"/>
        <v>1.5159079649989933</v>
      </c>
      <c r="N64">
        <f t="shared" si="10"/>
        <v>86.855128524707638</v>
      </c>
      <c r="O64">
        <f t="shared" si="11"/>
        <v>0</v>
      </c>
      <c r="P64">
        <f t="shared" si="5"/>
        <v>86.855128524707638</v>
      </c>
      <c r="Q64">
        <f t="shared" si="12"/>
        <v>0.15846475153097753</v>
      </c>
      <c r="W64">
        <v>59</v>
      </c>
      <c r="X64">
        <f t="shared" si="6"/>
        <v>1.2291666666666665</v>
      </c>
      <c r="Y64">
        <v>0</v>
      </c>
      <c r="Z64">
        <f t="shared" si="13"/>
        <v>-5.6979340653633358E-5</v>
      </c>
    </row>
    <row r="65" spans="5:26" x14ac:dyDescent="0.4">
      <c r="E65">
        <v>56.635199999999998</v>
      </c>
      <c r="F65">
        <f t="shared" si="0"/>
        <v>7.4135303439411939E-3</v>
      </c>
      <c r="G65">
        <f t="shared" si="1"/>
        <v>0.12304763639956706</v>
      </c>
      <c r="H65">
        <f t="shared" si="2"/>
        <v>-6.501432065351166E-3</v>
      </c>
      <c r="I65">
        <f t="shared" si="3"/>
        <v>2.5789741272097544E-5</v>
      </c>
      <c r="J65">
        <f t="shared" si="4"/>
        <v>-6.9574472505035262E-3</v>
      </c>
      <c r="K65">
        <f t="shared" si="7"/>
        <v>5.6464340624109391E-2</v>
      </c>
      <c r="L65">
        <f t="shared" si="8"/>
        <v>-24.964514781437256</v>
      </c>
      <c r="M65">
        <f t="shared" si="9"/>
        <v>1.5143019395696737</v>
      </c>
      <c r="N65">
        <f t="shared" si="10"/>
        <v>86.763110045816944</v>
      </c>
      <c r="O65">
        <f t="shared" si="11"/>
        <v>0</v>
      </c>
      <c r="P65">
        <f t="shared" si="5"/>
        <v>86.763110045816944</v>
      </c>
      <c r="Q65">
        <f t="shared" si="12"/>
        <v>0.15843729362640752</v>
      </c>
      <c r="W65">
        <v>60</v>
      </c>
      <c r="X65">
        <f t="shared" si="6"/>
        <v>1.25</v>
      </c>
      <c r="Y65">
        <v>0</v>
      </c>
      <c r="Z65">
        <f t="shared" si="13"/>
        <v>-4.9969540630082784E-5</v>
      </c>
    </row>
    <row r="66" spans="5:26" x14ac:dyDescent="0.4">
      <c r="E66">
        <v>58.295900000000003</v>
      </c>
      <c r="F66">
        <f t="shared" si="0"/>
        <v>7.6309154656002175E-3</v>
      </c>
      <c r="G66">
        <f t="shared" si="1"/>
        <v>0.12304907043491442</v>
      </c>
      <c r="H66">
        <f t="shared" si="2"/>
        <v>-6.6920683064833706E-3</v>
      </c>
      <c r="I66">
        <f t="shared" si="3"/>
        <v>2.732436090424617E-5</v>
      </c>
      <c r="J66">
        <f t="shared" si="4"/>
        <v>-7.1614548565785332E-3</v>
      </c>
      <c r="K66">
        <f t="shared" si="7"/>
        <v>5.8114533970673336E-2</v>
      </c>
      <c r="L66">
        <f t="shared" si="8"/>
        <v>-24.714304810401643</v>
      </c>
      <c r="M66">
        <f t="shared" si="9"/>
        <v>1.5126490313158401</v>
      </c>
      <c r="N66">
        <f t="shared" si="10"/>
        <v>86.668405378949927</v>
      </c>
      <c r="O66">
        <f t="shared" si="11"/>
        <v>0</v>
      </c>
      <c r="P66">
        <f t="shared" si="5"/>
        <v>86.668405378949927</v>
      </c>
      <c r="Q66">
        <f t="shared" si="12"/>
        <v>0.15840821284701986</v>
      </c>
      <c r="W66">
        <v>61</v>
      </c>
      <c r="X66">
        <f t="shared" si="6"/>
        <v>1.2708333333333333</v>
      </c>
      <c r="Y66">
        <v>0</v>
      </c>
      <c r="Z66">
        <f t="shared" si="13"/>
        <v>-4.3822110999142855E-5</v>
      </c>
    </row>
    <row r="67" spans="5:26" x14ac:dyDescent="0.4">
      <c r="E67">
        <v>60.005299999999998</v>
      </c>
      <c r="F67">
        <f t="shared" si="0"/>
        <v>7.8546754023521501E-3</v>
      </c>
      <c r="G67">
        <f t="shared" si="1"/>
        <v>0.12305058980549577</v>
      </c>
      <c r="H67">
        <f t="shared" si="2"/>
        <v>-6.8882946218489999E-3</v>
      </c>
      <c r="I67">
        <f t="shared" si="3"/>
        <v>2.8950301245833643E-5</v>
      </c>
      <c r="J67">
        <f t="shared" si="4"/>
        <v>-7.3714446287693304E-3</v>
      </c>
      <c r="K67">
        <f t="shared" si="7"/>
        <v>5.9812623117167847E-2</v>
      </c>
      <c r="L67">
        <f t="shared" si="8"/>
        <v>-24.464143018692898</v>
      </c>
      <c r="M67">
        <f t="shared" si="9"/>
        <v>1.5109479823663279</v>
      </c>
      <c r="N67">
        <f t="shared" si="10"/>
        <v>86.57094245339772</v>
      </c>
      <c r="O67">
        <f t="shared" si="11"/>
        <v>0</v>
      </c>
      <c r="P67">
        <f t="shared" si="5"/>
        <v>86.57094245339772</v>
      </c>
      <c r="Q67">
        <f t="shared" si="12"/>
        <v>0.15837741239975003</v>
      </c>
      <c r="W67">
        <v>62</v>
      </c>
      <c r="X67">
        <f t="shared" si="6"/>
        <v>1.2916666666666667</v>
      </c>
      <c r="Y67">
        <v>0</v>
      </c>
      <c r="Z67">
        <f t="shared" si="13"/>
        <v>-3.8430959904904291E-5</v>
      </c>
    </row>
    <row r="68" spans="5:26" x14ac:dyDescent="0.4">
      <c r="E68">
        <v>61.764800000000001</v>
      </c>
      <c r="F68">
        <f t="shared" si="0"/>
        <v>8.0849934137684522E-3</v>
      </c>
      <c r="G68">
        <f t="shared" si="1"/>
        <v>0.1230521995632996</v>
      </c>
      <c r="H68">
        <f t="shared" si="2"/>
        <v>-7.0902716816324349E-3</v>
      </c>
      <c r="I68">
        <f t="shared" si="3"/>
        <v>3.067296863568103E-5</v>
      </c>
      <c r="J68">
        <f t="shared" si="4"/>
        <v>-7.5875885067841721E-3</v>
      </c>
      <c r="K68">
        <f t="shared" si="7"/>
        <v>6.1559940015923034E-2</v>
      </c>
      <c r="L68">
        <f t="shared" si="8"/>
        <v>-24.214036240347994</v>
      </c>
      <c r="M68">
        <f t="shared" si="9"/>
        <v>1.509197438796037</v>
      </c>
      <c r="N68">
        <f t="shared" si="10"/>
        <v>86.470643694966284</v>
      </c>
      <c r="O68">
        <f t="shared" si="11"/>
        <v>0</v>
      </c>
      <c r="P68">
        <f t="shared" si="5"/>
        <v>86.470643694966284</v>
      </c>
      <c r="Q68">
        <f t="shared" si="12"/>
        <v>0.15834479244645774</v>
      </c>
      <c r="W68">
        <v>63</v>
      </c>
      <c r="X68">
        <f t="shared" si="6"/>
        <v>1.3125</v>
      </c>
      <c r="Y68">
        <v>0</v>
      </c>
      <c r="Z68">
        <f t="shared" si="13"/>
        <v>-3.3703047286819424E-5</v>
      </c>
    </row>
    <row r="69" spans="5:26" x14ac:dyDescent="0.4">
      <c r="E69">
        <v>63.575899999999997</v>
      </c>
      <c r="F69">
        <f t="shared" ref="F69:F132" si="14">2*PI()*E69/$B$6</f>
        <v>8.3220658493899716E-3</v>
      </c>
      <c r="G69">
        <f t="shared" ref="G69:G132" si="15">1+SUM(a1_*COS(F69),a2_*COS(2*F69))</f>
        <v>0.12305390511495806</v>
      </c>
      <c r="H69">
        <f t="shared" ref="H69:H132" si="16">SUM(a1_*SIN(F69),a2_*SIN(2*F69))</f>
        <v>-7.2981716313989782E-3</v>
      </c>
      <c r="I69">
        <f t="shared" ref="I69:I132" si="17">SUM(b0_,b1_*COS(F69),b2_*COS(2*F69))</f>
        <v>3.2498148930915072E-5</v>
      </c>
      <c r="J69">
        <f t="shared" ref="J69:J132" si="18">SUM(b1_*SIN(F69),b2_*SIN(2*F69))</f>
        <v>-7.8100707106038211E-3</v>
      </c>
      <c r="K69">
        <f t="shared" si="7"/>
        <v>6.3357910220836589E-2</v>
      </c>
      <c r="L69">
        <f t="shared" si="8"/>
        <v>-23.963983116542526</v>
      </c>
      <c r="M69">
        <f t="shared" si="9"/>
        <v>1.5073959510037869</v>
      </c>
      <c r="N69">
        <f t="shared" si="10"/>
        <v>86.367426047626012</v>
      </c>
      <c r="O69">
        <f t="shared" si="11"/>
        <v>0</v>
      </c>
      <c r="P69">
        <f t="shared" ref="P69:P132" si="19">N69+O69</f>
        <v>86.367426047626012</v>
      </c>
      <c r="Q69">
        <f t="shared" si="12"/>
        <v>0.15831024629027332</v>
      </c>
      <c r="W69">
        <v>64</v>
      </c>
      <c r="X69">
        <f t="shared" ref="X69:X132" si="20">W69/Fs*1000</f>
        <v>1.3333333333333333</v>
      </c>
      <c r="Y69">
        <v>0</v>
      </c>
      <c r="Z69">
        <f t="shared" si="13"/>
        <v>-2.9556779201672531E-5</v>
      </c>
    </row>
    <row r="70" spans="5:26" x14ac:dyDescent="0.4">
      <c r="E70">
        <v>65.440100000000001</v>
      </c>
      <c r="F70">
        <f t="shared" si="14"/>
        <v>8.5660890587575603E-3</v>
      </c>
      <c r="G70">
        <f t="shared" si="15"/>
        <v>0.12305571214810207</v>
      </c>
      <c r="H70">
        <f t="shared" si="16"/>
        <v>-7.5121666124980885E-3</v>
      </c>
      <c r="I70">
        <f t="shared" si="17"/>
        <v>3.443192869712064E-5</v>
      </c>
      <c r="J70">
        <f t="shared" si="18"/>
        <v>-8.0390754556974916E-3</v>
      </c>
      <c r="K70">
        <f t="shared" ref="K70:K133" si="21">SQRT((I70^2+J70^2)/(G70^2+H70^2))</f>
        <v>6.5207953044404021E-2</v>
      </c>
      <c r="L70">
        <f t="shared" ref="L70:L133" si="22">20*LOG10(K70)</f>
        <v>-23.713988652030224</v>
      </c>
      <c r="M70">
        <f t="shared" ref="M70:M133" si="23">ATAN2(J70,I70)-ATAN2(H70,G70)</f>
        <v>1.505542073562206</v>
      </c>
      <c r="N70">
        <f t="shared" ref="N70:N133" si="24">DEGREES(M70)</f>
        <v>86.261206694488919</v>
      </c>
      <c r="O70">
        <f t="shared" si="11"/>
        <v>0</v>
      </c>
      <c r="P70">
        <f t="shared" si="19"/>
        <v>86.261206694488919</v>
      </c>
      <c r="Q70">
        <f t="shared" si="12"/>
        <v>0.15827366093452669</v>
      </c>
      <c r="W70">
        <v>65</v>
      </c>
      <c r="X70">
        <f t="shared" si="20"/>
        <v>1.3541666666666667</v>
      </c>
      <c r="Y70">
        <v>0</v>
      </c>
      <c r="Z70">
        <f t="shared" si="13"/>
        <v>-2.5920599681740659E-5</v>
      </c>
    </row>
    <row r="71" spans="5:26" x14ac:dyDescent="0.4">
      <c r="E71">
        <v>67.358999999999995</v>
      </c>
      <c r="F71">
        <f t="shared" si="14"/>
        <v>8.8172724813814531E-3</v>
      </c>
      <c r="G71">
        <f t="shared" si="15"/>
        <v>0.12305762674437515</v>
      </c>
      <c r="H71">
        <f t="shared" si="16"/>
        <v>-7.7324402408719232E-3</v>
      </c>
      <c r="I71">
        <f t="shared" si="17"/>
        <v>3.6480816148820594E-5</v>
      </c>
      <c r="J71">
        <f t="shared" si="18"/>
        <v>-8.2747992369633962E-3</v>
      </c>
      <c r="K71">
        <f t="shared" si="21"/>
        <v>6.7111580249074085E-2</v>
      </c>
      <c r="L71">
        <f t="shared" si="22"/>
        <v>-23.464050698156974</v>
      </c>
      <c r="M71">
        <f t="shared" si="23"/>
        <v>1.5036342661400177</v>
      </c>
      <c r="N71">
        <f t="shared" si="24"/>
        <v>86.151897381073795</v>
      </c>
      <c r="O71">
        <f t="shared" ref="O71:O134" si="25">IF((N71-N70)&gt;180,O70-360,IF((N71-N70)&lt;(-180),O70+360,O70))</f>
        <v>0</v>
      </c>
      <c r="P71">
        <f t="shared" si="19"/>
        <v>86.151897381073795</v>
      </c>
      <c r="Q71">
        <f t="shared" ref="Q71:Q134" si="26">-(P71-P70)/((E71-E70)*360)*1000</f>
        <v>0.15823491672764631</v>
      </c>
      <c r="W71">
        <v>66</v>
      </c>
      <c r="X71">
        <f t="shared" si="20"/>
        <v>1.375</v>
      </c>
      <c r="Y71">
        <v>0</v>
      </c>
      <c r="Z71">
        <f t="shared" ref="Z71:Z134" si="27" xml:space="preserve"> b0_*Y71 + b1_*Y70 + b2_*Y69 - a1_*Z70 - a2_*Z69</f>
        <v>-2.2731755827544103E-5</v>
      </c>
    </row>
    <row r="72" spans="5:26" x14ac:dyDescent="0.4">
      <c r="E72">
        <v>69.334100000000007</v>
      </c>
      <c r="F72">
        <f t="shared" si="14"/>
        <v>9.0758124668025037E-3</v>
      </c>
      <c r="G72">
        <f t="shared" si="15"/>
        <v>0.12305965519803608</v>
      </c>
      <c r="H72">
        <f t="shared" si="16"/>
        <v>-7.959164648313255E-3</v>
      </c>
      <c r="I72">
        <f t="shared" si="17"/>
        <v>3.8651547028312194E-5</v>
      </c>
      <c r="J72">
        <f t="shared" si="18"/>
        <v>-8.517426259643749E-3</v>
      </c>
      <c r="K72">
        <f t="shared" si="21"/>
        <v>6.9070197029657221E-2</v>
      </c>
      <c r="L72">
        <f t="shared" si="22"/>
        <v>-23.214186102471285</v>
      </c>
      <c r="M72">
        <f t="shared" si="23"/>
        <v>1.5016710927550143</v>
      </c>
      <c r="N72">
        <f t="shared" si="24"/>
        <v>86.039415831660691</v>
      </c>
      <c r="O72">
        <f t="shared" si="25"/>
        <v>0</v>
      </c>
      <c r="P72">
        <f t="shared" si="19"/>
        <v>86.039415831660691</v>
      </c>
      <c r="Q72">
        <f t="shared" si="26"/>
        <v>0.15819388809160645</v>
      </c>
      <c r="W72">
        <v>67</v>
      </c>
      <c r="X72">
        <f t="shared" si="20"/>
        <v>1.3958333333333333</v>
      </c>
      <c r="Y72">
        <v>0</v>
      </c>
      <c r="Z72">
        <f t="shared" si="27"/>
        <v>-1.9935214823254618E-5</v>
      </c>
    </row>
    <row r="73" spans="5:26" x14ac:dyDescent="0.4">
      <c r="E73">
        <v>71.367099999999994</v>
      </c>
      <c r="F73">
        <f t="shared" si="14"/>
        <v>9.3419315445003384E-3</v>
      </c>
      <c r="G73">
        <f t="shared" si="15"/>
        <v>0.12306180433574487</v>
      </c>
      <c r="H73">
        <f t="shared" si="16"/>
        <v>-8.1925349194819624E-3</v>
      </c>
      <c r="I73">
        <f t="shared" si="17"/>
        <v>4.0951426823032655E-5</v>
      </c>
      <c r="J73">
        <f t="shared" si="18"/>
        <v>-8.7671652917787075E-3</v>
      </c>
      <c r="K73">
        <f t="shared" si="21"/>
        <v>7.1085398946865747E-2</v>
      </c>
      <c r="L73">
        <f t="shared" si="22"/>
        <v>-22.964391897641917</v>
      </c>
      <c r="M73">
        <f t="shared" si="23"/>
        <v>1.4996509239638061</v>
      </c>
      <c r="N73">
        <f t="shared" si="24"/>
        <v>85.92366868602042</v>
      </c>
      <c r="O73">
        <f t="shared" si="25"/>
        <v>0</v>
      </c>
      <c r="P73">
        <f t="shared" si="19"/>
        <v>85.92366868602042</v>
      </c>
      <c r="Q73">
        <f t="shared" si="26"/>
        <v>0.15815044220401034</v>
      </c>
      <c r="W73">
        <v>68</v>
      </c>
      <c r="X73">
        <f t="shared" si="20"/>
        <v>1.4166666666666667</v>
      </c>
      <c r="Y73">
        <v>0</v>
      </c>
      <c r="Z73">
        <f t="shared" si="27"/>
        <v>-1.7482714184698613E-5</v>
      </c>
    </row>
    <row r="74" spans="5:26" x14ac:dyDescent="0.4">
      <c r="E74">
        <v>73.459800000000001</v>
      </c>
      <c r="F74">
        <f t="shared" si="14"/>
        <v>9.6158653339239782E-3</v>
      </c>
      <c r="G74">
        <f t="shared" si="15"/>
        <v>0.12306408145045089</v>
      </c>
      <c r="H74">
        <f t="shared" si="16"/>
        <v>-8.4327576121234586E-3</v>
      </c>
      <c r="I74">
        <f t="shared" si="17"/>
        <v>4.3388260014598501E-5</v>
      </c>
      <c r="J74">
        <f t="shared" si="18"/>
        <v>-9.0242373792245451E-3</v>
      </c>
      <c r="K74">
        <f t="shared" si="21"/>
        <v>7.3158871820238655E-2</v>
      </c>
      <c r="L74">
        <f t="shared" si="22"/>
        <v>-22.714660007603715</v>
      </c>
      <c r="M74">
        <f t="shared" si="23"/>
        <v>1.4975720368898831</v>
      </c>
      <c r="N74">
        <f t="shared" si="24"/>
        <v>85.804557230600324</v>
      </c>
      <c r="O74">
        <f t="shared" si="25"/>
        <v>0</v>
      </c>
      <c r="P74">
        <f t="shared" si="19"/>
        <v>85.804557230600324</v>
      </c>
      <c r="Q74">
        <f t="shared" si="26"/>
        <v>0.1581044363476424</v>
      </c>
      <c r="W74">
        <v>69</v>
      </c>
      <c r="X74">
        <f t="shared" si="20"/>
        <v>1.4375</v>
      </c>
      <c r="Y74">
        <v>0</v>
      </c>
      <c r="Z74">
        <f t="shared" si="27"/>
        <v>-1.5331928849210291E-5</v>
      </c>
    </row>
    <row r="75" spans="5:26" x14ac:dyDescent="0.4">
      <c r="E75">
        <v>75.613799999999998</v>
      </c>
      <c r="F75">
        <f t="shared" si="14"/>
        <v>9.8978232745836631E-3</v>
      </c>
      <c r="G75">
        <f t="shared" si="15"/>
        <v>0.12306649399171521</v>
      </c>
      <c r="H75">
        <f t="shared" si="16"/>
        <v>-8.6800163193287098E-3</v>
      </c>
      <c r="I75">
        <f t="shared" si="17"/>
        <v>4.5970018682228719E-5</v>
      </c>
      <c r="J75">
        <f t="shared" si="18"/>
        <v>-9.2888389924254845E-3</v>
      </c>
      <c r="K75">
        <f t="shared" si="21"/>
        <v>7.5292093762698409E-2</v>
      </c>
      <c r="L75">
        <f t="shared" si="22"/>
        <v>-22.465012511976742</v>
      </c>
      <c r="M75">
        <f t="shared" si="23"/>
        <v>1.4954329137287834</v>
      </c>
      <c r="N75">
        <f t="shared" si="24"/>
        <v>85.681994501610632</v>
      </c>
      <c r="O75">
        <f t="shared" si="25"/>
        <v>0</v>
      </c>
      <c r="P75">
        <f t="shared" si="19"/>
        <v>85.681994501610632</v>
      </c>
      <c r="Q75">
        <f t="shared" si="26"/>
        <v>0.15805572189942771</v>
      </c>
      <c r="W75">
        <v>70</v>
      </c>
      <c r="X75">
        <f t="shared" si="20"/>
        <v>1.4583333333333335</v>
      </c>
      <c r="Y75">
        <v>0</v>
      </c>
      <c r="Z75">
        <f t="shared" si="27"/>
        <v>-1.3445740733037051E-5</v>
      </c>
    </row>
    <row r="76" spans="5:26" x14ac:dyDescent="0.4">
      <c r="E76">
        <v>77.831000000000003</v>
      </c>
      <c r="F76">
        <f t="shared" si="14"/>
        <v>1.0188054075897799E-2</v>
      </c>
      <c r="G76">
        <f t="shared" si="15"/>
        <v>0.12306905013354386</v>
      </c>
      <c r="H76">
        <f t="shared" si="16"/>
        <v>-8.9345290643277134E-3</v>
      </c>
      <c r="I76">
        <f t="shared" si="17"/>
        <v>4.8705450162445096E-5</v>
      </c>
      <c r="J76">
        <f t="shared" si="18"/>
        <v>-9.5612034469198318E-3</v>
      </c>
      <c r="K76">
        <f t="shared" si="21"/>
        <v>7.7486829718927799E-2</v>
      </c>
      <c r="L76">
        <f t="shared" si="22"/>
        <v>-22.215442147669158</v>
      </c>
      <c r="M76">
        <f t="shared" si="23"/>
        <v>1.4932317456321784</v>
      </c>
      <c r="N76">
        <f t="shared" si="24"/>
        <v>85.555876859676317</v>
      </c>
      <c r="O76">
        <f t="shared" si="25"/>
        <v>0</v>
      </c>
      <c r="P76">
        <f t="shared" si="19"/>
        <v>85.555876859676317</v>
      </c>
      <c r="Q76">
        <f t="shared" si="26"/>
        <v>0.15800414177831162</v>
      </c>
      <c r="W76">
        <v>71</v>
      </c>
      <c r="X76">
        <f t="shared" si="20"/>
        <v>1.4791666666666665</v>
      </c>
      <c r="Y76">
        <v>0</v>
      </c>
      <c r="Z76">
        <f t="shared" si="27"/>
        <v>-1.1791598150376472E-5</v>
      </c>
    </row>
    <row r="77" spans="5:26" x14ac:dyDescent="0.4">
      <c r="E77">
        <v>80.113200000000006</v>
      </c>
      <c r="F77">
        <f t="shared" si="14"/>
        <v>1.0486793357315409E-2</v>
      </c>
      <c r="G77">
        <f t="shared" si="15"/>
        <v>0.12307175835921713</v>
      </c>
      <c r="H77">
        <f t="shared" si="16"/>
        <v>-9.1965023835653067E-3</v>
      </c>
      <c r="I77">
        <f t="shared" si="17"/>
        <v>5.1603632758800977E-5</v>
      </c>
      <c r="J77">
        <f t="shared" si="18"/>
        <v>-9.8415517657692454E-3</v>
      </c>
      <c r="K77">
        <f t="shared" si="21"/>
        <v>7.9744734272668719E-2</v>
      </c>
      <c r="L77">
        <f t="shared" si="22"/>
        <v>-21.965959695653957</v>
      </c>
      <c r="M77">
        <f t="shared" si="23"/>
        <v>1.490966830652015</v>
      </c>
      <c r="N77">
        <f t="shared" si="24"/>
        <v>85.426106790356997</v>
      </c>
      <c r="O77">
        <f t="shared" si="25"/>
        <v>0</v>
      </c>
      <c r="P77">
        <f t="shared" si="19"/>
        <v>85.426106790356997</v>
      </c>
      <c r="Q77">
        <f t="shared" si="26"/>
        <v>0.15794952886508204</v>
      </c>
      <c r="W77">
        <v>72</v>
      </c>
      <c r="X77">
        <f t="shared" si="20"/>
        <v>1.5</v>
      </c>
      <c r="Y77">
        <v>0</v>
      </c>
      <c r="Z77">
        <f t="shared" si="27"/>
        <v>-1.0340954038949093E-5</v>
      </c>
    </row>
    <row r="78" spans="5:26" x14ac:dyDescent="0.4">
      <c r="E78">
        <v>82.462299999999999</v>
      </c>
      <c r="F78">
        <f t="shared" si="14"/>
        <v>1.0794289828254899E-2</v>
      </c>
      <c r="G78">
        <f t="shared" si="15"/>
        <v>0.12307462770977151</v>
      </c>
      <c r="H78">
        <f t="shared" si="16"/>
        <v>-9.4661542841041595E-3</v>
      </c>
      <c r="I78">
        <f t="shared" si="17"/>
        <v>5.4674241653063227E-5</v>
      </c>
      <c r="J78">
        <f t="shared" si="18"/>
        <v>-1.0130117247210718E-2</v>
      </c>
      <c r="K78">
        <f t="shared" si="21"/>
        <v>8.2067548726159345E-2</v>
      </c>
      <c r="L78">
        <f t="shared" si="22"/>
        <v>-21.716570766310596</v>
      </c>
      <c r="M78">
        <f t="shared" si="23"/>
        <v>1.488636375789633</v>
      </c>
      <c r="N78">
        <f t="shared" si="24"/>
        <v>85.292581562396776</v>
      </c>
      <c r="O78">
        <f t="shared" si="25"/>
        <v>0</v>
      </c>
      <c r="P78">
        <f t="shared" si="19"/>
        <v>85.292581562396776</v>
      </c>
      <c r="Q78">
        <f t="shared" si="26"/>
        <v>0.15789170788838816</v>
      </c>
      <c r="W78">
        <v>73</v>
      </c>
      <c r="X78">
        <f t="shared" si="20"/>
        <v>1.5208333333333333</v>
      </c>
      <c r="Y78">
        <v>0</v>
      </c>
      <c r="Z78">
        <f t="shared" si="27"/>
        <v>-9.0687732970482389E-6</v>
      </c>
    </row>
    <row r="79" spans="5:26" x14ac:dyDescent="0.4">
      <c r="E79">
        <v>84.880300000000005</v>
      </c>
      <c r="F79">
        <f t="shared" si="14"/>
        <v>1.1110805288104073E-2</v>
      </c>
      <c r="G79">
        <f t="shared" si="15"/>
        <v>0.12307766781998208</v>
      </c>
      <c r="H79">
        <f t="shared" si="16"/>
        <v>-9.743714242764278E-3</v>
      </c>
      <c r="I79">
        <f t="shared" si="17"/>
        <v>5.7927587410411263E-5</v>
      </c>
      <c r="J79">
        <f t="shared" si="18"/>
        <v>-1.0427145463735722E-2</v>
      </c>
      <c r="K79">
        <f t="shared" si="21"/>
        <v>8.4457099868609983E-2</v>
      </c>
      <c r="L79">
        <f t="shared" si="22"/>
        <v>-21.467276713652982</v>
      </c>
      <c r="M79">
        <f t="shared" si="23"/>
        <v>1.4862384978250087</v>
      </c>
      <c r="N79">
        <f t="shared" si="24"/>
        <v>85.155193275236385</v>
      </c>
      <c r="O79">
        <f t="shared" si="25"/>
        <v>0</v>
      </c>
      <c r="P79">
        <f t="shared" si="19"/>
        <v>85.155193275236385</v>
      </c>
      <c r="Q79">
        <f t="shared" si="26"/>
        <v>0.15783049255628012</v>
      </c>
      <c r="W79">
        <v>74</v>
      </c>
      <c r="X79">
        <f t="shared" si="20"/>
        <v>1.5416666666666667</v>
      </c>
      <c r="Y79">
        <v>0</v>
      </c>
      <c r="Z79">
        <f t="shared" si="27"/>
        <v>-7.9531007297285268E-6</v>
      </c>
    </row>
    <row r="80" spans="5:26" x14ac:dyDescent="0.4">
      <c r="E80">
        <v>87.369200000000006</v>
      </c>
      <c r="F80">
        <f t="shared" si="14"/>
        <v>1.1436601536250724E-2</v>
      </c>
      <c r="G80">
        <f t="shared" si="15"/>
        <v>0.12308088882513801</v>
      </c>
      <c r="H80">
        <f t="shared" si="16"/>
        <v>-1.0029411726335912E-2</v>
      </c>
      <c r="I80">
        <f t="shared" si="17"/>
        <v>6.1374516216350372E-5</v>
      </c>
      <c r="J80">
        <f t="shared" si="18"/>
        <v>-1.0732881977102468E-2</v>
      </c>
      <c r="K80">
        <f t="shared" si="21"/>
        <v>8.6915199900466977E-2</v>
      </c>
      <c r="L80">
        <f t="shared" si="22"/>
        <v>-21.218085332788149</v>
      </c>
      <c r="M80">
        <f t="shared" si="23"/>
        <v>1.4837713233289116</v>
      </c>
      <c r="N80">
        <f t="shared" si="24"/>
        <v>85.013834589287697</v>
      </c>
      <c r="O80">
        <f t="shared" si="25"/>
        <v>0</v>
      </c>
      <c r="P80">
        <f t="shared" si="19"/>
        <v>85.013834589287697</v>
      </c>
      <c r="Q80">
        <f t="shared" si="26"/>
        <v>0.15776568625663315</v>
      </c>
      <c r="W80">
        <v>75</v>
      </c>
      <c r="X80">
        <f t="shared" si="20"/>
        <v>1.5625</v>
      </c>
      <c r="Y80">
        <v>0</v>
      </c>
      <c r="Z80">
        <f t="shared" si="27"/>
        <v>-6.9746821477824374E-6</v>
      </c>
    </row>
    <row r="81" spans="5:26" x14ac:dyDescent="0.4">
      <c r="E81">
        <v>89.931100000000001</v>
      </c>
      <c r="F81">
        <f t="shared" si="14"/>
        <v>1.1771953462052044E-2</v>
      </c>
      <c r="G81">
        <f t="shared" si="15"/>
        <v>0.12308430151717409</v>
      </c>
      <c r="H81">
        <f t="shared" si="16"/>
        <v>-1.0323487669569965E-2</v>
      </c>
      <c r="I81">
        <f t="shared" si="17"/>
        <v>6.5026576959947846E-5</v>
      </c>
      <c r="J81">
        <f t="shared" si="18"/>
        <v>-1.1047584621400956E-2</v>
      </c>
      <c r="K81">
        <f t="shared" si="21"/>
        <v>8.9443743962167602E-2</v>
      </c>
      <c r="L81">
        <f t="shared" si="22"/>
        <v>-20.969000605056674</v>
      </c>
      <c r="M81">
        <f t="shared" si="23"/>
        <v>1.4812328903690137</v>
      </c>
      <c r="N81">
        <f t="shared" si="24"/>
        <v>84.868393094108654</v>
      </c>
      <c r="O81">
        <f t="shared" si="25"/>
        <v>0</v>
      </c>
      <c r="P81">
        <f t="shared" si="19"/>
        <v>84.868393094108654</v>
      </c>
      <c r="Q81">
        <f t="shared" si="26"/>
        <v>0.15769708157036544</v>
      </c>
      <c r="W81">
        <v>76</v>
      </c>
      <c r="X81">
        <f t="shared" si="20"/>
        <v>1.5833333333333333</v>
      </c>
      <c r="Y81">
        <v>0</v>
      </c>
      <c r="Z81">
        <f t="shared" si="27"/>
        <v>-6.1166320804609667E-6</v>
      </c>
    </row>
    <row r="82" spans="5:26" x14ac:dyDescent="0.4">
      <c r="E82">
        <v>92.568100000000001</v>
      </c>
      <c r="F82">
        <f t="shared" si="14"/>
        <v>1.2117135954865221E-2</v>
      </c>
      <c r="G82">
        <f t="shared" si="15"/>
        <v>0.12308791724698176</v>
      </c>
      <c r="H82">
        <f t="shared" si="16"/>
        <v>-1.0626182995321497E-2</v>
      </c>
      <c r="I82">
        <f t="shared" si="17"/>
        <v>6.8895916692568449E-5</v>
      </c>
      <c r="J82">
        <f t="shared" si="18"/>
        <v>-1.1371511217990951E-2</v>
      </c>
      <c r="K82">
        <f t="shared" si="21"/>
        <v>9.2044609977329467E-2</v>
      </c>
      <c r="L82">
        <f t="shared" si="22"/>
        <v>-20.720032763653585</v>
      </c>
      <c r="M82">
        <f t="shared" si="23"/>
        <v>1.4786212485791608</v>
      </c>
      <c r="N82">
        <f t="shared" si="24"/>
        <v>84.718757041950084</v>
      </c>
      <c r="O82">
        <f t="shared" si="25"/>
        <v>0</v>
      </c>
      <c r="P82">
        <f t="shared" si="19"/>
        <v>84.718757041950084</v>
      </c>
      <c r="Q82">
        <f t="shared" si="26"/>
        <v>0.15762445978023215</v>
      </c>
      <c r="W82">
        <v>77</v>
      </c>
      <c r="X82">
        <f t="shared" si="20"/>
        <v>1.6041666666666667</v>
      </c>
      <c r="Y82">
        <v>0</v>
      </c>
      <c r="Z82">
        <f t="shared" si="27"/>
        <v>-5.3641423673506861E-6</v>
      </c>
    </row>
    <row r="83" spans="5:26" x14ac:dyDescent="0.4">
      <c r="E83">
        <v>95.282399999999996</v>
      </c>
      <c r="F83">
        <f t="shared" si="14"/>
        <v>1.2472436994016836E-2</v>
      </c>
      <c r="G83">
        <f t="shared" si="15"/>
        <v>0.12309174809093915</v>
      </c>
      <c r="H83">
        <f t="shared" si="16"/>
        <v>-1.0937750092294488E-2</v>
      </c>
      <c r="I83">
        <f t="shared" si="17"/>
        <v>7.299545883809877E-5</v>
      </c>
      <c r="J83">
        <f t="shared" si="18"/>
        <v>-1.1704931858304143E-2</v>
      </c>
      <c r="K83">
        <f t="shared" si="21"/>
        <v>9.4719755841863235E-2</v>
      </c>
      <c r="L83">
        <f t="shared" si="22"/>
        <v>-20.4711886019223</v>
      </c>
      <c r="M83">
        <f t="shared" si="23"/>
        <v>1.4759343610958184</v>
      </c>
      <c r="N83">
        <f t="shared" si="24"/>
        <v>84.564809729128044</v>
      </c>
      <c r="O83">
        <f t="shared" si="25"/>
        <v>0</v>
      </c>
      <c r="P83">
        <f t="shared" si="19"/>
        <v>84.564809729128044</v>
      </c>
      <c r="Q83">
        <f t="shared" si="26"/>
        <v>0.15754759035687643</v>
      </c>
      <c r="W83">
        <v>78</v>
      </c>
      <c r="X83">
        <f t="shared" si="20"/>
        <v>1.625</v>
      </c>
      <c r="Y83">
        <v>0</v>
      </c>
      <c r="Z83">
        <f t="shared" si="27"/>
        <v>-4.7042266003087983E-6</v>
      </c>
    </row>
    <row r="84" spans="5:26" x14ac:dyDescent="0.4">
      <c r="E84">
        <v>98.076300000000003</v>
      </c>
      <c r="F84">
        <f t="shared" si="14"/>
        <v>1.283815764880286E-2</v>
      </c>
      <c r="G84">
        <f t="shared" si="15"/>
        <v>0.12309580689591482</v>
      </c>
      <c r="H84">
        <f t="shared" si="16"/>
        <v>-1.1258452813750071E-2</v>
      </c>
      <c r="I84">
        <f t="shared" si="17"/>
        <v>7.7338951353866925E-5</v>
      </c>
      <c r="J84">
        <f t="shared" si="18"/>
        <v>-1.2048128902461772E-2</v>
      </c>
      <c r="K84">
        <f t="shared" si="21"/>
        <v>9.7471217612814895E-2</v>
      </c>
      <c r="L84">
        <f t="shared" si="22"/>
        <v>-20.222472173685308</v>
      </c>
      <c r="M84">
        <f t="shared" si="23"/>
        <v>1.4731701057826982</v>
      </c>
      <c r="N84">
        <f t="shared" si="24"/>
        <v>84.406429566189644</v>
      </c>
      <c r="O84">
        <f t="shared" si="25"/>
        <v>0</v>
      </c>
      <c r="P84">
        <f t="shared" si="19"/>
        <v>84.406429566189644</v>
      </c>
      <c r="Q84">
        <f t="shared" si="26"/>
        <v>0.15746622894559914</v>
      </c>
      <c r="W84">
        <v>79</v>
      </c>
      <c r="X84">
        <f t="shared" si="20"/>
        <v>1.6458333333333333</v>
      </c>
      <c r="Y84">
        <v>0</v>
      </c>
      <c r="Z84">
        <f t="shared" si="27"/>
        <v>-4.1254960050552515E-6</v>
      </c>
    </row>
    <row r="85" spans="5:26" x14ac:dyDescent="0.4">
      <c r="E85">
        <v>100.9522</v>
      </c>
      <c r="F85">
        <f t="shared" si="14"/>
        <v>1.3214612078488647E-2</v>
      </c>
      <c r="G85">
        <f t="shared" si="15"/>
        <v>0.1231001073267739</v>
      </c>
      <c r="H85">
        <f t="shared" si="16"/>
        <v>-1.1588566476094606E-2</v>
      </c>
      <c r="I85">
        <f t="shared" si="17"/>
        <v>8.1941017568865071E-5</v>
      </c>
      <c r="J85">
        <f t="shared" si="18"/>
        <v>-1.2401396977763669E-2</v>
      </c>
      <c r="K85">
        <f t="shared" si="21"/>
        <v>0.10030110753786171</v>
      </c>
      <c r="L85">
        <f t="shared" si="22"/>
        <v>-19.97388542834015</v>
      </c>
      <c r="M85">
        <f t="shared" si="23"/>
        <v>1.4703262765644203</v>
      </c>
      <c r="N85">
        <f t="shared" si="24"/>
        <v>84.243490154326324</v>
      </c>
      <c r="O85">
        <f t="shared" si="25"/>
        <v>0</v>
      </c>
      <c r="P85">
        <f t="shared" si="19"/>
        <v>84.243490154326324</v>
      </c>
      <c r="Q85">
        <f t="shared" si="26"/>
        <v>0.15738011662370424</v>
      </c>
      <c r="W85">
        <v>80</v>
      </c>
      <c r="X85">
        <f t="shared" si="20"/>
        <v>1.6666666666666667</v>
      </c>
      <c r="Y85">
        <v>0</v>
      </c>
      <c r="Z85">
        <f t="shared" si="27"/>
        <v>-3.6179628946041033E-6</v>
      </c>
    </row>
    <row r="86" spans="5:26" x14ac:dyDescent="0.4">
      <c r="E86">
        <v>103.9123</v>
      </c>
      <c r="F86">
        <f t="shared" si="14"/>
        <v>1.3602088262400776E-2</v>
      </c>
      <c r="G86">
        <f t="shared" si="15"/>
        <v>0.12310466344808324</v>
      </c>
      <c r="H86">
        <f t="shared" si="16"/>
        <v>-1.192834342173745E-2</v>
      </c>
      <c r="I86">
        <f t="shared" si="17"/>
        <v>8.6816708548598243E-5</v>
      </c>
      <c r="J86">
        <f t="shared" si="18"/>
        <v>-1.2765006126099758E-2</v>
      </c>
      <c r="K86">
        <f t="shared" si="21"/>
        <v>0.10321131710153449</v>
      </c>
      <c r="L86">
        <f t="shared" si="22"/>
        <v>-19.725453595789368</v>
      </c>
      <c r="M86">
        <f t="shared" si="23"/>
        <v>1.4674008812720851</v>
      </c>
      <c r="N86">
        <f t="shared" si="24"/>
        <v>84.07587735066808</v>
      </c>
      <c r="O86">
        <f t="shared" si="25"/>
        <v>0</v>
      </c>
      <c r="P86">
        <f t="shared" si="19"/>
        <v>84.07587735066808</v>
      </c>
      <c r="Q86">
        <f t="shared" si="26"/>
        <v>0.15728898391030727</v>
      </c>
      <c r="W86">
        <v>81</v>
      </c>
      <c r="X86">
        <f t="shared" si="20"/>
        <v>1.6875</v>
      </c>
      <c r="Y86">
        <v>0</v>
      </c>
      <c r="Z86">
        <f t="shared" si="27"/>
        <v>-3.1728683025489431E-6</v>
      </c>
    </row>
    <row r="87" spans="5:26" x14ac:dyDescent="0.4">
      <c r="E87">
        <v>106.9593</v>
      </c>
      <c r="F87">
        <f t="shared" si="14"/>
        <v>1.4000939629712782E-2</v>
      </c>
      <c r="G87">
        <f t="shared" si="15"/>
        <v>0.12310949083335276</v>
      </c>
      <c r="H87">
        <f t="shared" si="16"/>
        <v>-1.2278093367642684E-2</v>
      </c>
      <c r="I87">
        <f t="shared" si="17"/>
        <v>9.1982690140546275E-5</v>
      </c>
      <c r="J87">
        <f t="shared" si="18"/>
        <v>-1.3139287788207797E-2</v>
      </c>
      <c r="K87">
        <f t="shared" si="21"/>
        <v>0.1062042033340337</v>
      </c>
      <c r="L87">
        <f t="shared" si="22"/>
        <v>-19.477165889450397</v>
      </c>
      <c r="M87">
        <f t="shared" si="23"/>
        <v>1.4643914511379794</v>
      </c>
      <c r="N87">
        <f t="shared" si="24"/>
        <v>83.903449705244341</v>
      </c>
      <c r="O87">
        <f t="shared" si="25"/>
        <v>0</v>
      </c>
      <c r="P87">
        <f t="shared" si="19"/>
        <v>83.903449705244341</v>
      </c>
      <c r="Q87">
        <f t="shared" si="26"/>
        <v>0.15719254405402264</v>
      </c>
      <c r="W87">
        <v>82</v>
      </c>
      <c r="X87">
        <f t="shared" si="20"/>
        <v>1.7083333333333335</v>
      </c>
      <c r="Y87">
        <v>0</v>
      </c>
      <c r="Z87">
        <f t="shared" si="27"/>
        <v>-2.7825308215112046E-6</v>
      </c>
    </row>
    <row r="88" spans="5:26" x14ac:dyDescent="0.4">
      <c r="E88">
        <v>110.0956</v>
      </c>
      <c r="F88">
        <f t="shared" si="14"/>
        <v>1.4411480339690018E-2</v>
      </c>
      <c r="G88">
        <f t="shared" si="15"/>
        <v>0.12311460538755281</v>
      </c>
      <c r="H88">
        <f t="shared" si="16"/>
        <v>-1.263809157503819E-2</v>
      </c>
      <c r="I88">
        <f t="shared" si="17"/>
        <v>9.7455982901117899E-5</v>
      </c>
      <c r="J88">
        <f t="shared" si="18"/>
        <v>-1.3524536532338873E-2</v>
      </c>
      <c r="K88">
        <f t="shared" si="21"/>
        <v>0.10928179984381052</v>
      </c>
      <c r="L88">
        <f t="shared" si="22"/>
        <v>-19.229043217650876</v>
      </c>
      <c r="M88">
        <f t="shared" si="23"/>
        <v>1.4612958330807657</v>
      </c>
      <c r="N88">
        <f t="shared" si="24"/>
        <v>83.726083855581507</v>
      </c>
      <c r="O88">
        <f t="shared" si="25"/>
        <v>0</v>
      </c>
      <c r="P88">
        <f t="shared" si="19"/>
        <v>83.726083855581507</v>
      </c>
      <c r="Q88">
        <f t="shared" si="26"/>
        <v>0.1570904938080204</v>
      </c>
      <c r="W88">
        <v>83</v>
      </c>
      <c r="X88">
        <f t="shared" si="20"/>
        <v>1.7291666666666665</v>
      </c>
      <c r="Y88">
        <v>0</v>
      </c>
      <c r="Z88">
        <f t="shared" si="27"/>
        <v>-2.4402140380172264E-6</v>
      </c>
    </row>
    <row r="89" spans="5:26" x14ac:dyDescent="0.4">
      <c r="E89">
        <v>113.32389999999999</v>
      </c>
      <c r="F89">
        <f t="shared" si="14"/>
        <v>1.4834063821506014E-2</v>
      </c>
      <c r="G89">
        <f t="shared" si="15"/>
        <v>0.12312002433182745</v>
      </c>
      <c r="H89">
        <f t="shared" si="16"/>
        <v>-1.3008647718783335E-2</v>
      </c>
      <c r="I89">
        <f t="shared" si="17"/>
        <v>1.0325501587804542E-4</v>
      </c>
      <c r="J89">
        <f t="shared" si="18"/>
        <v>-1.3921083754172775E-2</v>
      </c>
      <c r="K89">
        <f t="shared" si="21"/>
        <v>0.11244640395594892</v>
      </c>
      <c r="L89">
        <f t="shared" si="22"/>
        <v>-18.981088575498081</v>
      </c>
      <c r="M89">
        <f t="shared" si="23"/>
        <v>1.4581115986084108</v>
      </c>
      <c r="N89">
        <f t="shared" si="24"/>
        <v>83.543640659335495</v>
      </c>
      <c r="O89">
        <f t="shared" si="25"/>
        <v>0</v>
      </c>
      <c r="P89">
        <f t="shared" si="19"/>
        <v>83.543640659335495</v>
      </c>
      <c r="Q89">
        <f t="shared" si="26"/>
        <v>0.15698251594923801</v>
      </c>
      <c r="W89">
        <v>84</v>
      </c>
      <c r="X89">
        <f t="shared" si="20"/>
        <v>1.75</v>
      </c>
      <c r="Y89">
        <v>0</v>
      </c>
      <c r="Z89">
        <f t="shared" si="27"/>
        <v>-2.1400102760056199E-6</v>
      </c>
    </row>
    <row r="90" spans="5:26" x14ac:dyDescent="0.4">
      <c r="E90">
        <v>116.6468</v>
      </c>
      <c r="F90">
        <f t="shared" si="14"/>
        <v>1.526903041436491E-2</v>
      </c>
      <c r="G90">
        <f t="shared" si="15"/>
        <v>0.12312576560988797</v>
      </c>
      <c r="H90">
        <f t="shared" si="16"/>
        <v>-1.3390059971527302E-2</v>
      </c>
      <c r="I90">
        <f t="shared" si="17"/>
        <v>1.093989913675264E-4</v>
      </c>
      <c r="J90">
        <f t="shared" si="18"/>
        <v>-1.432924854040569E-2</v>
      </c>
      <c r="K90">
        <f t="shared" si="21"/>
        <v>0.11570018136209848</v>
      </c>
      <c r="L90">
        <f t="shared" si="22"/>
        <v>-18.733319205667367</v>
      </c>
      <c r="M90">
        <f t="shared" si="23"/>
        <v>1.4548364405616905</v>
      </c>
      <c r="N90">
        <f t="shared" si="24"/>
        <v>83.35598792602012</v>
      </c>
      <c r="O90">
        <f t="shared" si="25"/>
        <v>0</v>
      </c>
      <c r="P90">
        <f t="shared" si="19"/>
        <v>83.35598792602012</v>
      </c>
      <c r="Q90">
        <f t="shared" si="26"/>
        <v>0.15686827546501744</v>
      </c>
      <c r="W90">
        <v>85</v>
      </c>
      <c r="X90">
        <f t="shared" si="20"/>
        <v>1.7708333333333333</v>
      </c>
      <c r="Y90">
        <v>0</v>
      </c>
      <c r="Z90">
        <f t="shared" si="27"/>
        <v>-1.876738642619562E-6</v>
      </c>
    </row>
    <row r="91" spans="5:26" x14ac:dyDescent="0.4">
      <c r="E91">
        <v>120.0672</v>
      </c>
      <c r="F91">
        <f t="shared" si="14"/>
        <v>1.5716759727379015E-2</v>
      </c>
      <c r="G91">
        <f t="shared" si="15"/>
        <v>0.12313184862181714</v>
      </c>
      <c r="H91">
        <f t="shared" si="16"/>
        <v>-1.3782660914877629E-2</v>
      </c>
      <c r="I91">
        <f t="shared" si="17"/>
        <v>1.159086701885137E-4</v>
      </c>
      <c r="J91">
        <f t="shared" si="18"/>
        <v>-1.4749386800161586E-2</v>
      </c>
      <c r="K91">
        <f t="shared" si="21"/>
        <v>0.11904555513099441</v>
      </c>
      <c r="L91">
        <f t="shared" si="22"/>
        <v>-18.485736308939998</v>
      </c>
      <c r="M91">
        <f t="shared" si="23"/>
        <v>1.4514677806862089</v>
      </c>
      <c r="N91">
        <f t="shared" si="24"/>
        <v>83.162977932539945</v>
      </c>
      <c r="O91">
        <f t="shared" si="25"/>
        <v>0</v>
      </c>
      <c r="P91">
        <f t="shared" si="19"/>
        <v>83.162977932539945</v>
      </c>
      <c r="Q91">
        <f t="shared" si="26"/>
        <v>0.15674741865812844</v>
      </c>
      <c r="W91">
        <v>86</v>
      </c>
      <c r="X91">
        <f t="shared" si="20"/>
        <v>1.7916666666666667</v>
      </c>
      <c r="Y91">
        <v>0</v>
      </c>
      <c r="Z91">
        <f t="shared" si="27"/>
        <v>-1.6458556167663312E-6</v>
      </c>
    </row>
    <row r="92" spans="5:26" x14ac:dyDescent="0.4">
      <c r="E92">
        <v>123.5878</v>
      </c>
      <c r="F92">
        <f t="shared" si="14"/>
        <v>1.6177605189721861E-2</v>
      </c>
      <c r="G92">
        <f t="shared" si="15"/>
        <v>0.12313829341232119</v>
      </c>
      <c r="H92">
        <f t="shared" si="16"/>
        <v>-1.4186760145638829E-2</v>
      </c>
      <c r="I92">
        <f t="shared" si="17"/>
        <v>1.2280550299736959E-4</v>
      </c>
      <c r="J92">
        <f t="shared" si="18"/>
        <v>-1.5181829845590569E-2</v>
      </c>
      <c r="K92">
        <f t="shared" si="21"/>
        <v>0.12248471308027747</v>
      </c>
      <c r="L92">
        <f t="shared" si="22"/>
        <v>-18.2383622160561</v>
      </c>
      <c r="M92">
        <f t="shared" si="23"/>
        <v>1.4480032645212799</v>
      </c>
      <c r="N92">
        <f t="shared" si="24"/>
        <v>82.964475778234672</v>
      </c>
      <c r="O92">
        <f t="shared" si="25"/>
        <v>0</v>
      </c>
      <c r="P92">
        <f t="shared" si="19"/>
        <v>82.964475778234672</v>
      </c>
      <c r="Q92">
        <f t="shared" si="26"/>
        <v>0.15661957424024453</v>
      </c>
      <c r="W92">
        <v>87</v>
      </c>
      <c r="X92">
        <f t="shared" si="20"/>
        <v>1.8125</v>
      </c>
      <c r="Y92">
        <v>0</v>
      </c>
      <c r="Z92">
        <f t="shared" si="27"/>
        <v>-1.4433766373884996E-6</v>
      </c>
    </row>
    <row r="93" spans="5:26" x14ac:dyDescent="0.4">
      <c r="E93">
        <v>127.21169999999999</v>
      </c>
      <c r="F93">
        <f t="shared" si="14"/>
        <v>1.6651972590444528E-2</v>
      </c>
      <c r="G93">
        <f t="shared" si="15"/>
        <v>0.12314512180625525</v>
      </c>
      <c r="H93">
        <f t="shared" si="16"/>
        <v>-1.4602713142402295E-2</v>
      </c>
      <c r="I93">
        <f t="shared" si="17"/>
        <v>1.3011284546027291E-4</v>
      </c>
      <c r="J93">
        <f t="shared" si="18"/>
        <v>-1.5626958088811604E-2</v>
      </c>
      <c r="K93">
        <f t="shared" si="21"/>
        <v>0.12602019102066489</v>
      </c>
      <c r="L93">
        <f t="shared" si="22"/>
        <v>-17.991197328387397</v>
      </c>
      <c r="M93">
        <f t="shared" si="23"/>
        <v>1.444440172935354</v>
      </c>
      <c r="N93">
        <f t="shared" si="24"/>
        <v>82.760325668342546</v>
      </c>
      <c r="O93">
        <f t="shared" si="25"/>
        <v>0</v>
      </c>
      <c r="P93">
        <f t="shared" si="19"/>
        <v>82.760325668342546</v>
      </c>
      <c r="Q93">
        <f t="shared" si="26"/>
        <v>0.15648435072414799</v>
      </c>
      <c r="W93">
        <v>88</v>
      </c>
      <c r="X93">
        <f t="shared" si="20"/>
        <v>1.8333333333333333</v>
      </c>
      <c r="Y93">
        <v>0</v>
      </c>
      <c r="Z93">
        <f t="shared" si="27"/>
        <v>-1.2658073382233454E-6</v>
      </c>
    </row>
    <row r="94" spans="5:26" x14ac:dyDescent="0.4">
      <c r="E94">
        <v>130.9419</v>
      </c>
      <c r="F94">
        <f t="shared" si="14"/>
        <v>1.7140254628628723E-2</v>
      </c>
      <c r="G94">
        <f t="shared" si="15"/>
        <v>0.12315235657809054</v>
      </c>
      <c r="H94">
        <f t="shared" si="16"/>
        <v>-1.5030863871720538E-2</v>
      </c>
      <c r="I94">
        <f t="shared" si="17"/>
        <v>1.3785506946684123E-4</v>
      </c>
      <c r="J94">
        <f t="shared" si="18"/>
        <v>-1.6085139622441978E-2</v>
      </c>
      <c r="K94">
        <f t="shared" si="21"/>
        <v>0.12965438015547784</v>
      </c>
      <c r="L94">
        <f t="shared" si="22"/>
        <v>-17.744256134742432</v>
      </c>
      <c r="M94">
        <f t="shared" si="23"/>
        <v>1.4407759170122008</v>
      </c>
      <c r="N94">
        <f t="shared" si="24"/>
        <v>82.550379268890055</v>
      </c>
      <c r="O94">
        <f t="shared" si="25"/>
        <v>0</v>
      </c>
      <c r="P94">
        <f t="shared" si="19"/>
        <v>82.550379268890055</v>
      </c>
      <c r="Q94">
        <f t="shared" si="26"/>
        <v>0.15634133368816272</v>
      </c>
      <c r="W94">
        <v>89</v>
      </c>
      <c r="X94">
        <f t="shared" si="20"/>
        <v>1.8541666666666667</v>
      </c>
      <c r="Y94">
        <v>0</v>
      </c>
      <c r="Z94">
        <f t="shared" si="27"/>
        <v>-1.1100832423053858E-6</v>
      </c>
    </row>
    <row r="95" spans="5:26" x14ac:dyDescent="0.4">
      <c r="E95">
        <v>134.78139999999999</v>
      </c>
      <c r="F95">
        <f t="shared" si="14"/>
        <v>1.764284400335614E-2</v>
      </c>
      <c r="G95">
        <f t="shared" si="15"/>
        <v>0.12316002167438367</v>
      </c>
      <c r="H95">
        <f t="shared" si="16"/>
        <v>-1.547155626363762E-2</v>
      </c>
      <c r="I95">
        <f t="shared" si="17"/>
        <v>1.4605780120247047E-4</v>
      </c>
      <c r="J95">
        <f t="shared" si="18"/>
        <v>-1.6556742500029798E-2</v>
      </c>
      <c r="K95">
        <f t="shared" si="21"/>
        <v>0.1333896214677868</v>
      </c>
      <c r="L95">
        <f t="shared" si="22"/>
        <v>-17.497559197687035</v>
      </c>
      <c r="M95">
        <f t="shared" si="23"/>
        <v>1.4370079419229338</v>
      </c>
      <c r="N95">
        <f t="shared" si="24"/>
        <v>82.334490198964616</v>
      </c>
      <c r="O95">
        <f t="shared" si="25"/>
        <v>0</v>
      </c>
      <c r="P95">
        <f t="shared" si="19"/>
        <v>82.334490198964616</v>
      </c>
      <c r="Q95">
        <f t="shared" si="26"/>
        <v>0.15619009269540252</v>
      </c>
      <c r="W95">
        <v>90</v>
      </c>
      <c r="X95">
        <f t="shared" si="20"/>
        <v>1.875</v>
      </c>
      <c r="Y95">
        <v>0</v>
      </c>
      <c r="Z95">
        <f t="shared" si="27"/>
        <v>-9.7351687546450884E-7</v>
      </c>
    </row>
    <row r="96" spans="5:26" x14ac:dyDescent="0.4">
      <c r="E96">
        <v>138.73349999999999</v>
      </c>
      <c r="F96">
        <f t="shared" si="14"/>
        <v>1.8160172683616648E-2</v>
      </c>
      <c r="G96">
        <f t="shared" si="15"/>
        <v>0.12316814288769473</v>
      </c>
      <c r="H96">
        <f t="shared" si="16"/>
        <v>-1.5925168641872833E-2</v>
      </c>
      <c r="I96">
        <f t="shared" si="17"/>
        <v>1.547486423362221E-4</v>
      </c>
      <c r="J96">
        <f t="shared" si="18"/>
        <v>-1.7042171581195854E-2</v>
      </c>
      <c r="K96">
        <f t="shared" si="21"/>
        <v>0.13722849321080305</v>
      </c>
      <c r="L96">
        <f t="shared" si="22"/>
        <v>-17.25111410502544</v>
      </c>
      <c r="M96">
        <f t="shared" si="23"/>
        <v>1.4331334355182357</v>
      </c>
      <c r="N96">
        <f t="shared" si="24"/>
        <v>82.112497334279013</v>
      </c>
      <c r="O96">
        <f t="shared" si="25"/>
        <v>0</v>
      </c>
      <c r="P96">
        <f t="shared" si="19"/>
        <v>82.112497334279013</v>
      </c>
      <c r="Q96">
        <f t="shared" si="26"/>
        <v>0.15603017290779533</v>
      </c>
      <c r="W96">
        <v>91</v>
      </c>
      <c r="X96">
        <f t="shared" si="20"/>
        <v>1.8958333333333333</v>
      </c>
      <c r="Y96">
        <v>0</v>
      </c>
      <c r="Z96">
        <f t="shared" si="27"/>
        <v>-8.5375138610862512E-7</v>
      </c>
    </row>
    <row r="97" spans="5:26" x14ac:dyDescent="0.4">
      <c r="E97">
        <v>142.80160000000001</v>
      </c>
      <c r="F97">
        <f t="shared" si="14"/>
        <v>1.8692685728369508E-2</v>
      </c>
      <c r="G97">
        <f t="shared" si="15"/>
        <v>0.1231767475690001</v>
      </c>
      <c r="H97">
        <f t="shared" si="16"/>
        <v>-1.6392090763821254E-2</v>
      </c>
      <c r="I97">
        <f t="shared" si="17"/>
        <v>1.6395686226189365E-4</v>
      </c>
      <c r="J97">
        <f t="shared" si="18"/>
        <v>-1.754184396120308E-2</v>
      </c>
      <c r="K97">
        <f t="shared" si="21"/>
        <v>0.14117361078630392</v>
      </c>
      <c r="L97">
        <f t="shared" si="22"/>
        <v>-17.004929544576882</v>
      </c>
      <c r="M97">
        <f t="shared" si="23"/>
        <v>1.4291495284176428</v>
      </c>
      <c r="N97">
        <f t="shared" si="24"/>
        <v>81.884236271442845</v>
      </c>
      <c r="O97">
        <f t="shared" si="25"/>
        <v>0</v>
      </c>
      <c r="P97">
        <f t="shared" si="19"/>
        <v>81.884236271442845</v>
      </c>
      <c r="Q97">
        <f t="shared" si="26"/>
        <v>0.15586109188029848</v>
      </c>
      <c r="W97">
        <v>92</v>
      </c>
      <c r="X97">
        <f t="shared" si="20"/>
        <v>1.9166666666666665</v>
      </c>
      <c r="Y97">
        <v>0</v>
      </c>
      <c r="Z97">
        <f t="shared" si="27"/>
        <v>-7.4871987086470555E-7</v>
      </c>
    </row>
    <row r="98" spans="5:26" x14ac:dyDescent="0.4">
      <c r="E98">
        <v>146.9888</v>
      </c>
      <c r="F98">
        <f t="shared" si="14"/>
        <v>1.9240788926665808E-2</v>
      </c>
      <c r="G98">
        <f t="shared" si="15"/>
        <v>0.12318586383227781</v>
      </c>
      <c r="H98">
        <f t="shared" si="16"/>
        <v>-1.6872677906524105E-2</v>
      </c>
      <c r="I98">
        <f t="shared" si="17"/>
        <v>1.7371254689246829E-4</v>
      </c>
      <c r="J98">
        <f t="shared" si="18"/>
        <v>-1.8056139836483395E-2</v>
      </c>
      <c r="K98">
        <f t="shared" si="21"/>
        <v>0.14522723460611994</v>
      </c>
      <c r="L98">
        <f t="shared" si="22"/>
        <v>-16.759038646541889</v>
      </c>
      <c r="M98">
        <f t="shared" si="23"/>
        <v>1.4250536886727905</v>
      </c>
      <c r="N98">
        <f t="shared" si="24"/>
        <v>81.64956194050086</v>
      </c>
      <c r="O98">
        <f t="shared" si="25"/>
        <v>0</v>
      </c>
      <c r="P98">
        <f t="shared" si="19"/>
        <v>81.64956194050086</v>
      </c>
      <c r="Q98">
        <f t="shared" si="26"/>
        <v>0.15568235133394998</v>
      </c>
      <c r="W98">
        <v>93</v>
      </c>
      <c r="X98">
        <f t="shared" si="20"/>
        <v>1.9375</v>
      </c>
      <c r="Y98">
        <v>0</v>
      </c>
      <c r="Z98">
        <f t="shared" si="27"/>
        <v>-6.5660970412332317E-7</v>
      </c>
    </row>
    <row r="99" spans="5:26" x14ac:dyDescent="0.4">
      <c r="E99">
        <v>151.2989</v>
      </c>
      <c r="F99">
        <f t="shared" si="14"/>
        <v>1.9804979697342365E-2</v>
      </c>
      <c r="G99">
        <f t="shared" si="15"/>
        <v>0.1231955227908117</v>
      </c>
      <c r="H99">
        <f t="shared" si="16"/>
        <v>-1.7367365638123095E-2</v>
      </c>
      <c r="I99">
        <f t="shared" si="17"/>
        <v>1.8404899182011825E-4</v>
      </c>
      <c r="J99">
        <f t="shared" si="18"/>
        <v>-1.858552532624554E-2</v>
      </c>
      <c r="K99">
        <f t="shared" si="21"/>
        <v>0.14939223350409561</v>
      </c>
      <c r="L99">
        <f t="shared" si="22"/>
        <v>-16.513439594453715</v>
      </c>
      <c r="M99">
        <f t="shared" si="23"/>
        <v>1.4208427468505982</v>
      </c>
      <c r="N99">
        <f t="shared" si="24"/>
        <v>81.408292746314117</v>
      </c>
      <c r="O99">
        <f t="shared" si="25"/>
        <v>0</v>
      </c>
      <c r="P99">
        <f t="shared" si="19"/>
        <v>81.408292746314117</v>
      </c>
      <c r="Q99">
        <f t="shared" si="26"/>
        <v>0.15549342383570752</v>
      </c>
      <c r="W99">
        <v>94</v>
      </c>
      <c r="X99">
        <f t="shared" si="20"/>
        <v>1.9583333333333333</v>
      </c>
      <c r="Y99">
        <v>0</v>
      </c>
      <c r="Z99">
        <f t="shared" si="27"/>
        <v>-5.7583125588879256E-7</v>
      </c>
    </row>
    <row r="100" spans="5:26" x14ac:dyDescent="0.4">
      <c r="E100">
        <v>155.7354</v>
      </c>
      <c r="F100">
        <f t="shared" si="14"/>
        <v>2.0385716189327829E-2</v>
      </c>
      <c r="G100">
        <f t="shared" si="15"/>
        <v>0.12320575650652776</v>
      </c>
      <c r="H100">
        <f t="shared" si="16"/>
        <v>-1.7876555037139176E-2</v>
      </c>
      <c r="I100">
        <f t="shared" si="17"/>
        <v>1.9500050781773304E-4</v>
      </c>
      <c r="J100">
        <f t="shared" si="18"/>
        <v>-1.9130429640950335E-2</v>
      </c>
      <c r="K100">
        <f t="shared" si="21"/>
        <v>0.15367110983431878</v>
      </c>
      <c r="L100">
        <f t="shared" si="22"/>
        <v>-16.268155443611541</v>
      </c>
      <c r="M100">
        <f t="shared" si="23"/>
        <v>1.4165138789204379</v>
      </c>
      <c r="N100">
        <f t="shared" si="24"/>
        <v>81.160266883846404</v>
      </c>
      <c r="O100">
        <f t="shared" si="25"/>
        <v>0</v>
      </c>
      <c r="P100">
        <f t="shared" si="19"/>
        <v>81.160266883846404</v>
      </c>
      <c r="Q100">
        <f t="shared" si="26"/>
        <v>0.1552937516233478</v>
      </c>
      <c r="W100">
        <v>95</v>
      </c>
      <c r="X100">
        <f t="shared" si="20"/>
        <v>1.9791666666666667</v>
      </c>
      <c r="Y100">
        <v>0</v>
      </c>
      <c r="Z100">
        <f t="shared" si="27"/>
        <v>-5.049904580700304E-7</v>
      </c>
    </row>
    <row r="101" spans="5:26" x14ac:dyDescent="0.4">
      <c r="E101">
        <v>160.30189999999999</v>
      </c>
      <c r="F101">
        <f t="shared" si="14"/>
        <v>2.0983469641520234E-2</v>
      </c>
      <c r="G101">
        <f t="shared" si="15"/>
        <v>0.12321659892169379</v>
      </c>
      <c r="H101">
        <f t="shared" si="16"/>
        <v>-1.8400658598109864E-2</v>
      </c>
      <c r="I101">
        <f t="shared" si="17"/>
        <v>2.0660341788847347E-4</v>
      </c>
      <c r="J101">
        <f t="shared" si="18"/>
        <v>-1.9691294207802912E-2</v>
      </c>
      <c r="K101">
        <f t="shared" si="21"/>
        <v>0.15806638142079935</v>
      </c>
      <c r="L101">
        <f t="shared" si="22"/>
        <v>-16.023209776052344</v>
      </c>
      <c r="M101">
        <f t="shared" si="23"/>
        <v>1.4120642186916488</v>
      </c>
      <c r="N101">
        <f t="shared" si="24"/>
        <v>80.905320132469569</v>
      </c>
      <c r="O101">
        <f t="shared" si="25"/>
        <v>0</v>
      </c>
      <c r="P101">
        <f t="shared" si="19"/>
        <v>80.905320132469569</v>
      </c>
      <c r="Q101">
        <f t="shared" si="26"/>
        <v>0.15508275933235727</v>
      </c>
      <c r="W101">
        <v>96</v>
      </c>
      <c r="X101">
        <f t="shared" si="20"/>
        <v>2</v>
      </c>
      <c r="Y101">
        <v>0</v>
      </c>
      <c r="Z101">
        <f t="shared" si="27"/>
        <v>-4.4286474576334735E-7</v>
      </c>
    </row>
    <row r="102" spans="5:26" x14ac:dyDescent="0.4">
      <c r="E102">
        <v>165.00239999999999</v>
      </c>
      <c r="F102">
        <f t="shared" si="14"/>
        <v>2.159876365269519E-2</v>
      </c>
      <c r="G102">
        <f t="shared" si="15"/>
        <v>0.12322808670528718</v>
      </c>
      <c r="H102">
        <f t="shared" si="16"/>
        <v>-1.8940134656728606E-2</v>
      </c>
      <c r="I102">
        <f t="shared" si="17"/>
        <v>2.1889696299881578E-4</v>
      </c>
      <c r="J102">
        <f t="shared" si="18"/>
        <v>-2.0268609510496412E-2</v>
      </c>
      <c r="K102">
        <f t="shared" si="21"/>
        <v>0.16258086264028448</v>
      </c>
      <c r="L102">
        <f t="shared" si="22"/>
        <v>-15.778611528942481</v>
      </c>
      <c r="M102">
        <f t="shared" si="23"/>
        <v>1.4074905708249525</v>
      </c>
      <c r="N102">
        <f t="shared" si="24"/>
        <v>80.643269412728856</v>
      </c>
      <c r="O102">
        <f t="shared" si="25"/>
        <v>0</v>
      </c>
      <c r="P102">
        <f t="shared" si="19"/>
        <v>80.643269412728856</v>
      </c>
      <c r="Q102">
        <f t="shared" si="26"/>
        <v>0.15485983745270201</v>
      </c>
      <c r="W102">
        <v>97</v>
      </c>
      <c r="X102">
        <f t="shared" si="20"/>
        <v>2.020833333333333</v>
      </c>
      <c r="Y102">
        <v>0</v>
      </c>
      <c r="Z102">
        <f t="shared" si="27"/>
        <v>-3.8838195832372688E-7</v>
      </c>
    </row>
    <row r="103" spans="5:26" x14ac:dyDescent="0.4">
      <c r="E103">
        <v>169.84059999999999</v>
      </c>
      <c r="F103">
        <f t="shared" si="14"/>
        <v>2.2232082551720107E-2</v>
      </c>
      <c r="G103">
        <f t="shared" si="15"/>
        <v>0.12324025768317071</v>
      </c>
      <c r="H103">
        <f t="shared" si="16"/>
        <v>-1.9495407044056872E-2</v>
      </c>
      <c r="I103">
        <f t="shared" si="17"/>
        <v>2.3192162214469292E-4</v>
      </c>
      <c r="J103">
        <f t="shared" si="18"/>
        <v>-2.0862829107911974E-2</v>
      </c>
      <c r="K103">
        <f t="shared" si="21"/>
        <v>0.16721698388493542</v>
      </c>
      <c r="L103">
        <f t="shared" si="22"/>
        <v>-15.534392285199248</v>
      </c>
      <c r="M103">
        <f t="shared" si="23"/>
        <v>1.4027900976908656</v>
      </c>
      <c r="N103">
        <f t="shared" si="24"/>
        <v>80.373952140431044</v>
      </c>
      <c r="O103">
        <f t="shared" si="25"/>
        <v>0</v>
      </c>
      <c r="P103">
        <f t="shared" si="19"/>
        <v>80.373952140431044</v>
      </c>
      <c r="Q103">
        <f t="shared" si="26"/>
        <v>0.15462435082480852</v>
      </c>
      <c r="W103">
        <v>98</v>
      </c>
      <c r="X103">
        <f t="shared" si="20"/>
        <v>2.0416666666666665</v>
      </c>
      <c r="Y103">
        <v>0</v>
      </c>
      <c r="Z103">
        <f t="shared" si="27"/>
        <v>-3.406018361009423E-7</v>
      </c>
    </row>
    <row r="104" spans="5:26" x14ac:dyDescent="0.4">
      <c r="E104">
        <v>174.82079999999999</v>
      </c>
      <c r="F104">
        <f t="shared" si="14"/>
        <v>2.2883989207278767E-2</v>
      </c>
      <c r="G104">
        <f t="shared" si="15"/>
        <v>0.12325315317154928</v>
      </c>
      <c r="H104">
        <f t="shared" si="16"/>
        <v>-2.0066968372313716E-2</v>
      </c>
      <c r="I104">
        <f t="shared" si="17"/>
        <v>2.4572160947999855E-4</v>
      </c>
      <c r="J104">
        <f t="shared" si="18"/>
        <v>-2.1474480164448841E-2</v>
      </c>
      <c r="K104">
        <f t="shared" si="21"/>
        <v>0.17197764752225048</v>
      </c>
      <c r="L104">
        <f t="shared" si="22"/>
        <v>-15.290559920985896</v>
      </c>
      <c r="M104">
        <f t="shared" si="23"/>
        <v>1.3979594495643064</v>
      </c>
      <c r="N104">
        <f t="shared" si="24"/>
        <v>80.09717639046643</v>
      </c>
      <c r="O104">
        <f t="shared" si="25"/>
        <v>0</v>
      </c>
      <c r="P104">
        <f t="shared" si="19"/>
        <v>80.09717639046643</v>
      </c>
      <c r="Q104">
        <f t="shared" si="26"/>
        <v>0.1543756330427459</v>
      </c>
      <c r="W104">
        <v>99</v>
      </c>
      <c r="X104">
        <f t="shared" si="20"/>
        <v>2.0625</v>
      </c>
      <c r="Y104">
        <v>0</v>
      </c>
      <c r="Z104">
        <f t="shared" si="27"/>
        <v>-2.9869979351264307E-7</v>
      </c>
    </row>
    <row r="105" spans="5:26" x14ac:dyDescent="0.4">
      <c r="E105">
        <v>179.9469</v>
      </c>
      <c r="F105">
        <f t="shared" si="14"/>
        <v>2.3554994128177378E-2</v>
      </c>
      <c r="G105">
        <f t="shared" si="15"/>
        <v>0.12326681558164032</v>
      </c>
      <c r="H105">
        <f t="shared" si="16"/>
        <v>-2.0655265259219017E-2</v>
      </c>
      <c r="I105">
        <f t="shared" si="17"/>
        <v>2.6034231097582516E-4</v>
      </c>
      <c r="J105">
        <f t="shared" si="18"/>
        <v>-2.2104040623919394E-2</v>
      </c>
      <c r="K105">
        <f t="shared" si="21"/>
        <v>0.17686526134102284</v>
      </c>
      <c r="L105">
        <f t="shared" si="22"/>
        <v>-15.04714919702646</v>
      </c>
      <c r="M105">
        <f t="shared" si="23"/>
        <v>1.3929957420314423</v>
      </c>
      <c r="N105">
        <f t="shared" si="24"/>
        <v>79.812776898096018</v>
      </c>
      <c r="O105">
        <f t="shared" si="25"/>
        <v>0</v>
      </c>
      <c r="P105">
        <f t="shared" si="19"/>
        <v>79.812776898096018</v>
      </c>
      <c r="Q105">
        <f t="shared" si="26"/>
        <v>0.15411298841571736</v>
      </c>
      <c r="W105">
        <v>100</v>
      </c>
      <c r="X105">
        <f t="shared" si="20"/>
        <v>2.0833333333333335</v>
      </c>
      <c r="Y105">
        <v>0</v>
      </c>
      <c r="Z105">
        <f t="shared" si="27"/>
        <v>-2.6195268841138452E-7</v>
      </c>
    </row>
    <row r="106" spans="5:26" x14ac:dyDescent="0.4">
      <c r="E106">
        <v>185.2234</v>
      </c>
      <c r="F106">
        <f t="shared" si="14"/>
        <v>2.4245686363038487E-2</v>
      </c>
      <c r="G106">
        <f t="shared" si="15"/>
        <v>0.12328129113713038</v>
      </c>
      <c r="H106">
        <f t="shared" si="16"/>
        <v>-2.1260813086738283E-2</v>
      </c>
      <c r="I106">
        <f t="shared" si="17"/>
        <v>2.758331924819224E-4</v>
      </c>
      <c r="J106">
        <f t="shared" si="18"/>
        <v>-2.275206201755596E-2</v>
      </c>
      <c r="K106">
        <f t="shared" si="21"/>
        <v>0.18188268546678998</v>
      </c>
      <c r="L106">
        <f t="shared" si="22"/>
        <v>-14.804172842714639</v>
      </c>
      <c r="M106">
        <f t="shared" si="23"/>
        <v>1.387895592395471</v>
      </c>
      <c r="N106">
        <f t="shared" si="24"/>
        <v>79.520559849069684</v>
      </c>
      <c r="O106">
        <f t="shared" si="25"/>
        <v>0</v>
      </c>
      <c r="P106">
        <f t="shared" si="19"/>
        <v>79.520559849069684</v>
      </c>
      <c r="Q106">
        <f t="shared" si="26"/>
        <v>0.1538356912864873</v>
      </c>
      <c r="W106">
        <v>101</v>
      </c>
      <c r="X106">
        <f t="shared" si="20"/>
        <v>2.1041666666666665</v>
      </c>
      <c r="Y106">
        <v>0</v>
      </c>
      <c r="Z106">
        <f t="shared" si="27"/>
        <v>-2.2972634215445974E-7</v>
      </c>
    </row>
    <row r="107" spans="5:26" x14ac:dyDescent="0.4">
      <c r="E107">
        <v>190.65459999999999</v>
      </c>
      <c r="F107">
        <f t="shared" si="14"/>
        <v>2.4956628780545855E-2</v>
      </c>
      <c r="G107">
        <f t="shared" si="15"/>
        <v>0.12329662791366858</v>
      </c>
      <c r="H107">
        <f t="shared" si="16"/>
        <v>-2.1884104179561673E-2</v>
      </c>
      <c r="I107">
        <f t="shared" si="17"/>
        <v>2.9224570170838238E-4</v>
      </c>
      <c r="J107">
        <f t="shared" si="18"/>
        <v>-2.3419071202061402E-2</v>
      </c>
      <c r="K107">
        <f t="shared" si="21"/>
        <v>0.18703245881290245</v>
      </c>
      <c r="L107">
        <f t="shared" si="22"/>
        <v>-14.561660333436068</v>
      </c>
      <c r="M107">
        <f t="shared" si="23"/>
        <v>1.3826559019494096</v>
      </c>
      <c r="N107">
        <f t="shared" si="24"/>
        <v>79.220347700555337</v>
      </c>
      <c r="O107">
        <f t="shared" si="25"/>
        <v>0</v>
      </c>
      <c r="P107">
        <f t="shared" si="19"/>
        <v>79.220347700555337</v>
      </c>
      <c r="Q107">
        <f t="shared" si="26"/>
        <v>0.15354298032885522</v>
      </c>
      <c r="W107">
        <v>102</v>
      </c>
      <c r="X107">
        <f t="shared" si="20"/>
        <v>2.125</v>
      </c>
      <c r="Y107">
        <v>0</v>
      </c>
      <c r="Z107">
        <f t="shared" si="27"/>
        <v>-2.0146459499888197E-7</v>
      </c>
    </row>
    <row r="108" spans="5:26" x14ac:dyDescent="0.4">
      <c r="E108">
        <v>196.24510000000001</v>
      </c>
      <c r="F108">
        <f t="shared" si="14"/>
        <v>2.5688423519291428E-2</v>
      </c>
      <c r="G108">
        <f t="shared" si="15"/>
        <v>0.12331287733217611</v>
      </c>
      <c r="H108">
        <f t="shared" si="16"/>
        <v>-2.2525665177706385E-2</v>
      </c>
      <c r="I108">
        <f t="shared" si="17"/>
        <v>3.0963486627710868E-4</v>
      </c>
      <c r="J108">
        <f t="shared" si="18"/>
        <v>-2.4105631756367697E-2</v>
      </c>
      <c r="K108">
        <f t="shared" si="21"/>
        <v>0.19231726495514767</v>
      </c>
      <c r="L108">
        <f t="shared" si="22"/>
        <v>-14.319634519268112</v>
      </c>
      <c r="M108">
        <f t="shared" si="23"/>
        <v>1.3772733795523016</v>
      </c>
      <c r="N108">
        <f t="shared" si="24"/>
        <v>78.911951884066411</v>
      </c>
      <c r="O108">
        <f t="shared" si="25"/>
        <v>0</v>
      </c>
      <c r="P108">
        <f t="shared" si="19"/>
        <v>78.911951884066411</v>
      </c>
      <c r="Q108">
        <f t="shared" si="26"/>
        <v>0.15323406596951386</v>
      </c>
      <c r="W108">
        <v>103</v>
      </c>
      <c r="X108">
        <f t="shared" si="20"/>
        <v>2.1458333333333335</v>
      </c>
      <c r="Y108">
        <v>0</v>
      </c>
      <c r="Z108">
        <f t="shared" si="27"/>
        <v>-1.7667970794038777E-7</v>
      </c>
    </row>
    <row r="109" spans="5:26" x14ac:dyDescent="0.4">
      <c r="E109">
        <v>201.99950000000001</v>
      </c>
      <c r="F109">
        <f t="shared" si="14"/>
        <v>2.6441672717867144E-2</v>
      </c>
      <c r="G109">
        <f t="shared" si="15"/>
        <v>0.12333009347908119</v>
      </c>
      <c r="H109">
        <f t="shared" si="16"/>
        <v>-2.3186022597456182E-2</v>
      </c>
      <c r="I109">
        <f t="shared" si="17"/>
        <v>3.2805856627815544E-4</v>
      </c>
      <c r="J109">
        <f t="shared" si="18"/>
        <v>-2.4812307126994629E-2</v>
      </c>
      <c r="K109">
        <f t="shared" si="21"/>
        <v>0.19773963618874735</v>
      </c>
      <c r="L109">
        <f t="shared" si="22"/>
        <v>-14.078125384316149</v>
      </c>
      <c r="M109">
        <f t="shared" si="23"/>
        <v>1.3717448392712144</v>
      </c>
      <c r="N109">
        <f t="shared" si="24"/>
        <v>78.595189859092045</v>
      </c>
      <c r="O109">
        <f t="shared" si="25"/>
        <v>0</v>
      </c>
      <c r="P109">
        <f t="shared" si="19"/>
        <v>78.595189859092045</v>
      </c>
      <c r="Q109">
        <f t="shared" si="26"/>
        <v>0.15290812488142699</v>
      </c>
      <c r="W109">
        <v>104</v>
      </c>
      <c r="X109">
        <f t="shared" si="20"/>
        <v>2.1666666666666665</v>
      </c>
      <c r="Y109">
        <v>0</v>
      </c>
      <c r="Z109">
        <f t="shared" si="27"/>
        <v>-1.5494394535215458E-7</v>
      </c>
    </row>
    <row r="110" spans="5:26" x14ac:dyDescent="0.4">
      <c r="E110">
        <v>207.92259999999999</v>
      </c>
      <c r="F110">
        <f t="shared" si="14"/>
        <v>2.7217004694803711E-2</v>
      </c>
      <c r="G110">
        <f t="shared" si="15"/>
        <v>0.12334833384253574</v>
      </c>
      <c r="H110">
        <f t="shared" si="16"/>
        <v>-2.3865725772081025E-2</v>
      </c>
      <c r="I110">
        <f t="shared" si="17"/>
        <v>3.4757832212417572E-4</v>
      </c>
      <c r="J110">
        <f t="shared" si="18"/>
        <v>-2.5539685177848211E-2</v>
      </c>
      <c r="K110">
        <f t="shared" si="21"/>
        <v>0.20330213109326842</v>
      </c>
      <c r="L110">
        <f t="shared" si="22"/>
        <v>-13.837161377834796</v>
      </c>
      <c r="M110">
        <f t="shared" si="23"/>
        <v>1.3660670161196455</v>
      </c>
      <c r="N110">
        <f t="shared" si="24"/>
        <v>78.26987455568549</v>
      </c>
      <c r="O110">
        <f t="shared" si="25"/>
        <v>0</v>
      </c>
      <c r="P110">
        <f t="shared" si="19"/>
        <v>78.26987455568549</v>
      </c>
      <c r="Q110">
        <f t="shared" si="26"/>
        <v>0.15256430257361295</v>
      </c>
      <c r="W110">
        <v>105</v>
      </c>
      <c r="X110">
        <f t="shared" si="20"/>
        <v>2.1875</v>
      </c>
      <c r="Y110">
        <v>0</v>
      </c>
      <c r="Z110">
        <f t="shared" si="27"/>
        <v>-1.3588219315707555E-7</v>
      </c>
    </row>
    <row r="111" spans="5:26" x14ac:dyDescent="0.4">
      <c r="E111">
        <v>214.01939999999999</v>
      </c>
      <c r="F111">
        <f t="shared" si="14"/>
        <v>2.801507394857064E-2</v>
      </c>
      <c r="G111">
        <f t="shared" si="15"/>
        <v>0.12336765951855022</v>
      </c>
      <c r="H111">
        <f t="shared" si="16"/>
        <v>-2.4565346838624165E-2</v>
      </c>
      <c r="I111">
        <f t="shared" si="17"/>
        <v>3.6825951514440902E-4</v>
      </c>
      <c r="J111">
        <f t="shared" si="18"/>
        <v>-2.6288378176081057E-2</v>
      </c>
      <c r="K111">
        <f t="shared" si="21"/>
        <v>0.20900732077176912</v>
      </c>
      <c r="L111">
        <f t="shared" si="22"/>
        <v>-13.596770037099397</v>
      </c>
      <c r="M111">
        <f t="shared" si="23"/>
        <v>1.3602365759695942</v>
      </c>
      <c r="N111">
        <f t="shared" si="24"/>
        <v>77.935814942383928</v>
      </c>
      <c r="O111">
        <f t="shared" si="25"/>
        <v>0</v>
      </c>
      <c r="P111">
        <f t="shared" si="19"/>
        <v>77.935814942383928</v>
      </c>
      <c r="Q111">
        <f t="shared" si="26"/>
        <v>0.15220170749936313</v>
      </c>
      <c r="W111">
        <v>106</v>
      </c>
      <c r="X111">
        <f t="shared" si="20"/>
        <v>2.2083333333333335</v>
      </c>
      <c r="Y111">
        <v>0</v>
      </c>
      <c r="Z111">
        <f t="shared" si="27"/>
        <v>-1.191654851385907E-7</v>
      </c>
    </row>
    <row r="112" spans="5:26" x14ac:dyDescent="0.4">
      <c r="E112">
        <v>220.29499999999999</v>
      </c>
      <c r="F112">
        <f t="shared" si="14"/>
        <v>2.8836548067606809E-2</v>
      </c>
      <c r="G112">
        <f t="shared" si="15"/>
        <v>0.12338813509731594</v>
      </c>
      <c r="H112">
        <f t="shared" si="16"/>
        <v>-2.5285469248656836E-2</v>
      </c>
      <c r="I112">
        <f t="shared" si="17"/>
        <v>3.9017126593310358E-4</v>
      </c>
      <c r="J112">
        <f t="shared" si="18"/>
        <v>-2.705901049698298E-2</v>
      </c>
      <c r="K112">
        <f t="shared" si="21"/>
        <v>0.21485768113040382</v>
      </c>
      <c r="L112">
        <f t="shared" si="22"/>
        <v>-13.356982314777731</v>
      </c>
      <c r="M112">
        <f t="shared" si="23"/>
        <v>1.3542502214461667</v>
      </c>
      <c r="N112">
        <f t="shared" si="24"/>
        <v>77.592822093522472</v>
      </c>
      <c r="O112">
        <f t="shared" si="25"/>
        <v>0</v>
      </c>
      <c r="P112">
        <f t="shared" si="19"/>
        <v>77.592822093522472</v>
      </c>
      <c r="Q112">
        <f t="shared" si="26"/>
        <v>0.15181941384155237</v>
      </c>
      <c r="W112">
        <v>107</v>
      </c>
      <c r="X112">
        <f t="shared" si="20"/>
        <v>2.2291666666666665</v>
      </c>
      <c r="Y112">
        <v>0</v>
      </c>
      <c r="Z112">
        <f t="shared" si="27"/>
        <v>-1.0450532566765721E-7</v>
      </c>
    </row>
    <row r="113" spans="5:26" x14ac:dyDescent="0.4">
      <c r="E113">
        <v>226.75460000000001</v>
      </c>
      <c r="F113">
        <f t="shared" si="14"/>
        <v>2.9682107730320505E-2</v>
      </c>
      <c r="G113">
        <f t="shared" si="15"/>
        <v>0.12340982884369267</v>
      </c>
      <c r="H113">
        <f t="shared" si="16"/>
        <v>-2.6026687753958826E-2</v>
      </c>
      <c r="I113">
        <f t="shared" si="17"/>
        <v>4.1338662749723643E-4</v>
      </c>
      <c r="J113">
        <f t="shared" si="18"/>
        <v>-2.7852218608657237E-2</v>
      </c>
      <c r="K113">
        <f t="shared" si="21"/>
        <v>0.22085557915576151</v>
      </c>
      <c r="L113">
        <f t="shared" si="22"/>
        <v>-13.11783250624571</v>
      </c>
      <c r="M113">
        <f t="shared" si="23"/>
        <v>1.3481047020061072</v>
      </c>
      <c r="N113">
        <f t="shared" si="24"/>
        <v>77.240709766691467</v>
      </c>
      <c r="O113">
        <f t="shared" si="25"/>
        <v>0</v>
      </c>
      <c r="P113">
        <f t="shared" si="19"/>
        <v>77.240709766691467</v>
      </c>
      <c r="Q113">
        <f t="shared" si="26"/>
        <v>0.15141646491311969</v>
      </c>
      <c r="W113">
        <v>108</v>
      </c>
      <c r="X113">
        <f t="shared" si="20"/>
        <v>2.25</v>
      </c>
      <c r="Y113">
        <v>0</v>
      </c>
      <c r="Z113">
        <f t="shared" si="27"/>
        <v>-9.1648710867928187E-8</v>
      </c>
    </row>
    <row r="114" spans="5:26" x14ac:dyDescent="0.4">
      <c r="E114">
        <v>233.40360000000001</v>
      </c>
      <c r="F114">
        <f t="shared" si="14"/>
        <v>3.0552459795058776E-2</v>
      </c>
      <c r="G114">
        <f t="shared" si="15"/>
        <v>0.1234328132363377</v>
      </c>
      <c r="H114">
        <f t="shared" si="16"/>
        <v>-2.6789619865258095E-2</v>
      </c>
      <c r="I114">
        <f t="shared" si="17"/>
        <v>4.3798316220000633E-4</v>
      </c>
      <c r="J114">
        <f t="shared" si="18"/>
        <v>-2.8668663334484461E-2</v>
      </c>
      <c r="K114">
        <f t="shared" si="21"/>
        <v>0.22700335077253528</v>
      </c>
      <c r="L114">
        <f t="shared" si="22"/>
        <v>-12.879354643689798</v>
      </c>
      <c r="M114">
        <f t="shared" si="23"/>
        <v>1.3417967298584721</v>
      </c>
      <c r="N114">
        <f t="shared" si="24"/>
        <v>76.879289585345902</v>
      </c>
      <c r="O114">
        <f t="shared" si="25"/>
        <v>0</v>
      </c>
      <c r="P114">
        <f t="shared" si="19"/>
        <v>76.879289585345902</v>
      </c>
      <c r="Q114">
        <f t="shared" si="26"/>
        <v>0.15099187068463304</v>
      </c>
      <c r="W114">
        <v>109</v>
      </c>
      <c r="X114">
        <f t="shared" si="20"/>
        <v>2.2708333333333335</v>
      </c>
      <c r="Y114">
        <v>0</v>
      </c>
      <c r="Z114">
        <f t="shared" si="27"/>
        <v>-8.0373762294801505E-8</v>
      </c>
    </row>
    <row r="115" spans="5:26" x14ac:dyDescent="0.4">
      <c r="E115">
        <v>240.2475</v>
      </c>
      <c r="F115">
        <f t="shared" si="14"/>
        <v>3.144832421013808E-2</v>
      </c>
      <c r="G115">
        <f t="shared" si="15"/>
        <v>0.12345716485483504</v>
      </c>
      <c r="H115">
        <f t="shared" si="16"/>
        <v>-2.7574894359951616E-2</v>
      </c>
      <c r="I115">
        <f t="shared" si="17"/>
        <v>4.6404282097312066E-4</v>
      </c>
      <c r="J115">
        <f t="shared" si="18"/>
        <v>-2.9509017554766679E-2</v>
      </c>
      <c r="K115">
        <f t="shared" si="21"/>
        <v>0.23330319182069681</v>
      </c>
      <c r="L115">
        <f t="shared" si="22"/>
        <v>-12.641586391666005</v>
      </c>
      <c r="M115">
        <f t="shared" si="23"/>
        <v>1.3353230870912027</v>
      </c>
      <c r="N115">
        <f t="shared" si="24"/>
        <v>76.508377176705977</v>
      </c>
      <c r="O115">
        <f t="shared" si="25"/>
        <v>0</v>
      </c>
      <c r="P115">
        <f t="shared" si="19"/>
        <v>76.508377176705977</v>
      </c>
      <c r="Q115">
        <f t="shared" si="26"/>
        <v>0.15054460851590662</v>
      </c>
      <c r="W115">
        <v>110</v>
      </c>
      <c r="X115">
        <f t="shared" si="20"/>
        <v>2.2916666666666665</v>
      </c>
      <c r="Y115">
        <v>0</v>
      </c>
      <c r="Z115">
        <f t="shared" si="27"/>
        <v>-7.0485897774715627E-8</v>
      </c>
    </row>
    <row r="116" spans="5:26" x14ac:dyDescent="0.4">
      <c r="E116">
        <v>247.29220000000001</v>
      </c>
      <c r="F116">
        <f t="shared" si="14"/>
        <v>3.2370473283752414E-2</v>
      </c>
      <c r="G116">
        <f t="shared" si="15"/>
        <v>0.1234829657025005</v>
      </c>
      <c r="H116">
        <f t="shared" si="16"/>
        <v>-2.8383185684528269E-2</v>
      </c>
      <c r="I116">
        <f t="shared" si="17"/>
        <v>4.9165335890477557E-4</v>
      </c>
      <c r="J116">
        <f t="shared" si="18"/>
        <v>-3.0374003022161228E-2</v>
      </c>
      <c r="K116">
        <f t="shared" si="21"/>
        <v>0.23975741629113706</v>
      </c>
      <c r="L116">
        <f t="shared" si="22"/>
        <v>-12.404559002895548</v>
      </c>
      <c r="M116">
        <f t="shared" si="23"/>
        <v>1.3286803552299331</v>
      </c>
      <c r="N116">
        <f t="shared" si="24"/>
        <v>76.12777667661814</v>
      </c>
      <c r="O116">
        <f t="shared" si="25"/>
        <v>0</v>
      </c>
      <c r="P116">
        <f t="shared" si="19"/>
        <v>76.12777667661814</v>
      </c>
      <c r="Q116">
        <f t="shared" si="26"/>
        <v>0.15007361723779611</v>
      </c>
      <c r="W116">
        <v>111</v>
      </c>
      <c r="X116">
        <f t="shared" si="20"/>
        <v>2.3125</v>
      </c>
      <c r="Y116">
        <v>0</v>
      </c>
      <c r="Z116">
        <f t="shared" si="27"/>
        <v>-6.1814473321339149E-8</v>
      </c>
    </row>
    <row r="117" spans="5:26" x14ac:dyDescent="0.4">
      <c r="E117">
        <v>254.54339999999999</v>
      </c>
      <c r="F117">
        <f t="shared" si="14"/>
        <v>3.3319653144157003E-2</v>
      </c>
      <c r="G117">
        <f t="shared" si="15"/>
        <v>0.12351030129233498</v>
      </c>
      <c r="H117">
        <f t="shared" si="16"/>
        <v>-2.9215145090051634E-2</v>
      </c>
      <c r="I117">
        <f t="shared" si="17"/>
        <v>5.2090628694012597E-4</v>
      </c>
      <c r="J117">
        <f t="shared" si="18"/>
        <v>-3.1264316666956102E-2</v>
      </c>
      <c r="K117">
        <f t="shared" si="21"/>
        <v>0.24636788715256575</v>
      </c>
      <c r="L117">
        <f t="shared" si="22"/>
        <v>-12.168318019545424</v>
      </c>
      <c r="M117">
        <f t="shared" si="23"/>
        <v>1.3218654955553424</v>
      </c>
      <c r="N117">
        <f t="shared" si="24"/>
        <v>75.737313979290192</v>
      </c>
      <c r="O117">
        <f t="shared" si="25"/>
        <v>0</v>
      </c>
      <c r="P117">
        <f t="shared" si="19"/>
        <v>75.737313979290192</v>
      </c>
      <c r="Q117">
        <f t="shared" si="26"/>
        <v>0.14957780831982928</v>
      </c>
      <c r="W117">
        <v>112</v>
      </c>
      <c r="X117">
        <f t="shared" si="20"/>
        <v>2.3333333333333335</v>
      </c>
      <c r="Y117">
        <v>0</v>
      </c>
      <c r="Z117">
        <f t="shared" si="27"/>
        <v>-5.4209838175108142E-8</v>
      </c>
    </row>
    <row r="118" spans="5:26" x14ac:dyDescent="0.4">
      <c r="E118">
        <v>262.00720000000001</v>
      </c>
      <c r="F118">
        <f t="shared" si="14"/>
        <v>3.4296662279484656E-2</v>
      </c>
      <c r="G118">
        <f t="shared" si="15"/>
        <v>0.1235392630766442</v>
      </c>
      <c r="H118">
        <f t="shared" si="16"/>
        <v>-3.0071469452862497E-2</v>
      </c>
      <c r="I118">
        <f t="shared" si="17"/>
        <v>5.5189947191647271E-4</v>
      </c>
      <c r="J118">
        <f t="shared" si="18"/>
        <v>-3.2180704244906717E-2</v>
      </c>
      <c r="K118">
        <f t="shared" si="21"/>
        <v>0.25313654839886535</v>
      </c>
      <c r="L118">
        <f t="shared" si="22"/>
        <v>-11.932902918879776</v>
      </c>
      <c r="M118">
        <f t="shared" si="23"/>
        <v>1.3148752968417439</v>
      </c>
      <c r="N118">
        <f t="shared" si="24"/>
        <v>75.336805095043232</v>
      </c>
      <c r="O118">
        <f t="shared" si="25"/>
        <v>0</v>
      </c>
      <c r="P118">
        <f t="shared" si="19"/>
        <v>75.336805095043232</v>
      </c>
      <c r="Q118">
        <f t="shared" si="26"/>
        <v>0.14905606774883784</v>
      </c>
      <c r="W118">
        <v>113</v>
      </c>
      <c r="X118">
        <f t="shared" si="20"/>
        <v>2.3541666666666665</v>
      </c>
      <c r="Y118">
        <v>0</v>
      </c>
      <c r="Z118">
        <f t="shared" si="27"/>
        <v>-4.7540752142216067E-8</v>
      </c>
    </row>
    <row r="119" spans="5:26" x14ac:dyDescent="0.4">
      <c r="E119">
        <v>269.68990000000002</v>
      </c>
      <c r="F119">
        <f t="shared" si="14"/>
        <v>3.5302325357806918E-2</v>
      </c>
      <c r="G119">
        <f t="shared" si="15"/>
        <v>0.12356994804593746</v>
      </c>
      <c r="H119">
        <f t="shared" si="16"/>
        <v>-3.0952878300500104E-2</v>
      </c>
      <c r="I119">
        <f t="shared" si="17"/>
        <v>5.8473670732772653E-4</v>
      </c>
      <c r="J119">
        <f t="shared" si="18"/>
        <v>-3.3123935751738519E-2</v>
      </c>
      <c r="K119">
        <f t="shared" si="21"/>
        <v>0.26006521964805213</v>
      </c>
      <c r="L119">
        <f t="shared" si="22"/>
        <v>-11.698354503558736</v>
      </c>
      <c r="M119">
        <f t="shared" si="23"/>
        <v>1.3077065807431048</v>
      </c>
      <c r="N119">
        <f t="shared" si="24"/>
        <v>74.926067918063723</v>
      </c>
      <c r="O119">
        <f t="shared" si="25"/>
        <v>0</v>
      </c>
      <c r="P119">
        <f t="shared" si="19"/>
        <v>74.926067918063723</v>
      </c>
      <c r="Q119">
        <f t="shared" si="26"/>
        <v>0.14850724390134429</v>
      </c>
      <c r="W119">
        <v>114</v>
      </c>
      <c r="X119">
        <f t="shared" si="20"/>
        <v>2.375</v>
      </c>
      <c r="Y119">
        <v>0</v>
      </c>
      <c r="Z119">
        <f t="shared" si="27"/>
        <v>-4.1692120661695976E-8</v>
      </c>
    </row>
    <row r="120" spans="5:26" x14ac:dyDescent="0.4">
      <c r="E120">
        <v>277.59789999999998</v>
      </c>
      <c r="F120">
        <f t="shared" si="14"/>
        <v>3.633748013716475E-2</v>
      </c>
      <c r="G120">
        <f t="shared" si="15"/>
        <v>0.12360245862738373</v>
      </c>
      <c r="H120">
        <f t="shared" si="16"/>
        <v>-3.1860102311822285E-2</v>
      </c>
      <c r="I120">
        <f t="shared" si="17"/>
        <v>6.1952760465966428E-4</v>
      </c>
      <c r="J120">
        <f t="shared" si="18"/>
        <v>-3.4094793116657141E-2</v>
      </c>
      <c r="K120">
        <f t="shared" si="21"/>
        <v>0.26715548492433011</v>
      </c>
      <c r="L120">
        <f t="shared" si="22"/>
        <v>-11.464718099251519</v>
      </c>
      <c r="M120">
        <f t="shared" si="23"/>
        <v>1.3003563113594909</v>
      </c>
      <c r="N120">
        <f t="shared" si="24"/>
        <v>74.504928504098416</v>
      </c>
      <c r="O120">
        <f t="shared" si="25"/>
        <v>0</v>
      </c>
      <c r="P120">
        <f t="shared" si="19"/>
        <v>74.504928504098416</v>
      </c>
      <c r="Q120">
        <f t="shared" si="26"/>
        <v>0.14793016002265949</v>
      </c>
      <c r="W120">
        <v>115</v>
      </c>
      <c r="X120">
        <f t="shared" si="20"/>
        <v>2.395833333333333</v>
      </c>
      <c r="Y120">
        <v>0</v>
      </c>
      <c r="Z120">
        <f t="shared" si="27"/>
        <v>-3.6563008512561378E-8</v>
      </c>
    </row>
    <row r="121" spans="5:26" x14ac:dyDescent="0.4">
      <c r="E121">
        <v>285.73770000000002</v>
      </c>
      <c r="F121">
        <f t="shared" si="14"/>
        <v>3.7402977465568511E-2</v>
      </c>
      <c r="G121">
        <f t="shared" si="15"/>
        <v>0.12363690295510665</v>
      </c>
      <c r="H121">
        <f t="shared" si="16"/>
        <v>-3.2793883288947105E-2</v>
      </c>
      <c r="I121">
        <f t="shared" si="17"/>
        <v>6.563878826417735E-4</v>
      </c>
      <c r="J121">
        <f t="shared" si="18"/>
        <v>-3.5094070172322057E-2</v>
      </c>
      <c r="K121">
        <f t="shared" si="21"/>
        <v>0.27440867273663538</v>
      </c>
      <c r="L121">
        <f t="shared" si="22"/>
        <v>-11.232043335825958</v>
      </c>
      <c r="M121">
        <f t="shared" si="23"/>
        <v>1.2928216109837334</v>
      </c>
      <c r="N121">
        <f t="shared" si="24"/>
        <v>74.073221972671874</v>
      </c>
      <c r="O121">
        <f t="shared" si="25"/>
        <v>0</v>
      </c>
      <c r="P121">
        <f t="shared" si="19"/>
        <v>74.073221972671874</v>
      </c>
      <c r="Q121">
        <f t="shared" si="26"/>
        <v>0.14732362091429357</v>
      </c>
      <c r="W121">
        <v>116</v>
      </c>
      <c r="X121">
        <f t="shared" si="20"/>
        <v>2.416666666666667</v>
      </c>
      <c r="Y121">
        <v>0</v>
      </c>
      <c r="Z121">
        <f t="shared" si="27"/>
        <v>-3.2064897881720137E-8</v>
      </c>
    </row>
    <row r="122" spans="5:26" x14ac:dyDescent="0.4">
      <c r="E122">
        <v>294.11630000000002</v>
      </c>
      <c r="F122">
        <f t="shared" si="14"/>
        <v>3.8499733640875493E-2</v>
      </c>
      <c r="G122">
        <f t="shared" si="15"/>
        <v>0.12367339691909207</v>
      </c>
      <c r="H122">
        <f t="shared" si="16"/>
        <v>-3.375502001129594E-2</v>
      </c>
      <c r="I122">
        <f t="shared" si="17"/>
        <v>6.9544155986833722E-4</v>
      </c>
      <c r="J122">
        <f t="shared" si="18"/>
        <v>-3.6122621725125627E-2</v>
      </c>
      <c r="K122">
        <f t="shared" si="21"/>
        <v>0.28182618862302</v>
      </c>
      <c r="L122">
        <f t="shared" si="22"/>
        <v>-11.000373053063646</v>
      </c>
      <c r="M122">
        <f t="shared" si="23"/>
        <v>1.2850994086067091</v>
      </c>
      <c r="N122">
        <f t="shared" si="24"/>
        <v>73.630772367922489</v>
      </c>
      <c r="O122">
        <f t="shared" si="25"/>
        <v>0</v>
      </c>
      <c r="P122">
        <f t="shared" si="19"/>
        <v>73.630772367922489</v>
      </c>
      <c r="Q122">
        <f t="shared" si="26"/>
        <v>0.14668640105261035</v>
      </c>
      <c r="W122">
        <v>117</v>
      </c>
      <c r="X122">
        <f t="shared" si="20"/>
        <v>2.4375</v>
      </c>
      <c r="Y122">
        <v>0</v>
      </c>
      <c r="Z122">
        <f t="shared" si="27"/>
        <v>-2.8120160730534869E-8</v>
      </c>
    </row>
    <row r="123" spans="5:26" x14ac:dyDescent="0.4">
      <c r="E123">
        <v>302.7405</v>
      </c>
      <c r="F123">
        <f t="shared" si="14"/>
        <v>3.96286387810042E-2</v>
      </c>
      <c r="G123">
        <f t="shared" si="15"/>
        <v>0.1237120615335956</v>
      </c>
      <c r="H123">
        <f t="shared" si="16"/>
        <v>-3.4744287898666945E-2</v>
      </c>
      <c r="I123">
        <f t="shared" si="17"/>
        <v>7.3681813862291889E-4</v>
      </c>
      <c r="J123">
        <f t="shared" si="18"/>
        <v>-3.7181277583375999E-2</v>
      </c>
      <c r="K123">
        <f t="shared" si="21"/>
        <v>0.28940886870775773</v>
      </c>
      <c r="L123">
        <f t="shared" si="22"/>
        <v>-10.769763287986823</v>
      </c>
      <c r="M123">
        <f t="shared" si="23"/>
        <v>1.2771871061439213</v>
      </c>
      <c r="N123">
        <f t="shared" si="24"/>
        <v>73.177430830573783</v>
      </c>
      <c r="O123">
        <f t="shared" si="25"/>
        <v>0</v>
      </c>
      <c r="P123">
        <f t="shared" si="19"/>
        <v>73.177430830573783</v>
      </c>
      <c r="Q123">
        <f t="shared" si="26"/>
        <v>0.14601725936212678</v>
      </c>
      <c r="W123">
        <v>118</v>
      </c>
      <c r="X123">
        <f t="shared" si="20"/>
        <v>2.458333333333333</v>
      </c>
      <c r="Y123">
        <v>0</v>
      </c>
      <c r="Z123">
        <f t="shared" si="27"/>
        <v>-2.4660719096252289E-8</v>
      </c>
    </row>
    <row r="124" spans="5:26" x14ac:dyDescent="0.4">
      <c r="E124">
        <v>311.61759999999998</v>
      </c>
      <c r="F124">
        <f t="shared" si="14"/>
        <v>4.0790648453720109E-2</v>
      </c>
      <c r="G124">
        <f t="shared" si="15"/>
        <v>0.12375302633416807</v>
      </c>
      <c r="H124">
        <f t="shared" si="16"/>
        <v>-3.5762519273075583E-2</v>
      </c>
      <c r="I124">
        <f t="shared" si="17"/>
        <v>7.8065624017431556E-4</v>
      </c>
      <c r="J124">
        <f t="shared" si="18"/>
        <v>-3.8270928448761635E-2</v>
      </c>
      <c r="K124">
        <f t="shared" si="21"/>
        <v>0.2971575760063927</v>
      </c>
      <c r="L124">
        <f t="shared" si="22"/>
        <v>-10.54026385929639</v>
      </c>
      <c r="M124">
        <f t="shared" si="23"/>
        <v>1.2690819523890524</v>
      </c>
      <c r="N124">
        <f t="shared" si="24"/>
        <v>72.713039728115191</v>
      </c>
      <c r="O124">
        <f t="shared" si="25"/>
        <v>0</v>
      </c>
      <c r="P124">
        <f t="shared" si="19"/>
        <v>72.713039728115191</v>
      </c>
      <c r="Q124">
        <f t="shared" si="26"/>
        <v>0.1453149434620768</v>
      </c>
      <c r="W124">
        <v>119</v>
      </c>
      <c r="X124">
        <f t="shared" si="20"/>
        <v>2.479166666666667</v>
      </c>
      <c r="Y124">
        <v>0</v>
      </c>
      <c r="Z124">
        <f t="shared" si="27"/>
        <v>-2.1626870207889269E-8</v>
      </c>
    </row>
    <row r="125" spans="5:26" x14ac:dyDescent="0.4">
      <c r="E125">
        <v>320.755</v>
      </c>
      <c r="F125">
        <f t="shared" si="14"/>
        <v>4.1986731316758084E-2</v>
      </c>
      <c r="G125">
        <f t="shared" si="15"/>
        <v>0.12379642804602409</v>
      </c>
      <c r="H125">
        <f t="shared" si="16"/>
        <v>-3.6810557430989134E-2</v>
      </c>
      <c r="I125">
        <f t="shared" si="17"/>
        <v>8.2710217974346634E-4</v>
      </c>
      <c r="J125">
        <f t="shared" si="18"/>
        <v>-3.9392476767178858E-2</v>
      </c>
      <c r="K125">
        <f t="shared" si="21"/>
        <v>0.30507282022932752</v>
      </c>
      <c r="L125">
        <f t="shared" si="22"/>
        <v>-10.311929662309725</v>
      </c>
      <c r="M125">
        <f t="shared" si="23"/>
        <v>1.2607814330432028</v>
      </c>
      <c r="N125">
        <f t="shared" si="24"/>
        <v>72.237455001831307</v>
      </c>
      <c r="O125">
        <f t="shared" si="25"/>
        <v>0</v>
      </c>
      <c r="P125">
        <f t="shared" si="19"/>
        <v>72.237455001831307</v>
      </c>
      <c r="Q125">
        <f t="shared" si="26"/>
        <v>0.14457818242846962</v>
      </c>
      <c r="W125">
        <v>120</v>
      </c>
      <c r="X125">
        <f t="shared" si="20"/>
        <v>2.5</v>
      </c>
      <c r="Y125">
        <v>0</v>
      </c>
      <c r="Z125">
        <f t="shared" si="27"/>
        <v>-1.8966256140518158E-8</v>
      </c>
    </row>
    <row r="126" spans="5:26" x14ac:dyDescent="0.4">
      <c r="E126">
        <v>330.16030000000001</v>
      </c>
      <c r="F126">
        <f t="shared" si="14"/>
        <v>4.3217882207791755E-2</v>
      </c>
      <c r="G126">
        <f t="shared" si="15"/>
        <v>0.12384241143019481</v>
      </c>
      <c r="H126">
        <f t="shared" si="16"/>
        <v>-3.7889268069338032E-2</v>
      </c>
      <c r="I126">
        <f t="shared" si="17"/>
        <v>8.7631087200557012E-4</v>
      </c>
      <c r="J126">
        <f t="shared" si="18"/>
        <v>-4.0546848956171978E-2</v>
      </c>
      <c r="K126">
        <f t="shared" si="21"/>
        <v>0.31315482064543976</v>
      </c>
      <c r="L126">
        <f t="shared" si="22"/>
        <v>-10.084817969299802</v>
      </c>
      <c r="M126">
        <f t="shared" si="23"/>
        <v>1.2522832000649697</v>
      </c>
      <c r="N126">
        <f t="shared" si="24"/>
        <v>71.75054211885967</v>
      </c>
      <c r="O126">
        <f t="shared" si="25"/>
        <v>0</v>
      </c>
      <c r="P126">
        <f t="shared" si="19"/>
        <v>71.75054211885967</v>
      </c>
      <c r="Q126">
        <f t="shared" si="26"/>
        <v>0.14380570380873808</v>
      </c>
      <c r="W126">
        <v>121</v>
      </c>
      <c r="X126">
        <f t="shared" si="20"/>
        <v>2.520833333333333</v>
      </c>
      <c r="Y126">
        <v>0</v>
      </c>
      <c r="Z126">
        <f t="shared" si="27"/>
        <v>-1.6632960226326272E-8</v>
      </c>
    </row>
    <row r="127" spans="5:26" x14ac:dyDescent="0.4">
      <c r="E127">
        <v>339.84140000000002</v>
      </c>
      <c r="F127">
        <f t="shared" si="14"/>
        <v>4.4485135234402937E-2</v>
      </c>
      <c r="G127">
        <f t="shared" si="15"/>
        <v>0.1238911302308664</v>
      </c>
      <c r="H127">
        <f t="shared" si="16"/>
        <v>-3.8999550704304047E-2</v>
      </c>
      <c r="I127">
        <f t="shared" si="17"/>
        <v>9.2844684487636275E-4</v>
      </c>
      <c r="J127">
        <f t="shared" si="18"/>
        <v>-4.1735007624643557E-2</v>
      </c>
      <c r="K127">
        <f t="shared" si="21"/>
        <v>0.32140356459677411</v>
      </c>
      <c r="L127">
        <f t="shared" si="22"/>
        <v>-9.8589862181538912</v>
      </c>
      <c r="M127">
        <f t="shared" si="23"/>
        <v>1.2435850045320729</v>
      </c>
      <c r="N127">
        <f t="shared" si="24"/>
        <v>71.252172225445122</v>
      </c>
      <c r="O127">
        <f t="shared" si="25"/>
        <v>0</v>
      </c>
      <c r="P127">
        <f t="shared" si="19"/>
        <v>71.252172225445122</v>
      </c>
      <c r="Q127">
        <f t="shared" si="26"/>
        <v>0.1429962313208632</v>
      </c>
      <c r="W127">
        <v>122</v>
      </c>
      <c r="X127">
        <f t="shared" si="20"/>
        <v>2.5416666666666665</v>
      </c>
      <c r="Y127">
        <v>0</v>
      </c>
      <c r="Z127">
        <f t="shared" si="27"/>
        <v>-1.4586714628382819E-8</v>
      </c>
    </row>
    <row r="128" spans="5:26" x14ac:dyDescent="0.4">
      <c r="E128">
        <v>349.8064</v>
      </c>
      <c r="F128">
        <f t="shared" si="14"/>
        <v>4.5789550684112196E-2</v>
      </c>
      <c r="G128">
        <f t="shared" si="15"/>
        <v>0.12394274718227916</v>
      </c>
      <c r="H128">
        <f t="shared" si="16"/>
        <v>-4.0142327146719926E-2</v>
      </c>
      <c r="I128">
        <f t="shared" si="17"/>
        <v>9.8368424689432299E-4</v>
      </c>
      <c r="J128">
        <f t="shared" si="18"/>
        <v>-4.2957939239910245E-2</v>
      </c>
      <c r="K128">
        <f t="shared" si="21"/>
        <v>0.3298186930567043</v>
      </c>
      <c r="L128">
        <f t="shared" si="22"/>
        <v>-9.6344946717491649</v>
      </c>
      <c r="M128">
        <f t="shared" si="23"/>
        <v>1.2346848115140645</v>
      </c>
      <c r="N128">
        <f t="shared" si="24"/>
        <v>70.742228728661445</v>
      </c>
      <c r="O128">
        <f t="shared" si="25"/>
        <v>0</v>
      </c>
      <c r="P128">
        <f t="shared" si="19"/>
        <v>70.742228728661445</v>
      </c>
      <c r="Q128">
        <f t="shared" si="26"/>
        <v>0.14214849104746569</v>
      </c>
      <c r="W128">
        <v>123</v>
      </c>
      <c r="X128">
        <f t="shared" si="20"/>
        <v>2.5625</v>
      </c>
      <c r="Y128">
        <v>0</v>
      </c>
      <c r="Z128">
        <f t="shared" si="27"/>
        <v>-1.279220540148387E-8</v>
      </c>
    </row>
    <row r="129" spans="5:26" x14ac:dyDescent="0.4">
      <c r="E129">
        <v>360.06360000000001</v>
      </c>
      <c r="F129">
        <f t="shared" si="14"/>
        <v>4.7132215024378914E-2</v>
      </c>
      <c r="G129">
        <f t="shared" si="15"/>
        <v>0.12399743449218636</v>
      </c>
      <c r="H129">
        <f t="shared" si="16"/>
        <v>-4.1318541443461324E-2</v>
      </c>
      <c r="I129">
        <f t="shared" si="17"/>
        <v>1.042207364590042E-3</v>
      </c>
      <c r="J129">
        <f t="shared" si="18"/>
        <v>-4.4216654064983846E-2</v>
      </c>
      <c r="K129">
        <f t="shared" si="21"/>
        <v>0.33839947377690111</v>
      </c>
      <c r="L129">
        <f t="shared" si="22"/>
        <v>-9.4114064195140514</v>
      </c>
      <c r="M129">
        <f t="shared" si="23"/>
        <v>1.225580824006794</v>
      </c>
      <c r="N129">
        <f t="shared" si="24"/>
        <v>70.220608667755016</v>
      </c>
      <c r="O129">
        <f t="shared" si="25"/>
        <v>0</v>
      </c>
      <c r="P129">
        <f t="shared" si="19"/>
        <v>70.220608667755016</v>
      </c>
      <c r="Q129">
        <f t="shared" si="26"/>
        <v>0.14126122271467526</v>
      </c>
      <c r="W129">
        <v>124</v>
      </c>
      <c r="X129">
        <f t="shared" si="20"/>
        <v>2.5833333333333335</v>
      </c>
      <c r="Y129">
        <v>0</v>
      </c>
      <c r="Z129">
        <f t="shared" si="27"/>
        <v>-1.1218463046870163E-8</v>
      </c>
    </row>
    <row r="130" spans="5:26" x14ac:dyDescent="0.4">
      <c r="E130">
        <v>370.62150000000003</v>
      </c>
      <c r="F130">
        <f t="shared" si="14"/>
        <v>4.8514240902601237E-2</v>
      </c>
      <c r="G130">
        <f t="shared" si="15"/>
        <v>0.12405537434789193</v>
      </c>
      <c r="H130">
        <f t="shared" si="16"/>
        <v>-4.2529159813881924E-2</v>
      </c>
      <c r="I130">
        <f t="shared" si="17"/>
        <v>1.1042111640178209E-3</v>
      </c>
      <c r="J130">
        <f t="shared" si="18"/>
        <v>-4.5512186090547961E-2</v>
      </c>
      <c r="K130">
        <f t="shared" si="21"/>
        <v>0.34714477462482807</v>
      </c>
      <c r="L130">
        <f t="shared" si="22"/>
        <v>-9.1897873509791843</v>
      </c>
      <c r="M130">
        <f t="shared" si="23"/>
        <v>1.2162715073567427</v>
      </c>
      <c r="N130">
        <f t="shared" si="24"/>
        <v>69.687224113556212</v>
      </c>
      <c r="O130">
        <f t="shared" si="25"/>
        <v>0</v>
      </c>
      <c r="P130">
        <f t="shared" si="19"/>
        <v>69.687224113556212</v>
      </c>
      <c r="Q130">
        <f t="shared" si="26"/>
        <v>0.14033318762853805</v>
      </c>
      <c r="W130">
        <v>125</v>
      </c>
      <c r="X130">
        <f t="shared" si="20"/>
        <v>2.6041666666666665</v>
      </c>
      <c r="Y130">
        <v>0</v>
      </c>
      <c r="Z130">
        <f t="shared" si="27"/>
        <v>-9.838328043059142E-9</v>
      </c>
    </row>
    <row r="131" spans="5:26" x14ac:dyDescent="0.4">
      <c r="E131">
        <v>381.48899999999998</v>
      </c>
      <c r="F131">
        <f t="shared" si="14"/>
        <v>4.9936793326054857E-2</v>
      </c>
      <c r="G131">
        <f t="shared" si="15"/>
        <v>0.12411676059173282</v>
      </c>
      <c r="H131">
        <f t="shared" si="16"/>
        <v>-4.3775193511468115E-2</v>
      </c>
      <c r="I131">
        <f t="shared" si="17"/>
        <v>1.1699030837574176E-3</v>
      </c>
      <c r="J131">
        <f t="shared" si="18"/>
        <v>-4.6845617500145792E-2</v>
      </c>
      <c r="K131">
        <f t="shared" si="21"/>
        <v>0.35605320042044059</v>
      </c>
      <c r="L131">
        <f t="shared" si="22"/>
        <v>-8.9697021235294621</v>
      </c>
      <c r="M131">
        <f t="shared" si="23"/>
        <v>1.2067554395514168</v>
      </c>
      <c r="N131">
        <f t="shared" si="24"/>
        <v>69.141993590750729</v>
      </c>
      <c r="O131">
        <f t="shared" si="25"/>
        <v>0</v>
      </c>
      <c r="P131">
        <f t="shared" si="19"/>
        <v>69.141993590750729</v>
      </c>
      <c r="Q131">
        <f t="shared" si="26"/>
        <v>0.13936316816335279</v>
      </c>
      <c r="W131">
        <v>126</v>
      </c>
      <c r="X131">
        <f t="shared" si="20"/>
        <v>2.625</v>
      </c>
      <c r="Y131">
        <v>0</v>
      </c>
      <c r="Z131">
        <f t="shared" si="27"/>
        <v>-8.6279821289644575E-9</v>
      </c>
    </row>
    <row r="132" spans="5:26" x14ac:dyDescent="0.4">
      <c r="E132">
        <v>392.67520000000002</v>
      </c>
      <c r="F132">
        <f t="shared" si="14"/>
        <v>5.1401063481954279E-2</v>
      </c>
      <c r="G132">
        <f t="shared" si="15"/>
        <v>0.12418179826305986</v>
      </c>
      <c r="H132">
        <f t="shared" si="16"/>
        <v>-4.5057675811771739E-2</v>
      </c>
      <c r="I132">
        <f t="shared" si="17"/>
        <v>1.2395025447692332E-3</v>
      </c>
      <c r="J132">
        <f t="shared" si="18"/>
        <v>-4.8218054044029748E-2</v>
      </c>
      <c r="K132">
        <f t="shared" si="21"/>
        <v>0.3651228970418387</v>
      </c>
      <c r="L132">
        <f t="shared" si="22"/>
        <v>-8.7512186273863097</v>
      </c>
      <c r="M132">
        <f t="shared" si="23"/>
        <v>1.1970315159538647</v>
      </c>
      <c r="N132">
        <f t="shared" si="24"/>
        <v>68.584853808303322</v>
      </c>
      <c r="O132">
        <f t="shared" si="25"/>
        <v>0</v>
      </c>
      <c r="P132">
        <f t="shared" si="19"/>
        <v>68.584853808303322</v>
      </c>
      <c r="Q132">
        <f t="shared" si="26"/>
        <v>0.13834997647086131</v>
      </c>
      <c r="W132">
        <v>127</v>
      </c>
      <c r="X132">
        <f t="shared" si="20"/>
        <v>2.6458333333333335</v>
      </c>
      <c r="Y132">
        <v>0</v>
      </c>
      <c r="Z132">
        <f t="shared" si="27"/>
        <v>-7.5665372502239672E-9</v>
      </c>
    </row>
    <row r="133" spans="5:26" x14ac:dyDescent="0.4">
      <c r="E133">
        <v>404.18939999999998</v>
      </c>
      <c r="F133">
        <f t="shared" ref="F133:F196" si="28">2*PI()*E133/$B$6</f>
        <v>5.290826873745276E-2</v>
      </c>
      <c r="G133">
        <f t="shared" ref="G133:G196" si="29">1+SUM(a1_*COS(F133),a2_*COS(2*F133))</f>
        <v>0.12425070418689588</v>
      </c>
      <c r="H133">
        <f t="shared" ref="H133:H196" si="30">SUM(a1_*SIN(F133),a2_*SIN(2*F133))</f>
        <v>-4.6377661930486432E-2</v>
      </c>
      <c r="I133">
        <f t="shared" ref="I133:I196" si="31">SUM(b0_,b1_*COS(F133),b2_*COS(2*F133))</f>
        <v>1.3132415803412956E-3</v>
      </c>
      <c r="J133">
        <f t="shared" ref="J133:J196" si="32">SUM(b1_*SIN(F133),b2_*SIN(2*F133))</f>
        <v>-4.9630624951491557E-2</v>
      </c>
      <c r="K133">
        <f t="shared" si="21"/>
        <v>0.37435152616224665</v>
      </c>
      <c r="L133">
        <f t="shared" si="22"/>
        <v>-8.5344078398738521</v>
      </c>
      <c r="M133">
        <f t="shared" si="23"/>
        <v>1.1870989749678775</v>
      </c>
      <c r="N133">
        <f t="shared" si="24"/>
        <v>68.01576112996554</v>
      </c>
      <c r="O133">
        <f t="shared" si="25"/>
        <v>0</v>
      </c>
      <c r="P133">
        <f t="shared" ref="P133:P196" si="33">N133+O133</f>
        <v>68.01576112996554</v>
      </c>
      <c r="Q133">
        <f t="shared" si="26"/>
        <v>0.13729247324023666</v>
      </c>
      <c r="W133">
        <v>128</v>
      </c>
      <c r="X133">
        <f t="shared" ref="X133:X196" si="34">W133/Fs*1000</f>
        <v>2.6666666666666665</v>
      </c>
      <c r="Y133">
        <v>0</v>
      </c>
      <c r="Z133">
        <f t="shared" si="27"/>
        <v>-6.6356750748043553E-9</v>
      </c>
    </row>
    <row r="134" spans="5:26" x14ac:dyDescent="0.4">
      <c r="E134">
        <v>416.0412</v>
      </c>
      <c r="F134">
        <f t="shared" si="28"/>
        <v>5.4459665729611743E-2</v>
      </c>
      <c r="G134">
        <f t="shared" si="29"/>
        <v>0.12432370821403405</v>
      </c>
      <c r="H134">
        <f t="shared" si="30"/>
        <v>-4.773624039727143E-2</v>
      </c>
      <c r="I134">
        <f t="shared" si="31"/>
        <v>1.3913661631690388E-3</v>
      </c>
      <c r="J134">
        <f t="shared" si="32"/>
        <v>-5.1084495102454372E-2</v>
      </c>
      <c r="K134">
        <f t="shared" ref="K134:K197" si="35">SQRT((I134^2+J134^2)/(G134^2+H134^2))</f>
        <v>0.38373631996650737</v>
      </c>
      <c r="L134">
        <f t="shared" ref="L134:L197" si="36">20*LOG10(K134)</f>
        <v>-8.3193418729769277</v>
      </c>
      <c r="M134">
        <f t="shared" ref="M134:M197" si="37">ATAN2(J134,I134)-ATAN2(H134,G134)</f>
        <v>1.1769573384098666</v>
      </c>
      <c r="N134">
        <f t="shared" ref="N134:N197" si="38">DEGREES(M134)</f>
        <v>67.434688157835936</v>
      </c>
      <c r="O134">
        <f t="shared" si="25"/>
        <v>0</v>
      </c>
      <c r="P134">
        <f t="shared" si="33"/>
        <v>67.434688157835936</v>
      </c>
      <c r="Q134">
        <f t="shared" si="26"/>
        <v>0.13618957367226051</v>
      </c>
      <c r="W134">
        <v>129</v>
      </c>
      <c r="X134">
        <f t="shared" si="34"/>
        <v>2.6875</v>
      </c>
      <c r="Y134">
        <v>0</v>
      </c>
      <c r="Z134">
        <f t="shared" si="27"/>
        <v>-5.8193308566711209E-9</v>
      </c>
    </row>
    <row r="135" spans="5:26" x14ac:dyDescent="0.4">
      <c r="E135">
        <v>428.24059999999997</v>
      </c>
      <c r="F135">
        <f t="shared" si="28"/>
        <v>5.6056563455370217E-2</v>
      </c>
      <c r="G135">
        <f t="shared" si="29"/>
        <v>0.12440105459845119</v>
      </c>
      <c r="H135">
        <f t="shared" si="30"/>
        <v>-4.9134544416141582E-2</v>
      </c>
      <c r="I135">
        <f t="shared" si="31"/>
        <v>1.4741376793812044E-3</v>
      </c>
      <c r="J135">
        <f t="shared" si="32"/>
        <v>-5.2580877184688846E-2</v>
      </c>
      <c r="K135">
        <f t="shared" si="35"/>
        <v>0.39327413137954159</v>
      </c>
      <c r="L135">
        <f t="shared" si="36"/>
        <v>-8.1060923898118702</v>
      </c>
      <c r="M135">
        <f t="shared" si="37"/>
        <v>1.1666063560231679</v>
      </c>
      <c r="N135">
        <f t="shared" si="38"/>
        <v>66.841620553263837</v>
      </c>
      <c r="O135">
        <f t="shared" ref="O135:O198" si="39">IF((N135-N134)&gt;180,O134-360,IF((N135-N134)&lt;(-180),O134+360,O134))</f>
        <v>0</v>
      </c>
      <c r="P135">
        <f t="shared" si="33"/>
        <v>66.841620553263837</v>
      </c>
      <c r="Q135">
        <f t="shared" ref="Q135:Q198" si="40">-(P135-P134)/((E135-E134)*360)*1000</f>
        <v>0.13504024892210093</v>
      </c>
      <c r="W135">
        <v>130</v>
      </c>
      <c r="X135">
        <f t="shared" si="34"/>
        <v>2.7083333333333335</v>
      </c>
      <c r="Y135">
        <v>0</v>
      </c>
      <c r="Z135">
        <f t="shared" ref="Z135:Z198" si="41" xml:space="preserve"> b0_*Y135 + b1_*Y134 + b2_*Y133 - a1_*Z134 - a2_*Z133</f>
        <v>-5.1034161916680493E-9</v>
      </c>
    </row>
    <row r="136" spans="5:26" x14ac:dyDescent="0.4">
      <c r="E136">
        <v>440.79770000000002</v>
      </c>
      <c r="F136">
        <f t="shared" si="28"/>
        <v>5.770028400163657E-2</v>
      </c>
      <c r="G136">
        <f t="shared" si="29"/>
        <v>0.12448300087616559</v>
      </c>
      <c r="H136">
        <f t="shared" si="30"/>
        <v>-5.0573717368628951E-2</v>
      </c>
      <c r="I136">
        <f t="shared" si="31"/>
        <v>1.5618317287601213E-3</v>
      </c>
      <c r="J136">
        <f t="shared" si="32"/>
        <v>-5.4120994777341322E-2</v>
      </c>
      <c r="K136">
        <f t="shared" si="35"/>
        <v>0.40296117293932421</v>
      </c>
      <c r="L136">
        <f t="shared" si="36"/>
        <v>-7.8947359600837981</v>
      </c>
      <c r="M136">
        <f t="shared" si="37"/>
        <v>1.1560462893927057</v>
      </c>
      <c r="N136">
        <f t="shared" si="38"/>
        <v>66.236573303961421</v>
      </c>
      <c r="O136">
        <f t="shared" si="39"/>
        <v>0</v>
      </c>
      <c r="P136">
        <f t="shared" si="33"/>
        <v>66.236573303961421</v>
      </c>
      <c r="Q136">
        <f t="shared" si="40"/>
        <v>0.13384354696688056</v>
      </c>
      <c r="W136">
        <v>131</v>
      </c>
      <c r="X136">
        <f t="shared" si="34"/>
        <v>2.7291666666666665</v>
      </c>
      <c r="Y136">
        <v>0</v>
      </c>
      <c r="Z136">
        <f t="shared" si="41"/>
        <v>-4.4755758809490117E-9</v>
      </c>
    </row>
    <row r="137" spans="5:26" x14ac:dyDescent="0.4">
      <c r="E137">
        <v>453.72289999999998</v>
      </c>
      <c r="F137">
        <f t="shared" si="28"/>
        <v>5.9392188725227349E-2</v>
      </c>
      <c r="G137">
        <f t="shared" si="29"/>
        <v>0.12456981984826254</v>
      </c>
      <c r="H137">
        <f t="shared" si="30"/>
        <v>-5.2054935623653514E-2</v>
      </c>
      <c r="I137">
        <f t="shared" si="31"/>
        <v>1.6547402468581884E-3</v>
      </c>
      <c r="J137">
        <f t="shared" si="32"/>
        <v>-5.5706106760705511E-2</v>
      </c>
      <c r="K137">
        <f t="shared" si="35"/>
        <v>0.41279315423797819</v>
      </c>
      <c r="L137">
        <f t="shared" si="36"/>
        <v>-7.6853502732236407</v>
      </c>
      <c r="M137">
        <f t="shared" si="37"/>
        <v>1.1452777671156877</v>
      </c>
      <c r="N137">
        <f t="shared" si="38"/>
        <v>65.619582425895686</v>
      </c>
      <c r="O137">
        <f t="shared" si="39"/>
        <v>0</v>
      </c>
      <c r="P137">
        <f t="shared" si="33"/>
        <v>65.619582425895686</v>
      </c>
      <c r="Q137">
        <f t="shared" si="40"/>
        <v>0.13259860970682102</v>
      </c>
      <c r="W137">
        <v>132</v>
      </c>
      <c r="X137">
        <f t="shared" si="34"/>
        <v>2.75</v>
      </c>
      <c r="Y137">
        <v>0</v>
      </c>
      <c r="Z137">
        <f t="shared" si="41"/>
        <v>-3.9249747059303562E-9</v>
      </c>
    </row>
    <row r="138" spans="5:26" x14ac:dyDescent="0.4">
      <c r="E138">
        <v>467.02719999999999</v>
      </c>
      <c r="F138">
        <f t="shared" si="28"/>
        <v>6.1133717522775459E-2</v>
      </c>
      <c r="G138">
        <f t="shared" si="29"/>
        <v>0.12466180252751335</v>
      </c>
      <c r="H138">
        <f t="shared" si="30"/>
        <v>-5.357944278269746E-2</v>
      </c>
      <c r="I138">
        <f t="shared" si="31"/>
        <v>1.7531746582948315E-3</v>
      </c>
      <c r="J138">
        <f t="shared" si="32"/>
        <v>-5.7337543963378236E-2</v>
      </c>
      <c r="K138">
        <f t="shared" si="35"/>
        <v>0.42276548351754289</v>
      </c>
      <c r="L138">
        <f t="shared" si="36"/>
        <v>-7.4780095535830391</v>
      </c>
      <c r="M138">
        <f t="shared" si="37"/>
        <v>1.1343015663851068</v>
      </c>
      <c r="N138">
        <f t="shared" si="38"/>
        <v>64.990692448944998</v>
      </c>
      <c r="O138">
        <f t="shared" si="39"/>
        <v>0</v>
      </c>
      <c r="P138">
        <f t="shared" si="33"/>
        <v>64.990692448944998</v>
      </c>
      <c r="Q138">
        <f t="shared" si="40"/>
        <v>0.13130466109759997</v>
      </c>
      <c r="W138">
        <v>133</v>
      </c>
      <c r="X138">
        <f t="shared" si="34"/>
        <v>2.7708333333333335</v>
      </c>
      <c r="Y138">
        <v>0</v>
      </c>
      <c r="Z138">
        <f t="shared" si="41"/>
        <v>-3.4421104349428399E-9</v>
      </c>
    </row>
    <row r="139" spans="5:26" x14ac:dyDescent="0.4">
      <c r="E139">
        <v>480.72160000000002</v>
      </c>
      <c r="F139">
        <f t="shared" si="28"/>
        <v>6.2926310290913806E-2</v>
      </c>
      <c r="G139">
        <f t="shared" si="29"/>
        <v>0.12475925499834517</v>
      </c>
      <c r="H139">
        <f t="shared" si="30"/>
        <v>-5.5148480779025462E-2</v>
      </c>
      <c r="I139">
        <f t="shared" si="31"/>
        <v>1.8574625164817782E-3</v>
      </c>
      <c r="J139">
        <f t="shared" si="32"/>
        <v>-5.9016635428728821E-2</v>
      </c>
      <c r="K139">
        <f t="shared" si="35"/>
        <v>0.43287279189211209</v>
      </c>
      <c r="L139">
        <f t="shared" si="36"/>
        <v>-7.2727942159367842</v>
      </c>
      <c r="M139">
        <f t="shared" si="37"/>
        <v>1.1231191402893175</v>
      </c>
      <c r="N139">
        <f t="shared" si="38"/>
        <v>64.349986628939305</v>
      </c>
      <c r="O139">
        <f t="shared" si="39"/>
        <v>0</v>
      </c>
      <c r="P139">
        <f t="shared" si="33"/>
        <v>64.349986628939305</v>
      </c>
      <c r="Q139">
        <f t="shared" si="40"/>
        <v>0.12996103435745246</v>
      </c>
      <c r="W139">
        <v>134</v>
      </c>
      <c r="X139">
        <f t="shared" si="34"/>
        <v>2.7916666666666665</v>
      </c>
      <c r="Y139">
        <v>0</v>
      </c>
      <c r="Z139">
        <f t="shared" si="41"/>
        <v>-3.0186498344666318E-9</v>
      </c>
    </row>
    <row r="140" spans="5:26" x14ac:dyDescent="0.4">
      <c r="E140">
        <v>494.8175</v>
      </c>
      <c r="F140">
        <f t="shared" si="28"/>
        <v>6.4771459286152813E-2</v>
      </c>
      <c r="G140">
        <f t="shared" si="29"/>
        <v>0.12486250201537952</v>
      </c>
      <c r="H140">
        <f t="shared" si="30"/>
        <v>-5.676333556535048E-2</v>
      </c>
      <c r="I140">
        <f t="shared" si="31"/>
        <v>1.9679513545666216E-3</v>
      </c>
      <c r="J140">
        <f t="shared" si="32"/>
        <v>-6.0744757307131102E-2</v>
      </c>
      <c r="K140">
        <f t="shared" si="35"/>
        <v>0.44310922253095286</v>
      </c>
      <c r="L140">
        <f t="shared" si="36"/>
        <v>-7.06978421613056</v>
      </c>
      <c r="M140">
        <f t="shared" si="37"/>
        <v>1.1117323100054233</v>
      </c>
      <c r="N140">
        <f t="shared" si="38"/>
        <v>63.697569311640414</v>
      </c>
      <c r="O140">
        <f t="shared" si="39"/>
        <v>0</v>
      </c>
      <c r="P140">
        <f t="shared" si="33"/>
        <v>63.697569311640414</v>
      </c>
      <c r="Q140">
        <f t="shared" si="40"/>
        <v>0.12856719512980769</v>
      </c>
      <c r="W140">
        <v>135</v>
      </c>
      <c r="X140">
        <f t="shared" si="34"/>
        <v>2.8125</v>
      </c>
      <c r="Y140">
        <v>0</v>
      </c>
      <c r="Z140">
        <f t="shared" si="41"/>
        <v>-2.6472848548442177E-9</v>
      </c>
    </row>
    <row r="141" spans="5:26" x14ac:dyDescent="0.4">
      <c r="E141">
        <v>509.32679999999999</v>
      </c>
      <c r="F141">
        <f t="shared" si="28"/>
        <v>6.6670722214849903E-2</v>
      </c>
      <c r="G141">
        <f t="shared" si="29"/>
        <v>0.12497188884688692</v>
      </c>
      <c r="H141">
        <f t="shared" si="30"/>
        <v>-5.8425348395209457E-2</v>
      </c>
      <c r="I141">
        <f t="shared" si="31"/>
        <v>2.0850106581882244E-3</v>
      </c>
      <c r="J141">
        <f t="shared" si="32"/>
        <v>-6.2523344928622965E-2</v>
      </c>
      <c r="K141">
        <f t="shared" si="35"/>
        <v>0.45346848289208969</v>
      </c>
      <c r="L141">
        <f t="shared" si="36"/>
        <v>-6.8690578405100711</v>
      </c>
      <c r="M141">
        <f t="shared" si="37"/>
        <v>1.1001432145737589</v>
      </c>
      <c r="N141">
        <f t="shared" si="38"/>
        <v>63.033563055031699</v>
      </c>
      <c r="O141">
        <f t="shared" si="39"/>
        <v>0</v>
      </c>
      <c r="P141">
        <f t="shared" si="33"/>
        <v>63.033563055031699</v>
      </c>
      <c r="Q141">
        <f t="shared" si="40"/>
        <v>0.1271227298293576</v>
      </c>
      <c r="W141">
        <v>136</v>
      </c>
      <c r="X141">
        <f t="shared" si="34"/>
        <v>2.8333333333333335</v>
      </c>
      <c r="Y141">
        <v>0</v>
      </c>
      <c r="Z141">
        <f t="shared" si="41"/>
        <v>-2.3216065085355758E-9</v>
      </c>
    </row>
    <row r="142" spans="5:26" x14ac:dyDescent="0.4">
      <c r="E142">
        <v>524.26149999999996</v>
      </c>
      <c r="F142">
        <f t="shared" si="28"/>
        <v>6.8625669873331879E-2</v>
      </c>
      <c r="G142">
        <f t="shared" si="29"/>
        <v>0.12508777937176174</v>
      </c>
      <c r="H142">
        <f t="shared" si="30"/>
        <v>-6.0135869817034518E-2</v>
      </c>
      <c r="I142">
        <f t="shared" si="31"/>
        <v>2.2090298289716426E-3</v>
      </c>
      <c r="J142">
        <f t="shared" si="32"/>
        <v>-6.4353843570088262E-2</v>
      </c>
      <c r="K142">
        <f t="shared" si="35"/>
        <v>0.46394354520003667</v>
      </c>
      <c r="L142">
        <f t="shared" si="36"/>
        <v>-6.6706972638925954</v>
      </c>
      <c r="M142">
        <f t="shared" si="37"/>
        <v>1.0883546574459424</v>
      </c>
      <c r="N142">
        <f t="shared" si="38"/>
        <v>62.358128485058955</v>
      </c>
      <c r="O142">
        <f t="shared" si="39"/>
        <v>0</v>
      </c>
      <c r="P142">
        <f t="shared" si="33"/>
        <v>62.358128485058955</v>
      </c>
      <c r="Q142">
        <f t="shared" si="40"/>
        <v>0.12562737375462388</v>
      </c>
      <c r="W142">
        <v>137</v>
      </c>
      <c r="X142">
        <f t="shared" si="34"/>
        <v>2.854166666666667</v>
      </c>
      <c r="Y142">
        <v>0</v>
      </c>
      <c r="Z142">
        <f t="shared" si="41"/>
        <v>-2.0359942643164928E-9</v>
      </c>
    </row>
    <row r="143" spans="5:26" x14ac:dyDescent="0.4">
      <c r="E143">
        <v>539.63409999999999</v>
      </c>
      <c r="F143">
        <f t="shared" si="28"/>
        <v>7.0637938507772488E-2</v>
      </c>
      <c r="G143">
        <f t="shared" si="29"/>
        <v>0.12521056017237919</v>
      </c>
      <c r="H143">
        <f t="shared" si="30"/>
        <v>-6.1896305296549839E-2</v>
      </c>
      <c r="I143">
        <f t="shared" si="31"/>
        <v>2.3404225644617638E-3</v>
      </c>
      <c r="J143">
        <f t="shared" si="32"/>
        <v>-6.6237757277641723E-2</v>
      </c>
      <c r="K143">
        <f t="shared" si="35"/>
        <v>0.47452692723348305</v>
      </c>
      <c r="L143">
        <f t="shared" si="36"/>
        <v>-6.4747827662255339</v>
      </c>
      <c r="M143">
        <f t="shared" si="37"/>
        <v>1.0763698084937205</v>
      </c>
      <c r="N143">
        <f t="shared" si="38"/>
        <v>61.67144722199486</v>
      </c>
      <c r="O143">
        <f t="shared" si="39"/>
        <v>0</v>
      </c>
      <c r="P143">
        <f t="shared" si="33"/>
        <v>61.67144722199486</v>
      </c>
      <c r="Q143">
        <f t="shared" si="40"/>
        <v>0.12408102422204541</v>
      </c>
      <c r="W143">
        <v>138</v>
      </c>
      <c r="X143">
        <f t="shared" si="34"/>
        <v>2.875</v>
      </c>
      <c r="Y143">
        <v>0</v>
      </c>
      <c r="Z143">
        <f t="shared" si="41"/>
        <v>-1.7855190485938179E-9</v>
      </c>
    </row>
    <row r="144" spans="5:26" x14ac:dyDescent="0.4">
      <c r="E144">
        <v>555.45749999999998</v>
      </c>
      <c r="F144">
        <f t="shared" si="28"/>
        <v>7.2709216724223022E-2</v>
      </c>
      <c r="G144">
        <f t="shared" si="29"/>
        <v>0.12534064105683995</v>
      </c>
      <c r="H144">
        <f t="shared" si="30"/>
        <v>-6.37081035381417E-2</v>
      </c>
      <c r="I144">
        <f t="shared" si="31"/>
        <v>2.4796274169985866E-3</v>
      </c>
      <c r="J144">
        <f t="shared" si="32"/>
        <v>-6.8176636368851545E-2</v>
      </c>
      <c r="K144">
        <f t="shared" si="35"/>
        <v>0.48521061244168956</v>
      </c>
      <c r="L144">
        <f t="shared" si="36"/>
        <v>-6.2813941777720235</v>
      </c>
      <c r="M144">
        <f t="shared" si="37"/>
        <v>1.0641923093699539</v>
      </c>
      <c r="N144">
        <f t="shared" si="38"/>
        <v>60.97372791717877</v>
      </c>
      <c r="O144">
        <f t="shared" si="39"/>
        <v>0</v>
      </c>
      <c r="P144">
        <f t="shared" si="33"/>
        <v>60.97372791717877</v>
      </c>
      <c r="Q144">
        <f t="shared" si="40"/>
        <v>0.12248373801109085</v>
      </c>
      <c r="W144">
        <v>139</v>
      </c>
      <c r="X144">
        <f t="shared" si="34"/>
        <v>2.895833333333333</v>
      </c>
      <c r="Y144">
        <v>0</v>
      </c>
      <c r="Z144">
        <f t="shared" si="41"/>
        <v>-1.565858179841999E-9</v>
      </c>
    </row>
    <row r="145" spans="5:26" x14ac:dyDescent="0.4">
      <c r="E145">
        <v>571.74490000000003</v>
      </c>
      <c r="F145">
        <f t="shared" si="28"/>
        <v>7.484123239864296E-2</v>
      </c>
      <c r="G145">
        <f t="shared" si="29"/>
        <v>0.12547845550656844</v>
      </c>
      <c r="H145">
        <f t="shared" si="30"/>
        <v>-6.5572744796212321E-2</v>
      </c>
      <c r="I145">
        <f t="shared" si="31"/>
        <v>2.6271082727091777E-3</v>
      </c>
      <c r="J145">
        <f t="shared" si="32"/>
        <v>-7.0172064924242925E-2</v>
      </c>
      <c r="K145">
        <f t="shared" si="35"/>
        <v>0.49598598249553288</v>
      </c>
      <c r="L145">
        <f t="shared" si="36"/>
        <v>-6.0906119464405926</v>
      </c>
      <c r="M145">
        <f t="shared" si="37"/>
        <v>1.0518263707656401</v>
      </c>
      <c r="N145">
        <f t="shared" si="38"/>
        <v>60.265211825433695</v>
      </c>
      <c r="O145">
        <f t="shared" si="39"/>
        <v>0</v>
      </c>
      <c r="P145">
        <f t="shared" si="33"/>
        <v>60.265211825433695</v>
      </c>
      <c r="Q145">
        <f t="shared" si="40"/>
        <v>0.12083575370209027</v>
      </c>
      <c r="W145">
        <v>140</v>
      </c>
      <c r="X145">
        <f t="shared" si="34"/>
        <v>2.916666666666667</v>
      </c>
      <c r="Y145">
        <v>0</v>
      </c>
      <c r="Z145">
        <f t="shared" si="41"/>
        <v>-1.3732207681061126E-9</v>
      </c>
    </row>
    <row r="146" spans="5:26" x14ac:dyDescent="0.4">
      <c r="E146">
        <v>588.50980000000004</v>
      </c>
      <c r="F146">
        <f t="shared" si="28"/>
        <v>7.7035752676899938E-2</v>
      </c>
      <c r="G146">
        <f t="shared" si="29"/>
        <v>0.12562446192094823</v>
      </c>
      <c r="H146">
        <f t="shared" si="30"/>
        <v>-6.7491740622501351E-2</v>
      </c>
      <c r="I146">
        <f t="shared" si="31"/>
        <v>2.7833556834445661E-3</v>
      </c>
      <c r="J146">
        <f t="shared" si="32"/>
        <v>-7.2225660516896578E-2</v>
      </c>
      <c r="K146">
        <f t="shared" si="35"/>
        <v>0.50684382741274225</v>
      </c>
      <c r="L146">
        <f t="shared" si="36"/>
        <v>-5.9025167636748685</v>
      </c>
      <c r="M146">
        <f t="shared" si="37"/>
        <v>1.039276786220563</v>
      </c>
      <c r="N146">
        <f t="shared" si="38"/>
        <v>59.546173596358166</v>
      </c>
      <c r="O146">
        <f t="shared" si="39"/>
        <v>0</v>
      </c>
      <c r="P146">
        <f t="shared" si="33"/>
        <v>59.546173596358166</v>
      </c>
      <c r="Q146">
        <f t="shared" si="40"/>
        <v>0.11913750837157941</v>
      </c>
      <c r="W146">
        <v>141</v>
      </c>
      <c r="X146">
        <f t="shared" si="34"/>
        <v>2.9375</v>
      </c>
      <c r="Y146">
        <v>0</v>
      </c>
      <c r="Z146">
        <f t="shared" si="41"/>
        <v>-1.2042822921218955E-9</v>
      </c>
    </row>
    <row r="147" spans="5:26" x14ac:dyDescent="0.4">
      <c r="E147">
        <v>605.76639999999998</v>
      </c>
      <c r="F147">
        <f t="shared" si="28"/>
        <v>7.9294636334647325E-2</v>
      </c>
      <c r="G147">
        <f t="shared" si="29"/>
        <v>0.12577914855507499</v>
      </c>
      <c r="H147">
        <f t="shared" si="30"/>
        <v>-6.9466679366416845E-2</v>
      </c>
      <c r="I147">
        <f t="shared" si="31"/>
        <v>2.9488921508684651E-3</v>
      </c>
      <c r="J147">
        <f t="shared" si="32"/>
        <v>-7.4339122904206106E-2</v>
      </c>
      <c r="K147">
        <f t="shared" si="35"/>
        <v>0.5177746120344966</v>
      </c>
      <c r="L147">
        <f t="shared" si="36"/>
        <v>-5.717184961515982</v>
      </c>
      <c r="M147">
        <f t="shared" si="37"/>
        <v>1.0265486496689271</v>
      </c>
      <c r="N147">
        <f t="shared" si="38"/>
        <v>58.816905090883239</v>
      </c>
      <c r="O147">
        <f t="shared" si="39"/>
        <v>0</v>
      </c>
      <c r="P147">
        <f t="shared" si="33"/>
        <v>58.816905090883239</v>
      </c>
      <c r="Q147">
        <f t="shared" si="40"/>
        <v>0.11738962765211408</v>
      </c>
      <c r="W147">
        <v>142</v>
      </c>
      <c r="X147">
        <f t="shared" si="34"/>
        <v>2.958333333333333</v>
      </c>
      <c r="Y147">
        <v>0</v>
      </c>
      <c r="Z147">
        <f t="shared" si="41"/>
        <v>-1.0561272249898698E-9</v>
      </c>
    </row>
    <row r="148" spans="5:26" x14ac:dyDescent="0.4">
      <c r="E148">
        <v>623.52890000000002</v>
      </c>
      <c r="F148">
        <f t="shared" si="28"/>
        <v>8.1619742147538532E-2</v>
      </c>
      <c r="G148">
        <f t="shared" si="29"/>
        <v>0.12594302885859865</v>
      </c>
      <c r="H148">
        <f t="shared" si="30"/>
        <v>-7.1499145745984982E-2</v>
      </c>
      <c r="I148">
        <f t="shared" si="31"/>
        <v>3.1242671383636678E-3</v>
      </c>
      <c r="J148">
        <f t="shared" si="32"/>
        <v>-7.6514147957475409E-2</v>
      </c>
      <c r="K148">
        <f t="shared" si="35"/>
        <v>0.52876804066023519</v>
      </c>
      <c r="L148">
        <f t="shared" si="36"/>
        <v>-5.5346960395992708</v>
      </c>
      <c r="M148">
        <f t="shared" si="37"/>
        <v>1.0136478892805534</v>
      </c>
      <c r="N148">
        <f t="shared" si="38"/>
        <v>58.077745968119871</v>
      </c>
      <c r="O148">
        <f t="shared" si="39"/>
        <v>0</v>
      </c>
      <c r="P148">
        <f t="shared" si="33"/>
        <v>58.077745968119871</v>
      </c>
      <c r="Q148">
        <f t="shared" si="40"/>
        <v>0.11559295062371826</v>
      </c>
      <c r="W148">
        <v>143</v>
      </c>
      <c r="X148">
        <f t="shared" si="34"/>
        <v>2.979166666666667</v>
      </c>
      <c r="Y148">
        <v>0</v>
      </c>
      <c r="Z148">
        <f t="shared" si="41"/>
        <v>-9.2619871824197159E-10</v>
      </c>
    </row>
    <row r="149" spans="5:26" x14ac:dyDescent="0.4">
      <c r="E149">
        <v>641.81230000000005</v>
      </c>
      <c r="F149">
        <f t="shared" si="28"/>
        <v>8.401303361098203E-2</v>
      </c>
      <c r="G149">
        <f t="shared" si="29"/>
        <v>0.12611665022020624</v>
      </c>
      <c r="H149">
        <f t="shared" si="30"/>
        <v>-7.3590812068714651E-2</v>
      </c>
      <c r="I149">
        <f t="shared" si="31"/>
        <v>3.3100664288590043E-3</v>
      </c>
      <c r="J149">
        <f t="shared" si="32"/>
        <v>-7.8752525281081315E-2</v>
      </c>
      <c r="K149">
        <f t="shared" si="35"/>
        <v>0.53981358401726964</v>
      </c>
      <c r="L149">
        <f t="shared" si="36"/>
        <v>-5.3551238187277317</v>
      </c>
      <c r="M149">
        <f t="shared" si="37"/>
        <v>1.000580686432532</v>
      </c>
      <c r="N149">
        <f t="shared" si="38"/>
        <v>57.329050394886913</v>
      </c>
      <c r="O149">
        <f t="shared" si="39"/>
        <v>0</v>
      </c>
      <c r="P149">
        <f t="shared" si="33"/>
        <v>57.329050394886913</v>
      </c>
      <c r="Q149">
        <f t="shared" si="40"/>
        <v>0.11374853285751564</v>
      </c>
      <c r="W149">
        <v>144</v>
      </c>
      <c r="X149">
        <f t="shared" si="34"/>
        <v>3</v>
      </c>
      <c r="Y149">
        <v>0</v>
      </c>
      <c r="Z149">
        <f t="shared" si="41"/>
        <v>-8.1225447595226929E-10</v>
      </c>
    </row>
    <row r="150" spans="5:26" x14ac:dyDescent="0.4">
      <c r="E150">
        <v>660.6318</v>
      </c>
      <c r="F150">
        <f t="shared" si="28"/>
        <v>8.6476500400325076E-2</v>
      </c>
      <c r="G150">
        <f t="shared" si="29"/>
        <v>0.12630059021126616</v>
      </c>
      <c r="H150">
        <f t="shared" si="30"/>
        <v>-7.574336920222384E-2</v>
      </c>
      <c r="I150">
        <f t="shared" si="31"/>
        <v>3.5069081049995399E-3</v>
      </c>
      <c r="J150">
        <f t="shared" si="32"/>
        <v>-8.1056064341329323E-2</v>
      </c>
      <c r="K150">
        <f t="shared" si="35"/>
        <v>0.55090012689761725</v>
      </c>
      <c r="L150">
        <f t="shared" si="36"/>
        <v>-5.1785425517737762</v>
      </c>
      <c r="M150">
        <f t="shared" si="37"/>
        <v>0.98735392219671736</v>
      </c>
      <c r="N150">
        <f t="shared" si="38"/>
        <v>56.571212627560158</v>
      </c>
      <c r="O150">
        <f t="shared" si="39"/>
        <v>0</v>
      </c>
      <c r="P150">
        <f t="shared" si="33"/>
        <v>56.571212627560158</v>
      </c>
      <c r="Q150">
        <f t="shared" si="40"/>
        <v>0.11185764283009607</v>
      </c>
      <c r="W150">
        <v>145</v>
      </c>
      <c r="X150">
        <f t="shared" si="34"/>
        <v>3.0208333333333335</v>
      </c>
      <c r="Y150">
        <v>0</v>
      </c>
      <c r="Z150">
        <f t="shared" si="41"/>
        <v>-7.123280573706564E-10</v>
      </c>
    </row>
    <row r="151" spans="5:26" x14ac:dyDescent="0.4">
      <c r="E151">
        <v>680.00319999999999</v>
      </c>
      <c r="F151">
        <f t="shared" si="28"/>
        <v>8.9012210730731289E-2</v>
      </c>
      <c r="G151">
        <f t="shared" si="29"/>
        <v>0.12649546211565976</v>
      </c>
      <c r="H151">
        <f t="shared" si="30"/>
        <v>-7.7958571938892052E-2</v>
      </c>
      <c r="I151">
        <f t="shared" si="31"/>
        <v>3.7154484668452392E-3</v>
      </c>
      <c r="J151">
        <f t="shared" si="32"/>
        <v>-8.3426643013015805E-2</v>
      </c>
      <c r="K151">
        <f t="shared" si="35"/>
        <v>0.56201624198642686</v>
      </c>
      <c r="L151">
        <f t="shared" si="36"/>
        <v>-5.0050226671542353</v>
      </c>
      <c r="M151">
        <f t="shared" si="37"/>
        <v>0.9739748924724716</v>
      </c>
      <c r="N151">
        <f t="shared" si="38"/>
        <v>55.804650690380797</v>
      </c>
      <c r="O151">
        <f t="shared" si="39"/>
        <v>0</v>
      </c>
      <c r="P151">
        <f t="shared" si="33"/>
        <v>55.804650690380797</v>
      </c>
      <c r="Q151">
        <f t="shared" si="40"/>
        <v>0.10992177717599733</v>
      </c>
      <c r="W151">
        <v>146</v>
      </c>
      <c r="X151">
        <f t="shared" si="34"/>
        <v>3.0416666666666665</v>
      </c>
      <c r="Y151">
        <v>0</v>
      </c>
      <c r="Z151">
        <f t="shared" si="41"/>
        <v>-6.2469494024341984E-10</v>
      </c>
    </row>
    <row r="152" spans="5:26" x14ac:dyDescent="0.4">
      <c r="E152">
        <v>699.9425</v>
      </c>
      <c r="F152">
        <f t="shared" si="28"/>
        <v>9.1622258997303072E-2</v>
      </c>
      <c r="G152">
        <f t="shared" si="29"/>
        <v>0.12670191282867227</v>
      </c>
      <c r="H152">
        <f t="shared" si="30"/>
        <v>-8.0238192814808637E-2</v>
      </c>
      <c r="I152">
        <f t="shared" si="31"/>
        <v>3.936379783388344E-3</v>
      </c>
      <c r="J152">
        <f t="shared" si="32"/>
        <v>-8.5866158159203773E-2</v>
      </c>
      <c r="K152">
        <f t="shared" si="35"/>
        <v>0.57314999257683097</v>
      </c>
      <c r="L152">
        <f t="shared" si="36"/>
        <v>-4.8346341776137534</v>
      </c>
      <c r="M152">
        <f t="shared" si="37"/>
        <v>0.9604515854944129</v>
      </c>
      <c r="N152">
        <f t="shared" si="38"/>
        <v>55.029822275478217</v>
      </c>
      <c r="O152">
        <f t="shared" si="39"/>
        <v>0</v>
      </c>
      <c r="P152">
        <f t="shared" si="33"/>
        <v>55.029822275478217</v>
      </c>
      <c r="Q152">
        <f t="shared" si="40"/>
        <v>0.10794266360941279</v>
      </c>
      <c r="W152">
        <v>147</v>
      </c>
      <c r="X152">
        <f t="shared" si="34"/>
        <v>3.0625</v>
      </c>
      <c r="Y152">
        <v>0</v>
      </c>
      <c r="Z152">
        <f t="shared" si="41"/>
        <v>-5.4784275914414593E-10</v>
      </c>
    </row>
    <row r="153" spans="5:26" x14ac:dyDescent="0.4">
      <c r="E153">
        <v>720.46659999999997</v>
      </c>
      <c r="F153">
        <f t="shared" si="28"/>
        <v>9.430885740486733E-2</v>
      </c>
      <c r="G153">
        <f t="shared" si="29"/>
        <v>0.12692063201876902</v>
      </c>
      <c r="H153">
        <f t="shared" si="30"/>
        <v>-8.2584101670845525E-2</v>
      </c>
      <c r="I153">
        <f t="shared" si="31"/>
        <v>4.1704400969430067E-3</v>
      </c>
      <c r="J153">
        <f t="shared" si="32"/>
        <v>-8.8376610772767178E-2</v>
      </c>
      <c r="K153">
        <f t="shared" si="35"/>
        <v>0.58428936682660215</v>
      </c>
      <c r="L153">
        <f t="shared" si="36"/>
        <v>-4.6674403422714992</v>
      </c>
      <c r="M153">
        <f t="shared" si="37"/>
        <v>0.94679219959003413</v>
      </c>
      <c r="N153">
        <f t="shared" si="38"/>
        <v>54.247197112416828</v>
      </c>
      <c r="O153">
        <f t="shared" si="39"/>
        <v>0</v>
      </c>
      <c r="P153">
        <f t="shared" si="33"/>
        <v>54.247197112416828</v>
      </c>
      <c r="Q153">
        <f t="shared" si="40"/>
        <v>0.10592224683575116</v>
      </c>
      <c r="W153">
        <v>148</v>
      </c>
      <c r="X153">
        <f t="shared" si="34"/>
        <v>3.0833333333333335</v>
      </c>
      <c r="Y153">
        <v>0</v>
      </c>
      <c r="Z153">
        <f t="shared" si="41"/>
        <v>-4.8044520519042594E-10</v>
      </c>
    </row>
    <row r="154" spans="5:26" x14ac:dyDescent="0.4">
      <c r="E154">
        <v>741.5924</v>
      </c>
      <c r="F154">
        <f t="shared" si="28"/>
        <v>9.7074218158250972E-2</v>
      </c>
      <c r="G154">
        <f t="shared" si="29"/>
        <v>0.12715234487422789</v>
      </c>
      <c r="H154">
        <f t="shared" si="30"/>
        <v>-8.4998162243236114E-2</v>
      </c>
      <c r="I154">
        <f t="shared" si="31"/>
        <v>4.4184054610219015E-3</v>
      </c>
      <c r="J154">
        <f t="shared" si="32"/>
        <v>-9.0959995313757647E-2</v>
      </c>
      <c r="K154">
        <f t="shared" si="35"/>
        <v>0.59542182112043696</v>
      </c>
      <c r="L154">
        <f t="shared" si="36"/>
        <v>-4.5035050659881302</v>
      </c>
      <c r="M154">
        <f t="shared" si="37"/>
        <v>0.93300574388137258</v>
      </c>
      <c r="N154">
        <f t="shared" si="38"/>
        <v>53.457291385866483</v>
      </c>
      <c r="O154">
        <f t="shared" si="39"/>
        <v>0</v>
      </c>
      <c r="P154">
        <f t="shared" si="33"/>
        <v>53.457291385866483</v>
      </c>
      <c r="Q154">
        <f t="shared" si="40"/>
        <v>0.10386269744818913</v>
      </c>
      <c r="W154">
        <v>149</v>
      </c>
      <c r="X154">
        <f t="shared" si="34"/>
        <v>3.1041666666666665</v>
      </c>
      <c r="Y154">
        <v>0</v>
      </c>
      <c r="Z154">
        <f t="shared" si="41"/>
        <v>-4.2133913670972906E-10</v>
      </c>
    </row>
    <row r="155" spans="5:26" x14ac:dyDescent="0.4">
      <c r="E155">
        <v>763.33770000000004</v>
      </c>
      <c r="F155">
        <f t="shared" si="28"/>
        <v>9.9920671272005393E-2</v>
      </c>
      <c r="G155">
        <f t="shared" si="29"/>
        <v>0.12739782386344456</v>
      </c>
      <c r="H155">
        <f t="shared" si="30"/>
        <v>-8.7482334474077161E-2</v>
      </c>
      <c r="I155">
        <f t="shared" si="31"/>
        <v>4.6811025255170113E-3</v>
      </c>
      <c r="J155">
        <f t="shared" si="32"/>
        <v>-9.3618409196039531E-2</v>
      </c>
      <c r="K155">
        <f t="shared" si="35"/>
        <v>0.60653481969828882</v>
      </c>
      <c r="L155">
        <f t="shared" si="36"/>
        <v>-4.3428852457004732</v>
      </c>
      <c r="M155">
        <f t="shared" si="37"/>
        <v>0.91910142499231995</v>
      </c>
      <c r="N155">
        <f t="shared" si="38"/>
        <v>52.660632596519733</v>
      </c>
      <c r="O155">
        <f t="shared" si="39"/>
        <v>0</v>
      </c>
      <c r="P155">
        <f t="shared" si="33"/>
        <v>52.660632596519733</v>
      </c>
      <c r="Q155">
        <f t="shared" si="40"/>
        <v>0.10176640844314619</v>
      </c>
      <c r="W155">
        <v>150</v>
      </c>
      <c r="X155">
        <f t="shared" si="34"/>
        <v>3.125</v>
      </c>
      <c r="Y155">
        <v>0</v>
      </c>
      <c r="Z155">
        <f t="shared" si="41"/>
        <v>-3.6950450583211984E-10</v>
      </c>
    </row>
    <row r="156" spans="5:26" x14ac:dyDescent="0.4">
      <c r="E156">
        <v>785.72069999999997</v>
      </c>
      <c r="F156">
        <f t="shared" si="28"/>
        <v>0.10285059912055958</v>
      </c>
      <c r="G156">
        <f t="shared" si="29"/>
        <v>0.12765788583881488</v>
      </c>
      <c r="H156">
        <f t="shared" si="30"/>
        <v>-9.0038616737932467E-2</v>
      </c>
      <c r="I156">
        <f t="shared" si="31"/>
        <v>4.9594054374467733E-3</v>
      </c>
      <c r="J156">
        <f t="shared" si="32"/>
        <v>-9.6353990961625571E-2</v>
      </c>
      <c r="K156">
        <f t="shared" si="35"/>
        <v>0.61761561139307963</v>
      </c>
      <c r="L156">
        <f t="shared" si="36"/>
        <v>-4.1856346985182737</v>
      </c>
      <c r="M156">
        <f t="shared" si="37"/>
        <v>0.9050889672658986</v>
      </c>
      <c r="N156">
        <f t="shared" si="38"/>
        <v>51.857777908190307</v>
      </c>
      <c r="O156">
        <f t="shared" si="39"/>
        <v>0</v>
      </c>
      <c r="P156">
        <f t="shared" si="33"/>
        <v>51.857777908190307</v>
      </c>
      <c r="Q156">
        <f t="shared" si="40"/>
        <v>9.9635969799677856E-2</v>
      </c>
      <c r="W156">
        <v>151</v>
      </c>
      <c r="X156">
        <f t="shared" si="34"/>
        <v>3.1458333333333335</v>
      </c>
      <c r="Y156">
        <v>0</v>
      </c>
      <c r="Z156">
        <f t="shared" si="41"/>
        <v>-3.2404675458453898E-10</v>
      </c>
    </row>
    <row r="157" spans="5:26" x14ac:dyDescent="0.4">
      <c r="E157">
        <v>808.75990000000002</v>
      </c>
      <c r="F157">
        <f t="shared" si="28"/>
        <v>0.10586642334825065</v>
      </c>
      <c r="G157">
        <f t="shared" si="29"/>
        <v>0.12793339312712959</v>
      </c>
      <c r="H157">
        <f t="shared" si="30"/>
        <v>-9.2669033773557646E-2</v>
      </c>
      <c r="I157">
        <f t="shared" si="31"/>
        <v>5.2542370078316747E-3</v>
      </c>
      <c r="J157">
        <f t="shared" si="32"/>
        <v>-9.9168907365923889E-2</v>
      </c>
      <c r="K157">
        <f t="shared" si="35"/>
        <v>0.62865124698290153</v>
      </c>
      <c r="L157">
        <f t="shared" si="36"/>
        <v>-4.0318043729959019</v>
      </c>
      <c r="M157">
        <f t="shared" si="37"/>
        <v>0.89097864618738631</v>
      </c>
      <c r="N157">
        <f t="shared" si="38"/>
        <v>51.04931606281707</v>
      </c>
      <c r="O157">
        <f t="shared" si="39"/>
        <v>0</v>
      </c>
      <c r="P157">
        <f t="shared" si="33"/>
        <v>51.04931606281707</v>
      </c>
      <c r="Q157">
        <f t="shared" si="40"/>
        <v>9.7474189566434083E-2</v>
      </c>
      <c r="W157">
        <v>152</v>
      </c>
      <c r="X157">
        <f t="shared" si="34"/>
        <v>3.1666666666666665</v>
      </c>
      <c r="Y157">
        <v>0</v>
      </c>
      <c r="Z157">
        <f t="shared" si="41"/>
        <v>-2.8418137667983091E-10</v>
      </c>
    </row>
    <row r="158" spans="5:26" x14ac:dyDescent="0.4">
      <c r="E158">
        <v>832.47469999999998</v>
      </c>
      <c r="F158">
        <f t="shared" si="28"/>
        <v>0.10897068340914029</v>
      </c>
      <c r="G158">
        <f t="shared" si="29"/>
        <v>0.12822526324679884</v>
      </c>
      <c r="H158">
        <f t="shared" si="30"/>
        <v>-9.5375704464884942E-2</v>
      </c>
      <c r="I158">
        <f t="shared" si="31"/>
        <v>5.5665791104922979E-3</v>
      </c>
      <c r="J158">
        <f t="shared" si="32"/>
        <v>-0.10206542591293057</v>
      </c>
      <c r="K158">
        <f t="shared" si="35"/>
        <v>0.6396289285798944</v>
      </c>
      <c r="L158">
        <f t="shared" si="36"/>
        <v>-3.881438051783503</v>
      </c>
      <c r="M158">
        <f t="shared" si="37"/>
        <v>0.87678089426131089</v>
      </c>
      <c r="N158">
        <f t="shared" si="38"/>
        <v>50.235844798879214</v>
      </c>
      <c r="O158">
        <f t="shared" si="39"/>
        <v>0</v>
      </c>
      <c r="P158">
        <f t="shared" si="33"/>
        <v>50.235844798879214</v>
      </c>
      <c r="Q158">
        <f t="shared" si="40"/>
        <v>9.5284058892648529E-2</v>
      </c>
      <c r="W158">
        <v>153</v>
      </c>
      <c r="X158">
        <f t="shared" si="34"/>
        <v>3.1875</v>
      </c>
      <c r="Y158">
        <v>0</v>
      </c>
      <c r="Z158">
        <f t="shared" si="41"/>
        <v>-2.4922037856909043E-10</v>
      </c>
    </row>
    <row r="159" spans="5:26" x14ac:dyDescent="0.4">
      <c r="E159">
        <v>856.88490000000002</v>
      </c>
      <c r="F159">
        <f t="shared" si="28"/>
        <v>0.1121659711171677</v>
      </c>
      <c r="G159">
        <f t="shared" si="29"/>
        <v>0.12853446589110162</v>
      </c>
      <c r="H159">
        <f t="shared" si="30"/>
        <v>-9.8160783939304136E-2</v>
      </c>
      <c r="I159">
        <f t="shared" si="31"/>
        <v>5.8974694537011763E-3</v>
      </c>
      <c r="J159">
        <f t="shared" si="32"/>
        <v>-0.10504585289224178</v>
      </c>
      <c r="K159">
        <f t="shared" si="35"/>
        <v>0.65053582159925261</v>
      </c>
      <c r="L159">
        <f t="shared" si="36"/>
        <v>-3.7345756824458736</v>
      </c>
      <c r="M159">
        <f t="shared" si="37"/>
        <v>0.86250658780793188</v>
      </c>
      <c r="N159">
        <f t="shared" si="38"/>
        <v>49.417987283624242</v>
      </c>
      <c r="O159">
        <f t="shared" si="39"/>
        <v>0</v>
      </c>
      <c r="P159">
        <f t="shared" si="33"/>
        <v>49.417987283624242</v>
      </c>
      <c r="Q159">
        <f t="shared" si="40"/>
        <v>9.3068734842967529E-2</v>
      </c>
      <c r="W159">
        <v>154</v>
      </c>
      <c r="X159">
        <f t="shared" si="34"/>
        <v>3.2083333333333335</v>
      </c>
      <c r="Y159">
        <v>0</v>
      </c>
      <c r="Z159">
        <f t="shared" si="41"/>
        <v>-2.185604061032368E-10</v>
      </c>
    </row>
    <row r="160" spans="5:26" x14ac:dyDescent="0.4">
      <c r="E160">
        <v>882.01089999999999</v>
      </c>
      <c r="F160">
        <f t="shared" si="28"/>
        <v>0.11545495682608842</v>
      </c>
      <c r="G160">
        <f t="shared" si="29"/>
        <v>0.1288620282277354</v>
      </c>
      <c r="H160">
        <f t="shared" si="30"/>
        <v>-0.10102648553617691</v>
      </c>
      <c r="I160">
        <f t="shared" si="31"/>
        <v>6.2480072514468077E-3</v>
      </c>
      <c r="J160">
        <f t="shared" si="32"/>
        <v>-0.10811255688845574</v>
      </c>
      <c r="K160">
        <f t="shared" si="35"/>
        <v>0.66135921339907167</v>
      </c>
      <c r="L160">
        <f t="shared" si="36"/>
        <v>-3.5912518383376963</v>
      </c>
      <c r="M160">
        <f t="shared" si="37"/>
        <v>0.8481668932933859</v>
      </c>
      <c r="N160">
        <f t="shared" si="38"/>
        <v>48.596383308433857</v>
      </c>
      <c r="O160">
        <f t="shared" si="39"/>
        <v>0</v>
      </c>
      <c r="P160">
        <f t="shared" si="33"/>
        <v>48.596383308433857</v>
      </c>
      <c r="Q160">
        <f t="shared" si="40"/>
        <v>9.0831539617039644E-2</v>
      </c>
      <c r="W160">
        <v>155</v>
      </c>
      <c r="X160">
        <f t="shared" si="34"/>
        <v>3.2291666666666665</v>
      </c>
      <c r="Y160">
        <v>0</v>
      </c>
      <c r="Z160">
        <f t="shared" si="41"/>
        <v>-1.9167233189467716E-10</v>
      </c>
    </row>
    <row r="161" spans="5:26" x14ac:dyDescent="0.4">
      <c r="E161">
        <v>907.87360000000001</v>
      </c>
      <c r="F161">
        <f t="shared" si="28"/>
        <v>0.11884037633950492</v>
      </c>
      <c r="G161">
        <f t="shared" si="29"/>
        <v>0.1292090366897426</v>
      </c>
      <c r="H161">
        <f t="shared" si="30"/>
        <v>-0.10397506845624249</v>
      </c>
      <c r="I161">
        <f t="shared" si="31"/>
        <v>6.6193551399774675E-3</v>
      </c>
      <c r="J161">
        <f t="shared" si="32"/>
        <v>-0.11126795556429868</v>
      </c>
      <c r="K161">
        <f t="shared" si="35"/>
        <v>0.67208653238496729</v>
      </c>
      <c r="L161">
        <f t="shared" si="36"/>
        <v>-3.4514961425570805</v>
      </c>
      <c r="M161">
        <f t="shared" si="37"/>
        <v>0.83377329120306287</v>
      </c>
      <c r="N161">
        <f t="shared" si="38"/>
        <v>47.771690656667673</v>
      </c>
      <c r="O161">
        <f t="shared" si="39"/>
        <v>0</v>
      </c>
      <c r="P161">
        <f t="shared" si="33"/>
        <v>47.771690656667673</v>
      </c>
      <c r="Q161">
        <f t="shared" si="40"/>
        <v>8.8575938381249192E-2</v>
      </c>
      <c r="W161">
        <v>156</v>
      </c>
      <c r="X161">
        <f t="shared" si="34"/>
        <v>3.25</v>
      </c>
      <c r="Y161">
        <v>0</v>
      </c>
      <c r="Z161">
        <f t="shared" si="41"/>
        <v>-1.6809212367856777E-10</v>
      </c>
    </row>
    <row r="162" spans="5:26" x14ac:dyDescent="0.4">
      <c r="E162">
        <v>934.49469999999997</v>
      </c>
      <c r="F162">
        <f t="shared" si="28"/>
        <v>0.1223250701807749</v>
      </c>
      <c r="G162">
        <f t="shared" si="29"/>
        <v>0.12957664427883231</v>
      </c>
      <c r="H162">
        <f t="shared" si="30"/>
        <v>-0.10700887093315141</v>
      </c>
      <c r="I162">
        <f t="shared" si="31"/>
        <v>7.0127469933827236E-3</v>
      </c>
      <c r="J162">
        <f t="shared" si="32"/>
        <v>-0.11451455115883415</v>
      </c>
      <c r="K162">
        <f t="shared" si="35"/>
        <v>0.68270553403024248</v>
      </c>
      <c r="L162">
        <f t="shared" si="36"/>
        <v>-3.3153315346156114</v>
      </c>
      <c r="M162">
        <f t="shared" si="37"/>
        <v>0.8193373735702183</v>
      </c>
      <c r="N162">
        <f t="shared" si="38"/>
        <v>46.94457350290719</v>
      </c>
      <c r="O162">
        <f t="shared" si="39"/>
        <v>0</v>
      </c>
      <c r="P162">
        <f t="shared" si="33"/>
        <v>46.94457350290719</v>
      </c>
      <c r="Q162">
        <f t="shared" si="40"/>
        <v>8.6305511392642642E-2</v>
      </c>
      <c r="W162">
        <v>157</v>
      </c>
      <c r="X162">
        <f t="shared" si="34"/>
        <v>3.2708333333333335</v>
      </c>
      <c r="Y162">
        <v>0</v>
      </c>
      <c r="Z162">
        <f t="shared" si="41"/>
        <v>-1.4741283608057139E-10</v>
      </c>
    </row>
    <row r="163" spans="5:26" x14ac:dyDescent="0.4">
      <c r="E163">
        <v>961.89639999999997</v>
      </c>
      <c r="F163">
        <f t="shared" si="28"/>
        <v>0.12591194432310288</v>
      </c>
      <c r="G163">
        <f t="shared" si="29"/>
        <v>0.12996607009008287</v>
      </c>
      <c r="H163">
        <f t="shared" si="30"/>
        <v>-0.1101302748965588</v>
      </c>
      <c r="I163">
        <f t="shared" si="31"/>
        <v>7.4294874149583023E-3</v>
      </c>
      <c r="J163">
        <f t="shared" si="32"/>
        <v>-0.11785489267199992</v>
      </c>
      <c r="K163">
        <f t="shared" si="35"/>
        <v>0.69320423344512239</v>
      </c>
      <c r="L163">
        <f t="shared" si="36"/>
        <v>-3.1827758736851481</v>
      </c>
      <c r="M163">
        <f t="shared" si="37"/>
        <v>0.80487097636097271</v>
      </c>
      <c r="N163">
        <f t="shared" si="38"/>
        <v>46.115709998057589</v>
      </c>
      <c r="O163">
        <f t="shared" si="39"/>
        <v>0</v>
      </c>
      <c r="P163">
        <f t="shared" si="33"/>
        <v>46.115709998057589</v>
      </c>
      <c r="Q163">
        <f t="shared" si="40"/>
        <v>8.4023933718792007E-2</v>
      </c>
      <c r="W163">
        <v>158</v>
      </c>
      <c r="X163">
        <f t="shared" si="34"/>
        <v>3.2916666666666665</v>
      </c>
      <c r="Y163">
        <v>0</v>
      </c>
      <c r="Z163">
        <f t="shared" si="41"/>
        <v>-1.2927758758567055E-10</v>
      </c>
    </row>
    <row r="164" spans="5:26" x14ac:dyDescent="0.4">
      <c r="E164">
        <v>990.10149999999999</v>
      </c>
      <c r="F164">
        <f t="shared" si="28"/>
        <v>0.12960398327950975</v>
      </c>
      <c r="G164">
        <f t="shared" si="29"/>
        <v>0.13037860420701786</v>
      </c>
      <c r="H164">
        <f t="shared" si="30"/>
        <v>-0.11334171616113776</v>
      </c>
      <c r="I164">
        <f t="shared" si="31"/>
        <v>7.8709569756271192E-3</v>
      </c>
      <c r="J164">
        <f t="shared" si="32"/>
        <v>-0.12129158676828618</v>
      </c>
      <c r="K164">
        <f t="shared" si="35"/>
        <v>0.70357100962836971</v>
      </c>
      <c r="L164">
        <f t="shared" si="36"/>
        <v>-3.0538412756449729</v>
      </c>
      <c r="M164">
        <f t="shared" si="37"/>
        <v>0.79038608053820258</v>
      </c>
      <c r="N164">
        <f t="shared" si="38"/>
        <v>45.285786600726183</v>
      </c>
      <c r="O164">
        <f t="shared" si="39"/>
        <v>0</v>
      </c>
      <c r="P164">
        <f t="shared" si="33"/>
        <v>45.285786600726183</v>
      </c>
      <c r="Q164">
        <f t="shared" si="40"/>
        <v>8.1734961775175946E-2</v>
      </c>
      <c r="W164">
        <v>159</v>
      </c>
      <c r="X164">
        <f t="shared" si="34"/>
        <v>3.3125</v>
      </c>
      <c r="Y164">
        <v>0</v>
      </c>
      <c r="Z164">
        <f t="shared" si="41"/>
        <v>-1.133734015051177E-10</v>
      </c>
    </row>
    <row r="165" spans="5:26" x14ac:dyDescent="0.4">
      <c r="E165">
        <v>1019.1337</v>
      </c>
      <c r="F165">
        <f t="shared" si="28"/>
        <v>0.13340428937274101</v>
      </c>
      <c r="G165">
        <f t="shared" si="29"/>
        <v>0.13081561605522929</v>
      </c>
      <c r="H165">
        <f t="shared" si="30"/>
        <v>-0.11664571723743544</v>
      </c>
      <c r="I165">
        <f t="shared" si="31"/>
        <v>8.3386211534902666E-3</v>
      </c>
      <c r="J165">
        <f t="shared" si="32"/>
        <v>-0.12482733288896894</v>
      </c>
      <c r="K165">
        <f t="shared" si="35"/>
        <v>0.71379476773289396</v>
      </c>
      <c r="L165">
        <f t="shared" si="36"/>
        <v>-2.9285327967879002</v>
      </c>
      <c r="M165">
        <f t="shared" si="37"/>
        <v>0.77589462074190774</v>
      </c>
      <c r="N165">
        <f t="shared" si="38"/>
        <v>44.455487115414975</v>
      </c>
      <c r="O165">
        <f t="shared" si="39"/>
        <v>0</v>
      </c>
      <c r="P165">
        <f t="shared" si="33"/>
        <v>44.455487115414975</v>
      </c>
      <c r="Q165">
        <f t="shared" si="40"/>
        <v>7.9442393590489227E-2</v>
      </c>
      <c r="W165">
        <v>160</v>
      </c>
      <c r="X165">
        <f t="shared" si="34"/>
        <v>3.3333333333333335</v>
      </c>
      <c r="Y165">
        <v>0</v>
      </c>
      <c r="Z165">
        <f t="shared" si="41"/>
        <v>-9.9425804649415822E-11</v>
      </c>
    </row>
    <row r="166" spans="5:26" x14ac:dyDescent="0.4">
      <c r="E166">
        <v>1049.0172</v>
      </c>
      <c r="F166">
        <f t="shared" si="28"/>
        <v>0.13731603037538895</v>
      </c>
      <c r="G166">
        <f t="shared" si="29"/>
        <v>0.13127855272501077</v>
      </c>
      <c r="H166">
        <f t="shared" si="30"/>
        <v>-0.12004484032116665</v>
      </c>
      <c r="I166">
        <f t="shared" si="31"/>
        <v>8.8340285388098794E-3</v>
      </c>
      <c r="J166">
        <f t="shared" si="32"/>
        <v>-0.12846487294403855</v>
      </c>
      <c r="K166">
        <f t="shared" si="35"/>
        <v>0.72386484127411421</v>
      </c>
      <c r="L166">
        <f t="shared" si="36"/>
        <v>-2.8068503381716585</v>
      </c>
      <c r="M166">
        <f t="shared" si="37"/>
        <v>0.76140865210166453</v>
      </c>
      <c r="N166">
        <f t="shared" si="38"/>
        <v>43.625502250170179</v>
      </c>
      <c r="O166">
        <f t="shared" si="39"/>
        <v>0</v>
      </c>
      <c r="P166">
        <f t="shared" si="33"/>
        <v>43.625502250170179</v>
      </c>
      <c r="Q166">
        <f t="shared" si="40"/>
        <v>7.7150049845864002E-2</v>
      </c>
      <c r="W166">
        <v>161</v>
      </c>
      <c r="X166">
        <f t="shared" si="34"/>
        <v>3.354166666666667</v>
      </c>
      <c r="Y166">
        <v>0</v>
      </c>
      <c r="Z166">
        <f t="shared" si="41"/>
        <v>-8.7194090491653493E-11</v>
      </c>
    </row>
    <row r="167" spans="5:26" x14ac:dyDescent="0.4">
      <c r="E167">
        <v>1079.777</v>
      </c>
      <c r="F167">
        <f t="shared" si="28"/>
        <v>0.14134247877980108</v>
      </c>
      <c r="G167">
        <f t="shared" si="29"/>
        <v>0.13176894774582648</v>
      </c>
      <c r="H167">
        <f t="shared" si="30"/>
        <v>-0.12354171985567017</v>
      </c>
      <c r="I167">
        <f t="shared" si="31"/>
        <v>9.3588202239246465E-3</v>
      </c>
      <c r="J167">
        <f t="shared" si="32"/>
        <v>-0.13220702615861027</v>
      </c>
      <c r="K167">
        <f t="shared" si="35"/>
        <v>0.73377114821968847</v>
      </c>
      <c r="L167">
        <f t="shared" si="36"/>
        <v>-2.6887873728693767</v>
      </c>
      <c r="M167">
        <f t="shared" si="37"/>
        <v>0.74694015658953905</v>
      </c>
      <c r="N167">
        <f t="shared" si="38"/>
        <v>42.796518521421412</v>
      </c>
      <c r="O167">
        <f t="shared" si="39"/>
        <v>0</v>
      </c>
      <c r="P167">
        <f t="shared" si="33"/>
        <v>42.796518521421412</v>
      </c>
      <c r="Q167">
        <f t="shared" si="40"/>
        <v>7.4861753972967418E-2</v>
      </c>
      <c r="W167">
        <v>162</v>
      </c>
      <c r="X167">
        <f t="shared" si="34"/>
        <v>3.375</v>
      </c>
      <c r="Y167">
        <v>0</v>
      </c>
      <c r="Z167">
        <f t="shared" si="41"/>
        <v>-7.6467165073240659E-11</v>
      </c>
    </row>
    <row r="168" spans="5:26" x14ac:dyDescent="0.4">
      <c r="E168">
        <v>1111.4386999999999</v>
      </c>
      <c r="F168">
        <f t="shared" si="28"/>
        <v>0.14548698561814125</v>
      </c>
      <c r="G168">
        <f t="shared" si="29"/>
        <v>0.13228842254710904</v>
      </c>
      <c r="H168">
        <f t="shared" si="30"/>
        <v>-0.12713903805480756</v>
      </c>
      <c r="I168">
        <f t="shared" si="31"/>
        <v>9.9147313665097769E-3</v>
      </c>
      <c r="J168">
        <f t="shared" si="32"/>
        <v>-0.13605666287898149</v>
      </c>
      <c r="K168">
        <f t="shared" si="35"/>
        <v>0.74350416672854824</v>
      </c>
      <c r="L168">
        <f t="shared" si="36"/>
        <v>-2.5743318654459073</v>
      </c>
      <c r="M168">
        <f t="shared" si="37"/>
        <v>0.73250109849367639</v>
      </c>
      <c r="N168">
        <f t="shared" si="38"/>
        <v>41.96922143238428</v>
      </c>
      <c r="O168">
        <f t="shared" si="39"/>
        <v>0</v>
      </c>
      <c r="P168">
        <f t="shared" si="33"/>
        <v>41.96922143238428</v>
      </c>
      <c r="Q168">
        <f t="shared" si="40"/>
        <v>7.2581303895482396E-2</v>
      </c>
      <c r="W168">
        <v>163</v>
      </c>
      <c r="X168">
        <f t="shared" si="34"/>
        <v>3.395833333333333</v>
      </c>
      <c r="Y168">
        <v>0</v>
      </c>
      <c r="Z168">
        <f t="shared" si="41"/>
        <v>-6.7059903961013874E-11</v>
      </c>
    </row>
    <row r="169" spans="5:26" x14ac:dyDescent="0.4">
      <c r="E169">
        <v>1144.0288</v>
      </c>
      <c r="F169">
        <f t="shared" si="28"/>
        <v>0.14975301973229779</v>
      </c>
      <c r="G169">
        <f t="shared" si="29"/>
        <v>0.13283869612550481</v>
      </c>
      <c r="H169">
        <f t="shared" si="30"/>
        <v>-0.13083955711470313</v>
      </c>
      <c r="I169">
        <f t="shared" si="31"/>
        <v>1.0503601534889828E-2</v>
      </c>
      <c r="J169">
        <f t="shared" si="32"/>
        <v>-0.14001673904372655</v>
      </c>
      <c r="K169">
        <f t="shared" si="35"/>
        <v>0.7530550674075126</v>
      </c>
      <c r="L169">
        <f t="shared" si="36"/>
        <v>-2.4634652941325847</v>
      </c>
      <c r="M169">
        <f t="shared" si="37"/>
        <v>0.71810324466456965</v>
      </c>
      <c r="N169">
        <f t="shared" si="38"/>
        <v>41.144285173930193</v>
      </c>
      <c r="O169">
        <f t="shared" si="39"/>
        <v>0</v>
      </c>
      <c r="P169">
        <f t="shared" si="33"/>
        <v>41.144285173930193</v>
      </c>
      <c r="Q169">
        <f t="shared" si="40"/>
        <v>7.0312444785898223E-2</v>
      </c>
      <c r="W169">
        <v>164</v>
      </c>
      <c r="X169">
        <f t="shared" si="34"/>
        <v>3.416666666666667</v>
      </c>
      <c r="Y169">
        <v>0</v>
      </c>
      <c r="Z169">
        <f t="shared" si="41"/>
        <v>-5.8809957384363918E-11</v>
      </c>
    </row>
    <row r="170" spans="5:26" x14ac:dyDescent="0.4">
      <c r="E170">
        <v>1177.5744999999999</v>
      </c>
      <c r="F170">
        <f t="shared" si="28"/>
        <v>0.15414414159394474</v>
      </c>
      <c r="G170">
        <f t="shared" si="29"/>
        <v>0.13342158698631013</v>
      </c>
      <c r="H170">
        <f t="shared" si="30"/>
        <v>-0.13464609441777731</v>
      </c>
      <c r="I170">
        <f t="shared" si="31"/>
        <v>1.1127376785648235E-2</v>
      </c>
      <c r="J170">
        <f t="shared" si="32"/>
        <v>-0.14409026964852292</v>
      </c>
      <c r="K170">
        <f t="shared" si="35"/>
        <v>0.76241567954841394</v>
      </c>
      <c r="L170">
        <f t="shared" si="36"/>
        <v>-2.3561636148832354</v>
      </c>
      <c r="M170">
        <f t="shared" si="37"/>
        <v>0.70375822038101976</v>
      </c>
      <c r="N170">
        <f t="shared" si="38"/>
        <v>40.322375825470104</v>
      </c>
      <c r="O170">
        <f t="shared" si="39"/>
        <v>0</v>
      </c>
      <c r="P170">
        <f t="shared" si="33"/>
        <v>40.322375825470104</v>
      </c>
      <c r="Q170">
        <f t="shared" si="40"/>
        <v>6.8058842817417864E-2</v>
      </c>
      <c r="W170">
        <v>165</v>
      </c>
      <c r="X170">
        <f t="shared" si="34"/>
        <v>3.4375</v>
      </c>
      <c r="Y170">
        <v>0</v>
      </c>
      <c r="Z170">
        <f t="shared" si="41"/>
        <v>-5.157494841569423E-11</v>
      </c>
    </row>
    <row r="171" spans="5:26" x14ac:dyDescent="0.4">
      <c r="E171">
        <v>1212.1039000000001</v>
      </c>
      <c r="F171">
        <f t="shared" si="28"/>
        <v>0.15866402948448072</v>
      </c>
      <c r="G171">
        <f t="shared" si="29"/>
        <v>0.13403902198342332</v>
      </c>
      <c r="H171">
        <f t="shared" si="30"/>
        <v>-0.13856154299032775</v>
      </c>
      <c r="I171">
        <f t="shared" si="31"/>
        <v>1.1788119123620877E-2</v>
      </c>
      <c r="J171">
        <f t="shared" si="32"/>
        <v>-0.14828035063864206</v>
      </c>
      <c r="K171">
        <f t="shared" si="35"/>
        <v>0.77157857309015931</v>
      </c>
      <c r="L171">
        <f t="shared" si="36"/>
        <v>-2.2523968263151612</v>
      </c>
      <c r="M171">
        <f t="shared" si="37"/>
        <v>0.68947738570339778</v>
      </c>
      <c r="N171">
        <f t="shared" si="38"/>
        <v>39.504144270518296</v>
      </c>
      <c r="O171">
        <f t="shared" si="39"/>
        <v>0</v>
      </c>
      <c r="P171">
        <f t="shared" si="33"/>
        <v>39.504144270518296</v>
      </c>
      <c r="Q171">
        <f t="shared" si="40"/>
        <v>6.5824063853460554E-2</v>
      </c>
      <c r="W171">
        <v>166</v>
      </c>
      <c r="X171">
        <f t="shared" si="34"/>
        <v>3.458333333333333</v>
      </c>
      <c r="Y171">
        <v>0</v>
      </c>
      <c r="Z171">
        <f t="shared" si="41"/>
        <v>-4.5230015840629416E-11</v>
      </c>
    </row>
    <row r="172" spans="5:26" x14ac:dyDescent="0.4">
      <c r="E172">
        <v>1247.6457</v>
      </c>
      <c r="F172">
        <f t="shared" si="28"/>
        <v>0.16331644022512062</v>
      </c>
      <c r="G172">
        <f t="shared" si="29"/>
        <v>0.13469303668233379</v>
      </c>
      <c r="H172">
        <f t="shared" si="30"/>
        <v>-0.14258883503712794</v>
      </c>
      <c r="I172">
        <f t="shared" si="31"/>
        <v>1.2488006890344461E-2</v>
      </c>
      <c r="J172">
        <f t="shared" si="32"/>
        <v>-0.15259011988583812</v>
      </c>
      <c r="K172">
        <f t="shared" si="35"/>
        <v>0.78053699673686727</v>
      </c>
      <c r="L172">
        <f t="shared" si="36"/>
        <v>-2.1521301390813186</v>
      </c>
      <c r="M172">
        <f t="shared" si="37"/>
        <v>0.67527192552924298</v>
      </c>
      <c r="N172">
        <f t="shared" si="38"/>
        <v>38.690231356498053</v>
      </c>
      <c r="O172">
        <f t="shared" si="39"/>
        <v>0</v>
      </c>
      <c r="P172">
        <f t="shared" si="33"/>
        <v>38.690231356498053</v>
      </c>
      <c r="Q172">
        <f t="shared" si="40"/>
        <v>6.3611556128608776E-2</v>
      </c>
      <c r="W172">
        <v>167</v>
      </c>
      <c r="X172">
        <f t="shared" si="34"/>
        <v>3.479166666666667</v>
      </c>
      <c r="Y172">
        <v>0</v>
      </c>
      <c r="Z172">
        <f t="shared" si="41"/>
        <v>-3.966565931302155E-11</v>
      </c>
    </row>
    <row r="173" spans="5:26" x14ac:dyDescent="0.4">
      <c r="E173">
        <v>1284.2298000000001</v>
      </c>
      <c r="F173">
        <f t="shared" si="28"/>
        <v>0.16810528771671207</v>
      </c>
      <c r="G173">
        <f t="shared" si="29"/>
        <v>0.13538579230683356</v>
      </c>
      <c r="H173">
        <f t="shared" si="30"/>
        <v>-0.14673100728341118</v>
      </c>
      <c r="I173">
        <f t="shared" si="31"/>
        <v>1.3229352899423508E-2</v>
      </c>
      <c r="J173">
        <f t="shared" si="32"/>
        <v>-0.15702282711346627</v>
      </c>
      <c r="K173">
        <f t="shared" si="35"/>
        <v>0.78928504408623934</v>
      </c>
      <c r="L173">
        <f t="shared" si="36"/>
        <v>-2.0553225285209984</v>
      </c>
      <c r="M173">
        <f t="shared" si="37"/>
        <v>0.66115257449128118</v>
      </c>
      <c r="N173">
        <f t="shared" si="38"/>
        <v>37.881252132559183</v>
      </c>
      <c r="O173">
        <f t="shared" si="39"/>
        <v>0</v>
      </c>
      <c r="P173">
        <f t="shared" si="33"/>
        <v>37.881252132559183</v>
      </c>
      <c r="Q173">
        <f t="shared" si="40"/>
        <v>6.1424621924314214E-2</v>
      </c>
      <c r="W173">
        <v>168</v>
      </c>
      <c r="X173">
        <f t="shared" si="34"/>
        <v>3.5</v>
      </c>
      <c r="Y173">
        <v>0</v>
      </c>
      <c r="Z173">
        <f t="shared" si="41"/>
        <v>-3.4785849606609346E-11</v>
      </c>
    </row>
    <row r="174" spans="5:26" x14ac:dyDescent="0.4">
      <c r="E174">
        <v>1321.8865000000001</v>
      </c>
      <c r="F174">
        <f t="shared" si="28"/>
        <v>0.17303453821998016</v>
      </c>
      <c r="G174">
        <f t="shared" si="29"/>
        <v>0.13611956723451168</v>
      </c>
      <c r="H174">
        <f t="shared" si="30"/>
        <v>-0.15099110744742225</v>
      </c>
      <c r="I174">
        <f t="shared" si="31"/>
        <v>1.4014595335512414E-2</v>
      </c>
      <c r="J174">
        <f t="shared" si="32"/>
        <v>-0.16158173380895097</v>
      </c>
      <c r="K174">
        <f t="shared" si="35"/>
        <v>0.7978174603121706</v>
      </c>
      <c r="L174">
        <f t="shared" si="36"/>
        <v>-1.9619292669098731</v>
      </c>
      <c r="M174">
        <f t="shared" si="37"/>
        <v>0.64712990414292548</v>
      </c>
      <c r="N174">
        <f t="shared" si="38"/>
        <v>37.077812304095154</v>
      </c>
      <c r="O174">
        <f t="shared" si="39"/>
        <v>0</v>
      </c>
      <c r="P174">
        <f t="shared" si="33"/>
        <v>37.077812304095154</v>
      </c>
      <c r="Q174">
        <f t="shared" si="40"/>
        <v>5.9266406809119473E-2</v>
      </c>
      <c r="W174">
        <v>169</v>
      </c>
      <c r="X174">
        <f t="shared" si="34"/>
        <v>3.5208333333333335</v>
      </c>
      <c r="Y174">
        <v>0</v>
      </c>
      <c r="Z174">
        <f t="shared" si="41"/>
        <v>-3.0506371350202246E-11</v>
      </c>
    </row>
    <row r="175" spans="5:26" x14ac:dyDescent="0.4">
      <c r="E175">
        <v>1360.6475</v>
      </c>
      <c r="F175">
        <f t="shared" si="28"/>
        <v>0.1781083412552216</v>
      </c>
      <c r="G175">
        <f t="shared" si="29"/>
        <v>0.13689678270604277</v>
      </c>
      <c r="H175">
        <f t="shared" si="30"/>
        <v>-0.15537230428910501</v>
      </c>
      <c r="I175">
        <f t="shared" si="31"/>
        <v>1.4846325266871796E-2</v>
      </c>
      <c r="J175">
        <f t="shared" si="32"/>
        <v>-0.16627023099136889</v>
      </c>
      <c r="K175">
        <f t="shared" si="35"/>
        <v>0.80612987867884212</v>
      </c>
      <c r="L175">
        <f t="shared" si="36"/>
        <v>-1.8718996341355785</v>
      </c>
      <c r="M175">
        <f t="shared" si="37"/>
        <v>0.63321391257144599</v>
      </c>
      <c r="N175">
        <f t="shared" si="38"/>
        <v>36.280484719309754</v>
      </c>
      <c r="O175">
        <f t="shared" si="39"/>
        <v>0</v>
      </c>
      <c r="P175">
        <f t="shared" si="33"/>
        <v>36.280484719309754</v>
      </c>
      <c r="Q175">
        <f t="shared" si="40"/>
        <v>5.713987891504637E-2</v>
      </c>
      <c r="W175">
        <v>170</v>
      </c>
      <c r="X175">
        <f t="shared" si="34"/>
        <v>3.5416666666666665</v>
      </c>
      <c r="Y175">
        <v>0</v>
      </c>
      <c r="Z175">
        <f t="shared" si="41"/>
        <v>-2.6753369645443941E-11</v>
      </c>
    </row>
    <row r="176" spans="5:26" x14ac:dyDescent="0.4">
      <c r="E176">
        <v>1400.5450000000001</v>
      </c>
      <c r="F176">
        <f t="shared" si="28"/>
        <v>0.1833309117925799</v>
      </c>
      <c r="G176">
        <f t="shared" si="29"/>
        <v>0.13771999248427935</v>
      </c>
      <c r="H176">
        <f t="shared" si="30"/>
        <v>-0.15987778232754868</v>
      </c>
      <c r="I176">
        <f t="shared" si="31"/>
        <v>1.5727275579142774E-2</v>
      </c>
      <c r="J176">
        <f t="shared" si="32"/>
        <v>-0.17109172654429994</v>
      </c>
      <c r="K176">
        <f t="shared" si="35"/>
        <v>0.81421860592988082</v>
      </c>
      <c r="L176">
        <f t="shared" si="36"/>
        <v>-1.7851795532480108</v>
      </c>
      <c r="M176">
        <f t="shared" si="37"/>
        <v>0.6194143403206076</v>
      </c>
      <c r="N176">
        <f t="shared" si="38"/>
        <v>35.489827470250873</v>
      </c>
      <c r="O176">
        <f t="shared" si="39"/>
        <v>0</v>
      </c>
      <c r="P176">
        <f t="shared" si="33"/>
        <v>35.489827470250873</v>
      </c>
      <c r="Q176">
        <f t="shared" si="40"/>
        <v>5.5047813428777959E-2</v>
      </c>
      <c r="W176">
        <v>171</v>
      </c>
      <c r="X176">
        <f t="shared" si="34"/>
        <v>3.5625</v>
      </c>
      <c r="Y176">
        <v>0</v>
      </c>
      <c r="Z176">
        <f t="shared" si="41"/>
        <v>-2.3462075484799214E-11</v>
      </c>
    </row>
    <row r="177" spans="5:26" x14ac:dyDescent="0.4">
      <c r="E177">
        <v>1441.6124</v>
      </c>
      <c r="F177">
        <f t="shared" si="28"/>
        <v>0.18870662188183124</v>
      </c>
      <c r="G177">
        <f t="shared" si="29"/>
        <v>0.1385919041177982</v>
      </c>
      <c r="H177">
        <f t="shared" si="30"/>
        <v>-0.16451081724885366</v>
      </c>
      <c r="I177">
        <f t="shared" si="31"/>
        <v>1.6660343730333205E-2</v>
      </c>
      <c r="J177">
        <f t="shared" si="32"/>
        <v>-0.17604972591285581</v>
      </c>
      <c r="K177">
        <f t="shared" si="35"/>
        <v>0.82208076374227546</v>
      </c>
      <c r="L177">
        <f t="shared" si="36"/>
        <v>-1.7017102787707299</v>
      </c>
      <c r="M177">
        <f t="shared" si="37"/>
        <v>0.60574039480606956</v>
      </c>
      <c r="N177">
        <f t="shared" si="38"/>
        <v>34.706368102976001</v>
      </c>
      <c r="O177">
        <f t="shared" si="39"/>
        <v>0</v>
      </c>
      <c r="P177">
        <f t="shared" si="33"/>
        <v>34.706368102976001</v>
      </c>
      <c r="Q177">
        <f t="shared" si="40"/>
        <v>5.2992787958526327E-2</v>
      </c>
      <c r="W177">
        <v>172</v>
      </c>
      <c r="X177">
        <f t="shared" si="34"/>
        <v>3.5833333333333335</v>
      </c>
      <c r="Y177">
        <v>0</v>
      </c>
      <c r="Z177">
        <f t="shared" si="41"/>
        <v>-2.0575687973128285E-11</v>
      </c>
    </row>
    <row r="178" spans="5:26" x14ac:dyDescent="0.4">
      <c r="E178">
        <v>1483.884</v>
      </c>
      <c r="F178">
        <f t="shared" si="28"/>
        <v>0.19423996138247651</v>
      </c>
      <c r="G178">
        <f t="shared" si="29"/>
        <v>0.13951538087254101</v>
      </c>
      <c r="H178">
        <f t="shared" si="30"/>
        <v>-0.1692747378918604</v>
      </c>
      <c r="I178">
        <f t="shared" si="31"/>
        <v>1.764859381794559E-2</v>
      </c>
      <c r="J178">
        <f t="shared" si="32"/>
        <v>-0.18114779142306031</v>
      </c>
      <c r="K178">
        <f t="shared" si="35"/>
        <v>0.8297142032877628</v>
      </c>
      <c r="L178">
        <f t="shared" si="36"/>
        <v>-1.6214295093290356</v>
      </c>
      <c r="M178">
        <f t="shared" si="37"/>
        <v>0.59220084500855474</v>
      </c>
      <c r="N178">
        <f t="shared" si="38"/>
        <v>33.930609043071193</v>
      </c>
      <c r="O178">
        <f t="shared" si="39"/>
        <v>0</v>
      </c>
      <c r="P178">
        <f t="shared" si="33"/>
        <v>33.930609043071193</v>
      </c>
      <c r="Q178">
        <f t="shared" si="40"/>
        <v>5.097716380532915E-2</v>
      </c>
      <c r="W178">
        <v>173</v>
      </c>
      <c r="X178">
        <f t="shared" si="34"/>
        <v>3.6041666666666665</v>
      </c>
      <c r="Y178">
        <v>0</v>
      </c>
      <c r="Z178">
        <f t="shared" si="41"/>
        <v>-1.804439406231665E-11</v>
      </c>
    </row>
    <row r="179" spans="5:26" x14ac:dyDescent="0.4">
      <c r="E179">
        <v>1527.3951</v>
      </c>
      <c r="F179">
        <f t="shared" si="28"/>
        <v>0.19993555105371033</v>
      </c>
      <c r="G179">
        <f t="shared" si="29"/>
        <v>0.14049345202031815</v>
      </c>
      <c r="H179">
        <f t="shared" si="30"/>
        <v>-0.17417293309621093</v>
      </c>
      <c r="I179">
        <f t="shared" si="31"/>
        <v>1.8695267589123765E-2</v>
      </c>
      <c r="J179">
        <f t="shared" si="32"/>
        <v>-0.1863895496102386</v>
      </c>
      <c r="K179">
        <f t="shared" si="35"/>
        <v>0.83711750211558222</v>
      </c>
      <c r="L179">
        <f t="shared" si="36"/>
        <v>-1.5442715584433149</v>
      </c>
      <c r="M179">
        <f t="shared" si="37"/>
        <v>0.57880397445636689</v>
      </c>
      <c r="N179">
        <f t="shared" si="38"/>
        <v>33.163024901747733</v>
      </c>
      <c r="O179">
        <f t="shared" si="39"/>
        <v>0</v>
      </c>
      <c r="P179">
        <f t="shared" si="33"/>
        <v>33.163024901747733</v>
      </c>
      <c r="Q179">
        <f t="shared" si="40"/>
        <v>4.9003085887117298E-2</v>
      </c>
      <c r="W179">
        <v>174</v>
      </c>
      <c r="X179">
        <f t="shared" si="34"/>
        <v>3.625</v>
      </c>
      <c r="Y179">
        <v>0</v>
      </c>
      <c r="Z179">
        <f t="shared" si="41"/>
        <v>-1.5824508881617958E-11</v>
      </c>
    </row>
    <row r="180" spans="5:26" x14ac:dyDescent="0.4">
      <c r="E180">
        <v>1572.1821</v>
      </c>
      <c r="F180">
        <f t="shared" si="28"/>
        <v>0.20579815564439055</v>
      </c>
      <c r="G180">
        <f t="shared" si="29"/>
        <v>0.14152932384290706</v>
      </c>
      <c r="H180">
        <f t="shared" si="30"/>
        <v>-0.1792088581004575</v>
      </c>
      <c r="I180">
        <f t="shared" si="31"/>
        <v>1.9803796216586345E-2</v>
      </c>
      <c r="J180">
        <f t="shared" si="32"/>
        <v>-0.19177869806589426</v>
      </c>
      <c r="K180">
        <f t="shared" si="35"/>
        <v>0.84428995141497376</v>
      </c>
      <c r="L180">
        <f t="shared" si="36"/>
        <v>-1.4701675917948076</v>
      </c>
      <c r="M180">
        <f t="shared" si="37"/>
        <v>0.56555754376804845</v>
      </c>
      <c r="N180">
        <f t="shared" si="38"/>
        <v>32.404060329694509</v>
      </c>
      <c r="O180">
        <f t="shared" si="39"/>
        <v>0</v>
      </c>
      <c r="P180">
        <f t="shared" si="33"/>
        <v>32.404060329694509</v>
      </c>
      <c r="Q180">
        <f t="shared" si="40"/>
        <v>4.7072474654923584E-2</v>
      </c>
      <c r="W180">
        <v>175</v>
      </c>
      <c r="X180">
        <f t="shared" si="34"/>
        <v>3.6458333333333335</v>
      </c>
      <c r="Y180">
        <v>0</v>
      </c>
      <c r="Z180">
        <f t="shared" si="41"/>
        <v>-1.3877721827598784E-11</v>
      </c>
    </row>
    <row r="181" spans="5:26" x14ac:dyDescent="0.4">
      <c r="E181">
        <v>1618.2823000000001</v>
      </c>
      <c r="F181">
        <f t="shared" si="28"/>
        <v>0.21183265771309975</v>
      </c>
      <c r="G181">
        <f t="shared" si="29"/>
        <v>0.14262638415418383</v>
      </c>
      <c r="H181">
        <f t="shared" si="30"/>
        <v>-0.18438600677588621</v>
      </c>
      <c r="I181">
        <f t="shared" si="31"/>
        <v>2.0977805137945005E-2</v>
      </c>
      <c r="J181">
        <f t="shared" si="32"/>
        <v>-0.19731897572399262</v>
      </c>
      <c r="K181">
        <f t="shared" si="35"/>
        <v>0.85123149110362151</v>
      </c>
      <c r="L181">
        <f t="shared" si="36"/>
        <v>-1.399046362645227</v>
      </c>
      <c r="M181">
        <f t="shared" si="37"/>
        <v>0.5524688456946194</v>
      </c>
      <c r="N181">
        <f t="shared" si="38"/>
        <v>31.654133170766013</v>
      </c>
      <c r="O181">
        <f t="shared" si="39"/>
        <v>0</v>
      </c>
      <c r="P181">
        <f t="shared" si="33"/>
        <v>31.654133170766013</v>
      </c>
      <c r="Q181">
        <f t="shared" si="40"/>
        <v>4.518702732360376E-2</v>
      </c>
      <c r="W181">
        <v>176</v>
      </c>
      <c r="X181">
        <f t="shared" si="34"/>
        <v>3.6666666666666665</v>
      </c>
      <c r="Y181">
        <v>0</v>
      </c>
      <c r="Z181">
        <f t="shared" si="41"/>
        <v>-1.2170435402764959E-11</v>
      </c>
    </row>
    <row r="182" spans="5:26" x14ac:dyDescent="0.4">
      <c r="E182">
        <v>1665.7343000000001</v>
      </c>
      <c r="F182">
        <f t="shared" si="28"/>
        <v>0.21804410998802237</v>
      </c>
      <c r="G182">
        <f t="shared" si="29"/>
        <v>0.14378822127171997</v>
      </c>
      <c r="H182">
        <f t="shared" si="30"/>
        <v>-0.18970795083559686</v>
      </c>
      <c r="I182">
        <f t="shared" si="31"/>
        <v>2.2221134357981676E-2</v>
      </c>
      <c r="J182">
        <f t="shared" si="32"/>
        <v>-0.20301420482019444</v>
      </c>
      <c r="K182">
        <f t="shared" si="35"/>
        <v>0.85794273606731919</v>
      </c>
      <c r="L182">
        <f t="shared" si="36"/>
        <v>-1.330833968898133</v>
      </c>
      <c r="M182">
        <f t="shared" si="37"/>
        <v>0.53954458808606409</v>
      </c>
      <c r="N182">
        <f t="shared" si="38"/>
        <v>30.913627756455952</v>
      </c>
      <c r="O182">
        <f t="shared" si="39"/>
        <v>0</v>
      </c>
      <c r="P182">
        <f t="shared" si="33"/>
        <v>30.913627756455952</v>
      </c>
      <c r="Q182">
        <f t="shared" si="40"/>
        <v>4.3348214705272968E-2</v>
      </c>
      <c r="W182">
        <v>177</v>
      </c>
      <c r="X182">
        <f t="shared" si="34"/>
        <v>3.6875</v>
      </c>
      <c r="Y182">
        <v>0</v>
      </c>
      <c r="Z182">
        <f t="shared" si="41"/>
        <v>-1.0673185392598642E-11</v>
      </c>
    </row>
    <row r="183" spans="5:26" x14ac:dyDescent="0.4">
      <c r="E183">
        <v>1714.5777</v>
      </c>
      <c r="F183">
        <f t="shared" si="28"/>
        <v>0.22443769609703687</v>
      </c>
      <c r="G183">
        <f t="shared" si="29"/>
        <v>0.14501862715606884</v>
      </c>
      <c r="H183">
        <f t="shared" si="30"/>
        <v>-0.19517829985219406</v>
      </c>
      <c r="I183">
        <f t="shared" si="31"/>
        <v>2.353784180812768E-2</v>
      </c>
      <c r="J183">
        <f t="shared" si="32"/>
        <v>-0.2088682481051585</v>
      </c>
      <c r="K183">
        <f t="shared" si="35"/>
        <v>0.86442488932543116</v>
      </c>
      <c r="L183">
        <f t="shared" si="36"/>
        <v>-1.2654547399620455</v>
      </c>
      <c r="M183">
        <f t="shared" si="37"/>
        <v>0.52679098497268084</v>
      </c>
      <c r="N183">
        <f t="shared" si="38"/>
        <v>30.182900124474184</v>
      </c>
      <c r="O183">
        <f t="shared" si="39"/>
        <v>0</v>
      </c>
      <c r="P183">
        <f t="shared" si="33"/>
        <v>30.182900124474184</v>
      </c>
      <c r="Q183">
        <f t="shared" si="40"/>
        <v>4.1557282616016392E-2</v>
      </c>
      <c r="W183">
        <v>178</v>
      </c>
      <c r="X183">
        <f t="shared" si="34"/>
        <v>3.7083333333333335</v>
      </c>
      <c r="Y183">
        <v>0</v>
      </c>
      <c r="Z183">
        <f t="shared" si="41"/>
        <v>-9.3601323744671165E-12</v>
      </c>
    </row>
    <row r="184" spans="5:26" x14ac:dyDescent="0.4">
      <c r="E184">
        <v>1764.8534</v>
      </c>
      <c r="F184">
        <f t="shared" si="28"/>
        <v>0.23101876983762368</v>
      </c>
      <c r="G184">
        <f t="shared" si="29"/>
        <v>0.14632161545008993</v>
      </c>
      <c r="H184">
        <f t="shared" si="30"/>
        <v>-0.20080072807522933</v>
      </c>
      <c r="I184">
        <f t="shared" si="31"/>
        <v>2.4932222651079083E-2</v>
      </c>
      <c r="J184">
        <f t="shared" si="32"/>
        <v>-0.21488503754297864</v>
      </c>
      <c r="K184">
        <f t="shared" si="35"/>
        <v>0.87067974221312661</v>
      </c>
      <c r="L184">
        <f t="shared" si="36"/>
        <v>-1.2028311998738235</v>
      </c>
      <c r="M184">
        <f t="shared" si="37"/>
        <v>0.5142136820268659</v>
      </c>
      <c r="N184">
        <f t="shared" si="38"/>
        <v>29.462273748021531</v>
      </c>
      <c r="O184">
        <f t="shared" si="39"/>
        <v>0</v>
      </c>
      <c r="P184">
        <f t="shared" si="33"/>
        <v>29.462273748021531</v>
      </c>
      <c r="Q184">
        <f t="shared" si="40"/>
        <v>3.9815257362716114E-2</v>
      </c>
      <c r="W184">
        <v>179</v>
      </c>
      <c r="X184">
        <f t="shared" si="34"/>
        <v>3.7291666666666665</v>
      </c>
      <c r="Y184">
        <v>0</v>
      </c>
      <c r="Z184">
        <f t="shared" si="41"/>
        <v>-8.2086157829041661E-12</v>
      </c>
    </row>
    <row r="185" spans="5:26" x14ac:dyDescent="0.4">
      <c r="E185">
        <v>1816.6032</v>
      </c>
      <c r="F185">
        <f t="shared" si="28"/>
        <v>0.23779280281698789</v>
      </c>
      <c r="G185">
        <f t="shared" si="29"/>
        <v>0.14770142231971073</v>
      </c>
      <c r="H185">
        <f t="shared" si="30"/>
        <v>-0.20657892227292254</v>
      </c>
      <c r="I185">
        <f t="shared" si="31"/>
        <v>2.6408810180529874E-2</v>
      </c>
      <c r="J185">
        <f t="shared" si="32"/>
        <v>-0.22106851849448567</v>
      </c>
      <c r="K185">
        <f t="shared" si="35"/>
        <v>0.87670958047861736</v>
      </c>
      <c r="L185">
        <f t="shared" si="36"/>
        <v>-1.1428849510105814</v>
      </c>
      <c r="M185">
        <f t="shared" si="37"/>
        <v>0.50181786695671304</v>
      </c>
      <c r="N185">
        <f t="shared" si="38"/>
        <v>28.752045860877111</v>
      </c>
      <c r="O185">
        <f t="shared" si="39"/>
        <v>0</v>
      </c>
      <c r="P185">
        <f t="shared" si="33"/>
        <v>28.752045860877111</v>
      </c>
      <c r="Q185">
        <f t="shared" si="40"/>
        <v>3.8122953945094108E-2</v>
      </c>
      <c r="W185">
        <v>180</v>
      </c>
      <c r="X185">
        <f t="shared" si="34"/>
        <v>3.75</v>
      </c>
      <c r="Y185">
        <v>0</v>
      </c>
      <c r="Z185">
        <f t="shared" si="41"/>
        <v>-7.1987628353578158E-12</v>
      </c>
    </row>
    <row r="186" spans="5:26" x14ac:dyDescent="0.4">
      <c r="E186">
        <v>1869.8704</v>
      </c>
      <c r="F186">
        <f t="shared" si="28"/>
        <v>0.24476546299187532</v>
      </c>
      <c r="G186">
        <f t="shared" si="29"/>
        <v>0.14916253371033239</v>
      </c>
      <c r="H186">
        <f t="shared" si="30"/>
        <v>-0.21251664076270582</v>
      </c>
      <c r="I186">
        <f t="shared" si="31"/>
        <v>2.7972404989362265E-2</v>
      </c>
      <c r="J186">
        <f t="shared" si="32"/>
        <v>-0.22742271288823657</v>
      </c>
      <c r="K186">
        <f t="shared" si="35"/>
        <v>0.8825172141376999</v>
      </c>
      <c r="L186">
        <f t="shared" si="36"/>
        <v>-1.0855362925795473</v>
      </c>
      <c r="M186">
        <f t="shared" si="37"/>
        <v>0.48960813188835983</v>
      </c>
      <c r="N186">
        <f t="shared" si="38"/>
        <v>28.052479572487595</v>
      </c>
      <c r="O186">
        <f t="shared" si="39"/>
        <v>0</v>
      </c>
      <c r="P186">
        <f t="shared" si="33"/>
        <v>28.052479572487595</v>
      </c>
      <c r="Q186">
        <f t="shared" si="40"/>
        <v>3.6480980602901537E-2</v>
      </c>
      <c r="W186">
        <v>181</v>
      </c>
      <c r="X186">
        <f t="shared" si="34"/>
        <v>3.7708333333333335</v>
      </c>
      <c r="Y186">
        <v>0</v>
      </c>
      <c r="Z186">
        <f t="shared" si="41"/>
        <v>-6.3131455692758071E-12</v>
      </c>
    </row>
    <row r="187" spans="5:26" x14ac:dyDescent="0.4">
      <c r="E187">
        <v>1924.6995999999999</v>
      </c>
      <c r="F187">
        <f t="shared" si="28"/>
        <v>0.25194258848863388</v>
      </c>
      <c r="G187">
        <f t="shared" si="29"/>
        <v>0.15070969292240621</v>
      </c>
      <c r="H187">
        <f t="shared" si="30"/>
        <v>-0.21861768214701394</v>
      </c>
      <c r="I187">
        <f t="shared" si="31"/>
        <v>2.9628083076579714E-2</v>
      </c>
      <c r="J187">
        <f t="shared" si="32"/>
        <v>-0.23395168576341033</v>
      </c>
      <c r="K187">
        <f t="shared" si="35"/>
        <v>0.88810590239716658</v>
      </c>
      <c r="L187">
        <f t="shared" si="36"/>
        <v>-1.030704871716537</v>
      </c>
      <c r="M187">
        <f t="shared" si="37"/>
        <v>0.4775885450370736</v>
      </c>
      <c r="N187">
        <f t="shared" si="38"/>
        <v>27.363807974417956</v>
      </c>
      <c r="O187">
        <f t="shared" si="39"/>
        <v>0</v>
      </c>
      <c r="P187">
        <f t="shared" si="33"/>
        <v>27.363807974417956</v>
      </c>
      <c r="Q187">
        <f t="shared" si="40"/>
        <v>3.4889742350874296E-2</v>
      </c>
      <c r="W187">
        <v>182</v>
      </c>
      <c r="X187">
        <f t="shared" si="34"/>
        <v>3.7916666666666665</v>
      </c>
      <c r="Y187">
        <v>0</v>
      </c>
      <c r="Z187">
        <f t="shared" si="41"/>
        <v>-5.5364800717018919E-12</v>
      </c>
    </row>
    <row r="188" spans="5:26" x14ac:dyDescent="0.4">
      <c r="E188">
        <v>1981.1365000000001</v>
      </c>
      <c r="F188">
        <f t="shared" si="28"/>
        <v>0.25933016142327481</v>
      </c>
      <c r="G188">
        <f t="shared" si="29"/>
        <v>0.15234790773132123</v>
      </c>
      <c r="H188">
        <f t="shared" si="30"/>
        <v>-0.22488585352533305</v>
      </c>
      <c r="I188">
        <f t="shared" si="31"/>
        <v>3.1381203466587904E-2</v>
      </c>
      <c r="J188">
        <f t="shared" si="32"/>
        <v>-0.24065951125222679</v>
      </c>
      <c r="K188">
        <f t="shared" si="35"/>
        <v>0.89347928892983774</v>
      </c>
      <c r="L188">
        <f t="shared" si="36"/>
        <v>-0.97831020189611118</v>
      </c>
      <c r="M188">
        <f t="shared" si="37"/>
        <v>0.46576271039033168</v>
      </c>
      <c r="N188">
        <f t="shared" si="38"/>
        <v>26.686237559940061</v>
      </c>
      <c r="O188">
        <f t="shared" si="39"/>
        <v>0</v>
      </c>
      <c r="P188">
        <f t="shared" si="33"/>
        <v>26.686237559940061</v>
      </c>
      <c r="Q188">
        <f t="shared" si="40"/>
        <v>3.3349458248351158E-2</v>
      </c>
      <c r="W188">
        <v>183</v>
      </c>
      <c r="X188">
        <f t="shared" si="34"/>
        <v>3.8125</v>
      </c>
      <c r="Y188">
        <v>0</v>
      </c>
      <c r="Z188">
        <f t="shared" si="41"/>
        <v>-4.8553627107110099E-12</v>
      </c>
    </row>
    <row r="189" spans="5:26" x14ac:dyDescent="0.4">
      <c r="E189">
        <v>2039.2283</v>
      </c>
      <c r="F189">
        <f t="shared" si="28"/>
        <v>0.26693436026135009</v>
      </c>
      <c r="G189">
        <f t="shared" si="29"/>
        <v>0.15408247512828643</v>
      </c>
      <c r="H189">
        <f t="shared" si="30"/>
        <v>-0.23132500461082903</v>
      </c>
      <c r="I189">
        <f t="shared" si="31"/>
        <v>3.3237434685421063E-2</v>
      </c>
      <c r="J189">
        <f t="shared" si="32"/>
        <v>-0.24755030908954004</v>
      </c>
      <c r="K189">
        <f t="shared" si="35"/>
        <v>0.89864139758905703</v>
      </c>
      <c r="L189">
        <f t="shared" si="36"/>
        <v>-0.92827157396574311</v>
      </c>
      <c r="M189">
        <f t="shared" si="37"/>
        <v>0.45413369927698399</v>
      </c>
      <c r="N189">
        <f t="shared" si="38"/>
        <v>26.019944303234507</v>
      </c>
      <c r="O189">
        <f t="shared" si="39"/>
        <v>0</v>
      </c>
      <c r="P189">
        <f t="shared" si="33"/>
        <v>26.019944303234507</v>
      </c>
      <c r="Q189">
        <f t="shared" si="40"/>
        <v>3.1860169627380718E-2</v>
      </c>
      <c r="W189">
        <v>184</v>
      </c>
      <c r="X189">
        <f t="shared" si="34"/>
        <v>3.833333333333333</v>
      </c>
      <c r="Y189">
        <v>0</v>
      </c>
      <c r="Z189">
        <f t="shared" si="41"/>
        <v>-4.2580388165862658E-12</v>
      </c>
    </row>
    <row r="190" spans="5:26" x14ac:dyDescent="0.4">
      <c r="E190">
        <v>2099.0234999999998</v>
      </c>
      <c r="F190">
        <f t="shared" si="28"/>
        <v>0.27476153363801392</v>
      </c>
      <c r="G190">
        <f t="shared" si="29"/>
        <v>0.15591898984326946</v>
      </c>
      <c r="H190">
        <f t="shared" si="30"/>
        <v>-0.23793899414782699</v>
      </c>
      <c r="I190">
        <f t="shared" si="31"/>
        <v>3.5202763881486132E-2</v>
      </c>
      <c r="J190">
        <f t="shared" si="32"/>
        <v>-0.2546282086748155</v>
      </c>
      <c r="K190">
        <f t="shared" si="35"/>
        <v>0.90359656681554712</v>
      </c>
      <c r="L190">
        <f t="shared" si="36"/>
        <v>-0.88050855671334505</v>
      </c>
      <c r="M190">
        <f t="shared" si="37"/>
        <v>0.44270411647958596</v>
      </c>
      <c r="N190">
        <f t="shared" si="38"/>
        <v>25.365077447348273</v>
      </c>
      <c r="O190">
        <f t="shared" si="39"/>
        <v>0</v>
      </c>
      <c r="P190">
        <f t="shared" si="33"/>
        <v>25.365077447348273</v>
      </c>
      <c r="Q190">
        <f t="shared" si="40"/>
        <v>3.0421749566587074E-2</v>
      </c>
      <c r="W190">
        <v>185</v>
      </c>
      <c r="X190">
        <f t="shared" si="34"/>
        <v>3.854166666666667</v>
      </c>
      <c r="Y190">
        <v>0</v>
      </c>
      <c r="Z190">
        <f t="shared" si="41"/>
        <v>-3.7341998206556877E-12</v>
      </c>
    </row>
    <row r="191" spans="5:26" x14ac:dyDescent="0.4">
      <c r="E191">
        <v>2160.5720000000001</v>
      </c>
      <c r="F191">
        <f t="shared" si="28"/>
        <v>0.28281821344799196</v>
      </c>
      <c r="G191">
        <f t="shared" si="29"/>
        <v>0.15786336193353945</v>
      </c>
      <c r="H191">
        <f t="shared" si="30"/>
        <v>-0.24473168873156875</v>
      </c>
      <c r="I191">
        <f t="shared" si="31"/>
        <v>3.7283515647777876E-2</v>
      </c>
      <c r="J191">
        <f t="shared" si="32"/>
        <v>-0.26189734780910429</v>
      </c>
      <c r="K191">
        <f t="shared" si="35"/>
        <v>0.90834941589288343</v>
      </c>
      <c r="L191">
        <f t="shared" si="36"/>
        <v>-0.83494117487319053</v>
      </c>
      <c r="M191">
        <f t="shared" si="37"/>
        <v>0.43147610180416374</v>
      </c>
      <c r="N191">
        <f t="shared" si="38"/>
        <v>24.721759594135627</v>
      </c>
      <c r="O191">
        <f t="shared" si="39"/>
        <v>0</v>
      </c>
      <c r="P191">
        <f t="shared" si="33"/>
        <v>24.721759594135627</v>
      </c>
      <c r="Q191">
        <f t="shared" si="40"/>
        <v>2.9033916938703417E-2</v>
      </c>
      <c r="W191">
        <v>186</v>
      </c>
      <c r="X191">
        <f t="shared" si="34"/>
        <v>3.875</v>
      </c>
      <c r="Y191">
        <v>0</v>
      </c>
      <c r="Z191">
        <f t="shared" si="41"/>
        <v>-3.2748053508268123E-12</v>
      </c>
    </row>
    <row r="192" spans="5:26" x14ac:dyDescent="0.4">
      <c r="E192">
        <v>2223.9252999999999</v>
      </c>
      <c r="F192">
        <f t="shared" si="28"/>
        <v>0.29111114102551988</v>
      </c>
      <c r="G192">
        <f t="shared" si="29"/>
        <v>0.15992183865861276</v>
      </c>
      <c r="H192">
        <f t="shared" si="30"/>
        <v>-0.25170697145800391</v>
      </c>
      <c r="I192">
        <f t="shared" si="31"/>
        <v>3.9486375431149745E-2</v>
      </c>
      <c r="J192">
        <f t="shared" si="32"/>
        <v>-0.2693618819515371</v>
      </c>
      <c r="K192">
        <f t="shared" si="35"/>
        <v>0.91290481700763559</v>
      </c>
      <c r="L192">
        <f t="shared" si="36"/>
        <v>-0.79149002660386225</v>
      </c>
      <c r="M192">
        <f t="shared" si="37"/>
        <v>0.42045131968106997</v>
      </c>
      <c r="N192">
        <f t="shared" si="38"/>
        <v>24.090086108431077</v>
      </c>
      <c r="O192">
        <f t="shared" si="39"/>
        <v>0</v>
      </c>
      <c r="P192">
        <f t="shared" si="33"/>
        <v>24.090086108431077</v>
      </c>
      <c r="Q192">
        <f t="shared" si="40"/>
        <v>2.7696245837257622E-2</v>
      </c>
      <c r="W192">
        <v>187</v>
      </c>
      <c r="X192">
        <f t="shared" si="34"/>
        <v>3.895833333333333</v>
      </c>
      <c r="Y192">
        <v>0</v>
      </c>
      <c r="Z192">
        <f t="shared" si="41"/>
        <v>-2.871927213557852E-12</v>
      </c>
    </row>
    <row r="193" spans="5:26" x14ac:dyDescent="0.4">
      <c r="E193">
        <v>2289.1361999999999</v>
      </c>
      <c r="F193">
        <f t="shared" si="28"/>
        <v>0.2996472278744356</v>
      </c>
      <c r="G193">
        <f t="shared" si="29"/>
        <v>0.16210101100357743</v>
      </c>
      <c r="H193">
        <f t="shared" si="30"/>
        <v>-0.25886869428739229</v>
      </c>
      <c r="I193">
        <f t="shared" si="31"/>
        <v>4.1818396513189526E-2</v>
      </c>
      <c r="J193">
        <f t="shared" si="32"/>
        <v>-0.27702593324167468</v>
      </c>
      <c r="K193">
        <f t="shared" si="35"/>
        <v>0.9172678317484233</v>
      </c>
      <c r="L193">
        <f t="shared" si="36"/>
        <v>-0.75007673551947729</v>
      </c>
      <c r="M193">
        <f t="shared" si="37"/>
        <v>0.40963103883996199</v>
      </c>
      <c r="N193">
        <f t="shared" si="38"/>
        <v>23.470129683089322</v>
      </c>
      <c r="O193">
        <f t="shared" si="39"/>
        <v>0</v>
      </c>
      <c r="P193">
        <f t="shared" si="33"/>
        <v>23.470129683089322</v>
      </c>
      <c r="Q193">
        <f t="shared" si="40"/>
        <v>2.6408179943918482E-2</v>
      </c>
      <c r="W193">
        <v>188</v>
      </c>
      <c r="X193">
        <f t="shared" si="34"/>
        <v>3.9166666666666665</v>
      </c>
      <c r="Y193">
        <v>0</v>
      </c>
      <c r="Z193">
        <f t="shared" si="41"/>
        <v>-2.5186125697186091E-12</v>
      </c>
    </row>
    <row r="194" spans="5:26" x14ac:dyDescent="0.4">
      <c r="E194">
        <v>2356.2593000000002</v>
      </c>
      <c r="F194">
        <f t="shared" si="28"/>
        <v>0.30843362111802619</v>
      </c>
      <c r="G194">
        <f t="shared" si="29"/>
        <v>0.1644078468731428</v>
      </c>
      <c r="H194">
        <f t="shared" si="30"/>
        <v>-0.26622071721808038</v>
      </c>
      <c r="I194">
        <f t="shared" si="31"/>
        <v>4.4287035532522667E-2</v>
      </c>
      <c r="J194">
        <f t="shared" si="32"/>
        <v>-0.28489363242096183</v>
      </c>
      <c r="K194">
        <f t="shared" si="35"/>
        <v>0.92144370718768853</v>
      </c>
      <c r="L194">
        <f t="shared" si="36"/>
        <v>-0.71062383080851721</v>
      </c>
      <c r="M194">
        <f t="shared" si="37"/>
        <v>0.39901607333317912</v>
      </c>
      <c r="N194">
        <f t="shared" si="38"/>
        <v>22.861936959873717</v>
      </c>
      <c r="O194">
        <f t="shared" si="39"/>
        <v>0</v>
      </c>
      <c r="P194">
        <f t="shared" si="33"/>
        <v>22.861936959873717</v>
      </c>
      <c r="Q194">
        <f t="shared" si="40"/>
        <v>2.5169043610239295E-2</v>
      </c>
      <c r="W194">
        <v>189</v>
      </c>
      <c r="X194">
        <f t="shared" si="34"/>
        <v>3.9375</v>
      </c>
      <c r="Y194">
        <v>0</v>
      </c>
      <c r="Z194">
        <f t="shared" si="41"/>
        <v>-2.2087639430409241E-12</v>
      </c>
    </row>
    <row r="195" spans="5:26" x14ac:dyDescent="0.4">
      <c r="E195">
        <v>2425.3506000000002</v>
      </c>
      <c r="F195">
        <f t="shared" si="28"/>
        <v>0.31747765113914989</v>
      </c>
      <c r="G195">
        <f t="shared" si="29"/>
        <v>0.1668496953886579</v>
      </c>
      <c r="H195">
        <f t="shared" si="30"/>
        <v>-0.27376684709678467</v>
      </c>
      <c r="I195">
        <f t="shared" si="31"/>
        <v>4.6900157083228255E-2</v>
      </c>
      <c r="J195">
        <f t="shared" si="32"/>
        <v>-0.29296905335111934</v>
      </c>
      <c r="K195">
        <f t="shared" si="35"/>
        <v>0.92543781107055723</v>
      </c>
      <c r="L195">
        <f t="shared" si="36"/>
        <v>-0.67305520578165279</v>
      </c>
      <c r="M195">
        <f t="shared" si="37"/>
        <v>0.38860687782636516</v>
      </c>
      <c r="N195">
        <f t="shared" si="38"/>
        <v>22.265533989206737</v>
      </c>
      <c r="O195">
        <f t="shared" si="39"/>
        <v>0</v>
      </c>
      <c r="P195">
        <f t="shared" si="33"/>
        <v>22.265533989206737</v>
      </c>
      <c r="Q195">
        <f t="shared" si="40"/>
        <v>2.3978053944843782E-2</v>
      </c>
      <c r="W195">
        <v>190</v>
      </c>
      <c r="X195">
        <f t="shared" si="34"/>
        <v>3.9583333333333335</v>
      </c>
      <c r="Y195">
        <v>0</v>
      </c>
      <c r="Z195">
        <f t="shared" si="41"/>
        <v>-1.9370339903539647E-12</v>
      </c>
    </row>
    <row r="196" spans="5:26" x14ac:dyDescent="0.4">
      <c r="E196">
        <v>2496.4677999999999</v>
      </c>
      <c r="F196">
        <f t="shared" si="28"/>
        <v>0.32678687085014468</v>
      </c>
      <c r="G196">
        <f t="shared" si="29"/>
        <v>0.16943431510440632</v>
      </c>
      <c r="H196">
        <f t="shared" si="30"/>
        <v>-0.28151085186400837</v>
      </c>
      <c r="I196">
        <f t="shared" si="31"/>
        <v>4.9666063910243419E-2</v>
      </c>
      <c r="J196">
        <f t="shared" si="32"/>
        <v>-0.30125622825874432</v>
      </c>
      <c r="K196">
        <f t="shared" si="35"/>
        <v>0.9292556168721372</v>
      </c>
      <c r="L196">
        <f t="shared" si="36"/>
        <v>-0.63729610275175519</v>
      </c>
      <c r="M196">
        <f t="shared" si="37"/>
        <v>0.37840352567846658</v>
      </c>
      <c r="N196">
        <f t="shared" si="38"/>
        <v>21.680924974246405</v>
      </c>
      <c r="O196">
        <f t="shared" si="39"/>
        <v>0</v>
      </c>
      <c r="P196">
        <f t="shared" si="33"/>
        <v>21.680924974246405</v>
      </c>
      <c r="Q196">
        <f t="shared" si="40"/>
        <v>2.2834334457000189E-2</v>
      </c>
      <c r="W196">
        <v>191</v>
      </c>
      <c r="X196">
        <f t="shared" si="34"/>
        <v>3.9791666666666665</v>
      </c>
      <c r="Y196">
        <v>0</v>
      </c>
      <c r="Z196">
        <f t="shared" si="41"/>
        <v>-1.6987332175573659E-12</v>
      </c>
    </row>
    <row r="197" spans="5:26" x14ac:dyDescent="0.4">
      <c r="E197">
        <v>2569.6703000000002</v>
      </c>
      <c r="F197">
        <f t="shared" ref="F197:F260" si="42">2*PI()*E197/$B$6</f>
        <v>0.33636905569282838</v>
      </c>
      <c r="G197">
        <f t="shared" ref="G197:G260" si="43">1+SUM(a1_*COS(F197),a2_*COS(2*F197))</f>
        <v>0.17216989310147035</v>
      </c>
      <c r="H197">
        <f t="shared" ref="H197:H260" si="44">SUM(a1_*SIN(F197),a2_*SIN(2*F197))</f>
        <v>-0.28945644016959671</v>
      </c>
      <c r="I197">
        <f t="shared" ref="I197:I260" si="45">SUM(b0_,b1_*COS(F197),b2_*COS(2*F197))</f>
        <v>5.2593517342487184E-2</v>
      </c>
      <c r="J197">
        <f t="shared" ref="J197:J260" si="46">SUM(b1_*SIN(F197),b2_*SIN(2*F197))</f>
        <v>-0.30975912592108618</v>
      </c>
      <c r="K197">
        <f t="shared" si="35"/>
        <v>0.93290267004481808</v>
      </c>
      <c r="L197">
        <f t="shared" si="36"/>
        <v>-0.60327327871191039</v>
      </c>
      <c r="M197">
        <f t="shared" si="37"/>
        <v>0.36840573862257431</v>
      </c>
      <c r="N197">
        <f t="shared" si="38"/>
        <v>21.108093971473256</v>
      </c>
      <c r="O197">
        <f t="shared" si="39"/>
        <v>0</v>
      </c>
      <c r="P197">
        <f t="shared" ref="P197:P260" si="47">N197+O197</f>
        <v>21.108093971473256</v>
      </c>
      <c r="Q197">
        <f t="shared" si="40"/>
        <v>2.173692469417586E-2</v>
      </c>
      <c r="W197">
        <v>192</v>
      </c>
      <c r="X197">
        <f t="shared" ref="X197:X260" si="48">W197/Fs*1000</f>
        <v>4</v>
      </c>
      <c r="Y197">
        <v>0</v>
      </c>
      <c r="Z197">
        <f t="shared" si="41"/>
        <v>-1.4897490487017641E-12</v>
      </c>
    </row>
    <row r="198" spans="5:26" x14ac:dyDescent="0.4">
      <c r="E198">
        <v>2645.0194000000001</v>
      </c>
      <c r="F198">
        <f t="shared" si="42"/>
        <v>0.34623222981843682</v>
      </c>
      <c r="G198">
        <f t="shared" si="43"/>
        <v>0.17506507232557689</v>
      </c>
      <c r="H198">
        <f t="shared" si="44"/>
        <v>-0.2976072609095427</v>
      </c>
      <c r="I198">
        <f t="shared" si="45"/>
        <v>5.5691766548200627E-2</v>
      </c>
      <c r="J198">
        <f t="shared" si="46"/>
        <v>-0.31848165117036309</v>
      </c>
      <c r="K198">
        <f t="shared" ref="K198:K261" si="49">SQRT((I198^2+J198^2)/(G198^2+H198^2))</f>
        <v>0.93638456651470736</v>
      </c>
      <c r="L198">
        <f t="shared" ref="L198:L261" si="50">20*LOG10(K198)</f>
        <v>-0.57091505911389473</v>
      </c>
      <c r="M198">
        <f t="shared" ref="M198:M261" si="51">ATAN2(J198,I198)-ATAN2(H198,G198)</f>
        <v>0.35861288929040347</v>
      </c>
      <c r="N198">
        <f t="shared" ref="N198:N261" si="52">DEGREES(M198)</f>
        <v>20.547005035332358</v>
      </c>
      <c r="O198">
        <f t="shared" si="39"/>
        <v>0</v>
      </c>
      <c r="P198">
        <f t="shared" si="47"/>
        <v>20.547005035332358</v>
      </c>
      <c r="Q198">
        <f t="shared" si="40"/>
        <v>2.068479090220272E-2</v>
      </c>
      <c r="W198">
        <v>193</v>
      </c>
      <c r="X198">
        <f t="shared" si="48"/>
        <v>4.0208333333333339</v>
      </c>
      <c r="Y198">
        <v>0</v>
      </c>
      <c r="Z198">
        <f t="shared" si="41"/>
        <v>-1.3064748514772975E-12</v>
      </c>
    </row>
    <row r="199" spans="5:26" x14ac:dyDescent="0.4">
      <c r="E199">
        <v>2722.5778</v>
      </c>
      <c r="F199">
        <f t="shared" si="42"/>
        <v>0.35638460063777755</v>
      </c>
      <c r="G199">
        <f t="shared" si="43"/>
        <v>0.17812895261139949</v>
      </c>
      <c r="H199">
        <f t="shared" si="44"/>
        <v>-0.30596682517497087</v>
      </c>
      <c r="I199">
        <f t="shared" si="45"/>
        <v>5.8970549631096381E-2</v>
      </c>
      <c r="J199">
        <f t="shared" si="46"/>
        <v>-0.32742756136819101</v>
      </c>
      <c r="K199">
        <f t="shared" si="49"/>
        <v>0.93970690155204017</v>
      </c>
      <c r="L199">
        <f t="shared" si="50"/>
        <v>-0.54015167030047473</v>
      </c>
      <c r="M199">
        <f t="shared" si="51"/>
        <v>0.34902409383673483</v>
      </c>
      <c r="N199">
        <f t="shared" si="52"/>
        <v>19.997607525222914</v>
      </c>
      <c r="O199">
        <f t="shared" ref="O199:O262" si="53">IF((N199-N198)&gt;180,O198-360,IF((N199-N198)&lt;(-180),O198+360,O198))</f>
        <v>0</v>
      </c>
      <c r="P199">
        <f t="shared" si="47"/>
        <v>19.997607525222914</v>
      </c>
      <c r="Q199">
        <f t="shared" ref="Q199:Q262" si="54">-(P199-P198)/((E199-E198)*360)*1000</f>
        <v>1.967683957828496E-2</v>
      </c>
      <c r="W199">
        <v>194</v>
      </c>
      <c r="X199">
        <f t="shared" si="48"/>
        <v>4.0416666666666661</v>
      </c>
      <c r="Y199">
        <v>0</v>
      </c>
      <c r="Z199">
        <f t="shared" ref="Z199:Z262" si="55" xml:space="preserve"> b0_*Y199 + b1_*Y198 + b2_*Y197 - a1_*Z198 - a2_*Z197</f>
        <v>-1.1457476942375478E-12</v>
      </c>
    </row>
    <row r="200" spans="5:26" x14ac:dyDescent="0.4">
      <c r="E200">
        <v>2802.4105</v>
      </c>
      <c r="F200">
        <f t="shared" si="42"/>
        <v>0.36683467663095409</v>
      </c>
      <c r="G200">
        <f t="shared" si="43"/>
        <v>0.18137114642257046</v>
      </c>
      <c r="H200">
        <f t="shared" si="44"/>
        <v>-0.31453857749692604</v>
      </c>
      <c r="I200">
        <f t="shared" si="45"/>
        <v>6.2440153280013733E-2</v>
      </c>
      <c r="J200">
        <f t="shared" si="46"/>
        <v>-0.3366005426475337</v>
      </c>
      <c r="K200">
        <f t="shared" si="49"/>
        <v>0.94287528483506777</v>
      </c>
      <c r="L200">
        <f t="shared" si="50"/>
        <v>-0.51091496158193994</v>
      </c>
      <c r="M200">
        <f t="shared" si="51"/>
        <v>0.33963812381011538</v>
      </c>
      <c r="N200">
        <f t="shared" si="52"/>
        <v>19.459831056061326</v>
      </c>
      <c r="O200">
        <f t="shared" si="53"/>
        <v>0</v>
      </c>
      <c r="P200">
        <f t="shared" si="47"/>
        <v>19.459831056061326</v>
      </c>
      <c r="Q200">
        <f t="shared" si="54"/>
        <v>1.8711925382065984E-2</v>
      </c>
      <c r="W200">
        <v>195</v>
      </c>
      <c r="X200">
        <f t="shared" si="48"/>
        <v>4.0625</v>
      </c>
      <c r="Y200">
        <v>0</v>
      </c>
      <c r="Z200">
        <f t="shared" si="55"/>
        <v>-1.0047937603745513E-12</v>
      </c>
    </row>
    <row r="201" spans="5:26" x14ac:dyDescent="0.4">
      <c r="E201">
        <v>2884.5839999999998</v>
      </c>
      <c r="F201">
        <f t="shared" si="42"/>
        <v>0.37759116262761078</v>
      </c>
      <c r="G201">
        <f t="shared" si="43"/>
        <v>0.18480176902170486</v>
      </c>
      <c r="H201">
        <f t="shared" si="44"/>
        <v>-0.32332578129982836</v>
      </c>
      <c r="I201">
        <f t="shared" si="45"/>
        <v>6.6111402249462659E-2</v>
      </c>
      <c r="J201">
        <f t="shared" si="46"/>
        <v>-0.34600408733177934</v>
      </c>
      <c r="K201">
        <f t="shared" si="49"/>
        <v>0.94589528186427452</v>
      </c>
      <c r="L201">
        <f t="shared" si="50"/>
        <v>-0.48313881585049351</v>
      </c>
      <c r="M201">
        <f t="shared" si="51"/>
        <v>0.33045353351036288</v>
      </c>
      <c r="N201">
        <f t="shared" si="52"/>
        <v>18.933592795328714</v>
      </c>
      <c r="O201">
        <f t="shared" si="53"/>
        <v>0</v>
      </c>
      <c r="P201">
        <f t="shared" si="47"/>
        <v>18.933592795328714</v>
      </c>
      <c r="Q201">
        <f t="shared" si="54"/>
        <v>1.778886072127242E-2</v>
      </c>
      <c r="W201">
        <v>196</v>
      </c>
      <c r="X201">
        <f t="shared" si="48"/>
        <v>4.083333333333333</v>
      </c>
      <c r="Y201">
        <v>0</v>
      </c>
      <c r="Z201">
        <f t="shared" si="55"/>
        <v>-8.8118047801046574E-13</v>
      </c>
    </row>
    <row r="202" spans="5:26" x14ac:dyDescent="0.4">
      <c r="E202">
        <v>2969.1671000000001</v>
      </c>
      <c r="F202">
        <f t="shared" si="42"/>
        <v>0.38866306452668792</v>
      </c>
      <c r="G202">
        <f t="shared" si="43"/>
        <v>0.18843149306110052</v>
      </c>
      <c r="H202">
        <f t="shared" si="44"/>
        <v>-0.33233157416690307</v>
      </c>
      <c r="I202">
        <f t="shared" si="45"/>
        <v>6.9995717779354427E-2</v>
      </c>
      <c r="J202">
        <f t="shared" si="46"/>
        <v>-0.35564155307652812</v>
      </c>
      <c r="K202">
        <f t="shared" si="49"/>
        <v>0.94877242471753542</v>
      </c>
      <c r="L202">
        <f t="shared" si="50"/>
        <v>-0.45675892409546898</v>
      </c>
      <c r="M202">
        <f t="shared" si="51"/>
        <v>0.32146859187056043</v>
      </c>
      <c r="N202">
        <f t="shared" si="52"/>
        <v>18.418793560196679</v>
      </c>
      <c r="O202">
        <f t="shared" si="53"/>
        <v>0</v>
      </c>
      <c r="P202">
        <f t="shared" si="47"/>
        <v>18.418793560196679</v>
      </c>
      <c r="Q202">
        <f t="shared" si="54"/>
        <v>1.6906425460485111E-2</v>
      </c>
      <c r="W202">
        <v>197</v>
      </c>
      <c r="X202">
        <f t="shared" si="48"/>
        <v>4.104166666666667</v>
      </c>
      <c r="Y202">
        <v>0</v>
      </c>
      <c r="Z202">
        <f t="shared" si="55"/>
        <v>-7.7277453886388506E-13</v>
      </c>
    </row>
    <row r="203" spans="5:26" x14ac:dyDescent="0.4">
      <c r="E203">
        <v>3056.2303000000002</v>
      </c>
      <c r="F203">
        <f t="shared" si="42"/>
        <v>0.4000596107566054</v>
      </c>
      <c r="G203">
        <f t="shared" si="43"/>
        <v>0.19227154642632494</v>
      </c>
      <c r="H203">
        <f t="shared" si="44"/>
        <v>-0.34155887037341853</v>
      </c>
      <c r="I203">
        <f t="shared" si="45"/>
        <v>7.410511528733621E-2</v>
      </c>
      <c r="J203">
        <f t="shared" si="46"/>
        <v>-0.36551605856644048</v>
      </c>
      <c r="K203">
        <f t="shared" si="49"/>
        <v>0.9515121703359003</v>
      </c>
      <c r="L203">
        <f t="shared" si="50"/>
        <v>-0.43171304977942387</v>
      </c>
      <c r="M203">
        <f t="shared" si="51"/>
        <v>0.31268137630093618</v>
      </c>
      <c r="N203">
        <f t="shared" si="52"/>
        <v>17.915323194385564</v>
      </c>
      <c r="O203">
        <f t="shared" si="53"/>
        <v>0</v>
      </c>
      <c r="P203">
        <f t="shared" si="47"/>
        <v>17.915323194385564</v>
      </c>
      <c r="Q203">
        <f t="shared" si="54"/>
        <v>1.6063374582139901E-2</v>
      </c>
      <c r="W203">
        <v>198</v>
      </c>
      <c r="X203">
        <f t="shared" si="48"/>
        <v>4.125</v>
      </c>
      <c r="Y203">
        <v>0</v>
      </c>
      <c r="Z203">
        <f t="shared" si="55"/>
        <v>-6.7770508178370864E-13</v>
      </c>
    </row>
    <row r="204" spans="5:26" x14ac:dyDescent="0.4">
      <c r="E204">
        <v>3145.8465000000001</v>
      </c>
      <c r="F204">
        <f t="shared" si="42"/>
        <v>0.41179034390504843</v>
      </c>
      <c r="G204">
        <f t="shared" si="43"/>
        <v>0.19633376565463756</v>
      </c>
      <c r="H204">
        <f t="shared" si="44"/>
        <v>-0.35101039929955241</v>
      </c>
      <c r="I204">
        <f t="shared" si="45"/>
        <v>7.8452261534020962E-2</v>
      </c>
      <c r="J204">
        <f t="shared" si="46"/>
        <v>-0.37563052462240981</v>
      </c>
      <c r="K204">
        <f t="shared" si="49"/>
        <v>0.95411990705694261</v>
      </c>
      <c r="L204">
        <f t="shared" si="50"/>
        <v>-0.40794085600558672</v>
      </c>
      <c r="M204">
        <f t="shared" si="51"/>
        <v>0.30408972387804534</v>
      </c>
      <c r="N204">
        <f t="shared" si="52"/>
        <v>17.423057771510571</v>
      </c>
      <c r="O204">
        <f t="shared" si="53"/>
        <v>0</v>
      </c>
      <c r="P204">
        <f t="shared" si="47"/>
        <v>17.423057771510571</v>
      </c>
      <c r="Q204">
        <f t="shared" si="54"/>
        <v>1.5258446044694354E-2</v>
      </c>
      <c r="W204">
        <v>199</v>
      </c>
      <c r="X204">
        <f t="shared" si="48"/>
        <v>4.145833333333333</v>
      </c>
      <c r="Y204">
        <v>0</v>
      </c>
      <c r="Z204">
        <f t="shared" si="55"/>
        <v>-5.9433140557489385E-13</v>
      </c>
    </row>
    <row r="205" spans="5:26" x14ac:dyDescent="0.4">
      <c r="E205">
        <v>3238.0904</v>
      </c>
      <c r="F205">
        <f t="shared" si="42"/>
        <v>0.42386504217915139</v>
      </c>
      <c r="G205">
        <f t="shared" si="43"/>
        <v>0.20063059321638776</v>
      </c>
      <c r="H205">
        <f t="shared" si="44"/>
        <v>-0.36068860273330255</v>
      </c>
      <c r="I205">
        <f t="shared" si="45"/>
        <v>8.3050471713699503E-2</v>
      </c>
      <c r="J205">
        <f t="shared" si="46"/>
        <v>-0.38598756430122422</v>
      </c>
      <c r="K205">
        <f t="shared" si="49"/>
        <v>0.95660092042765632</v>
      </c>
      <c r="L205">
        <f t="shared" si="50"/>
        <v>-0.38538411183890575</v>
      </c>
      <c r="M205">
        <f t="shared" si="51"/>
        <v>0.29569131655852621</v>
      </c>
      <c r="N205">
        <f t="shared" si="52"/>
        <v>16.941864477470347</v>
      </c>
      <c r="O205">
        <f t="shared" si="53"/>
        <v>0</v>
      </c>
      <c r="P205">
        <f t="shared" si="47"/>
        <v>16.941864477470347</v>
      </c>
      <c r="Q205">
        <f t="shared" si="54"/>
        <v>1.4490367807525748E-2</v>
      </c>
      <c r="W205">
        <v>200</v>
      </c>
      <c r="X205">
        <f t="shared" si="48"/>
        <v>4.166666666666667</v>
      </c>
      <c r="Y205">
        <v>0</v>
      </c>
      <c r="Z205">
        <f t="shared" si="55"/>
        <v>-5.2121465390658412E-13</v>
      </c>
    </row>
    <row r="206" spans="5:26" x14ac:dyDescent="0.4">
      <c r="E206">
        <v>3333.0392000000002</v>
      </c>
      <c r="F206">
        <f t="shared" si="42"/>
        <v>0.43629381103528342</v>
      </c>
      <c r="G206">
        <f t="shared" si="43"/>
        <v>0.20517513329194081</v>
      </c>
      <c r="H206">
        <f t="shared" si="44"/>
        <v>-0.37059566633435193</v>
      </c>
      <c r="I206">
        <f t="shared" si="45"/>
        <v>8.7913769143502352E-2</v>
      </c>
      <c r="J206">
        <f t="shared" si="46"/>
        <v>-0.39658951656633051</v>
      </c>
      <c r="K206">
        <f t="shared" si="49"/>
        <v>0.95896040040346808</v>
      </c>
      <c r="L206">
        <f t="shared" si="50"/>
        <v>-0.36398652689625544</v>
      </c>
      <c r="M206">
        <f t="shared" si="51"/>
        <v>0.28748363739045768</v>
      </c>
      <c r="N206">
        <f t="shared" si="52"/>
        <v>16.471599101542573</v>
      </c>
      <c r="O206">
        <f t="shared" si="53"/>
        <v>0</v>
      </c>
      <c r="P206">
        <f t="shared" si="47"/>
        <v>16.471599101542573</v>
      </c>
      <c r="Q206">
        <f t="shared" si="54"/>
        <v>1.3757864353319695E-2</v>
      </c>
      <c r="W206">
        <v>201</v>
      </c>
      <c r="X206">
        <f t="shared" si="48"/>
        <v>4.1875</v>
      </c>
      <c r="Y206">
        <v>0</v>
      </c>
      <c r="Z206">
        <f t="shared" si="55"/>
        <v>-4.5709298364299002E-13</v>
      </c>
    </row>
    <row r="207" spans="5:26" x14ac:dyDescent="0.4">
      <c r="E207">
        <v>3430.7719999999999</v>
      </c>
      <c r="F207">
        <f t="shared" si="42"/>
        <v>0.44908700463923173</v>
      </c>
      <c r="G207">
        <f t="shared" si="43"/>
        <v>0.20998114801291279</v>
      </c>
      <c r="H207">
        <f t="shared" si="44"/>
        <v>-0.38073341086420454</v>
      </c>
      <c r="I207">
        <f t="shared" si="45"/>
        <v>9.3056881240990652E-2</v>
      </c>
      <c r="J207">
        <f t="shared" si="46"/>
        <v>-0.40743832988877204</v>
      </c>
      <c r="K207">
        <f t="shared" si="49"/>
        <v>0.96120341378108509</v>
      </c>
      <c r="L207">
        <f t="shared" si="50"/>
        <v>-0.34369390876402112</v>
      </c>
      <c r="M207">
        <f t="shared" si="51"/>
        <v>0.27946404747865161</v>
      </c>
      <c r="N207">
        <f t="shared" si="52"/>
        <v>16.012110446170393</v>
      </c>
      <c r="O207">
        <f t="shared" si="53"/>
        <v>0</v>
      </c>
      <c r="P207">
        <f t="shared" si="47"/>
        <v>16.012110446170393</v>
      </c>
      <c r="Q207">
        <f t="shared" si="54"/>
        <v>1.30596624268806E-2</v>
      </c>
      <c r="W207">
        <v>202</v>
      </c>
      <c r="X207">
        <f t="shared" si="48"/>
        <v>4.208333333333333</v>
      </c>
      <c r="Y207">
        <v>0</v>
      </c>
      <c r="Z207">
        <f t="shared" si="55"/>
        <v>-4.0085978805403547E-13</v>
      </c>
    </row>
    <row r="208" spans="5:26" x14ac:dyDescent="0.4">
      <c r="E208">
        <v>3531.3706999999999</v>
      </c>
      <c r="F208">
        <f t="shared" si="42"/>
        <v>0.46225534367592686</v>
      </c>
      <c r="G208">
        <f t="shared" si="43"/>
        <v>0.21506312543305517</v>
      </c>
      <c r="H208">
        <f t="shared" si="44"/>
        <v>-0.39110333620203575</v>
      </c>
      <c r="I208">
        <f t="shared" si="45"/>
        <v>9.8495312262569024E-2</v>
      </c>
      <c r="J208">
        <f t="shared" si="46"/>
        <v>-0.41853560935034301</v>
      </c>
      <c r="K208">
        <f t="shared" si="49"/>
        <v>0.9633349160959328</v>
      </c>
      <c r="L208">
        <f t="shared" si="50"/>
        <v>-0.32445396830384676</v>
      </c>
      <c r="M208">
        <f t="shared" si="51"/>
        <v>0.27162973127106094</v>
      </c>
      <c r="N208">
        <f t="shared" si="52"/>
        <v>15.563237192104509</v>
      </c>
      <c r="O208">
        <f t="shared" si="53"/>
        <v>0</v>
      </c>
      <c r="P208">
        <f t="shared" si="47"/>
        <v>15.563237192104509</v>
      </c>
      <c r="Q208">
        <f t="shared" si="54"/>
        <v>1.239449565633562E-2</v>
      </c>
      <c r="W208">
        <v>203</v>
      </c>
      <c r="X208">
        <f t="shared" si="48"/>
        <v>4.229166666666667</v>
      </c>
      <c r="Y208">
        <v>0</v>
      </c>
      <c r="Z208">
        <f t="shared" si="55"/>
        <v>-3.5154459908365419E-13</v>
      </c>
    </row>
    <row r="209" spans="5:26" x14ac:dyDescent="0.4">
      <c r="E209">
        <v>3634.9191000000001</v>
      </c>
      <c r="F209">
        <f t="shared" si="42"/>
        <v>0.47580979753971764</v>
      </c>
      <c r="G209">
        <f t="shared" si="43"/>
        <v>0.22043625969664293</v>
      </c>
      <c r="H209">
        <f t="shared" si="44"/>
        <v>-0.40170647424148687</v>
      </c>
      <c r="I209">
        <f t="shared" si="45"/>
        <v>0.1042453220808699</v>
      </c>
      <c r="J209">
        <f t="shared" si="46"/>
        <v>-0.42988245922245721</v>
      </c>
      <c r="K209">
        <f t="shared" si="49"/>
        <v>0.96535972256975655</v>
      </c>
      <c r="L209">
        <f t="shared" si="50"/>
        <v>-0.30621650169949516</v>
      </c>
      <c r="M209">
        <f t="shared" si="51"/>
        <v>0.26397779122258713</v>
      </c>
      <c r="N209">
        <f t="shared" si="52"/>
        <v>15.124813322239831</v>
      </c>
      <c r="O209">
        <f t="shared" si="53"/>
        <v>0</v>
      </c>
      <c r="P209">
        <f t="shared" si="47"/>
        <v>15.124813322239831</v>
      </c>
      <c r="Q209">
        <f t="shared" si="54"/>
        <v>1.1761109615961602E-2</v>
      </c>
      <c r="W209">
        <v>204</v>
      </c>
      <c r="X209">
        <f t="shared" si="48"/>
        <v>4.25</v>
      </c>
      <c r="Y209">
        <v>0</v>
      </c>
      <c r="Z209">
        <f t="shared" si="55"/>
        <v>-3.0829633908858983E-13</v>
      </c>
    </row>
    <row r="210" spans="5:26" x14ac:dyDescent="0.4">
      <c r="E210">
        <v>3741.5038</v>
      </c>
      <c r="F210">
        <f t="shared" si="42"/>
        <v>0.48976170214409559</v>
      </c>
      <c r="G210">
        <f t="shared" si="43"/>
        <v>0.2261165202885701</v>
      </c>
      <c r="H210">
        <f t="shared" si="44"/>
        <v>-0.41254342374229536</v>
      </c>
      <c r="I210">
        <f t="shared" si="45"/>
        <v>0.11032400029210054</v>
      </c>
      <c r="J210">
        <f t="shared" si="46"/>
        <v>-0.44147952026229642</v>
      </c>
      <c r="K210">
        <f t="shared" si="49"/>
        <v>0.96728252087516176</v>
      </c>
      <c r="L210">
        <f t="shared" si="50"/>
        <v>-0.28893320010121759</v>
      </c>
      <c r="M210">
        <f t="shared" si="51"/>
        <v>0.2565051960025837</v>
      </c>
      <c r="N210">
        <f t="shared" si="52"/>
        <v>14.696665154124002</v>
      </c>
      <c r="O210">
        <f t="shared" si="53"/>
        <v>0</v>
      </c>
      <c r="P210">
        <f t="shared" si="47"/>
        <v>14.696665154124002</v>
      </c>
      <c r="Q210">
        <f t="shared" si="54"/>
        <v>1.1158266308282663E-2</v>
      </c>
      <c r="W210">
        <v>205</v>
      </c>
      <c r="X210">
        <f t="shared" si="48"/>
        <v>4.270833333333333</v>
      </c>
      <c r="Y210">
        <v>0</v>
      </c>
      <c r="Z210">
        <f t="shared" si="55"/>
        <v>-2.7036863300752712E-13</v>
      </c>
    </row>
    <row r="211" spans="5:26" x14ac:dyDescent="0.4">
      <c r="E211">
        <v>3851.2139000000002</v>
      </c>
      <c r="F211">
        <f t="shared" si="42"/>
        <v>0.50412272065178731</v>
      </c>
      <c r="G211">
        <f t="shared" si="43"/>
        <v>0.23212066143799759</v>
      </c>
      <c r="H211">
        <f t="shared" si="44"/>
        <v>-0.42361425619644577</v>
      </c>
      <c r="I211">
        <f t="shared" si="45"/>
        <v>0.1167492762792709</v>
      </c>
      <c r="J211">
        <f t="shared" si="46"/>
        <v>-0.45332686897634522</v>
      </c>
      <c r="K211">
        <f t="shared" si="49"/>
        <v>0.96910785836948976</v>
      </c>
      <c r="L211">
        <f t="shared" si="50"/>
        <v>-0.27255769556040704</v>
      </c>
      <c r="M211">
        <f t="shared" si="51"/>
        <v>0.24920882459061433</v>
      </c>
      <c r="N211">
        <f t="shared" si="52"/>
        <v>14.278613866458247</v>
      </c>
      <c r="O211">
        <f t="shared" si="53"/>
        <v>0</v>
      </c>
      <c r="P211">
        <f t="shared" si="47"/>
        <v>14.278613866458247</v>
      </c>
      <c r="Q211">
        <f t="shared" si="54"/>
        <v>1.0584746316422238E-2</v>
      </c>
      <c r="W211">
        <v>206</v>
      </c>
      <c r="X211">
        <f t="shared" si="48"/>
        <v>4.291666666666667</v>
      </c>
      <c r="Y211">
        <v>0</v>
      </c>
      <c r="Z211">
        <f t="shared" si="55"/>
        <v>-2.3710692747912788E-13</v>
      </c>
    </row>
    <row r="212" spans="5:26" x14ac:dyDescent="0.4">
      <c r="E212">
        <v>3964.1408999999999</v>
      </c>
      <c r="F212">
        <f t="shared" si="42"/>
        <v>0.51890483038478452</v>
      </c>
      <c r="G212">
        <f t="shared" si="43"/>
        <v>0.23846623923524124</v>
      </c>
      <c r="H212">
        <f t="shared" si="44"/>
        <v>-0.43491843816831838</v>
      </c>
      <c r="I212">
        <f t="shared" si="45"/>
        <v>0.12353993752967096</v>
      </c>
      <c r="J212">
        <f t="shared" si="46"/>
        <v>-0.46542393451342062</v>
      </c>
      <c r="K212">
        <f t="shared" si="49"/>
        <v>0.97084013669553582</v>
      </c>
      <c r="L212">
        <f t="shared" si="50"/>
        <v>-0.25704554533796864</v>
      </c>
      <c r="M212">
        <f t="shared" si="51"/>
        <v>0.24208548900455851</v>
      </c>
      <c r="N212">
        <f t="shared" si="52"/>
        <v>13.8704768013219</v>
      </c>
      <c r="O212">
        <f t="shared" si="53"/>
        <v>0</v>
      </c>
      <c r="P212">
        <f t="shared" si="47"/>
        <v>13.8704768013219</v>
      </c>
      <c r="Q212">
        <f t="shared" si="54"/>
        <v>1.0039353474573765E-2</v>
      </c>
      <c r="W212">
        <v>207</v>
      </c>
      <c r="X212">
        <f t="shared" si="48"/>
        <v>4.3125</v>
      </c>
      <c r="Y212">
        <v>0</v>
      </c>
      <c r="Z212">
        <f t="shared" si="55"/>
        <v>-2.0793719461172567E-13</v>
      </c>
    </row>
    <row r="213" spans="5:26" x14ac:dyDescent="0.4">
      <c r="E213">
        <v>4080.3791999999999</v>
      </c>
      <c r="F213">
        <f t="shared" si="42"/>
        <v>0.5341203882741915</v>
      </c>
      <c r="G213">
        <f t="shared" si="43"/>
        <v>0.24517166142947511</v>
      </c>
      <c r="H213">
        <f t="shared" si="44"/>
        <v>-0.44645480838954721</v>
      </c>
      <c r="I213">
        <f t="shared" si="45"/>
        <v>0.1307156829254229</v>
      </c>
      <c r="J213">
        <f t="shared" si="46"/>
        <v>-0.47776947415294685</v>
      </c>
      <c r="K213">
        <f t="shared" si="49"/>
        <v>0.97248361665394267</v>
      </c>
      <c r="L213">
        <f t="shared" si="50"/>
        <v>-0.24235412923217833</v>
      </c>
      <c r="M213">
        <f t="shared" si="51"/>
        <v>0.23513191815368817</v>
      </c>
      <c r="N213">
        <f t="shared" si="52"/>
        <v>13.472066539021837</v>
      </c>
      <c r="O213">
        <f t="shared" si="53"/>
        <v>0</v>
      </c>
      <c r="P213">
        <f t="shared" si="47"/>
        <v>13.472066539021837</v>
      </c>
      <c r="Q213">
        <f t="shared" si="54"/>
        <v>9.5209167120968736E-3</v>
      </c>
      <c r="W213">
        <v>208</v>
      </c>
      <c r="X213">
        <f t="shared" si="48"/>
        <v>4.333333333333333</v>
      </c>
      <c r="Y213">
        <v>0</v>
      </c>
      <c r="Z213">
        <f t="shared" si="55"/>
        <v>-1.8235602545522772E-13</v>
      </c>
    </row>
    <row r="214" spans="5:26" x14ac:dyDescent="0.4">
      <c r="E214">
        <v>4200.0259999999998</v>
      </c>
      <c r="F214">
        <f t="shared" si="42"/>
        <v>0.5497821177702551</v>
      </c>
      <c r="G214">
        <f t="shared" si="43"/>
        <v>0.25225620396222037</v>
      </c>
      <c r="H214">
        <f t="shared" si="44"/>
        <v>-0.45822148807132301</v>
      </c>
      <c r="I214">
        <f t="shared" si="45"/>
        <v>0.13829714043663988</v>
      </c>
      <c r="J214">
        <f t="shared" si="46"/>
        <v>-0.49036147732649765</v>
      </c>
      <c r="K214">
        <f t="shared" si="49"/>
        <v>0.97404241346254872</v>
      </c>
      <c r="L214">
        <f t="shared" si="50"/>
        <v>-0.22844263795744318</v>
      </c>
      <c r="M214">
        <f t="shared" si="51"/>
        <v>0.2283447823170186</v>
      </c>
      <c r="N214">
        <f t="shared" si="52"/>
        <v>13.083192300598677</v>
      </c>
      <c r="O214">
        <f t="shared" si="53"/>
        <v>0</v>
      </c>
      <c r="P214">
        <f t="shared" si="47"/>
        <v>13.083192300598677</v>
      </c>
      <c r="Q214">
        <f t="shared" si="54"/>
        <v>9.0282917540804326E-3</v>
      </c>
      <c r="W214">
        <v>209</v>
      </c>
      <c r="X214">
        <f t="shared" si="48"/>
        <v>4.354166666666667</v>
      </c>
      <c r="Y214">
        <v>0</v>
      </c>
      <c r="Z214">
        <f t="shared" si="55"/>
        <v>-1.5992194220914273E-13</v>
      </c>
    </row>
    <row r="215" spans="5:26" x14ac:dyDescent="0.4">
      <c r="E215">
        <v>4323.1809999999996</v>
      </c>
      <c r="F215">
        <f t="shared" si="42"/>
        <v>0.56590306957245717</v>
      </c>
      <c r="G215">
        <f t="shared" si="43"/>
        <v>0.25974001215638409</v>
      </c>
      <c r="H215">
        <f t="shared" si="44"/>
        <v>-0.47021576647434521</v>
      </c>
      <c r="I215">
        <f t="shared" si="45"/>
        <v>0.1463058683938655</v>
      </c>
      <c r="J215">
        <f t="shared" si="46"/>
        <v>-0.50319704316154157</v>
      </c>
      <c r="K215">
        <f t="shared" si="49"/>
        <v>0.97552049183835143</v>
      </c>
      <c r="L215">
        <f t="shared" si="50"/>
        <v>-0.21527206718633463</v>
      </c>
      <c r="M215">
        <f t="shared" si="51"/>
        <v>0.22172072384059183</v>
      </c>
      <c r="N215">
        <f t="shared" si="52"/>
        <v>12.703661706651564</v>
      </c>
      <c r="O215">
        <f t="shared" si="53"/>
        <v>0</v>
      </c>
      <c r="P215">
        <f t="shared" si="47"/>
        <v>12.703661706651564</v>
      </c>
      <c r="Q215">
        <f t="shared" si="54"/>
        <v>8.5603641740334795E-3</v>
      </c>
      <c r="W215">
        <v>210</v>
      </c>
      <c r="X215">
        <f t="shared" si="48"/>
        <v>4.375</v>
      </c>
      <c r="Y215">
        <v>0</v>
      </c>
      <c r="Z215">
        <f t="shared" si="55"/>
        <v>-1.4024777923350607E-13</v>
      </c>
    </row>
    <row r="216" spans="5:26" x14ac:dyDescent="0.4">
      <c r="E216">
        <v>4449.9472999999998</v>
      </c>
      <c r="F216">
        <f t="shared" si="42"/>
        <v>0.58249673943923896</v>
      </c>
      <c r="G216">
        <f t="shared" si="43"/>
        <v>0.2676441721927173</v>
      </c>
      <c r="H216">
        <f t="shared" si="44"/>
        <v>-0.48243409717804553</v>
      </c>
      <c r="I216">
        <f t="shared" si="45"/>
        <v>0.15476443197794187</v>
      </c>
      <c r="J216">
        <f t="shared" si="46"/>
        <v>-0.51627237648898605</v>
      </c>
      <c r="K216">
        <f t="shared" si="49"/>
        <v>0.97692167662148066</v>
      </c>
      <c r="L216">
        <f t="shared" si="50"/>
        <v>-0.20280507720342078</v>
      </c>
      <c r="M216">
        <f t="shared" si="51"/>
        <v>0.21525632130859096</v>
      </c>
      <c r="N216">
        <f t="shared" si="52"/>
        <v>12.333278724494232</v>
      </c>
      <c r="O216">
        <f t="shared" si="53"/>
        <v>0</v>
      </c>
      <c r="P216">
        <f t="shared" si="47"/>
        <v>12.333278724494232</v>
      </c>
      <c r="Q216">
        <f t="shared" si="54"/>
        <v>8.1160499052484753E-3</v>
      </c>
      <c r="W216">
        <v>211</v>
      </c>
      <c r="X216">
        <f t="shared" si="48"/>
        <v>4.395833333333333</v>
      </c>
      <c r="Y216">
        <v>0</v>
      </c>
      <c r="Z216">
        <f t="shared" si="55"/>
        <v>-1.2299400137478917E-13</v>
      </c>
    </row>
    <row r="217" spans="5:26" x14ac:dyDescent="0.4">
      <c r="E217">
        <v>4580.4305999999997</v>
      </c>
      <c r="F217">
        <f t="shared" si="42"/>
        <v>0.59957696346824529</v>
      </c>
      <c r="G217">
        <f t="shared" si="43"/>
        <v>0.27599067797533017</v>
      </c>
      <c r="H217">
        <f t="shared" si="44"/>
        <v>-0.49487192107116373</v>
      </c>
      <c r="I217">
        <f t="shared" si="45"/>
        <v>0.16369636776144914</v>
      </c>
      <c r="J217">
        <f t="shared" si="46"/>
        <v>-0.52958259841818323</v>
      </c>
      <c r="K217">
        <f t="shared" si="49"/>
        <v>0.97824964291820271</v>
      </c>
      <c r="L217">
        <f t="shared" si="50"/>
        <v>-0.19100603907838137</v>
      </c>
      <c r="M217">
        <f t="shared" si="51"/>
        <v>0.20894814648160409</v>
      </c>
      <c r="N217">
        <f t="shared" si="52"/>
        <v>11.971846930477216</v>
      </c>
      <c r="O217">
        <f t="shared" si="53"/>
        <v>0</v>
      </c>
      <c r="P217">
        <f t="shared" si="47"/>
        <v>11.971846930477216</v>
      </c>
      <c r="Q217">
        <f t="shared" si="54"/>
        <v>7.6942965544465943E-3</v>
      </c>
      <c r="W217">
        <v>212</v>
      </c>
      <c r="X217">
        <f t="shared" si="48"/>
        <v>4.416666666666667</v>
      </c>
      <c r="Y217">
        <v>0</v>
      </c>
      <c r="Z217">
        <f t="shared" si="55"/>
        <v>-1.0786284429498889E-13</v>
      </c>
    </row>
    <row r="218" spans="5:26" x14ac:dyDescent="0.4">
      <c r="E218">
        <v>4714.7401</v>
      </c>
      <c r="F218">
        <f t="shared" si="42"/>
        <v>0.61715803590605034</v>
      </c>
      <c r="G218">
        <f t="shared" si="43"/>
        <v>0.28480249949376379</v>
      </c>
      <c r="H218">
        <f t="shared" si="44"/>
        <v>-0.507523646653945</v>
      </c>
      <c r="I218">
        <f t="shared" si="45"/>
        <v>0.17312625686574179</v>
      </c>
      <c r="J218">
        <f t="shared" si="46"/>
        <v>-0.54312172525750868</v>
      </c>
      <c r="K218">
        <f t="shared" si="49"/>
        <v>0.97950792667030895</v>
      </c>
      <c r="L218">
        <f t="shared" si="50"/>
        <v>-0.17984090251719387</v>
      </c>
      <c r="M218">
        <f t="shared" si="51"/>
        <v>0.20279273078346138</v>
      </c>
      <c r="N218">
        <f t="shared" si="52"/>
        <v>11.619167589825066</v>
      </c>
      <c r="O218">
        <f t="shared" si="53"/>
        <v>0</v>
      </c>
      <c r="P218">
        <f t="shared" si="47"/>
        <v>11.619167589825066</v>
      </c>
      <c r="Q218">
        <f t="shared" si="54"/>
        <v>7.2940844478228241E-3</v>
      </c>
      <c r="W218">
        <v>213</v>
      </c>
      <c r="X218">
        <f t="shared" si="48"/>
        <v>4.4375</v>
      </c>
      <c r="Y218">
        <v>0</v>
      </c>
      <c r="Z218">
        <f t="shared" si="55"/>
        <v>-9.4593175678157827E-14</v>
      </c>
    </row>
    <row r="219" spans="5:26" x14ac:dyDescent="0.4">
      <c r="E219">
        <v>4852.9877999999999</v>
      </c>
      <c r="F219">
        <f t="shared" si="42"/>
        <v>0.63525461751837053</v>
      </c>
      <c r="G219">
        <f t="shared" si="43"/>
        <v>0.29410354678087469</v>
      </c>
      <c r="H219">
        <f t="shared" si="44"/>
        <v>-0.52038246893601792</v>
      </c>
      <c r="I219">
        <f t="shared" si="45"/>
        <v>0.1830796863908134</v>
      </c>
      <c r="J219">
        <f t="shared" si="46"/>
        <v>-0.55688247470960472</v>
      </c>
      <c r="K219">
        <f t="shared" si="49"/>
        <v>0.98069991856808725</v>
      </c>
      <c r="L219">
        <f t="shared" si="50"/>
        <v>-0.16927721522771497</v>
      </c>
      <c r="M219">
        <f t="shared" si="51"/>
        <v>0.19678661100801298</v>
      </c>
      <c r="N219">
        <f t="shared" si="52"/>
        <v>11.275042275441811</v>
      </c>
      <c r="O219">
        <f t="shared" si="53"/>
        <v>0</v>
      </c>
      <c r="P219">
        <f t="shared" si="47"/>
        <v>11.275042275441811</v>
      </c>
      <c r="Q219">
        <f t="shared" si="54"/>
        <v>6.9144271554940819E-3</v>
      </c>
      <c r="W219">
        <v>214</v>
      </c>
      <c r="X219">
        <f t="shared" si="48"/>
        <v>4.458333333333333</v>
      </c>
      <c r="Y219">
        <v>0</v>
      </c>
      <c r="Z219">
        <f t="shared" si="55"/>
        <v>-8.2955988629483333E-14</v>
      </c>
    </row>
    <row r="220" spans="5:26" x14ac:dyDescent="0.4">
      <c r="E220">
        <v>4995.2893000000004</v>
      </c>
      <c r="F220">
        <f t="shared" si="42"/>
        <v>0.65388184030982088</v>
      </c>
      <c r="G220">
        <f t="shared" si="43"/>
        <v>0.30391872653994867</v>
      </c>
      <c r="H220">
        <f t="shared" si="44"/>
        <v>-0.53344032223063098</v>
      </c>
      <c r="I220">
        <f t="shared" si="45"/>
        <v>0.19358331001427698</v>
      </c>
      <c r="J220">
        <f t="shared" si="46"/>
        <v>-0.57085621535457098</v>
      </c>
      <c r="K220">
        <f t="shared" si="49"/>
        <v>0.98182887325837154</v>
      </c>
      <c r="L220">
        <f t="shared" si="50"/>
        <v>-0.15928400955482522</v>
      </c>
      <c r="M220">
        <f t="shared" si="51"/>
        <v>0.19092630313093606</v>
      </c>
      <c r="N220">
        <f t="shared" si="52"/>
        <v>10.939271367438032</v>
      </c>
      <c r="O220">
        <f t="shared" si="53"/>
        <v>0</v>
      </c>
      <c r="P220">
        <f t="shared" si="47"/>
        <v>10.939271367438032</v>
      </c>
      <c r="Q220">
        <f t="shared" si="54"/>
        <v>6.5543719966209809E-3</v>
      </c>
      <c r="W220">
        <v>215</v>
      </c>
      <c r="X220">
        <f t="shared" si="48"/>
        <v>4.479166666666667</v>
      </c>
      <c r="Y220">
        <v>0</v>
      </c>
      <c r="Z220">
        <f t="shared" si="55"/>
        <v>-7.275044949235165E-14</v>
      </c>
    </row>
    <row r="221" spans="5:26" x14ac:dyDescent="0.4">
      <c r="E221">
        <v>5141.7633999999998</v>
      </c>
      <c r="F221">
        <f t="shared" si="42"/>
        <v>0.67305525516403653</v>
      </c>
      <c r="G221">
        <f t="shared" si="43"/>
        <v>0.31427391521069326</v>
      </c>
      <c r="H221">
        <f t="shared" si="44"/>
        <v>-0.546687710930852</v>
      </c>
      <c r="I221">
        <f t="shared" si="45"/>
        <v>0.20466481916818779</v>
      </c>
      <c r="J221">
        <f t="shared" si="46"/>
        <v>-0.58503278555668159</v>
      </c>
      <c r="K221">
        <f t="shared" si="49"/>
        <v>0.98289790758035478</v>
      </c>
      <c r="L221">
        <f t="shared" si="50"/>
        <v>-0.14983178938155389</v>
      </c>
      <c r="M221">
        <f t="shared" si="51"/>
        <v>0.18520833075169074</v>
      </c>
      <c r="N221">
        <f t="shared" si="52"/>
        <v>10.611655682734897</v>
      </c>
      <c r="O221">
        <f t="shared" si="53"/>
        <v>0</v>
      </c>
      <c r="P221">
        <f t="shared" si="47"/>
        <v>10.611655682734897</v>
      </c>
      <c r="Q221">
        <f t="shared" si="54"/>
        <v>6.2129998997762911E-3</v>
      </c>
      <c r="W221">
        <v>216</v>
      </c>
      <c r="X221">
        <f t="shared" si="48"/>
        <v>4.5</v>
      </c>
      <c r="Y221">
        <v>0</v>
      </c>
      <c r="Z221">
        <f t="shared" si="55"/>
        <v>-6.3800431876935756E-14</v>
      </c>
    </row>
    <row r="222" spans="5:26" x14ac:dyDescent="0.4">
      <c r="E222">
        <v>5292.5325000000003</v>
      </c>
      <c r="F222">
        <f t="shared" si="42"/>
        <v>0.69279088420355095</v>
      </c>
      <c r="G222">
        <f t="shared" si="43"/>
        <v>0.32519597982062454</v>
      </c>
      <c r="H222">
        <f t="shared" si="44"/>
        <v>-0.56011360543468258</v>
      </c>
      <c r="I222">
        <f t="shared" si="45"/>
        <v>0.21635296535295967</v>
      </c>
      <c r="J222">
        <f t="shared" si="46"/>
        <v>-0.59940038208961277</v>
      </c>
      <c r="K222">
        <f t="shared" si="49"/>
        <v>0.98391000613973878</v>
      </c>
      <c r="L222">
        <f t="shared" si="50"/>
        <v>-0.14089245463077649</v>
      </c>
      <c r="M222">
        <f t="shared" si="51"/>
        <v>0.17962921778221519</v>
      </c>
      <c r="N222">
        <f t="shared" si="52"/>
        <v>10.291996056157249</v>
      </c>
      <c r="O222">
        <f t="shared" si="53"/>
        <v>0</v>
      </c>
      <c r="P222">
        <f t="shared" si="47"/>
        <v>10.291996056157249</v>
      </c>
      <c r="Q222">
        <f t="shared" si="54"/>
        <v>5.8894256658700702E-3</v>
      </c>
      <c r="W222">
        <v>217</v>
      </c>
      <c r="X222">
        <f t="shared" si="48"/>
        <v>4.520833333333333</v>
      </c>
      <c r="Y222">
        <v>0</v>
      </c>
      <c r="Z222">
        <f t="shared" si="55"/>
        <v>-5.5951477084845458E-14</v>
      </c>
    </row>
    <row r="223" spans="5:26" x14ac:dyDescent="0.4">
      <c r="E223">
        <v>5447.7224999999999</v>
      </c>
      <c r="F223">
        <f t="shared" si="42"/>
        <v>0.71310520769982588</v>
      </c>
      <c r="G223">
        <f t="shared" si="43"/>
        <v>0.3367127577125455</v>
      </c>
      <c r="H223">
        <f t="shared" si="44"/>
        <v>-0.57370528223295103</v>
      </c>
      <c r="I223">
        <f t="shared" si="45"/>
        <v>0.22867753844291583</v>
      </c>
      <c r="J223">
        <f t="shared" si="46"/>
        <v>-0.61394538900798268</v>
      </c>
      <c r="K223">
        <f t="shared" si="49"/>
        <v>0.98486802308244481</v>
      </c>
      <c r="L223">
        <f t="shared" si="50"/>
        <v>-0.13243926186957178</v>
      </c>
      <c r="M223">
        <f t="shared" si="51"/>
        <v>0.17418550141978439</v>
      </c>
      <c r="N223">
        <f t="shared" si="52"/>
        <v>9.9800940837236549</v>
      </c>
      <c r="O223">
        <f t="shared" si="53"/>
        <v>0</v>
      </c>
      <c r="P223">
        <f t="shared" si="47"/>
        <v>9.9800940837236549</v>
      </c>
      <c r="Q223">
        <f t="shared" si="54"/>
        <v>5.5827976536574281E-3</v>
      </c>
      <c r="W223">
        <v>218</v>
      </c>
      <c r="X223">
        <f t="shared" si="48"/>
        <v>4.541666666666667</v>
      </c>
      <c r="Y223">
        <v>0</v>
      </c>
      <c r="Z223">
        <f t="shared" si="55"/>
        <v>-4.9068128473088059E-14</v>
      </c>
    </row>
    <row r="224" spans="5:26" x14ac:dyDescent="0.4">
      <c r="E224">
        <v>5607.4630999999999</v>
      </c>
      <c r="F224">
        <f t="shared" si="42"/>
        <v>0.73401520334316028</v>
      </c>
      <c r="G224">
        <f t="shared" si="43"/>
        <v>0.34885305707329739</v>
      </c>
      <c r="H224">
        <f t="shared" si="44"/>
        <v>-0.58744818951163336</v>
      </c>
      <c r="I224">
        <f t="shared" si="45"/>
        <v>0.24166936725212618</v>
      </c>
      <c r="J224">
        <f t="shared" si="46"/>
        <v>-0.62865223382292257</v>
      </c>
      <c r="K224">
        <f t="shared" si="49"/>
        <v>0.98577468687769443</v>
      </c>
      <c r="L224">
        <f t="shared" si="50"/>
        <v>-0.12444676055999075</v>
      </c>
      <c r="M224">
        <f t="shared" si="51"/>
        <v>0.16887372938492451</v>
      </c>
      <c r="N224">
        <f t="shared" si="52"/>
        <v>9.6757519643905656</v>
      </c>
      <c r="O224">
        <f t="shared" si="53"/>
        <v>0</v>
      </c>
      <c r="P224">
        <f t="shared" si="47"/>
        <v>9.6757519643905656</v>
      </c>
      <c r="Q224">
        <f t="shared" si="54"/>
        <v>5.2922974868333259E-3</v>
      </c>
      <c r="W224">
        <v>219</v>
      </c>
      <c r="X224">
        <f t="shared" si="48"/>
        <v>4.5625</v>
      </c>
      <c r="Y224">
        <v>0</v>
      </c>
      <c r="Z224">
        <f t="shared" si="55"/>
        <v>-4.3031593754002951E-14</v>
      </c>
    </row>
    <row r="225" spans="5:26" x14ac:dyDescent="0.4">
      <c r="E225">
        <v>5771.8876</v>
      </c>
      <c r="F225">
        <f t="shared" si="42"/>
        <v>0.75553832006275101</v>
      </c>
      <c r="G225">
        <f t="shared" si="43"/>
        <v>0.36164661117195629</v>
      </c>
      <c r="H225">
        <f t="shared" si="44"/>
        <v>-0.60132575831660395</v>
      </c>
      <c r="I225">
        <f t="shared" si="45"/>
        <v>0.25536027056283772</v>
      </c>
      <c r="J225">
        <f t="shared" si="46"/>
        <v>-0.64350318542178397</v>
      </c>
      <c r="K225">
        <f t="shared" si="49"/>
        <v>0.9866326021706876</v>
      </c>
      <c r="L225">
        <f t="shared" si="50"/>
        <v>-0.1168907572283745</v>
      </c>
      <c r="M225">
        <f t="shared" si="51"/>
        <v>0.16369047417442273</v>
      </c>
      <c r="N225">
        <f t="shared" si="52"/>
        <v>9.378773316689621</v>
      </c>
      <c r="O225">
        <f t="shared" si="53"/>
        <v>0</v>
      </c>
      <c r="P225">
        <f t="shared" si="47"/>
        <v>9.378773316689621</v>
      </c>
      <c r="Q225">
        <f t="shared" si="54"/>
        <v>5.0171397088522645E-3</v>
      </c>
      <c r="W225">
        <v>220</v>
      </c>
      <c r="X225">
        <f t="shared" si="48"/>
        <v>4.583333333333333</v>
      </c>
      <c r="Y225">
        <v>0</v>
      </c>
      <c r="Z225">
        <f t="shared" si="55"/>
        <v>-3.7737694887326716E-14</v>
      </c>
    </row>
    <row r="226" spans="5:26" x14ac:dyDescent="0.4">
      <c r="E226">
        <v>5941.1334999999999</v>
      </c>
      <c r="F226">
        <f t="shared" si="42"/>
        <v>0.77769255656650893</v>
      </c>
      <c r="G226">
        <f t="shared" si="43"/>
        <v>0.3751240832775421</v>
      </c>
      <c r="H226">
        <f t="shared" si="44"/>
        <v>-0.61531927106466788</v>
      </c>
      <c r="I226">
        <f t="shared" si="45"/>
        <v>0.26978306238811556</v>
      </c>
      <c r="J226">
        <f t="shared" si="46"/>
        <v>-0.65847821335644019</v>
      </c>
      <c r="K226">
        <f t="shared" si="49"/>
        <v>0.98744425621949095</v>
      </c>
      <c r="L226">
        <f t="shared" si="50"/>
        <v>-0.10974824111053057</v>
      </c>
      <c r="M226">
        <f t="shared" si="51"/>
        <v>0.15863232053728327</v>
      </c>
      <c r="N226">
        <f t="shared" si="52"/>
        <v>9.0889624611527822</v>
      </c>
      <c r="O226">
        <f t="shared" si="53"/>
        <v>0</v>
      </c>
      <c r="P226">
        <f t="shared" si="47"/>
        <v>9.0889624611527822</v>
      </c>
      <c r="Q226">
        <f t="shared" si="54"/>
        <v>4.7565710854383901E-3</v>
      </c>
      <c r="W226">
        <v>221</v>
      </c>
      <c r="X226">
        <f t="shared" si="48"/>
        <v>4.604166666666667</v>
      </c>
      <c r="Y226">
        <v>0</v>
      </c>
      <c r="Z226">
        <f t="shared" si="55"/>
        <v>-3.309507018378763E-14</v>
      </c>
    </row>
    <row r="227" spans="5:26" x14ac:dyDescent="0.4">
      <c r="E227">
        <v>6115.3420999999998</v>
      </c>
      <c r="F227">
        <f t="shared" si="42"/>
        <v>0.80049640898118246</v>
      </c>
      <c r="G227">
        <f t="shared" si="43"/>
        <v>0.38931698263977421</v>
      </c>
      <c r="H227">
        <f t="shared" si="44"/>
        <v>-0.62940763337530037</v>
      </c>
      <c r="I227">
        <f t="shared" si="45"/>
        <v>0.28497146205942725</v>
      </c>
      <c r="J227">
        <f t="shared" si="46"/>
        <v>-0.67355474367113688</v>
      </c>
      <c r="K227">
        <f t="shared" si="49"/>
        <v>0.98821201998029451</v>
      </c>
      <c r="L227">
        <f t="shared" si="50"/>
        <v>-0.10299735867163354</v>
      </c>
      <c r="M227">
        <f t="shared" si="51"/>
        <v>0.15369588484785535</v>
      </c>
      <c r="N227">
        <f t="shared" si="52"/>
        <v>8.8061255303108101</v>
      </c>
      <c r="O227">
        <f t="shared" si="53"/>
        <v>0</v>
      </c>
      <c r="P227">
        <f t="shared" si="47"/>
        <v>8.8061255303108101</v>
      </c>
      <c r="Q227">
        <f t="shared" si="54"/>
        <v>4.5098700134648942E-3</v>
      </c>
      <c r="W227">
        <v>222</v>
      </c>
      <c r="X227">
        <f t="shared" si="48"/>
        <v>4.625</v>
      </c>
      <c r="Y227">
        <v>0</v>
      </c>
      <c r="Z227">
        <f t="shared" si="55"/>
        <v>-2.9023597592275122E-14</v>
      </c>
    </row>
    <row r="228" spans="5:26" x14ac:dyDescent="0.4">
      <c r="E228">
        <v>6294.6589000000004</v>
      </c>
      <c r="F228">
        <f t="shared" si="42"/>
        <v>0.82396892321223369</v>
      </c>
      <c r="G228">
        <f t="shared" si="43"/>
        <v>0.40425762858969372</v>
      </c>
      <c r="H228">
        <f t="shared" si="44"/>
        <v>-0.64356720204630613</v>
      </c>
      <c r="I228">
        <f t="shared" si="45"/>
        <v>0.30096005580925667</v>
      </c>
      <c r="J228">
        <f t="shared" si="46"/>
        <v>-0.68870747481223871</v>
      </c>
      <c r="K228">
        <f t="shared" si="49"/>
        <v>0.98893815352799164</v>
      </c>
      <c r="L228">
        <f t="shared" si="50"/>
        <v>-9.6617351501844931E-2</v>
      </c>
      <c r="M228">
        <f t="shared" si="51"/>
        <v>0.14887780842208498</v>
      </c>
      <c r="N228">
        <f t="shared" si="52"/>
        <v>8.5300700857426914</v>
      </c>
      <c r="O228">
        <f t="shared" si="53"/>
        <v>0</v>
      </c>
      <c r="P228">
        <f t="shared" si="47"/>
        <v>8.5300700857426914</v>
      </c>
      <c r="Q228">
        <f t="shared" si="54"/>
        <v>4.2763459941058679E-3</v>
      </c>
      <c r="W228">
        <v>223</v>
      </c>
      <c r="X228">
        <f t="shared" si="48"/>
        <v>4.645833333333333</v>
      </c>
      <c r="Y228">
        <v>0</v>
      </c>
      <c r="Z228">
        <f t="shared" si="55"/>
        <v>-2.545301195979853E-14</v>
      </c>
    </row>
    <row r="229" spans="5:26" x14ac:dyDescent="0.4">
      <c r="E229">
        <v>6479.2336999999998</v>
      </c>
      <c r="F229">
        <f t="shared" si="42"/>
        <v>0.84812970803380894</v>
      </c>
      <c r="G229">
        <f t="shared" si="43"/>
        <v>0.41997907645784649</v>
      </c>
      <c r="H229">
        <f t="shared" si="44"/>
        <v>-0.65777157501414851</v>
      </c>
      <c r="I229">
        <f t="shared" si="45"/>
        <v>0.31778421749313424</v>
      </c>
      <c r="J229">
        <f t="shared" si="46"/>
        <v>-0.70390815285622355</v>
      </c>
      <c r="K229">
        <f t="shared" si="49"/>
        <v>0.98962480978244372</v>
      </c>
      <c r="L229">
        <f t="shared" si="50"/>
        <v>-9.0588510574865333E-2</v>
      </c>
      <c r="M229">
        <f t="shared" si="51"/>
        <v>0.14417476050078903</v>
      </c>
      <c r="N229">
        <f t="shared" si="52"/>
        <v>8.2606052890046584</v>
      </c>
      <c r="O229">
        <f t="shared" si="53"/>
        <v>0</v>
      </c>
      <c r="P229">
        <f t="shared" si="47"/>
        <v>8.2606052890046584</v>
      </c>
      <c r="Q229">
        <f t="shared" si="54"/>
        <v>4.0553386717597228E-3</v>
      </c>
      <c r="W229">
        <v>224</v>
      </c>
      <c r="X229">
        <f t="shared" si="48"/>
        <v>4.666666666666667</v>
      </c>
      <c r="Y229">
        <v>0</v>
      </c>
      <c r="Z229">
        <f t="shared" si="55"/>
        <v>-2.2321692401016455E-14</v>
      </c>
    </row>
    <row r="230" spans="5:26" x14ac:dyDescent="0.4">
      <c r="E230">
        <v>6669.2206999999999</v>
      </c>
      <c r="F230">
        <f t="shared" si="42"/>
        <v>0.87299894817870749</v>
      </c>
      <c r="G230">
        <f t="shared" si="43"/>
        <v>0.43651502572717704</v>
      </c>
      <c r="H230">
        <f t="shared" si="44"/>
        <v>-0.67199136929877479</v>
      </c>
      <c r="I230">
        <f t="shared" si="45"/>
        <v>0.33548001030030794</v>
      </c>
      <c r="J230">
        <f t="shared" si="46"/>
        <v>-0.7191253338793947</v>
      </c>
      <c r="K230">
        <f t="shared" si="49"/>
        <v>0.99027403828327465</v>
      </c>
      <c r="L230">
        <f t="shared" si="50"/>
        <v>-8.4892131372737184E-2</v>
      </c>
      <c r="M230">
        <f t="shared" si="51"/>
        <v>0.13958344068477535</v>
      </c>
      <c r="N230">
        <f t="shared" si="52"/>
        <v>7.9975420411522933</v>
      </c>
      <c r="O230">
        <f t="shared" si="53"/>
        <v>0</v>
      </c>
      <c r="P230">
        <f t="shared" si="47"/>
        <v>7.9975420411522933</v>
      </c>
      <c r="Q230">
        <f t="shared" si="54"/>
        <v>3.8462170781913881E-3</v>
      </c>
      <c r="W230">
        <v>225</v>
      </c>
      <c r="X230">
        <f t="shared" si="48"/>
        <v>4.6875</v>
      </c>
      <c r="Y230">
        <v>0</v>
      </c>
      <c r="Z230">
        <f t="shared" si="55"/>
        <v>-1.957559884985571E-14</v>
      </c>
    </row>
    <row r="231" spans="5:26" x14ac:dyDescent="0.4">
      <c r="E231">
        <v>6864.7785999999996</v>
      </c>
      <c r="F231">
        <f t="shared" si="42"/>
        <v>0.89859741742835109</v>
      </c>
      <c r="G231">
        <f t="shared" si="43"/>
        <v>0.45389970809904134</v>
      </c>
      <c r="H231">
        <f t="shared" si="44"/>
        <v>-0.68619398702478729</v>
      </c>
      <c r="I231">
        <f t="shared" si="45"/>
        <v>0.3540840669686246</v>
      </c>
      <c r="J231">
        <f t="shared" si="46"/>
        <v>-0.73432413356760795</v>
      </c>
      <c r="K231">
        <f t="shared" si="49"/>
        <v>0.99088778898421837</v>
      </c>
      <c r="L231">
        <f t="shared" si="50"/>
        <v>-7.9510470015395143E-2</v>
      </c>
      <c r="M231">
        <f t="shared" si="51"/>
        <v>0.13510058085177779</v>
      </c>
      <c r="N231">
        <f t="shared" si="52"/>
        <v>7.7406930925728119</v>
      </c>
      <c r="O231">
        <f t="shared" si="53"/>
        <v>0</v>
      </c>
      <c r="P231">
        <f t="shared" si="47"/>
        <v>7.7406930925728119</v>
      </c>
      <c r="Q231">
        <f t="shared" si="54"/>
        <v>3.6483788259623938E-3</v>
      </c>
      <c r="W231">
        <v>226</v>
      </c>
      <c r="X231">
        <f t="shared" si="48"/>
        <v>4.708333333333333</v>
      </c>
      <c r="Y231">
        <v>0</v>
      </c>
      <c r="Z231">
        <f t="shared" si="55"/>
        <v>-1.716733944031154E-14</v>
      </c>
    </row>
    <row r="232" spans="5:26" x14ac:dyDescent="0.4">
      <c r="E232">
        <v>7066.0707000000002</v>
      </c>
      <c r="F232">
        <f t="shared" si="42"/>
        <v>0.92494649170275367</v>
      </c>
      <c r="G232">
        <f t="shared" si="43"/>
        <v>0.4721677529292323</v>
      </c>
      <c r="H232">
        <f t="shared" si="44"/>
        <v>-0.70034336978050293</v>
      </c>
      <c r="I232">
        <f t="shared" si="45"/>
        <v>0.37363344578214019</v>
      </c>
      <c r="J232">
        <f t="shared" si="46"/>
        <v>-0.74946596434589474</v>
      </c>
      <c r="K232">
        <f t="shared" si="49"/>
        <v>0.99146791604161033</v>
      </c>
      <c r="L232">
        <f t="shared" si="50"/>
        <v>-7.4426700510625193E-2</v>
      </c>
      <c r="M232">
        <f t="shared" si="51"/>
        <v>0.13072294658392281</v>
      </c>
      <c r="N232">
        <f t="shared" si="52"/>
        <v>7.4898731247728794</v>
      </c>
      <c r="O232">
        <f t="shared" si="53"/>
        <v>0</v>
      </c>
      <c r="P232">
        <f t="shared" si="47"/>
        <v>7.4898731247728794</v>
      </c>
      <c r="Q232">
        <f t="shared" si="54"/>
        <v>3.4612492630241745E-3</v>
      </c>
      <c r="W232">
        <v>227</v>
      </c>
      <c r="X232">
        <f t="shared" si="48"/>
        <v>4.7291666666666661</v>
      </c>
      <c r="Y232">
        <v>0</v>
      </c>
      <c r="Z232">
        <f t="shared" si="55"/>
        <v>-1.5055352621360468E-14</v>
      </c>
    </row>
    <row r="233" spans="5:26" x14ac:dyDescent="0.4">
      <c r="E233">
        <v>7273.2651999999998</v>
      </c>
      <c r="F233">
        <f t="shared" si="42"/>
        <v>0.95206818833042905</v>
      </c>
      <c r="G233">
        <f t="shared" si="43"/>
        <v>0.49135404596122878</v>
      </c>
      <c r="H233">
        <f t="shared" si="44"/>
        <v>-0.71439975509743459</v>
      </c>
      <c r="I233">
        <f t="shared" si="45"/>
        <v>0.39416547939581592</v>
      </c>
      <c r="J233">
        <f t="shared" si="46"/>
        <v>-0.76450827477723848</v>
      </c>
      <c r="K233">
        <f t="shared" si="49"/>
        <v>0.99201618208199838</v>
      </c>
      <c r="L233">
        <f t="shared" si="50"/>
        <v>-6.96248687793799E-2</v>
      </c>
      <c r="M233">
        <f t="shared" si="51"/>
        <v>0.12644733411225495</v>
      </c>
      <c r="N233">
        <f t="shared" si="52"/>
        <v>7.2448985753128126</v>
      </c>
      <c r="O233">
        <f t="shared" si="53"/>
        <v>0</v>
      </c>
      <c r="P233">
        <f t="shared" si="47"/>
        <v>7.2448985753128126</v>
      </c>
      <c r="Q233">
        <f t="shared" si="54"/>
        <v>3.2842805171531967E-3</v>
      </c>
      <c r="W233">
        <v>228</v>
      </c>
      <c r="X233">
        <f t="shared" si="48"/>
        <v>4.75</v>
      </c>
      <c r="Y233">
        <v>0</v>
      </c>
      <c r="Z233">
        <f t="shared" si="55"/>
        <v>-1.3203189890989433E-14</v>
      </c>
    </row>
    <row r="234" spans="5:26" x14ac:dyDescent="0.4">
      <c r="E234">
        <v>7486.5352000000003</v>
      </c>
      <c r="F234">
        <f t="shared" si="42"/>
        <v>0.97998516604839137</v>
      </c>
      <c r="G234">
        <f t="shared" si="43"/>
        <v>0.51149353322126201</v>
      </c>
      <c r="H234">
        <f t="shared" si="44"/>
        <v>-0.72831940009767693</v>
      </c>
      <c r="I234">
        <f t="shared" si="45"/>
        <v>0.41571756497564127</v>
      </c>
      <c r="J234">
        <f t="shared" si="46"/>
        <v>-0.77940425382638523</v>
      </c>
      <c r="K234">
        <f t="shared" si="49"/>
        <v>0.99253426147505808</v>
      </c>
      <c r="L234">
        <f t="shared" si="50"/>
        <v>-6.5089856279489225E-2</v>
      </c>
      <c r="M234">
        <f t="shared" si="51"/>
        <v>0.12227057377476935</v>
      </c>
      <c r="N234">
        <f t="shared" si="52"/>
        <v>7.0055878359372503</v>
      </c>
      <c r="O234">
        <f t="shared" si="53"/>
        <v>0</v>
      </c>
      <c r="P234">
        <f t="shared" si="47"/>
        <v>7.0055878359372503</v>
      </c>
      <c r="Q234">
        <f t="shared" si="54"/>
        <v>3.1169505969944429E-3</v>
      </c>
      <c r="W234">
        <v>229</v>
      </c>
      <c r="X234">
        <f t="shared" si="48"/>
        <v>4.7708333333333339</v>
      </c>
      <c r="Y234">
        <v>0</v>
      </c>
      <c r="Z234">
        <f t="shared" si="55"/>
        <v>-1.1578886770821636E-14</v>
      </c>
    </row>
    <row r="235" spans="5:26" x14ac:dyDescent="0.4">
      <c r="E235">
        <v>7706.0586999999996</v>
      </c>
      <c r="F235">
        <f t="shared" si="42"/>
        <v>1.0087207250021546</v>
      </c>
      <c r="G235">
        <f t="shared" si="43"/>
        <v>0.53262099207093816</v>
      </c>
      <c r="H235">
        <f t="shared" si="44"/>
        <v>-0.74205429692882452</v>
      </c>
      <c r="I235">
        <f t="shared" si="45"/>
        <v>0.43832691919272104</v>
      </c>
      <c r="J235">
        <f t="shared" si="46"/>
        <v>-0.79410252633515988</v>
      </c>
      <c r="K235">
        <f t="shared" si="49"/>
        <v>0.99302374370832636</v>
      </c>
      <c r="L235">
        <f t="shared" si="50"/>
        <v>-6.0807343521876694E-2</v>
      </c>
      <c r="M235">
        <f t="shared" si="51"/>
        <v>0.11818953231213403</v>
      </c>
      <c r="N235">
        <f t="shared" si="52"/>
        <v>6.7717613841103503</v>
      </c>
      <c r="O235">
        <f t="shared" si="53"/>
        <v>0</v>
      </c>
      <c r="P235">
        <f t="shared" si="47"/>
        <v>6.7717613841103503</v>
      </c>
      <c r="Q235">
        <f t="shared" si="54"/>
        <v>2.9587626005479631E-3</v>
      </c>
      <c r="W235">
        <v>230</v>
      </c>
      <c r="X235">
        <f t="shared" si="48"/>
        <v>4.7916666666666661</v>
      </c>
      <c r="Y235">
        <v>0</v>
      </c>
      <c r="Z235">
        <f t="shared" si="55"/>
        <v>-1.0154411165668784E-14</v>
      </c>
    </row>
    <row r="236" spans="5:26" x14ac:dyDescent="0.4">
      <c r="E236">
        <v>7932.0192999999999</v>
      </c>
      <c r="F236">
        <f t="shared" si="42"/>
        <v>1.0382988983755188</v>
      </c>
      <c r="G236">
        <f t="shared" si="43"/>
        <v>0.55477083514399039</v>
      </c>
      <c r="H236">
        <f t="shared" si="44"/>
        <v>-0.75555192237523061</v>
      </c>
      <c r="I236">
        <f t="shared" si="45"/>
        <v>0.46203036840800848</v>
      </c>
      <c r="J236">
        <f t="shared" si="46"/>
        <v>-0.80854688507127659</v>
      </c>
      <c r="K236">
        <f t="shared" si="49"/>
        <v>0.99348613818040232</v>
      </c>
      <c r="L236">
        <f t="shared" si="50"/>
        <v>-5.6763761898794216E-2</v>
      </c>
      <c r="M236">
        <f t="shared" si="51"/>
        <v>0.11420110211220535</v>
      </c>
      <c r="N236">
        <f t="shared" si="52"/>
        <v>6.5432411667719181</v>
      </c>
      <c r="O236">
        <f t="shared" si="53"/>
        <v>0</v>
      </c>
      <c r="P236">
        <f t="shared" si="47"/>
        <v>6.5432411667719181</v>
      </c>
      <c r="Q236">
        <f t="shared" si="54"/>
        <v>2.809243653520322E-3</v>
      </c>
      <c r="W236">
        <v>231</v>
      </c>
      <c r="X236">
        <f t="shared" si="48"/>
        <v>4.8125</v>
      </c>
      <c r="Y236">
        <v>0</v>
      </c>
      <c r="Z236">
        <f t="shared" si="55"/>
        <v>-8.9051795878423678E-15</v>
      </c>
    </row>
    <row r="237" spans="5:26" x14ac:dyDescent="0.4">
      <c r="E237">
        <v>8164.6054999999997</v>
      </c>
      <c r="F237">
        <f t="shared" si="42"/>
        <v>1.0687443607607841</v>
      </c>
      <c r="G237">
        <f t="shared" si="43"/>
        <v>0.57797674058717763</v>
      </c>
      <c r="H237">
        <f t="shared" si="44"/>
        <v>-0.76875489277003239</v>
      </c>
      <c r="I237">
        <f t="shared" si="45"/>
        <v>0.48686395297802998</v>
      </c>
      <c r="J237">
        <f t="shared" si="46"/>
        <v>-0.82267592143564117</v>
      </c>
      <c r="K237">
        <f t="shared" si="49"/>
        <v>0.99392287579896454</v>
      </c>
      <c r="L237">
        <f t="shared" si="50"/>
        <v>-5.2946274114444761E-2</v>
      </c>
      <c r="M237">
        <f t="shared" si="51"/>
        <v>0.11030221607290258</v>
      </c>
      <c r="N237">
        <f t="shared" si="52"/>
        <v>6.3198514519173914</v>
      </c>
      <c r="O237">
        <f t="shared" si="53"/>
        <v>0</v>
      </c>
      <c r="P237">
        <f t="shared" si="47"/>
        <v>6.3198514519173914</v>
      </c>
      <c r="Q237">
        <f t="shared" si="54"/>
        <v>2.6679441244021333E-3</v>
      </c>
      <c r="W237">
        <v>232</v>
      </c>
      <c r="X237">
        <f t="shared" si="48"/>
        <v>4.8333333333333339</v>
      </c>
      <c r="Y237">
        <v>0</v>
      </c>
      <c r="Z237">
        <f t="shared" si="55"/>
        <v>-7.8096328972612959E-15</v>
      </c>
    </row>
    <row r="238" spans="5:26" x14ac:dyDescent="0.4">
      <c r="E238">
        <v>8404.0116999999991</v>
      </c>
      <c r="F238">
        <f t="shared" si="42"/>
        <v>1.1000825590584444</v>
      </c>
      <c r="G238">
        <f t="shared" si="43"/>
        <v>0.60227140466872209</v>
      </c>
      <c r="H238">
        <f t="shared" si="44"/>
        <v>-0.78160071718179414</v>
      </c>
      <c r="I238">
        <f t="shared" si="45"/>
        <v>0.51286266251109935</v>
      </c>
      <c r="J238">
        <f t="shared" si="46"/>
        <v>-0.83642276133732607</v>
      </c>
      <c r="K238">
        <f t="shared" si="49"/>
        <v>0.99433531411031584</v>
      </c>
      <c r="L238">
        <f t="shared" si="50"/>
        <v>-4.9342724309422409E-2</v>
      </c>
      <c r="M238">
        <f t="shared" si="51"/>
        <v>0.10648983138522539</v>
      </c>
      <c r="N238">
        <f t="shared" si="52"/>
        <v>6.101417899433188</v>
      </c>
      <c r="O238">
        <f t="shared" si="53"/>
        <v>0</v>
      </c>
      <c r="P238">
        <f t="shared" si="47"/>
        <v>6.101417899433188</v>
      </c>
      <c r="Q238">
        <f t="shared" si="54"/>
        <v>2.5344367356053329E-3</v>
      </c>
      <c r="W238">
        <v>233</v>
      </c>
      <c r="X238">
        <f t="shared" si="48"/>
        <v>4.8541666666666661</v>
      </c>
      <c r="Y238">
        <v>0</v>
      </c>
      <c r="Z238">
        <f t="shared" si="55"/>
        <v>-6.8488642355120873E-15</v>
      </c>
    </row>
    <row r="239" spans="5:26" x14ac:dyDescent="0.4">
      <c r="E239">
        <v>8650.4379000000008</v>
      </c>
      <c r="F239">
        <f t="shared" si="42"/>
        <v>1.1323396732072799</v>
      </c>
      <c r="G239">
        <f t="shared" si="43"/>
        <v>0.62768612076471197</v>
      </c>
      <c r="H239">
        <f t="shared" si="44"/>
        <v>-0.79402146820602881</v>
      </c>
      <c r="I239">
        <f t="shared" si="45"/>
        <v>0.54005998532351907</v>
      </c>
      <c r="J239">
        <f t="shared" si="46"/>
        <v>-0.84971471289416856</v>
      </c>
      <c r="K239">
        <f t="shared" si="49"/>
        <v>0.99472473956472562</v>
      </c>
      <c r="L239">
        <f t="shared" si="50"/>
        <v>-4.5941613763538509E-2</v>
      </c>
      <c r="M239">
        <f t="shared" si="51"/>
        <v>0.1027609364787776</v>
      </c>
      <c r="N239">
        <f t="shared" si="52"/>
        <v>5.8877679590458998</v>
      </c>
      <c r="O239">
        <f t="shared" si="53"/>
        <v>0</v>
      </c>
      <c r="P239">
        <f t="shared" si="47"/>
        <v>5.8877679590458998</v>
      </c>
      <c r="Q239">
        <f t="shared" si="54"/>
        <v>2.4083155793959902E-3</v>
      </c>
      <c r="W239">
        <v>234</v>
      </c>
      <c r="X239">
        <f t="shared" si="48"/>
        <v>4.875</v>
      </c>
      <c r="Y239">
        <v>0</v>
      </c>
      <c r="Z239">
        <f t="shared" si="55"/>
        <v>-6.0062927327769824E-15</v>
      </c>
    </row>
    <row r="240" spans="5:26" x14ac:dyDescent="0.4">
      <c r="E240">
        <v>8904.09</v>
      </c>
      <c r="F240">
        <f t="shared" si="42"/>
        <v>1.1655426554542643</v>
      </c>
      <c r="G240">
        <f t="shared" si="43"/>
        <v>0.65425036528987246</v>
      </c>
      <c r="H240">
        <f t="shared" si="44"/>
        <v>-0.80594348855307452</v>
      </c>
      <c r="I240">
        <f t="shared" si="45"/>
        <v>0.56848746532723404</v>
      </c>
      <c r="J240">
        <f t="shared" si="46"/>
        <v>-0.8624729524405077</v>
      </c>
      <c r="K240">
        <f t="shared" si="49"/>
        <v>0.99509237090839231</v>
      </c>
      <c r="L240">
        <f t="shared" si="50"/>
        <v>-4.2732067219679114E-2</v>
      </c>
      <c r="M240">
        <f t="shared" si="51"/>
        <v>9.9112547040540733E-2</v>
      </c>
      <c r="N240">
        <f t="shared" si="52"/>
        <v>5.6787306422148216</v>
      </c>
      <c r="O240">
        <f t="shared" si="53"/>
        <v>0</v>
      </c>
      <c r="P240">
        <f t="shared" si="47"/>
        <v>5.6787306422148216</v>
      </c>
      <c r="Q240">
        <f t="shared" si="54"/>
        <v>2.2891953720062365E-3</v>
      </c>
      <c r="W240">
        <v>235</v>
      </c>
      <c r="X240">
        <f t="shared" si="48"/>
        <v>4.8958333333333339</v>
      </c>
      <c r="Y240">
        <v>0</v>
      </c>
      <c r="Z240">
        <f t="shared" si="55"/>
        <v>-5.2673773564898582E-15</v>
      </c>
    </row>
    <row r="241" spans="5:26" x14ac:dyDescent="0.4">
      <c r="E241">
        <v>9165.1797000000006</v>
      </c>
      <c r="F241">
        <f t="shared" si="42"/>
        <v>1.1997192172645961</v>
      </c>
      <c r="G241">
        <f t="shared" si="43"/>
        <v>0.68199128550587829</v>
      </c>
      <c r="H241">
        <f t="shared" si="44"/>
        <v>-0.81728708184400078</v>
      </c>
      <c r="I241">
        <f t="shared" si="45"/>
        <v>0.59817415391264528</v>
      </c>
      <c r="J241">
        <f t="shared" si="46"/>
        <v>-0.87461219363528941</v>
      </c>
      <c r="K241">
        <f t="shared" si="49"/>
        <v>0.99543936183467907</v>
      </c>
      <c r="L241">
        <f t="shared" si="50"/>
        <v>-3.9703806105235925E-2</v>
      </c>
      <c r="M241">
        <f t="shared" si="51"/>
        <v>9.5541707725261382E-2</v>
      </c>
      <c r="N241">
        <f t="shared" si="52"/>
        <v>5.4741366201299302</v>
      </c>
      <c r="O241">
        <f t="shared" si="53"/>
        <v>0</v>
      </c>
      <c r="P241">
        <f t="shared" si="47"/>
        <v>5.4741366201299302</v>
      </c>
      <c r="Q241">
        <f t="shared" si="54"/>
        <v>2.1767106401117558E-3</v>
      </c>
      <c r="W241">
        <v>236</v>
      </c>
      <c r="X241">
        <f t="shared" si="48"/>
        <v>4.9166666666666661</v>
      </c>
      <c r="Y241">
        <v>0</v>
      </c>
      <c r="Z241">
        <f t="shared" si="55"/>
        <v>-4.6193659633426134E-15</v>
      </c>
    </row>
    <row r="242" spans="5:26" x14ac:dyDescent="0.4">
      <c r="E242">
        <v>9433.9251999999997</v>
      </c>
      <c r="F242">
        <f t="shared" si="42"/>
        <v>1.2348979209514841</v>
      </c>
      <c r="G242">
        <f t="shared" si="43"/>
        <v>0.71093320999010556</v>
      </c>
      <c r="H242">
        <f t="shared" si="44"/>
        <v>-0.82796624783662642</v>
      </c>
      <c r="I242">
        <f t="shared" si="45"/>
        <v>0.62914608608128386</v>
      </c>
      <c r="J242">
        <f t="shared" si="46"/>
        <v>-0.88604040411664442</v>
      </c>
      <c r="K242">
        <f t="shared" si="49"/>
        <v>0.9957668046210908</v>
      </c>
      <c r="L242">
        <f t="shared" si="50"/>
        <v>-3.6847113534569466E-2</v>
      </c>
      <c r="M242">
        <f t="shared" si="51"/>
        <v>9.2045482368054543E-2</v>
      </c>
      <c r="N242">
        <f t="shared" si="52"/>
        <v>5.2738176629353593</v>
      </c>
      <c r="O242">
        <f t="shared" si="53"/>
        <v>0</v>
      </c>
      <c r="P242">
        <f t="shared" si="47"/>
        <v>5.2738176629353593</v>
      </c>
      <c r="Q242">
        <f t="shared" si="54"/>
        <v>2.0705148468074777E-3</v>
      </c>
      <c r="W242">
        <v>237</v>
      </c>
      <c r="X242">
        <f t="shared" si="48"/>
        <v>4.9375</v>
      </c>
      <c r="Y242">
        <v>0</v>
      </c>
      <c r="Z242">
        <f t="shared" si="55"/>
        <v>-4.0510752238013342E-15</v>
      </c>
    </row>
    <row r="243" spans="5:26" x14ac:dyDescent="0.4">
      <c r="E243">
        <v>9710.5509999999995</v>
      </c>
      <c r="F243">
        <f t="shared" si="42"/>
        <v>1.271108153496209</v>
      </c>
      <c r="G243">
        <f t="shared" si="43"/>
        <v>0.7410969978000328</v>
      </c>
      <c r="H243">
        <f t="shared" si="44"/>
        <v>-0.83788838880553185</v>
      </c>
      <c r="I243">
        <f t="shared" si="45"/>
        <v>0.66142558396012752</v>
      </c>
      <c r="J243">
        <f t="shared" si="46"/>
        <v>-0.89665849128718078</v>
      </c>
      <c r="K243">
        <f t="shared" si="49"/>
        <v>0.99607573234032676</v>
      </c>
      <c r="L243">
        <f t="shared" si="50"/>
        <v>-3.4152812105469797E-2</v>
      </c>
      <c r="M243">
        <f t="shared" si="51"/>
        <v>8.8620956834130737E-2</v>
      </c>
      <c r="N243">
        <f t="shared" si="52"/>
        <v>5.0776068030067405</v>
      </c>
      <c r="O243">
        <f t="shared" si="53"/>
        <v>0</v>
      </c>
      <c r="P243">
        <f t="shared" si="47"/>
        <v>5.0776068030067405</v>
      </c>
      <c r="Q243">
        <f t="shared" si="54"/>
        <v>1.970279585159395E-3</v>
      </c>
      <c r="W243">
        <v>238</v>
      </c>
      <c r="X243">
        <f t="shared" si="48"/>
        <v>4.9583333333333339</v>
      </c>
      <c r="Y243">
        <v>0</v>
      </c>
      <c r="Z243">
        <f t="shared" si="55"/>
        <v>-3.552697621086885E-15</v>
      </c>
    </row>
    <row r="244" spans="5:26" x14ac:dyDescent="0.4">
      <c r="E244">
        <v>9995.2882000000009</v>
      </c>
      <c r="F244">
        <f t="shared" si="42"/>
        <v>1.3083801658180312</v>
      </c>
      <c r="G244">
        <f t="shared" si="43"/>
        <v>0.77249936748565073</v>
      </c>
      <c r="H244">
        <f t="shared" si="44"/>
        <v>-0.84695405946772429</v>
      </c>
      <c r="I244">
        <f t="shared" si="45"/>
        <v>0.69503053875045295</v>
      </c>
      <c r="J244">
        <f t="shared" si="46"/>
        <v>-0.90636003469925275</v>
      </c>
      <c r="K244">
        <f t="shared" si="49"/>
        <v>0.99636712167463315</v>
      </c>
      <c r="L244">
        <f t="shared" si="50"/>
        <v>-3.1612236738463625E-2</v>
      </c>
      <c r="M244">
        <f t="shared" si="51"/>
        <v>8.5265234333192552E-2</v>
      </c>
      <c r="N244">
        <f t="shared" si="52"/>
        <v>4.8853380664858976</v>
      </c>
      <c r="O244">
        <f t="shared" si="53"/>
        <v>0</v>
      </c>
      <c r="P244">
        <f t="shared" si="47"/>
        <v>4.8853380664858976</v>
      </c>
      <c r="Q244">
        <f t="shared" si="54"/>
        <v>1.875693880774993E-3</v>
      </c>
      <c r="W244">
        <v>239</v>
      </c>
      <c r="X244">
        <f t="shared" si="48"/>
        <v>4.9791666666666661</v>
      </c>
      <c r="Y244">
        <v>0</v>
      </c>
      <c r="Z244">
        <f t="shared" si="55"/>
        <v>-3.115632193823558E-15</v>
      </c>
    </row>
    <row r="245" spans="5:26" x14ac:dyDescent="0.4">
      <c r="E245">
        <v>10288.3745</v>
      </c>
      <c r="F245">
        <f t="shared" si="42"/>
        <v>1.3467450727741901</v>
      </c>
      <c r="G245">
        <f t="shared" si="43"/>
        <v>0.80515211549024535</v>
      </c>
      <c r="H245">
        <f t="shared" si="44"/>
        <v>-0.85505673410912308</v>
      </c>
      <c r="I245">
        <f t="shared" si="45"/>
        <v>0.72997357430667864</v>
      </c>
      <c r="J245">
        <f t="shared" si="46"/>
        <v>-0.91503103684752796</v>
      </c>
      <c r="K245">
        <f t="shared" si="49"/>
        <v>0.99664189526424507</v>
      </c>
      <c r="L245">
        <f t="shared" si="50"/>
        <v>-2.9217211859337375E-2</v>
      </c>
      <c r="M245">
        <f t="shared" si="51"/>
        <v>8.1975434107284695E-2</v>
      </c>
      <c r="N245">
        <f t="shared" si="52"/>
        <v>4.6968463981001927</v>
      </c>
      <c r="O245">
        <f t="shared" si="53"/>
        <v>0</v>
      </c>
      <c r="P245">
        <f t="shared" si="47"/>
        <v>4.6968463981001927</v>
      </c>
      <c r="Q245">
        <f t="shared" si="54"/>
        <v>1.7864634673748691E-3</v>
      </c>
      <c r="W245">
        <v>240</v>
      </c>
      <c r="X245">
        <f t="shared" si="48"/>
        <v>5</v>
      </c>
      <c r="Y245">
        <v>0</v>
      </c>
      <c r="Z245">
        <f t="shared" si="55"/>
        <v>-2.7323361013257475E-15</v>
      </c>
    </row>
    <row r="246" spans="5:26" x14ac:dyDescent="0.4">
      <c r="E246">
        <v>10590.0548</v>
      </c>
      <c r="F246">
        <f t="shared" si="42"/>
        <v>1.3862349316997218</v>
      </c>
      <c r="G246">
        <f t="shared" si="43"/>
        <v>0.83906131782338167</v>
      </c>
      <c r="H246">
        <f t="shared" si="44"/>
        <v>-0.86208262783943146</v>
      </c>
      <c r="I246">
        <f t="shared" si="45"/>
        <v>0.76626119281411031</v>
      </c>
      <c r="J246">
        <f t="shared" si="46"/>
        <v>-0.92254973188654521</v>
      </c>
      <c r="K246">
        <f t="shared" si="49"/>
        <v>0.99690092450748213</v>
      </c>
      <c r="L246">
        <f t="shared" si="50"/>
        <v>-2.6960024895369524E-2</v>
      </c>
      <c r="M246">
        <f t="shared" si="51"/>
        <v>7.8748682886533583E-2</v>
      </c>
      <c r="N246">
        <f t="shared" si="52"/>
        <v>4.5119671716124676</v>
      </c>
      <c r="O246">
        <f t="shared" si="53"/>
        <v>0</v>
      </c>
      <c r="P246">
        <f t="shared" si="47"/>
        <v>4.5119671716124676</v>
      </c>
      <c r="Q246">
        <f t="shared" si="54"/>
        <v>1.7023100511049192E-3</v>
      </c>
      <c r="W246">
        <v>241</v>
      </c>
      <c r="X246">
        <f t="shared" si="48"/>
        <v>5.0208333333333339</v>
      </c>
      <c r="Y246">
        <v>0</v>
      </c>
      <c r="Z246">
        <f t="shared" si="55"/>
        <v>-2.3961944498480729E-15</v>
      </c>
    </row>
    <row r="247" spans="5:26" x14ac:dyDescent="0.4">
      <c r="E247">
        <v>10900.581200000001</v>
      </c>
      <c r="F247">
        <f t="shared" si="42"/>
        <v>1.4268827424074588</v>
      </c>
      <c r="G247">
        <f t="shared" si="43"/>
        <v>0.87422637721787311</v>
      </c>
      <c r="H247">
        <f t="shared" si="44"/>
        <v>-0.86791054403984835</v>
      </c>
      <c r="I247">
        <f t="shared" si="45"/>
        <v>0.80389275511280556</v>
      </c>
      <c r="J247">
        <f t="shared" si="46"/>
        <v>-0.92878642237829856</v>
      </c>
      <c r="K247">
        <f t="shared" si="49"/>
        <v>0.99714503159435186</v>
      </c>
      <c r="L247">
        <f t="shared" si="50"/>
        <v>-2.4833406679251158E-2</v>
      </c>
      <c r="M247">
        <f t="shared" si="51"/>
        <v>7.5582113160957309E-2</v>
      </c>
      <c r="N247">
        <f t="shared" si="52"/>
        <v>4.3305360908030472</v>
      </c>
      <c r="O247">
        <f t="shared" si="53"/>
        <v>0</v>
      </c>
      <c r="P247">
        <f t="shared" si="47"/>
        <v>4.3305360908030472</v>
      </c>
      <c r="Q247">
        <f t="shared" si="54"/>
        <v>1.622970621726884E-3</v>
      </c>
      <c r="W247">
        <v>242</v>
      </c>
      <c r="X247">
        <f t="shared" si="48"/>
        <v>5.0416666666666661</v>
      </c>
      <c r="Y247">
        <v>0</v>
      </c>
      <c r="Z247">
        <f t="shared" si="55"/>
        <v>-2.1014061332706381E-15</v>
      </c>
    </row>
    <row r="248" spans="5:26" x14ac:dyDescent="0.4">
      <c r="E248">
        <v>11220.2129</v>
      </c>
      <c r="F248">
        <f t="shared" si="42"/>
        <v>1.4687224340980596</v>
      </c>
      <c r="G248">
        <f t="shared" si="43"/>
        <v>0.91063896407662126</v>
      </c>
      <c r="H248">
        <f t="shared" si="44"/>
        <v>-0.87241178459600532</v>
      </c>
      <c r="I248">
        <f t="shared" si="45"/>
        <v>0.84285934736165258</v>
      </c>
      <c r="J248">
        <f t="shared" si="46"/>
        <v>-0.93360338322884584</v>
      </c>
      <c r="K248">
        <f t="shared" si="49"/>
        <v>0.99737499143755037</v>
      </c>
      <c r="L248">
        <f t="shared" si="50"/>
        <v>-2.2830512945426089E-2</v>
      </c>
      <c r="M248">
        <f t="shared" si="51"/>
        <v>7.2472861293520374E-2</v>
      </c>
      <c r="N248">
        <f t="shared" si="52"/>
        <v>4.1523890813557411</v>
      </c>
      <c r="O248">
        <f t="shared" si="53"/>
        <v>0</v>
      </c>
      <c r="P248">
        <f t="shared" si="47"/>
        <v>4.1523890813557411</v>
      </c>
      <c r="Q248">
        <f t="shared" si="54"/>
        <v>1.5481968904219915E-3</v>
      </c>
      <c r="W248">
        <v>243</v>
      </c>
      <c r="X248">
        <f t="shared" si="48"/>
        <v>5.0625</v>
      </c>
      <c r="Y248">
        <v>0</v>
      </c>
      <c r="Z248">
        <f t="shared" si="55"/>
        <v>-1.8428837180669699E-15</v>
      </c>
    </row>
    <row r="249" spans="5:26" x14ac:dyDescent="0.4">
      <c r="E249">
        <v>11549.2171</v>
      </c>
      <c r="F249">
        <f t="shared" si="42"/>
        <v>1.511788983169734</v>
      </c>
      <c r="G249">
        <f t="shared" si="43"/>
        <v>0.94828197323812802</v>
      </c>
      <c r="H249">
        <f t="shared" si="44"/>
        <v>-0.87545014841003055</v>
      </c>
      <c r="I249">
        <f t="shared" si="45"/>
        <v>0.88314266463065461</v>
      </c>
      <c r="J249">
        <f t="shared" si="46"/>
        <v>-0.9368548600960086</v>
      </c>
      <c r="K249">
        <f t="shared" si="49"/>
        <v>0.99759153420886604</v>
      </c>
      <c r="L249">
        <f t="shared" si="50"/>
        <v>-2.0944900734117519E-2</v>
      </c>
      <c r="M249">
        <f t="shared" si="51"/>
        <v>6.9418055246708743E-2</v>
      </c>
      <c r="N249">
        <f t="shared" si="52"/>
        <v>3.9773615876423918</v>
      </c>
      <c r="O249">
        <f t="shared" si="53"/>
        <v>0</v>
      </c>
      <c r="P249">
        <f t="shared" si="47"/>
        <v>3.9773615876423918</v>
      </c>
      <c r="Q249">
        <f t="shared" si="54"/>
        <v>1.4777546381993982E-3</v>
      </c>
      <c r="W249">
        <v>244</v>
      </c>
      <c r="X249">
        <f t="shared" si="48"/>
        <v>5.083333333333333</v>
      </c>
      <c r="Y249">
        <v>0</v>
      </c>
      <c r="Z249">
        <f t="shared" si="55"/>
        <v>-1.6161656447773122E-15</v>
      </c>
    </row>
    <row r="250" spans="5:26" x14ac:dyDescent="0.4">
      <c r="E250">
        <v>11887.868399999999</v>
      </c>
      <c r="F250">
        <f t="shared" si="42"/>
        <v>1.5561183346784271</v>
      </c>
      <c r="G250">
        <f t="shared" si="43"/>
        <v>0.98712820859201067</v>
      </c>
      <c r="H250">
        <f t="shared" si="44"/>
        <v>-0.87688199527030741</v>
      </c>
      <c r="I250">
        <f t="shared" si="45"/>
        <v>0.92471360325441854</v>
      </c>
      <c r="J250">
        <f t="shared" si="46"/>
        <v>-0.93838713773900162</v>
      </c>
      <c r="K250">
        <f t="shared" si="49"/>
        <v>0.99779534663340719</v>
      </c>
      <c r="L250">
        <f t="shared" si="50"/>
        <v>-1.9170515776910542E-2</v>
      </c>
      <c r="M250">
        <f t="shared" si="51"/>
        <v>6.6414816508500785E-2</v>
      </c>
      <c r="N250">
        <f t="shared" si="52"/>
        <v>3.8052886830728809</v>
      </c>
      <c r="O250">
        <f t="shared" si="53"/>
        <v>0</v>
      </c>
      <c r="P250">
        <f t="shared" si="47"/>
        <v>3.8052886830728809</v>
      </c>
      <c r="Q250">
        <f t="shared" si="54"/>
        <v>1.411423167343117E-3</v>
      </c>
      <c r="W250">
        <v>245</v>
      </c>
      <c r="X250">
        <f t="shared" si="48"/>
        <v>5.104166666666667</v>
      </c>
      <c r="Y250">
        <v>0</v>
      </c>
      <c r="Z250">
        <f t="shared" si="55"/>
        <v>-1.4173392307672156E-15</v>
      </c>
    </row>
    <row r="251" spans="5:26" x14ac:dyDescent="0.4">
      <c r="E251">
        <v>12236.4498</v>
      </c>
      <c r="F251">
        <f t="shared" si="42"/>
        <v>1.6017475332375122</v>
      </c>
      <c r="G251">
        <f t="shared" si="43"/>
        <v>1.0271391459533161</v>
      </c>
      <c r="H251">
        <f t="shared" si="44"/>
        <v>-0.87655643480623135</v>
      </c>
      <c r="I251">
        <f t="shared" si="45"/>
        <v>0.96753093693357117</v>
      </c>
      <c r="J251">
        <f t="shared" si="46"/>
        <v>-0.93803874222661432</v>
      </c>
      <c r="K251">
        <f t="shared" si="49"/>
        <v>0.99798707425827826</v>
      </c>
      <c r="L251">
        <f t="shared" si="50"/>
        <v>-1.7501671540295412E-2</v>
      </c>
      <c r="M251">
        <f t="shared" si="51"/>
        <v>6.3460246077745364E-2</v>
      </c>
      <c r="N251">
        <f t="shared" si="52"/>
        <v>3.6360042671164456</v>
      </c>
      <c r="O251">
        <f t="shared" si="53"/>
        <v>0</v>
      </c>
      <c r="P251">
        <f t="shared" si="47"/>
        <v>3.6360042671164456</v>
      </c>
      <c r="Q251">
        <f t="shared" si="54"/>
        <v>1.3489947793194775E-3</v>
      </c>
      <c r="W251">
        <v>246</v>
      </c>
      <c r="X251">
        <f t="shared" si="48"/>
        <v>5.125</v>
      </c>
      <c r="Y251">
        <v>0</v>
      </c>
      <c r="Z251">
        <f t="shared" si="55"/>
        <v>-1.2429731454591076E-15</v>
      </c>
    </row>
    <row r="252" spans="5:26" x14ac:dyDescent="0.4">
      <c r="E252">
        <v>12595.252500000001</v>
      </c>
      <c r="F252">
        <f t="shared" si="42"/>
        <v>1.6487146968378532</v>
      </c>
      <c r="G252">
        <f t="shared" si="43"/>
        <v>1.0682634532681818</v>
      </c>
      <c r="H252">
        <f t="shared" si="44"/>
        <v>-0.87431562812933239</v>
      </c>
      <c r="I252">
        <f t="shared" si="45"/>
        <v>1.0115397331465668</v>
      </c>
      <c r="J252">
        <f t="shared" si="46"/>
        <v>-0.93564076373566196</v>
      </c>
      <c r="K252">
        <f t="shared" si="49"/>
        <v>0.99816732276411169</v>
      </c>
      <c r="L252">
        <f t="shared" si="50"/>
        <v>-1.5933036733603266E-2</v>
      </c>
      <c r="M252">
        <f t="shared" si="51"/>
        <v>6.0551421022672525E-2</v>
      </c>
      <c r="N252">
        <f t="shared" si="52"/>
        <v>3.4693408681188629</v>
      </c>
      <c r="O252">
        <f t="shared" si="53"/>
        <v>0</v>
      </c>
      <c r="P252">
        <f t="shared" si="47"/>
        <v>3.4693408681188629</v>
      </c>
      <c r="Q252">
        <f t="shared" si="54"/>
        <v>1.2902742540800176E-3</v>
      </c>
      <c r="W252">
        <v>247</v>
      </c>
      <c r="X252">
        <f t="shared" si="48"/>
        <v>5.145833333333333</v>
      </c>
      <c r="Y252">
        <v>0</v>
      </c>
      <c r="Z252">
        <f t="shared" si="55"/>
        <v>-1.0900581926997097E-15</v>
      </c>
    </row>
    <row r="253" spans="5:26" x14ac:dyDescent="0.4">
      <c r="E253">
        <v>12964.5761</v>
      </c>
      <c r="F253">
        <f t="shared" si="42"/>
        <v>1.6970590430277421</v>
      </c>
      <c r="G253">
        <f t="shared" si="43"/>
        <v>1.11043545157817</v>
      </c>
      <c r="H253">
        <f t="shared" si="44"/>
        <v>-0.86999524577897092</v>
      </c>
      <c r="I253">
        <f t="shared" si="45"/>
        <v>1.0566697061649373</v>
      </c>
      <c r="J253">
        <f t="shared" si="46"/>
        <v>-0.93101734661732538</v>
      </c>
      <c r="K253">
        <f t="shared" si="49"/>
        <v>0.99833665943430439</v>
      </c>
      <c r="L253">
        <f t="shared" si="50"/>
        <v>-1.4459621558264007E-2</v>
      </c>
      <c r="M253">
        <f t="shared" si="51"/>
        <v>5.7685386144322948E-2</v>
      </c>
      <c r="N253">
        <f t="shared" si="52"/>
        <v>3.3051291656521418</v>
      </c>
      <c r="O253">
        <f t="shared" si="53"/>
        <v>0</v>
      </c>
      <c r="P253">
        <f t="shared" si="47"/>
        <v>3.3051291656521418</v>
      </c>
      <c r="Q253">
        <f t="shared" si="54"/>
        <v>1.2350784460108007E-3</v>
      </c>
      <c r="W253">
        <v>248</v>
      </c>
      <c r="X253">
        <f t="shared" si="48"/>
        <v>5.166666666666667</v>
      </c>
      <c r="Y253">
        <v>0</v>
      </c>
      <c r="Z253">
        <f t="shared" si="55"/>
        <v>-9.5595537829006855E-16</v>
      </c>
    </row>
    <row r="254" spans="5:26" x14ac:dyDescent="0.4">
      <c r="E254">
        <v>13344.729300000001</v>
      </c>
      <c r="F254">
        <f t="shared" si="42"/>
        <v>1.746820980542686</v>
      </c>
      <c r="G254">
        <f t="shared" si="43"/>
        <v>1.153573530904989</v>
      </c>
      <c r="H254">
        <f t="shared" si="44"/>
        <v>-0.86342509069904883</v>
      </c>
      <c r="I254">
        <f t="shared" si="45"/>
        <v>1.1028335218270131</v>
      </c>
      <c r="J254">
        <f t="shared" si="46"/>
        <v>-0.92398635606990409</v>
      </c>
      <c r="K254">
        <f t="shared" si="49"/>
        <v>0.99849561467410641</v>
      </c>
      <c r="L254">
        <f t="shared" si="50"/>
        <v>-1.3076763627599439E-2</v>
      </c>
      <c r="M254">
        <f t="shared" si="51"/>
        <v>5.485914095489397E-2</v>
      </c>
      <c r="N254">
        <f t="shared" si="52"/>
        <v>3.1431972444287095</v>
      </c>
      <c r="O254">
        <f t="shared" si="53"/>
        <v>0</v>
      </c>
      <c r="P254">
        <f t="shared" si="47"/>
        <v>3.1431972444287095</v>
      </c>
      <c r="Q254">
        <f t="shared" si="54"/>
        <v>1.183235843568622E-3</v>
      </c>
      <c r="W254">
        <v>249</v>
      </c>
      <c r="X254">
        <f t="shared" si="48"/>
        <v>5.1875</v>
      </c>
      <c r="Y254">
        <v>0</v>
      </c>
      <c r="Z254">
        <f t="shared" si="55"/>
        <v>-8.3835036643172726E-16</v>
      </c>
    </row>
    <row r="255" spans="5:26" x14ac:dyDescent="0.4">
      <c r="E255">
        <v>13736.029399999999</v>
      </c>
      <c r="F255">
        <f t="shared" si="42"/>
        <v>1.7980420438555587</v>
      </c>
      <c r="G255">
        <f t="shared" si="43"/>
        <v>1.1975783328274399</v>
      </c>
      <c r="H255">
        <f t="shared" si="44"/>
        <v>-0.85442993805250977</v>
      </c>
      <c r="I255">
        <f t="shared" si="45"/>
        <v>1.1499248526394916</v>
      </c>
      <c r="J255">
        <f t="shared" si="46"/>
        <v>-0.91436027685851695</v>
      </c>
      <c r="K255">
        <f t="shared" si="49"/>
        <v>0.99864468282818153</v>
      </c>
      <c r="L255">
        <f t="shared" si="50"/>
        <v>-1.1780120082956747E-2</v>
      </c>
      <c r="M255">
        <f t="shared" si="51"/>
        <v>5.206963472031001E-2</v>
      </c>
      <c r="N255">
        <f t="shared" si="52"/>
        <v>2.9833703102616185</v>
      </c>
      <c r="O255">
        <f t="shared" si="53"/>
        <v>0</v>
      </c>
      <c r="P255">
        <f t="shared" si="47"/>
        <v>2.9833703102616185</v>
      </c>
      <c r="Q255">
        <f t="shared" si="54"/>
        <v>1.1345862319475486E-3</v>
      </c>
      <c r="W255">
        <v>250</v>
      </c>
      <c r="X255">
        <f t="shared" si="48"/>
        <v>5.208333333333333</v>
      </c>
      <c r="Y255">
        <v>0</v>
      </c>
      <c r="Z255">
        <f t="shared" si="55"/>
        <v>-7.3521353910197783E-16</v>
      </c>
    </row>
    <row r="256" spans="5:26" x14ac:dyDescent="0.4">
      <c r="E256">
        <v>14138.8035</v>
      </c>
      <c r="F256">
        <f t="shared" si="42"/>
        <v>1.8507650502562356</v>
      </c>
      <c r="G256">
        <f t="shared" si="43"/>
        <v>1.242331038501177</v>
      </c>
      <c r="H256">
        <f t="shared" si="44"/>
        <v>-0.84283057871806444</v>
      </c>
      <c r="I256">
        <f t="shared" si="45"/>
        <v>1.1978165457176562</v>
      </c>
      <c r="J256">
        <f t="shared" si="46"/>
        <v>-0.90194733000344895</v>
      </c>
      <c r="K256">
        <f t="shared" si="49"/>
        <v>0.99878432354974866</v>
      </c>
      <c r="L256">
        <f t="shared" si="50"/>
        <v>-1.0565654993469188E-2</v>
      </c>
      <c r="M256">
        <f t="shared" si="51"/>
        <v>4.9313747407201625E-2</v>
      </c>
      <c r="N256">
        <f t="shared" si="52"/>
        <v>2.8254695984068592</v>
      </c>
      <c r="O256">
        <f t="shared" si="53"/>
        <v>0</v>
      </c>
      <c r="P256">
        <f t="shared" si="47"/>
        <v>2.8254695984068592</v>
      </c>
      <c r="Q256">
        <f t="shared" si="54"/>
        <v>1.0889803701018557E-3</v>
      </c>
      <c r="W256">
        <v>251</v>
      </c>
      <c r="X256">
        <f t="shared" si="48"/>
        <v>5.229166666666667</v>
      </c>
      <c r="Y256">
        <v>0</v>
      </c>
      <c r="Z256">
        <f t="shared" si="55"/>
        <v>-6.4476496906603951E-16</v>
      </c>
    </row>
    <row r="257" spans="5:26" x14ac:dyDescent="0.4">
      <c r="E257">
        <v>14553.3878</v>
      </c>
      <c r="F257">
        <f t="shared" si="42"/>
        <v>1.9050340082218051</v>
      </c>
      <c r="G257">
        <f t="shared" si="43"/>
        <v>1.2876913682543052</v>
      </c>
      <c r="H257">
        <f t="shared" si="44"/>
        <v>-0.82844516612462171</v>
      </c>
      <c r="I257">
        <f t="shared" si="45"/>
        <v>1.2463584820711493</v>
      </c>
      <c r="J257">
        <f t="shared" si="46"/>
        <v>-0.88655291408253123</v>
      </c>
      <c r="K257">
        <f t="shared" si="49"/>
        <v>0.99891496222365506</v>
      </c>
      <c r="L257">
        <f t="shared" si="50"/>
        <v>-9.4296350592253855E-3</v>
      </c>
      <c r="M257">
        <f t="shared" si="51"/>
        <v>4.6588282882471521E-2</v>
      </c>
      <c r="N257">
        <f t="shared" si="52"/>
        <v>2.6693119839271957</v>
      </c>
      <c r="O257">
        <f t="shared" si="53"/>
        <v>0</v>
      </c>
      <c r="P257">
        <f t="shared" si="47"/>
        <v>2.6693119839271957</v>
      </c>
      <c r="Q257">
        <f t="shared" si="54"/>
        <v>1.0462797345012777E-3</v>
      </c>
      <c r="W257">
        <v>252</v>
      </c>
      <c r="X257">
        <f t="shared" si="48"/>
        <v>5.25</v>
      </c>
      <c r="Y257">
        <v>0</v>
      </c>
      <c r="Z257">
        <f t="shared" si="55"/>
        <v>-5.6544370203316967E-16</v>
      </c>
    </row>
    <row r="258" spans="5:26" x14ac:dyDescent="0.4">
      <c r="E258">
        <v>14980.1288</v>
      </c>
      <c r="F258">
        <f t="shared" si="42"/>
        <v>1.9608942744962035</v>
      </c>
      <c r="G258">
        <f t="shared" si="43"/>
        <v>1.3334957376459893</v>
      </c>
      <c r="H258">
        <f t="shared" si="44"/>
        <v>-0.81109081465347876</v>
      </c>
      <c r="I258">
        <f t="shared" si="45"/>
        <v>1.2953756033271886</v>
      </c>
      <c r="J258">
        <f t="shared" si="46"/>
        <v>-0.86798131574642623</v>
      </c>
      <c r="K258">
        <f t="shared" si="49"/>
        <v>0.9990369908831942</v>
      </c>
      <c r="L258">
        <f t="shared" si="50"/>
        <v>-8.3686210852829488E-3</v>
      </c>
      <c r="M258">
        <f t="shared" si="51"/>
        <v>4.3889946934057456E-2</v>
      </c>
      <c r="N258">
        <f t="shared" si="52"/>
        <v>2.5147087223746394</v>
      </c>
      <c r="O258">
        <f t="shared" si="53"/>
        <v>0</v>
      </c>
      <c r="P258">
        <f t="shared" si="47"/>
        <v>2.5147087223746394</v>
      </c>
      <c r="Q258">
        <f t="shared" si="54"/>
        <v>1.0063563245918635E-3</v>
      </c>
      <c r="W258">
        <v>253</v>
      </c>
      <c r="X258">
        <f t="shared" si="48"/>
        <v>5.270833333333333</v>
      </c>
      <c r="Y258">
        <v>0</v>
      </c>
      <c r="Z258">
        <f t="shared" si="55"/>
        <v>-4.9588081783057949E-16</v>
      </c>
    </row>
    <row r="259" spans="5:26" x14ac:dyDescent="0.4">
      <c r="E259">
        <v>15419.382900000001</v>
      </c>
      <c r="F259">
        <f t="shared" si="42"/>
        <v>2.0183925017303368</v>
      </c>
      <c r="G259">
        <f t="shared" si="43"/>
        <v>1.3795552046255315</v>
      </c>
      <c r="H259">
        <f t="shared" si="44"/>
        <v>-0.79058558251776723</v>
      </c>
      <c r="I259">
        <f t="shared" si="45"/>
        <v>1.3446657149018859</v>
      </c>
      <c r="J259">
        <f t="shared" si="46"/>
        <v>-0.84603783167868385</v>
      </c>
      <c r="K259">
        <f t="shared" si="49"/>
        <v>0.99915076834593464</v>
      </c>
      <c r="L259">
        <f t="shared" si="50"/>
        <v>-7.3794663062427572E-3</v>
      </c>
      <c r="M259">
        <f t="shared" si="51"/>
        <v>4.1215334048395835E-2</v>
      </c>
      <c r="N259">
        <f t="shared" si="52"/>
        <v>2.3614646921949225</v>
      </c>
      <c r="O259">
        <f t="shared" si="53"/>
        <v>0</v>
      </c>
      <c r="P259">
        <f t="shared" si="47"/>
        <v>2.3614646921949225</v>
      </c>
      <c r="Q259">
        <f t="shared" si="54"/>
        <v>9.6909251754354617E-4</v>
      </c>
      <c r="W259">
        <v>254</v>
      </c>
      <c r="X259">
        <f t="shared" si="48"/>
        <v>5.291666666666667</v>
      </c>
      <c r="Y259">
        <v>0</v>
      </c>
      <c r="Z259">
        <f t="shared" si="55"/>
        <v>-4.3487580568701723E-16</v>
      </c>
    </row>
    <row r="260" spans="5:26" x14ac:dyDescent="0.4">
      <c r="E260">
        <v>15871.516900000001</v>
      </c>
      <c r="F260">
        <f t="shared" si="42"/>
        <v>2.0775767039319271</v>
      </c>
      <c r="G260">
        <f t="shared" si="43"/>
        <v>1.4256535172760059</v>
      </c>
      <c r="H260">
        <f t="shared" si="44"/>
        <v>-0.7667508068948159</v>
      </c>
      <c r="I260">
        <f t="shared" si="45"/>
        <v>1.3939973968111965</v>
      </c>
      <c r="J260">
        <f t="shared" si="46"/>
        <v>-0.82053126751599048</v>
      </c>
      <c r="K260">
        <f t="shared" si="49"/>
        <v>0.99925662040604513</v>
      </c>
      <c r="L260">
        <f t="shared" si="50"/>
        <v>-6.4593142710608099E-3</v>
      </c>
      <c r="M260">
        <f t="shared" si="51"/>
        <v>3.8560905446339167E-2</v>
      </c>
      <c r="N260">
        <f t="shared" si="52"/>
        <v>2.2093771362782642</v>
      </c>
      <c r="O260">
        <f t="shared" si="53"/>
        <v>0</v>
      </c>
      <c r="P260">
        <f t="shared" si="47"/>
        <v>2.2093771362782642</v>
      </c>
      <c r="Q260">
        <f t="shared" si="54"/>
        <v>9.3438103107005611E-4</v>
      </c>
      <c r="W260">
        <v>255</v>
      </c>
      <c r="X260">
        <f t="shared" si="48"/>
        <v>5.3125</v>
      </c>
      <c r="Y260">
        <v>0</v>
      </c>
      <c r="Z260">
        <f t="shared" si="55"/>
        <v>-3.813758459125258E-16</v>
      </c>
    </row>
    <row r="261" spans="5:26" x14ac:dyDescent="0.4">
      <c r="E261">
        <v>16336.9087</v>
      </c>
      <c r="F261">
        <f t="shared" ref="F261:F268" si="56">2*PI()*E261/$B$6</f>
        <v>2.1384963480952988</v>
      </c>
      <c r="G261">
        <f t="shared" ref="G261:G268" si="57">1+SUM(a1_*COS(F261),a2_*COS(2*F261))</f>
        <v>1.4715452180512463</v>
      </c>
      <c r="H261">
        <f t="shared" ref="H261:H268" si="58">SUM(a1_*SIN(F261),a2_*SIN(2*F261))</f>
        <v>-0.73941383810170136</v>
      </c>
      <c r="I261">
        <f t="shared" ref="I261:I268" si="59">SUM(b0_,b1_*COS(F261),b2_*COS(2*F261))</f>
        <v>1.4431079749377065</v>
      </c>
      <c r="J261">
        <f t="shared" ref="J261:J268" si="60">SUM(b1_*SIN(F261),b2_*SIN(2*F261))</f>
        <v>-0.79127686380078666</v>
      </c>
      <c r="K261">
        <f t="shared" si="49"/>
        <v>0.99935483973983996</v>
      </c>
      <c r="L261">
        <f t="shared" si="50"/>
        <v>-5.6055992680549352E-3</v>
      </c>
      <c r="M261">
        <f t="shared" si="51"/>
        <v>3.5922963242409178E-2</v>
      </c>
      <c r="N261">
        <f t="shared" si="52"/>
        <v>2.0582341813936371</v>
      </c>
      <c r="O261">
        <f t="shared" si="53"/>
        <v>0</v>
      </c>
      <c r="P261">
        <f t="shared" ref="P261:P268" si="61">N261+O261</f>
        <v>2.0582341813936371</v>
      </c>
      <c r="Q261">
        <f t="shared" si="54"/>
        <v>9.0212492215416512E-4</v>
      </c>
      <c r="W261">
        <v>256</v>
      </c>
      <c r="X261">
        <f t="shared" ref="X261:X268" si="62">W261/Fs*1000</f>
        <v>5.333333333333333</v>
      </c>
      <c r="Y261">
        <v>0</v>
      </c>
      <c r="Z261">
        <f t="shared" si="55"/>
        <v>-3.3445764041923756E-16</v>
      </c>
    </row>
    <row r="262" spans="5:26" x14ac:dyDescent="0.4">
      <c r="E262">
        <v>16815.946899999999</v>
      </c>
      <c r="F262">
        <f t="shared" si="56"/>
        <v>2.2012023018415019</v>
      </c>
      <c r="G262">
        <f t="shared" si="57"/>
        <v>1.5169537259123138</v>
      </c>
      <c r="H262">
        <f t="shared" si="58"/>
        <v>-0.70841129431190086</v>
      </c>
      <c r="I262">
        <f t="shared" si="59"/>
        <v>1.4917014686467556</v>
      </c>
      <c r="J262">
        <f t="shared" si="60"/>
        <v>-0.75809977898611791</v>
      </c>
      <c r="K262">
        <f t="shared" ref="K262:K268" si="63">SQRT((I262^2+J262^2)/(G262^2+H262^2))</f>
        <v>0.99944568522573174</v>
      </c>
      <c r="L262">
        <f t="shared" ref="L262:L268" si="64">20*LOG10(K262)</f>
        <v>-4.8160518817500471E-3</v>
      </c>
      <c r="M262">
        <f t="shared" ref="M262:M268" si="65">ATAN2(J262,I262)-ATAN2(H262,G262)</f>
        <v>3.3297627322409262E-2</v>
      </c>
      <c r="N262">
        <f t="shared" ref="N262:N268" si="66">DEGREES(M262)</f>
        <v>1.9078135133735468</v>
      </c>
      <c r="O262">
        <f t="shared" si="53"/>
        <v>0</v>
      </c>
      <c r="P262">
        <f t="shared" si="61"/>
        <v>1.9078135133735468</v>
      </c>
      <c r="Q262">
        <f t="shared" si="54"/>
        <v>8.7223772330619195E-4</v>
      </c>
      <c r="W262">
        <v>257</v>
      </c>
      <c r="X262">
        <f t="shared" si="62"/>
        <v>5.354166666666667</v>
      </c>
      <c r="Y262">
        <v>0</v>
      </c>
      <c r="Z262">
        <f t="shared" si="55"/>
        <v>-2.933114785157663E-16</v>
      </c>
    </row>
    <row r="263" spans="5:26" x14ac:dyDescent="0.4">
      <c r="E263">
        <v>17309.031599999998</v>
      </c>
      <c r="F263">
        <f t="shared" si="56"/>
        <v>2.2657469381380659</v>
      </c>
      <c r="G263">
        <f t="shared" si="57"/>
        <v>1.5615696905555927</v>
      </c>
      <c r="H263">
        <f t="shared" si="58"/>
        <v>-0.67359275478035097</v>
      </c>
      <c r="I263">
        <f t="shared" si="59"/>
        <v>1.5394468295788901</v>
      </c>
      <c r="J263">
        <f t="shared" si="60"/>
        <v>-0.72083904170619284</v>
      </c>
      <c r="K263">
        <f t="shared" si="63"/>
        <v>0.99952938114978518</v>
      </c>
      <c r="L263">
        <f t="shared" si="64"/>
        <v>-4.0887055810010509E-3</v>
      </c>
      <c r="M263">
        <f t="shared" si="65"/>
        <v>3.0680800789154361E-2</v>
      </c>
      <c r="N263">
        <f t="shared" si="66"/>
        <v>1.7578803973001904</v>
      </c>
      <c r="O263">
        <f t="shared" ref="O263:O268" si="67">IF((N263-N262)&gt;180,O262-360,IF((N263-N262)&lt;(-180),O262+360,O262))</f>
        <v>0</v>
      </c>
      <c r="P263">
        <f t="shared" si="61"/>
        <v>1.7578803973001904</v>
      </c>
      <c r="Q263">
        <f t="shared" ref="Q263:Q268" si="68">-(P263-P262)/((E263-E262)*360)*1000</f>
        <v>8.4464368491163062E-4</v>
      </c>
      <c r="W263">
        <v>258</v>
      </c>
      <c r="X263">
        <f t="shared" si="62"/>
        <v>5.375</v>
      </c>
      <c r="Y263">
        <v>0</v>
      </c>
      <c r="Z263">
        <f t="shared" ref="Z263:Z268" si="69" xml:space="preserve"> b0_*Y263 + b1_*Y262 + b2_*Y261 - a1_*Z262 - a2_*Z261</f>
        <v>-2.5722726298393273E-16</v>
      </c>
    </row>
    <row r="264" spans="5:26" x14ac:dyDescent="0.4">
      <c r="E264">
        <v>17816.574799999999</v>
      </c>
      <c r="F264">
        <f t="shared" si="56"/>
        <v>2.3321841876588763</v>
      </c>
      <c r="G264">
        <f t="shared" si="57"/>
        <v>1.605049523424549</v>
      </c>
      <c r="H264">
        <f t="shared" si="58"/>
        <v>-0.63482500805104747</v>
      </c>
      <c r="I264">
        <f t="shared" si="59"/>
        <v>1.5859763696257156</v>
      </c>
      <c r="J264">
        <f t="shared" si="60"/>
        <v>-0.67935209695636078</v>
      </c>
      <c r="K264">
        <f t="shared" si="63"/>
        <v>0.99960611582393177</v>
      </c>
      <c r="L264">
        <f t="shared" si="64"/>
        <v>-3.4219084455527635E-3</v>
      </c>
      <c r="M264">
        <f t="shared" si="65"/>
        <v>2.8068132686091207E-2</v>
      </c>
      <c r="N264">
        <f t="shared" si="66"/>
        <v>1.608185541726221</v>
      </c>
      <c r="O264">
        <f t="shared" si="67"/>
        <v>0</v>
      </c>
      <c r="P264">
        <f t="shared" si="61"/>
        <v>1.608185541726221</v>
      </c>
      <c r="Q264">
        <f t="shared" si="68"/>
        <v>8.1927812895735022E-4</v>
      </c>
      <c r="W264">
        <v>259</v>
      </c>
      <c r="X264">
        <f t="shared" si="62"/>
        <v>5.395833333333333</v>
      </c>
      <c r="Y264">
        <v>0</v>
      </c>
      <c r="Z264">
        <f t="shared" si="69"/>
        <v>-2.2558225527695703E-16</v>
      </c>
    </row>
    <row r="265" spans="5:26" x14ac:dyDescent="0.4">
      <c r="E265">
        <v>18339.000400000001</v>
      </c>
      <c r="F265">
        <f t="shared" si="56"/>
        <v>2.4005695387841781</v>
      </c>
      <c r="G265">
        <f t="shared" si="57"/>
        <v>1.6470142026064769</v>
      </c>
      <c r="H265">
        <f t="shared" si="58"/>
        <v>-0.59199690731353594</v>
      </c>
      <c r="I265">
        <f t="shared" si="59"/>
        <v>1.6308844820012305</v>
      </c>
      <c r="J265">
        <f t="shared" si="60"/>
        <v>-0.63352000200784686</v>
      </c>
      <c r="K265">
        <f t="shared" si="63"/>
        <v>0.99967603958257567</v>
      </c>
      <c r="L265">
        <f t="shared" si="64"/>
        <v>-2.8143403249002424E-3</v>
      </c>
      <c r="M265">
        <f t="shared" si="65"/>
        <v>2.5454976356733106E-2</v>
      </c>
      <c r="N265">
        <f t="shared" si="66"/>
        <v>1.4584627128461036</v>
      </c>
      <c r="O265">
        <f t="shared" si="67"/>
        <v>0</v>
      </c>
      <c r="P265">
        <f t="shared" si="61"/>
        <v>1.4584627128461036</v>
      </c>
      <c r="Q265">
        <f t="shared" si="68"/>
        <v>7.960879920302777E-4</v>
      </c>
      <c r="W265">
        <v>260</v>
      </c>
      <c r="X265">
        <f t="shared" si="62"/>
        <v>5.416666666666667</v>
      </c>
      <c r="Y265">
        <v>0</v>
      </c>
      <c r="Z265">
        <f t="shared" si="69"/>
        <v>-1.9783032834671495E-16</v>
      </c>
    </row>
    <row r="266" spans="5:26" x14ac:dyDescent="0.4">
      <c r="E266">
        <v>18876.744900000002</v>
      </c>
      <c r="F266">
        <f t="shared" si="56"/>
        <v>2.4709601292303582</v>
      </c>
      <c r="G266">
        <f t="shared" si="57"/>
        <v>1.6870485481750319</v>
      </c>
      <c r="H266">
        <f t="shared" si="58"/>
        <v>-0.54502477842192376</v>
      </c>
      <c r="I266">
        <f t="shared" si="59"/>
        <v>1.6737268657563558</v>
      </c>
      <c r="J266">
        <f t="shared" si="60"/>
        <v>-0.58325321374916006</v>
      </c>
      <c r="K266">
        <f t="shared" si="63"/>
        <v>0.99973926220148435</v>
      </c>
      <c r="L266">
        <f t="shared" si="64"/>
        <v>-2.2650350453385336E-3</v>
      </c>
      <c r="M266">
        <f t="shared" si="65"/>
        <v>2.2836336396349521E-2</v>
      </c>
      <c r="N266">
        <f t="shared" si="66"/>
        <v>1.3084256950518192</v>
      </c>
      <c r="O266">
        <f t="shared" si="67"/>
        <v>0</v>
      </c>
      <c r="P266">
        <f t="shared" si="61"/>
        <v>1.3084256950518192</v>
      </c>
      <c r="Q266">
        <f t="shared" si="68"/>
        <v>7.7503255518747633E-4</v>
      </c>
      <c r="W266">
        <v>261</v>
      </c>
      <c r="X266">
        <f t="shared" si="62"/>
        <v>5.4375</v>
      </c>
      <c r="Y266">
        <v>0</v>
      </c>
      <c r="Z266">
        <f t="shared" si="69"/>
        <v>-1.734925416261978E-16</v>
      </c>
    </row>
    <row r="267" spans="5:26" x14ac:dyDescent="0.4">
      <c r="E267">
        <v>19430.257300000001</v>
      </c>
      <c r="F267">
        <f t="shared" si="56"/>
        <v>2.5434147329599774</v>
      </c>
      <c r="G267">
        <f t="shared" si="57"/>
        <v>1.7247009602567667</v>
      </c>
      <c r="H267">
        <f t="shared" si="58"/>
        <v>-0.49385851703317485</v>
      </c>
      <c r="I267">
        <f t="shared" si="59"/>
        <v>1.7140202454732663</v>
      </c>
      <c r="J267">
        <f t="shared" si="60"/>
        <v>-0.52849811348211329</v>
      </c>
      <c r="K267">
        <f t="shared" si="63"/>
        <v>0.99979584935837418</v>
      </c>
      <c r="L267">
        <f t="shared" si="64"/>
        <v>-1.7734109703556936E-3</v>
      </c>
      <c r="M267">
        <f t="shared" si="65"/>
        <v>2.0206810151603971E-2</v>
      </c>
      <c r="N267">
        <f t="shared" si="66"/>
        <v>1.1577649391090148</v>
      </c>
      <c r="O267">
        <f t="shared" si="67"/>
        <v>0</v>
      </c>
      <c r="P267">
        <f t="shared" si="61"/>
        <v>1.1577649391090148</v>
      </c>
      <c r="Q267">
        <f t="shared" si="68"/>
        <v>7.5608441624997662E-4</v>
      </c>
      <c r="W267">
        <v>262</v>
      </c>
      <c r="X267">
        <f t="shared" si="62"/>
        <v>5.458333333333333</v>
      </c>
      <c r="Y267">
        <v>0</v>
      </c>
      <c r="Z267">
        <f t="shared" si="69"/>
        <v>-1.5214887551096658E-16</v>
      </c>
    </row>
    <row r="268" spans="5:26" x14ac:dyDescent="0.4">
      <c r="E268">
        <v>20000</v>
      </c>
      <c r="F268">
        <f t="shared" si="56"/>
        <v>2.6179938779914944</v>
      </c>
      <c r="G268">
        <f t="shared" si="57"/>
        <v>1.7594838954727512</v>
      </c>
      <c r="H268">
        <f t="shared" si="58"/>
        <v>-0.43848823149637839</v>
      </c>
      <c r="I268">
        <f t="shared" si="59"/>
        <v>1.7512428811249734</v>
      </c>
      <c r="J268">
        <f t="shared" si="60"/>
        <v>-0.46924411574818919</v>
      </c>
      <c r="K268">
        <f t="shared" si="63"/>
        <v>0.99984581815984597</v>
      </c>
      <c r="L268">
        <f t="shared" si="64"/>
        <v>-1.3393096990420631E-3</v>
      </c>
      <c r="M268">
        <f t="shared" si="65"/>
        <v>1.7560512653315152E-2</v>
      </c>
      <c r="N268">
        <f t="shared" si="66"/>
        <v>1.0061432611210372</v>
      </c>
      <c r="O268">
        <f t="shared" si="67"/>
        <v>0</v>
      </c>
      <c r="P268">
        <f t="shared" si="61"/>
        <v>1.0061432611210372</v>
      </c>
      <c r="Q268">
        <f t="shared" si="68"/>
        <v>7.3923075757597754E-4</v>
      </c>
      <c r="W268">
        <v>263</v>
      </c>
      <c r="X268">
        <f t="shared" si="62"/>
        <v>5.479166666666667</v>
      </c>
      <c r="Y268">
        <v>0</v>
      </c>
      <c r="Z268">
        <f t="shared" si="69"/>
        <v>-1.3343098269393275E-16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8851-7B74-4F20-A22A-7A18453C846F}">
  <dimension ref="A2:Z268"/>
  <sheetViews>
    <sheetView workbookViewId="0"/>
  </sheetViews>
  <sheetFormatPr defaultRowHeight="14.6" x14ac:dyDescent="0.4"/>
  <cols>
    <col min="1" max="1" width="15.15234375" customWidth="1"/>
    <col min="5" max="5" width="9.23046875" customWidth="1"/>
    <col min="6" max="9" width="0" hidden="1" customWidth="1"/>
    <col min="10" max="10" width="9.53515625" hidden="1" customWidth="1"/>
    <col min="11" max="11" width="0" hidden="1" customWidth="1"/>
    <col min="12" max="12" width="14" customWidth="1"/>
    <col min="13" max="13" width="10.4609375" hidden="1" customWidth="1"/>
    <col min="14" max="15" width="11.07421875" hidden="1" customWidth="1"/>
    <col min="16" max="16" width="11.07421875" customWidth="1"/>
    <col min="23" max="23" width="9.23046875" hidden="1" customWidth="1"/>
    <col min="25" max="25" width="0" hidden="1" customWidth="1"/>
  </cols>
  <sheetData>
    <row r="2" spans="1:26" ht="15" thickBot="1" x14ac:dyDescent="0.45"/>
    <row r="3" spans="1:26" ht="15" thickBot="1" x14ac:dyDescent="0.45">
      <c r="A3" s="2" t="s">
        <v>0</v>
      </c>
      <c r="B3" s="3"/>
      <c r="E3" s="1" t="s">
        <v>10</v>
      </c>
      <c r="G3" t="s">
        <v>26</v>
      </c>
      <c r="X3" s="1" t="s">
        <v>41</v>
      </c>
    </row>
    <row r="4" spans="1:26" ht="15" thickBot="1" x14ac:dyDescent="0.45">
      <c r="A4" s="9" t="s">
        <v>1</v>
      </c>
      <c r="B4" s="10">
        <v>1000</v>
      </c>
      <c r="E4" t="s">
        <v>11</v>
      </c>
      <c r="F4" t="s">
        <v>12</v>
      </c>
      <c r="G4" t="s">
        <v>20</v>
      </c>
      <c r="H4" t="s">
        <v>21</v>
      </c>
      <c r="I4" t="s">
        <v>22</v>
      </c>
      <c r="J4" t="s">
        <v>23</v>
      </c>
      <c r="K4" t="s">
        <v>19</v>
      </c>
      <c r="L4" t="s">
        <v>13</v>
      </c>
      <c r="M4" t="s">
        <v>17</v>
      </c>
      <c r="N4" t="s">
        <v>18</v>
      </c>
      <c r="O4" t="s">
        <v>32</v>
      </c>
      <c r="P4" t="s">
        <v>24</v>
      </c>
      <c r="Q4" t="s">
        <v>25</v>
      </c>
      <c r="W4" t="s">
        <v>42</v>
      </c>
      <c r="X4" t="s">
        <v>43</v>
      </c>
      <c r="Y4" t="s">
        <v>44</v>
      </c>
      <c r="Z4" t="s">
        <v>45</v>
      </c>
    </row>
    <row r="5" spans="1:26" ht="15" thickBot="1" x14ac:dyDescent="0.45">
      <c r="E5">
        <v>10</v>
      </c>
      <c r="F5">
        <f t="shared" ref="F5:F68" si="0">2*PI()*E5/$B$6</f>
        <v>1.308996938995747E-3</v>
      </c>
      <c r="G5">
        <f t="shared" ref="G5:G68" si="1">1+SUM(a1_*COS(F5),a2_*COS(2*F5))</f>
        <v>0.12302428834487544</v>
      </c>
      <c r="H5">
        <f t="shared" ref="H5:H68" si="2">SUM(a1_*SIN(F5),a2_*SIN(2*F5))</f>
        <v>-1.1479591777959299E-3</v>
      </c>
      <c r="I5">
        <f t="shared" ref="I5:I68" si="3">SUM(b0_,b1_*COS(F5),b2_*COS(2*F5))</f>
        <v>0.12302268027087238</v>
      </c>
      <c r="J5">
        <f t="shared" ref="J5:J68" si="4">SUM(b1_*SIN(F5),b2_*SIN(2*F5))</f>
        <v>1.3089965651739634E-3</v>
      </c>
      <c r="K5">
        <f>SQRT((I5^2+J5^2)/(G5^2+H5^2))</f>
        <v>0.99999999999999956</v>
      </c>
      <c r="L5">
        <f>20*LOG10(K5)</f>
        <v>-3.8573098662131493E-15</v>
      </c>
      <c r="M5">
        <f>ATAN2(J5,I5)-ATAN2(H5,G5)</f>
        <v>-1.9970773035036693E-2</v>
      </c>
      <c r="N5">
        <f>DEGREES(M5)</f>
        <v>-1.1442410085212722</v>
      </c>
      <c r="O5">
        <v>0</v>
      </c>
      <c r="P5">
        <f t="shared" ref="P5:P68" si="5">N5+O5</f>
        <v>-1.1442410085212722</v>
      </c>
      <c r="W5">
        <v>0</v>
      </c>
      <c r="X5">
        <f t="shared" ref="X5:X68" si="6">W5/Fs*1000</f>
        <v>0</v>
      </c>
      <c r="Y5">
        <v>1</v>
      </c>
      <c r="Z5">
        <f xml:space="preserve"> b0_*Y5</f>
        <v>-0.87697646299275678</v>
      </c>
    </row>
    <row r="6" spans="1:26" ht="15" thickBot="1" x14ac:dyDescent="0.45">
      <c r="A6" s="9" t="s">
        <v>3</v>
      </c>
      <c r="B6" s="10">
        <v>48000</v>
      </c>
      <c r="E6">
        <v>10.293200000000001</v>
      </c>
      <c r="F6">
        <f t="shared" si="0"/>
        <v>1.3473767292471023E-3</v>
      </c>
      <c r="G6">
        <f t="shared" si="1"/>
        <v>0.12302433304920413</v>
      </c>
      <c r="H6">
        <f t="shared" si="2"/>
        <v>-1.1816173208110468E-3</v>
      </c>
      <c r="I6">
        <f t="shared" si="3"/>
        <v>0.12302262929535523</v>
      </c>
      <c r="J6">
        <f t="shared" si="4"/>
        <v>1.3473763215704527E-3</v>
      </c>
      <c r="K6">
        <f t="shared" ref="K6:K69" si="7">SQRT((I6^2+J6^2)/(G6^2+H6^2))</f>
        <v>0.99999999999999956</v>
      </c>
      <c r="L6">
        <f t="shared" ref="L6:L69" si="8">20*LOG10(K6)</f>
        <v>-3.8573098662131493E-15</v>
      </c>
      <c r="M6">
        <f t="shared" ref="M6:M69" si="9">ATAN2(J6,I6)-ATAN2(H6,G6)</f>
        <v>-2.0556275625286391E-2</v>
      </c>
      <c r="N6">
        <f t="shared" ref="N6:N69" si="10">DEGREES(M6)</f>
        <v>-1.1777878358365574</v>
      </c>
      <c r="O6">
        <f>IF((N6-N5)&gt;180,O5-360,IF((N6-N5)&lt;(-180),O5+360,O5))</f>
        <v>0</v>
      </c>
      <c r="P6">
        <f t="shared" si="5"/>
        <v>-1.1777878358365574</v>
      </c>
      <c r="Q6">
        <f>-(P6-P5)/((E6-E5)*360)*1000</f>
        <v>0.31782275385862113</v>
      </c>
      <c r="W6">
        <v>1</v>
      </c>
      <c r="X6">
        <f t="shared" si="6"/>
        <v>2.0833333333333332E-2</v>
      </c>
      <c r="Y6">
        <v>0</v>
      </c>
      <c r="Z6">
        <f xml:space="preserve"> b0_*Y6 + b1_*Y5 - a1_*Z5</f>
        <v>0.23091228335671388</v>
      </c>
    </row>
    <row r="7" spans="1:26" ht="15" thickBot="1" x14ac:dyDescent="0.45">
      <c r="E7">
        <v>10.595000000000001</v>
      </c>
      <c r="F7">
        <f t="shared" si="0"/>
        <v>1.3868822568659943E-3</v>
      </c>
      <c r="G7">
        <f t="shared" si="1"/>
        <v>0.12302438041396191</v>
      </c>
      <c r="H7">
        <f t="shared" si="2"/>
        <v>-1.2162627063117889E-3</v>
      </c>
      <c r="I7">
        <f t="shared" si="3"/>
        <v>0.1230225752862002</v>
      </c>
      <c r="J7">
        <f t="shared" si="4"/>
        <v>1.3868818122680156E-3</v>
      </c>
      <c r="K7">
        <f t="shared" si="7"/>
        <v>1.0000000000000004</v>
      </c>
      <c r="L7">
        <f t="shared" si="8"/>
        <v>3.8573098662131478E-15</v>
      </c>
      <c r="M7">
        <f t="shared" si="9"/>
        <v>-2.1158948227811836E-2</v>
      </c>
      <c r="N7">
        <f t="shared" si="10"/>
        <v>-1.2123184323894309</v>
      </c>
      <c r="O7">
        <f t="shared" ref="O7:O70" si="11">IF((N7-N6)&gt;180,O6-360,IF((N7-N6)&lt;(-180),O6+360,O6))</f>
        <v>0</v>
      </c>
      <c r="P7">
        <f t="shared" si="5"/>
        <v>-1.2123184323894309</v>
      </c>
      <c r="Q7">
        <f t="shared" ref="Q7:Q70" si="12">-(P7-P6)/((E7-E6)*360)*1000</f>
        <v>0.31782082093433367</v>
      </c>
      <c r="W7">
        <v>2</v>
      </c>
      <c r="X7">
        <f t="shared" si="6"/>
        <v>4.1666666666666664E-2</v>
      </c>
      <c r="Y7">
        <v>0</v>
      </c>
      <c r="Z7">
        <f t="shared" ref="Z7:Z70" si="13" xml:space="preserve"> b0_*Y7 + b1_*Y6 + b2_*Y5 - a1_*Z6 - a2_*Z5</f>
        <v>0.20250463751975215</v>
      </c>
    </row>
    <row r="8" spans="1:26" ht="15" thickBot="1" x14ac:dyDescent="0.45">
      <c r="A8" s="9" t="s">
        <v>29</v>
      </c>
      <c r="B8" s="10">
        <v>0</v>
      </c>
      <c r="E8">
        <v>10.9057</v>
      </c>
      <c r="F8">
        <f t="shared" si="0"/>
        <v>1.4275527917605919E-3</v>
      </c>
      <c r="G8">
        <f t="shared" si="1"/>
        <v>0.1230244306053162</v>
      </c>
      <c r="H8">
        <f t="shared" si="2"/>
        <v>-1.2519297728341358E-3</v>
      </c>
      <c r="I8">
        <f t="shared" si="3"/>
        <v>0.12302251805392961</v>
      </c>
      <c r="J8">
        <f t="shared" si="4"/>
        <v>1.4275523068906764E-3</v>
      </c>
      <c r="K8">
        <f t="shared" si="7"/>
        <v>0.99999999999999911</v>
      </c>
      <c r="L8">
        <f t="shared" si="8"/>
        <v>-7.7146197324263002E-15</v>
      </c>
      <c r="M8">
        <f t="shared" si="9"/>
        <v>-2.1779389483378875E-2</v>
      </c>
      <c r="N8">
        <f t="shared" si="10"/>
        <v>-1.2478670977692199</v>
      </c>
      <c r="O8">
        <f t="shared" si="11"/>
        <v>0</v>
      </c>
      <c r="P8">
        <f t="shared" si="5"/>
        <v>-1.2478670977692199</v>
      </c>
      <c r="Q8">
        <f t="shared" si="12"/>
        <v>0.31781877284079929</v>
      </c>
      <c r="W8">
        <v>3</v>
      </c>
      <c r="X8">
        <f t="shared" si="6"/>
        <v>6.25E-2</v>
      </c>
      <c r="Y8">
        <v>0</v>
      </c>
      <c r="Z8">
        <f t="shared" si="13"/>
        <v>0.17759180075170256</v>
      </c>
    </row>
    <row r="9" spans="1:26" ht="15" thickBot="1" x14ac:dyDescent="0.45">
      <c r="E9">
        <v>11.2255</v>
      </c>
      <c r="F9">
        <f t="shared" si="0"/>
        <v>1.4694145138696758E-3</v>
      </c>
      <c r="G9">
        <f t="shared" si="1"/>
        <v>0.12302448378165998</v>
      </c>
      <c r="H9">
        <f t="shared" si="2"/>
        <v>-1.2886414793089262E-3</v>
      </c>
      <c r="I9">
        <f t="shared" si="3"/>
        <v>0.12302245741793072</v>
      </c>
      <c r="J9">
        <f t="shared" si="4"/>
        <v>1.4694139850815694E-3</v>
      </c>
      <c r="K9">
        <f t="shared" si="7"/>
        <v>1.0000000000000004</v>
      </c>
      <c r="L9">
        <f t="shared" si="8"/>
        <v>3.8573098662131478E-15</v>
      </c>
      <c r="M9">
        <f t="shared" si="9"/>
        <v>-2.2417998298096986E-2</v>
      </c>
      <c r="N9">
        <f t="shared" si="10"/>
        <v>-1.2844566876124197</v>
      </c>
      <c r="O9">
        <f t="shared" si="11"/>
        <v>0</v>
      </c>
      <c r="P9">
        <f t="shared" si="5"/>
        <v>-1.2844566876124197</v>
      </c>
      <c r="Q9">
        <f t="shared" si="12"/>
        <v>0.31781660276561507</v>
      </c>
      <c r="W9">
        <v>4</v>
      </c>
      <c r="X9">
        <f t="shared" si="6"/>
        <v>8.3333333333333329E-2</v>
      </c>
      <c r="Y9">
        <v>0</v>
      </c>
      <c r="Z9">
        <f t="shared" si="13"/>
        <v>0.15574382927974251</v>
      </c>
    </row>
    <row r="10" spans="1:26" x14ac:dyDescent="0.4">
      <c r="A10" s="6" t="s">
        <v>14</v>
      </c>
      <c r="B10" s="3"/>
      <c r="E10">
        <v>11.5547</v>
      </c>
      <c r="F10">
        <f t="shared" si="0"/>
        <v>1.5125066931014162E-3</v>
      </c>
      <c r="G10">
        <f t="shared" si="1"/>
        <v>0.12302454012627329</v>
      </c>
      <c r="H10">
        <f t="shared" si="2"/>
        <v>-1.3264322642274969E-3</v>
      </c>
      <c r="I10">
        <f t="shared" si="3"/>
        <v>0.12302239316921293</v>
      </c>
      <c r="J10">
        <f t="shared" si="4"/>
        <v>1.5125061164138133E-3</v>
      </c>
      <c r="K10">
        <f t="shared" si="7"/>
        <v>0.99999999999999956</v>
      </c>
      <c r="L10">
        <f t="shared" si="8"/>
        <v>-3.8573098662131493E-15</v>
      </c>
      <c r="M10">
        <f t="shared" si="9"/>
        <v>-2.3075373222772422E-2</v>
      </c>
      <c r="N10">
        <f t="shared" si="10"/>
        <v>-1.3221214963540526</v>
      </c>
      <c r="O10">
        <f t="shared" si="11"/>
        <v>0</v>
      </c>
      <c r="P10">
        <f t="shared" si="5"/>
        <v>-1.3221214963540526</v>
      </c>
      <c r="Q10">
        <f t="shared" si="12"/>
        <v>0.31781430354422252</v>
      </c>
      <c r="W10">
        <v>5</v>
      </c>
      <c r="X10">
        <f t="shared" si="6"/>
        <v>0.10416666666666667</v>
      </c>
      <c r="Y10">
        <v>0</v>
      </c>
      <c r="Z10">
        <f t="shared" si="13"/>
        <v>0.13658367253469633</v>
      </c>
    </row>
    <row r="11" spans="1:26" x14ac:dyDescent="0.4">
      <c r="A11" s="7" t="s">
        <v>4</v>
      </c>
      <c r="B11" s="8">
        <v>1</v>
      </c>
      <c r="E11">
        <v>11.8935</v>
      </c>
      <c r="F11">
        <f t="shared" si="0"/>
        <v>1.5568555093945916E-3</v>
      </c>
      <c r="G11">
        <f t="shared" si="1"/>
        <v>0.12302459981439939</v>
      </c>
      <c r="H11">
        <f t="shared" si="2"/>
        <v>-1.3653250864738855E-3</v>
      </c>
      <c r="I11">
        <f t="shared" si="3"/>
        <v>0.12302232510794942</v>
      </c>
      <c r="J11">
        <f t="shared" si="4"/>
        <v>1.5568548804771767E-3</v>
      </c>
      <c r="K11">
        <f t="shared" si="7"/>
        <v>0.99999999999999978</v>
      </c>
      <c r="L11">
        <f t="shared" si="8"/>
        <v>-1.9286549331065743E-15</v>
      </c>
      <c r="M11">
        <f t="shared" si="9"/>
        <v>-2.3751913069216757E-2</v>
      </c>
      <c r="N11">
        <f t="shared" si="10"/>
        <v>-1.3608843742277417</v>
      </c>
      <c r="O11">
        <f t="shared" si="11"/>
        <v>0</v>
      </c>
      <c r="P11">
        <f t="shared" si="5"/>
        <v>-1.3608843742277417</v>
      </c>
      <c r="Q11">
        <f t="shared" si="12"/>
        <v>0.31781186765126213</v>
      </c>
      <c r="W11">
        <v>6</v>
      </c>
      <c r="X11">
        <f t="shared" si="6"/>
        <v>0.125</v>
      </c>
      <c r="Y11">
        <v>0</v>
      </c>
      <c r="Z11">
        <f t="shared" si="13"/>
        <v>0.11978066604203892</v>
      </c>
    </row>
    <row r="12" spans="1:26" x14ac:dyDescent="0.4">
      <c r="A12" s="7" t="s">
        <v>5</v>
      </c>
      <c r="B12" s="8">
        <f>B21/a0_raw</f>
        <v>-0.87697646299275678</v>
      </c>
      <c r="E12">
        <v>12.2422</v>
      </c>
      <c r="F12">
        <f t="shared" si="0"/>
        <v>1.6025002326573736E-3</v>
      </c>
      <c r="G12">
        <f t="shared" si="1"/>
        <v>0.12302466304784831</v>
      </c>
      <c r="H12">
        <f t="shared" si="2"/>
        <v>-1.4053543844874379E-3</v>
      </c>
      <c r="I12">
        <f t="shared" si="3"/>
        <v>0.12302225300402014</v>
      </c>
      <c r="J12">
        <f t="shared" si="4"/>
        <v>1.6024995467854937E-3</v>
      </c>
      <c r="K12">
        <f t="shared" si="7"/>
        <v>0.99999999999999933</v>
      </c>
      <c r="L12">
        <f t="shared" si="8"/>
        <v>-5.7859647993197248E-15</v>
      </c>
      <c r="M12">
        <f t="shared" si="9"/>
        <v>-2.4448216283477153E-2</v>
      </c>
      <c r="N12">
        <f t="shared" si="10"/>
        <v>-1.4007796096662559</v>
      </c>
      <c r="O12">
        <f t="shared" si="11"/>
        <v>0</v>
      </c>
      <c r="P12">
        <f t="shared" si="5"/>
        <v>-1.4007796096662559</v>
      </c>
      <c r="Q12">
        <f t="shared" si="12"/>
        <v>0.31780928718186718</v>
      </c>
      <c r="W12">
        <v>7</v>
      </c>
      <c r="X12">
        <f t="shared" si="6"/>
        <v>0.14583333333333334</v>
      </c>
      <c r="Y12">
        <v>0</v>
      </c>
      <c r="Z12">
        <f t="shared" si="13"/>
        <v>0.1050448248404639</v>
      </c>
    </row>
    <row r="13" spans="1:26" x14ac:dyDescent="0.4">
      <c r="A13" s="7" t="s">
        <v>6</v>
      </c>
      <c r="B13" s="8">
        <f>B22/a0_raw</f>
        <v>0</v>
      </c>
      <c r="E13">
        <v>12.6012</v>
      </c>
      <c r="F13">
        <f t="shared" si="0"/>
        <v>1.649493222767321E-3</v>
      </c>
      <c r="G13">
        <f t="shared" si="1"/>
        <v>0.12302473005798331</v>
      </c>
      <c r="H13">
        <f t="shared" si="2"/>
        <v>-1.446566076256579E-3</v>
      </c>
      <c r="I13">
        <f t="shared" si="3"/>
        <v>0.1230221765936057</v>
      </c>
      <c r="J13">
        <f t="shared" si="4"/>
        <v>1.6494924747695614E-3</v>
      </c>
      <c r="K13">
        <f t="shared" si="7"/>
        <v>0.99999999999999967</v>
      </c>
      <c r="L13">
        <f t="shared" si="8"/>
        <v>-2.892982399659862E-15</v>
      </c>
      <c r="M13">
        <f t="shared" si="9"/>
        <v>-2.5165080933291728E-2</v>
      </c>
      <c r="N13">
        <f t="shared" si="10"/>
        <v>-1.4418529285827548</v>
      </c>
      <c r="O13">
        <f t="shared" si="11"/>
        <v>0</v>
      </c>
      <c r="P13">
        <f t="shared" si="5"/>
        <v>-1.4418529285827548</v>
      </c>
      <c r="Q13">
        <f t="shared" si="12"/>
        <v>0.31780655305245203</v>
      </c>
      <c r="W13">
        <v>8</v>
      </c>
      <c r="X13">
        <f t="shared" si="6"/>
        <v>0.16666666666666666</v>
      </c>
      <c r="Y13">
        <v>0</v>
      </c>
      <c r="Z13">
        <f t="shared" si="13"/>
        <v>9.2121838944283704E-2</v>
      </c>
    </row>
    <row r="14" spans="1:26" x14ac:dyDescent="0.4">
      <c r="A14" s="7"/>
      <c r="B14" s="8"/>
      <c r="E14">
        <v>12.970700000000001</v>
      </c>
      <c r="F14">
        <f t="shared" si="0"/>
        <v>1.6978606596632138E-3</v>
      </c>
      <c r="G14">
        <f t="shared" si="1"/>
        <v>0.12302480105047853</v>
      </c>
      <c r="H14">
        <f t="shared" si="2"/>
        <v>-1.4889831205761649E-3</v>
      </c>
      <c r="I14">
        <f t="shared" si="3"/>
        <v>0.1230220956421797</v>
      </c>
      <c r="J14">
        <f t="shared" si="4"/>
        <v>1.6978598439174562E-3</v>
      </c>
      <c r="K14">
        <f t="shared" si="7"/>
        <v>1.0000000000000004</v>
      </c>
      <c r="L14">
        <f t="shared" si="8"/>
        <v>3.8573098662131478E-15</v>
      </c>
      <c r="M14">
        <f t="shared" si="9"/>
        <v>-2.5902905650788455E-2</v>
      </c>
      <c r="N14">
        <f t="shared" si="10"/>
        <v>-1.4841271709157495</v>
      </c>
      <c r="O14">
        <f t="shared" si="11"/>
        <v>0</v>
      </c>
      <c r="P14">
        <f t="shared" si="5"/>
        <v>-1.4841271709157495</v>
      </c>
      <c r="Q14">
        <f t="shared" si="12"/>
        <v>0.31780365608926969</v>
      </c>
      <c r="W14">
        <v>9</v>
      </c>
      <c r="X14">
        <f t="shared" si="6"/>
        <v>0.1875</v>
      </c>
      <c r="Y14">
        <v>0</v>
      </c>
      <c r="Z14">
        <f t="shared" si="13"/>
        <v>8.0788684481746323E-2</v>
      </c>
    </row>
    <row r="15" spans="1:26" x14ac:dyDescent="0.4">
      <c r="A15" s="7" t="s">
        <v>7</v>
      </c>
      <c r="B15" s="8">
        <f>(B24/a0_raw)*(10^(out_gain/20))</f>
        <v>-0.87697646299275678</v>
      </c>
      <c r="E15">
        <v>13.351000000000001</v>
      </c>
      <c r="F15">
        <f t="shared" si="0"/>
        <v>1.7476418132532222E-3</v>
      </c>
      <c r="G15">
        <f t="shared" si="1"/>
        <v>0.1230248762604198</v>
      </c>
      <c r="H15">
        <f t="shared" si="2"/>
        <v>-1.532639955786696E-3</v>
      </c>
      <c r="I15">
        <f t="shared" si="3"/>
        <v>0.12302200988167822</v>
      </c>
      <c r="J15">
        <f t="shared" si="4"/>
        <v>1.7476409236303011E-3</v>
      </c>
      <c r="K15">
        <f t="shared" si="7"/>
        <v>1</v>
      </c>
      <c r="L15">
        <f t="shared" si="8"/>
        <v>0</v>
      </c>
      <c r="M15">
        <f t="shared" si="9"/>
        <v>-2.6662288682870905E-2</v>
      </c>
      <c r="N15">
        <f t="shared" si="10"/>
        <v>-1.5276366136879214</v>
      </c>
      <c r="O15">
        <f t="shared" si="11"/>
        <v>0</v>
      </c>
      <c r="P15">
        <f t="shared" si="5"/>
        <v>-1.5276366136879214</v>
      </c>
      <c r="Q15">
        <f t="shared" si="12"/>
        <v>0.31780058705241354</v>
      </c>
      <c r="W15">
        <v>10</v>
      </c>
      <c r="X15">
        <f t="shared" si="6"/>
        <v>0.20833333333333334</v>
      </c>
      <c r="Y15">
        <v>0</v>
      </c>
      <c r="Z15">
        <f t="shared" si="13"/>
        <v>7.0849774766639714E-2</v>
      </c>
    </row>
    <row r="16" spans="1:26" x14ac:dyDescent="0.4">
      <c r="A16" s="7" t="s">
        <v>8</v>
      </c>
      <c r="B16" s="8">
        <f>(B25/a0_raw)*(10^(out_gain/20))</f>
        <v>1</v>
      </c>
      <c r="E16">
        <v>13.7425</v>
      </c>
      <c r="F16">
        <f t="shared" si="0"/>
        <v>1.7988890434149055E-3</v>
      </c>
      <c r="G16">
        <f t="shared" si="1"/>
        <v>0.12302495595556284</v>
      </c>
      <c r="H16">
        <f t="shared" si="2"/>
        <v>-1.5775824997668073E-3</v>
      </c>
      <c r="I16">
        <f t="shared" si="3"/>
        <v>0.12302191900678427</v>
      </c>
      <c r="J16">
        <f t="shared" si="4"/>
        <v>1.7988880732137016E-3</v>
      </c>
      <c r="K16">
        <f t="shared" si="7"/>
        <v>0.99999999999999978</v>
      </c>
      <c r="L16">
        <f t="shared" si="8"/>
        <v>-1.9286549331065743E-15</v>
      </c>
      <c r="M16">
        <f t="shared" si="9"/>
        <v>-2.7444027876088128E-2</v>
      </c>
      <c r="N16">
        <f t="shared" si="10"/>
        <v>-1.5724269701392304</v>
      </c>
      <c r="O16">
        <f t="shared" si="11"/>
        <v>0</v>
      </c>
      <c r="P16">
        <f t="shared" si="5"/>
        <v>-1.5724269701392304</v>
      </c>
      <c r="Q16">
        <f t="shared" si="12"/>
        <v>0.31779733540023519</v>
      </c>
      <c r="W16">
        <v>11</v>
      </c>
      <c r="X16">
        <f t="shared" si="6"/>
        <v>0.22916666666666666</v>
      </c>
      <c r="Y16">
        <v>0</v>
      </c>
      <c r="Z16">
        <f t="shared" si="13"/>
        <v>6.2133584878681168E-2</v>
      </c>
    </row>
    <row r="17" spans="1:26" ht="15" thickBot="1" x14ac:dyDescent="0.45">
      <c r="A17" s="4" t="s">
        <v>9</v>
      </c>
      <c r="B17" s="5">
        <f>(B26/a0_raw)*(10^(out_gain/20))</f>
        <v>0</v>
      </c>
      <c r="E17">
        <v>14.1455</v>
      </c>
      <c r="F17">
        <f t="shared" si="0"/>
        <v>1.8516416200564342E-3</v>
      </c>
      <c r="G17">
        <f t="shared" si="1"/>
        <v>0.12302504039734263</v>
      </c>
      <c r="H17">
        <f t="shared" si="2"/>
        <v>-1.6238451907739371E-3</v>
      </c>
      <c r="I17">
        <f t="shared" si="3"/>
        <v>0.12302182271938844</v>
      </c>
      <c r="J17">
        <f t="shared" si="4"/>
        <v>1.8516405619740663E-3</v>
      </c>
      <c r="K17">
        <f t="shared" si="7"/>
        <v>1</v>
      </c>
      <c r="L17">
        <f t="shared" si="8"/>
        <v>0</v>
      </c>
      <c r="M17">
        <f t="shared" si="9"/>
        <v>-2.8248721310013103E-2</v>
      </c>
      <c r="N17">
        <f t="shared" si="10"/>
        <v>-1.6185325077050208</v>
      </c>
      <c r="O17">
        <f t="shared" si="11"/>
        <v>0</v>
      </c>
      <c r="P17">
        <f t="shared" si="5"/>
        <v>-1.6185325077050208</v>
      </c>
      <c r="Q17">
        <f t="shared" si="12"/>
        <v>0.31779389003164005</v>
      </c>
      <c r="W17">
        <v>12</v>
      </c>
      <c r="X17">
        <f t="shared" si="6"/>
        <v>0.25</v>
      </c>
      <c r="Y17">
        <v>0</v>
      </c>
      <c r="Z17">
        <f t="shared" si="13"/>
        <v>5.4489691499966048E-2</v>
      </c>
    </row>
    <row r="18" spans="1:26" ht="15" thickBot="1" x14ac:dyDescent="0.45">
      <c r="E18">
        <v>14.5602</v>
      </c>
      <c r="F18">
        <f t="shared" si="0"/>
        <v>1.9059257231165878E-3</v>
      </c>
      <c r="G18">
        <f t="shared" si="1"/>
        <v>0.12302512983844138</v>
      </c>
      <c r="H18">
        <f t="shared" si="2"/>
        <v>-1.6714509874462572E-3</v>
      </c>
      <c r="I18">
        <f t="shared" si="3"/>
        <v>0.12302172073136197</v>
      </c>
      <c r="J18">
        <f t="shared" si="4"/>
        <v>1.9059245692208072E-3</v>
      </c>
      <c r="K18">
        <f t="shared" si="7"/>
        <v>0.99999999999999933</v>
      </c>
      <c r="L18">
        <f t="shared" si="8"/>
        <v>-5.7859647993197248E-15</v>
      </c>
      <c r="M18">
        <f t="shared" si="9"/>
        <v>-2.9076767301142503E-2</v>
      </c>
      <c r="N18">
        <f t="shared" si="10"/>
        <v>-1.6659760482394625</v>
      </c>
      <c r="O18">
        <f t="shared" si="11"/>
        <v>0</v>
      </c>
      <c r="P18">
        <f t="shared" si="5"/>
        <v>-1.6659760482394625</v>
      </c>
      <c r="Q18">
        <f t="shared" si="12"/>
        <v>0.31779024016318219</v>
      </c>
      <c r="W18">
        <v>13</v>
      </c>
      <c r="X18">
        <f t="shared" si="6"/>
        <v>0.27083333333333331</v>
      </c>
      <c r="Y18">
        <v>0</v>
      </c>
      <c r="Z18">
        <f t="shared" si="13"/>
        <v>4.7786176921206708E-2</v>
      </c>
    </row>
    <row r="19" spans="1:26" x14ac:dyDescent="0.4">
      <c r="A19" s="6" t="s">
        <v>27</v>
      </c>
      <c r="B19" s="3"/>
      <c r="E19">
        <v>14.9872</v>
      </c>
      <c r="F19">
        <f t="shared" si="0"/>
        <v>1.9618198924117062E-3</v>
      </c>
      <c r="G19">
        <f t="shared" si="1"/>
        <v>0.12302522463270982</v>
      </c>
      <c r="H19">
        <f t="shared" si="2"/>
        <v>-1.72046876667017E-3</v>
      </c>
      <c r="I19">
        <f t="shared" si="3"/>
        <v>0.12302161263921529</v>
      </c>
      <c r="J19">
        <f t="shared" si="4"/>
        <v>1.9618186339903855E-3</v>
      </c>
      <c r="K19">
        <f t="shared" si="7"/>
        <v>1.0000000000000004</v>
      </c>
      <c r="L19">
        <f t="shared" si="8"/>
        <v>3.8573098662131478E-15</v>
      </c>
      <c r="M19">
        <f t="shared" si="9"/>
        <v>-2.9929362757339373E-2</v>
      </c>
      <c r="N19">
        <f t="shared" si="10"/>
        <v>-1.7148261695115743</v>
      </c>
      <c r="O19">
        <f t="shared" si="11"/>
        <v>0</v>
      </c>
      <c r="P19">
        <f t="shared" si="5"/>
        <v>-1.7148261695115743</v>
      </c>
      <c r="Q19">
        <f t="shared" si="12"/>
        <v>0.31778637309466429</v>
      </c>
      <c r="W19">
        <v>14</v>
      </c>
      <c r="X19">
        <f t="shared" si="6"/>
        <v>0.29166666666666669</v>
      </c>
      <c r="Y19">
        <v>0</v>
      </c>
      <c r="Z19">
        <f t="shared" si="13"/>
        <v>4.1907352416305964E-2</v>
      </c>
    </row>
    <row r="20" spans="1:26" x14ac:dyDescent="0.4">
      <c r="A20" s="7" t="s">
        <v>4</v>
      </c>
      <c r="B20" s="8">
        <v>1</v>
      </c>
      <c r="E20">
        <v>15.4267</v>
      </c>
      <c r="F20">
        <f t="shared" si="0"/>
        <v>2.0193503078805692E-3</v>
      </c>
      <c r="G20">
        <f t="shared" si="1"/>
        <v>0.12302532506327579</v>
      </c>
      <c r="H20">
        <f t="shared" si="2"/>
        <v>-1.7709214869777725E-3</v>
      </c>
      <c r="I20">
        <f t="shared" si="3"/>
        <v>0.1230214981201031</v>
      </c>
      <c r="J20">
        <f t="shared" si="4"/>
        <v>2.019348935471258E-3</v>
      </c>
      <c r="K20">
        <f t="shared" si="7"/>
        <v>1.0000000000000002</v>
      </c>
      <c r="L20">
        <f t="shared" si="8"/>
        <v>1.9286549331065739E-15</v>
      </c>
      <c r="M20">
        <f t="shared" si="9"/>
        <v>-3.0806905781445737E-2</v>
      </c>
      <c r="N20">
        <f t="shared" si="10"/>
        <v>-1.765105681134016</v>
      </c>
      <c r="O20">
        <f t="shared" si="11"/>
        <v>0</v>
      </c>
      <c r="P20">
        <f t="shared" si="5"/>
        <v>-1.765105681134016</v>
      </c>
      <c r="Q20">
        <f t="shared" si="12"/>
        <v>0.31778227545469362</v>
      </c>
      <c r="W20">
        <v>15</v>
      </c>
      <c r="X20">
        <f t="shared" si="6"/>
        <v>0.3125</v>
      </c>
      <c r="Y20">
        <v>0</v>
      </c>
      <c r="Z20">
        <f t="shared" si="13"/>
        <v>3.6751761695442961E-2</v>
      </c>
    </row>
    <row r="21" spans="1:26" x14ac:dyDescent="0.4">
      <c r="A21" s="7" t="s">
        <v>5</v>
      </c>
      <c r="B21" s="8">
        <f>alpha</f>
        <v>-0.87697646299275678</v>
      </c>
      <c r="E21">
        <v>15.879</v>
      </c>
      <c r="F21">
        <f t="shared" si="0"/>
        <v>2.0785562394313468E-3</v>
      </c>
      <c r="G21">
        <f t="shared" si="1"/>
        <v>0.12302543144938038</v>
      </c>
      <c r="H21">
        <f t="shared" si="2"/>
        <v>-1.8228435864196646E-3</v>
      </c>
      <c r="I21">
        <f t="shared" si="3"/>
        <v>0.12302137681000069</v>
      </c>
      <c r="J21">
        <f t="shared" si="4"/>
        <v>2.0785547427339792E-3</v>
      </c>
      <c r="K21">
        <f t="shared" si="7"/>
        <v>0.99999999999999922</v>
      </c>
      <c r="L21">
        <f t="shared" si="8"/>
        <v>-6.7502922658730125E-15</v>
      </c>
      <c r="M21">
        <f t="shared" si="9"/>
        <v>-3.1709994036433153E-2</v>
      </c>
      <c r="N21">
        <f t="shared" si="10"/>
        <v>-1.8168488266726293</v>
      </c>
      <c r="O21">
        <f t="shared" si="11"/>
        <v>0</v>
      </c>
      <c r="P21">
        <f t="shared" si="5"/>
        <v>-1.8168488266726293</v>
      </c>
      <c r="Q21">
        <f t="shared" si="12"/>
        <v>0.31777793462189141</v>
      </c>
      <c r="W21">
        <v>16</v>
      </c>
      <c r="X21">
        <f t="shared" si="6"/>
        <v>0.33333333333333331</v>
      </c>
      <c r="Y21">
        <v>0</v>
      </c>
      <c r="Z21">
        <f t="shared" si="13"/>
        <v>3.2230429980422248E-2</v>
      </c>
    </row>
    <row r="22" spans="1:26" x14ac:dyDescent="0.4">
      <c r="A22" s="7" t="s">
        <v>6</v>
      </c>
      <c r="B22" s="8">
        <v>0</v>
      </c>
      <c r="E22">
        <v>16.3446</v>
      </c>
      <c r="F22">
        <f t="shared" si="0"/>
        <v>2.1395031369109887E-3</v>
      </c>
      <c r="G22">
        <f t="shared" si="1"/>
        <v>0.12302554417481315</v>
      </c>
      <c r="H22">
        <f t="shared" si="2"/>
        <v>-1.8762924621227842E-3</v>
      </c>
      <c r="I22">
        <f t="shared" si="3"/>
        <v>0.1230212482712798</v>
      </c>
      <c r="J22">
        <f t="shared" si="4"/>
        <v>2.1395015046581484E-3</v>
      </c>
      <c r="K22">
        <f t="shared" si="7"/>
        <v>0.99999999999999933</v>
      </c>
      <c r="L22">
        <f t="shared" si="8"/>
        <v>-5.7859647993197248E-15</v>
      </c>
      <c r="M22">
        <f t="shared" si="9"/>
        <v>-3.2639624384738886E-2</v>
      </c>
      <c r="N22">
        <f t="shared" si="10"/>
        <v>-1.8701127221378244</v>
      </c>
      <c r="O22">
        <f t="shared" si="11"/>
        <v>0</v>
      </c>
      <c r="P22">
        <f t="shared" si="5"/>
        <v>-1.8701127221378244</v>
      </c>
      <c r="Q22">
        <f t="shared" si="12"/>
        <v>0.31777333587005496</v>
      </c>
      <c r="W22">
        <v>17</v>
      </c>
      <c r="X22">
        <f t="shared" si="6"/>
        <v>0.35416666666666669</v>
      </c>
      <c r="Y22">
        <v>0</v>
      </c>
      <c r="Z22">
        <f t="shared" si="13"/>
        <v>2.826532848496641E-2</v>
      </c>
    </row>
    <row r="23" spans="1:26" x14ac:dyDescent="0.4">
      <c r="A23" s="7"/>
      <c r="B23" s="8"/>
      <c r="E23">
        <v>16.823899999999998</v>
      </c>
      <c r="F23">
        <f t="shared" si="0"/>
        <v>2.2022433601970549E-3</v>
      </c>
      <c r="G23">
        <f t="shared" si="1"/>
        <v>0.1230256636198539</v>
      </c>
      <c r="H23">
        <f t="shared" si="2"/>
        <v>-1.9313140315684774E-3</v>
      </c>
      <c r="I23">
        <f t="shared" si="3"/>
        <v>0.12302111207031452</v>
      </c>
      <c r="J23">
        <f t="shared" si="4"/>
        <v>2.2022415800963505E-3</v>
      </c>
      <c r="K23">
        <f t="shared" si="7"/>
        <v>1.0000000000000004</v>
      </c>
      <c r="L23">
        <f t="shared" si="8"/>
        <v>3.8573098662131478E-15</v>
      </c>
      <c r="M23">
        <f t="shared" si="9"/>
        <v>-3.3596593872733838E-2</v>
      </c>
      <c r="N23">
        <f t="shared" si="10"/>
        <v>-1.9249430349227306</v>
      </c>
      <c r="O23">
        <f t="shared" si="11"/>
        <v>0</v>
      </c>
      <c r="P23">
        <f t="shared" si="5"/>
        <v>-1.9249430349227306</v>
      </c>
      <c r="Q23">
        <f t="shared" si="12"/>
        <v>0.31776846318071666</v>
      </c>
      <c r="W23">
        <v>18</v>
      </c>
      <c r="X23">
        <f t="shared" si="6"/>
        <v>0.375</v>
      </c>
      <c r="Y23">
        <v>0</v>
      </c>
      <c r="Z23">
        <f t="shared" si="13"/>
        <v>2.4788027800074258E-2</v>
      </c>
    </row>
    <row r="24" spans="1:26" x14ac:dyDescent="0.4">
      <c r="A24" s="7" t="s">
        <v>7</v>
      </c>
      <c r="B24" s="8">
        <f>alpha</f>
        <v>-0.87697646299275678</v>
      </c>
      <c r="E24">
        <v>17.3172</v>
      </c>
      <c r="F24">
        <f t="shared" si="0"/>
        <v>2.2668161791977153E-3</v>
      </c>
      <c r="G24">
        <f t="shared" si="1"/>
        <v>0.12302579015858284</v>
      </c>
      <c r="H24">
        <f t="shared" si="2"/>
        <v>-1.9879427325939724E-3</v>
      </c>
      <c r="I24">
        <f t="shared" si="3"/>
        <v>0.12302096778054827</v>
      </c>
      <c r="J24">
        <f t="shared" si="4"/>
        <v>2.266814237875836E-3</v>
      </c>
      <c r="K24">
        <f t="shared" si="7"/>
        <v>1</v>
      </c>
      <c r="L24">
        <f t="shared" si="8"/>
        <v>0</v>
      </c>
      <c r="M24">
        <f t="shared" si="9"/>
        <v>-3.458149973371949E-2</v>
      </c>
      <c r="N24">
        <f t="shared" si="10"/>
        <v>-1.9813739839749069</v>
      </c>
      <c r="O24">
        <f t="shared" si="11"/>
        <v>0</v>
      </c>
      <c r="P24">
        <f t="shared" si="5"/>
        <v>-1.9813739839749069</v>
      </c>
      <c r="Q24">
        <f t="shared" si="12"/>
        <v>0.31776330074203335</v>
      </c>
      <c r="W24">
        <v>19</v>
      </c>
      <c r="X24">
        <f t="shared" si="6"/>
        <v>0.39583333333333331</v>
      </c>
      <c r="Y24">
        <v>0</v>
      </c>
      <c r="Z24">
        <f t="shared" si="13"/>
        <v>2.1738516944675247E-2</v>
      </c>
    </row>
    <row r="25" spans="1:26" x14ac:dyDescent="0.4">
      <c r="A25" s="7" t="s">
        <v>8</v>
      </c>
      <c r="B25" s="8">
        <v>1</v>
      </c>
      <c r="E25">
        <v>17.824999999999999</v>
      </c>
      <c r="F25">
        <f t="shared" si="0"/>
        <v>2.3332870437599192E-3</v>
      </c>
      <c r="G25">
        <f t="shared" si="1"/>
        <v>0.12302592423625569</v>
      </c>
      <c r="H25">
        <f t="shared" si="2"/>
        <v>-2.046235962086221E-3</v>
      </c>
      <c r="I25">
        <f t="shared" si="3"/>
        <v>0.12302081489426386</v>
      </c>
      <c r="J25">
        <f t="shared" si="4"/>
        <v>2.3332849266025531E-3</v>
      </c>
      <c r="K25">
        <f t="shared" si="7"/>
        <v>0.99999999999999944</v>
      </c>
      <c r="L25">
        <f t="shared" si="8"/>
        <v>-4.8216373327664363E-15</v>
      </c>
      <c r="M25">
        <f t="shared" si="9"/>
        <v>-3.559533834689077E-2</v>
      </c>
      <c r="N25">
        <f t="shared" si="10"/>
        <v>-2.0394626576170176</v>
      </c>
      <c r="O25">
        <f t="shared" si="11"/>
        <v>0</v>
      </c>
      <c r="P25">
        <f t="shared" si="5"/>
        <v>-2.0394626576170176</v>
      </c>
      <c r="Q25">
        <f t="shared" si="12"/>
        <v>0.31775783139748109</v>
      </c>
      <c r="W25">
        <v>20</v>
      </c>
      <c r="X25">
        <f t="shared" si="6"/>
        <v>0.41666666666666669</v>
      </c>
      <c r="Y25">
        <v>0</v>
      </c>
      <c r="Z25">
        <f t="shared" si="13"/>
        <v>1.906416770084941E-2</v>
      </c>
    </row>
    <row r="26" spans="1:26" ht="15" thickBot="1" x14ac:dyDescent="0.45">
      <c r="A26" s="4" t="s">
        <v>9</v>
      </c>
      <c r="B26" s="5">
        <v>0</v>
      </c>
      <c r="E26">
        <v>18.3476</v>
      </c>
      <c r="F26">
        <f t="shared" si="0"/>
        <v>2.4016952237918372E-3</v>
      </c>
      <c r="G26">
        <f t="shared" si="1"/>
        <v>0.12302606626751234</v>
      </c>
      <c r="H26">
        <f t="shared" si="2"/>
        <v>-2.1062281577097376E-3</v>
      </c>
      <c r="I26">
        <f t="shared" si="3"/>
        <v>0.12302065293865549</v>
      </c>
      <c r="J26">
        <f t="shared" si="4"/>
        <v>2.4016929149068091E-3</v>
      </c>
      <c r="K26">
        <f t="shared" si="7"/>
        <v>0.99999999999999911</v>
      </c>
      <c r="L26">
        <f t="shared" si="8"/>
        <v>-7.7146197324263002E-15</v>
      </c>
      <c r="M26">
        <f t="shared" si="9"/>
        <v>-3.6638706597817539E-2</v>
      </c>
      <c r="N26">
        <f t="shared" si="10"/>
        <v>-2.0992432548730684</v>
      </c>
      <c r="O26">
        <f t="shared" si="11"/>
        <v>0</v>
      </c>
      <c r="P26">
        <f t="shared" si="5"/>
        <v>-2.0992432548730684</v>
      </c>
      <c r="Q26">
        <f t="shared" si="12"/>
        <v>0.31775203712235145</v>
      </c>
      <c r="W26">
        <v>21</v>
      </c>
      <c r="X26">
        <f t="shared" si="6"/>
        <v>0.4375</v>
      </c>
      <c r="Y26">
        <v>0</v>
      </c>
      <c r="Z26">
        <f t="shared" si="13"/>
        <v>1.6718826360191671E-2</v>
      </c>
    </row>
    <row r="27" spans="1:26" ht="15" thickBot="1" x14ac:dyDescent="0.45">
      <c r="E27">
        <v>18.8856</v>
      </c>
      <c r="F27">
        <f t="shared" si="0"/>
        <v>2.4721192591098083E-3</v>
      </c>
      <c r="G27">
        <f t="shared" si="1"/>
        <v>0.12302621677129399</v>
      </c>
      <c r="H27">
        <f t="shared" si="2"/>
        <v>-2.1679881957178374E-3</v>
      </c>
      <c r="I27">
        <f t="shared" si="3"/>
        <v>0.12302048132198384</v>
      </c>
      <c r="J27">
        <f t="shared" si="4"/>
        <v>2.4721167411031687E-3</v>
      </c>
      <c r="K27">
        <f t="shared" si="7"/>
        <v>1.0000000000000009</v>
      </c>
      <c r="L27">
        <f t="shared" si="8"/>
        <v>7.7146197324262939E-15</v>
      </c>
      <c r="M27">
        <f t="shared" si="9"/>
        <v>-3.7712800119552803E-2</v>
      </c>
      <c r="N27">
        <f t="shared" si="10"/>
        <v>-2.1607842804708421</v>
      </c>
      <c r="O27">
        <f t="shared" si="11"/>
        <v>0</v>
      </c>
      <c r="P27">
        <f t="shared" si="5"/>
        <v>-2.1607842804708421</v>
      </c>
      <c r="Q27">
        <f t="shared" si="12"/>
        <v>0.31774589837760076</v>
      </c>
      <c r="W27">
        <v>22</v>
      </c>
      <c r="X27">
        <f t="shared" si="6"/>
        <v>0.45833333333333331</v>
      </c>
      <c r="Y27">
        <v>0</v>
      </c>
      <c r="Z27">
        <f t="shared" si="13"/>
        <v>1.4662017206750958E-2</v>
      </c>
    </row>
    <row r="28" spans="1:26" x14ac:dyDescent="0.4">
      <c r="A28" s="6" t="s">
        <v>34</v>
      </c>
      <c r="B28" s="3"/>
      <c r="E28">
        <v>19.439399999999999</v>
      </c>
      <c r="F28">
        <f t="shared" si="0"/>
        <v>2.5446115095913925E-3</v>
      </c>
      <c r="G28">
        <f t="shared" si="1"/>
        <v>0.12302637623794122</v>
      </c>
      <c r="H28">
        <f t="shared" si="2"/>
        <v>-2.2315619931252278E-3</v>
      </c>
      <c r="I28">
        <f t="shared" si="3"/>
        <v>0.12302029948512283</v>
      </c>
      <c r="J28">
        <f t="shared" si="4"/>
        <v>2.5446087635121162E-3</v>
      </c>
      <c r="K28">
        <f t="shared" si="7"/>
        <v>1.0000000000000009</v>
      </c>
      <c r="L28">
        <f t="shared" si="8"/>
        <v>7.7146197324262939E-15</v>
      </c>
      <c r="M28">
        <f t="shared" si="9"/>
        <v>-3.88184150190094E-2</v>
      </c>
      <c r="N28">
        <f t="shared" si="10"/>
        <v>-2.2241313479764862</v>
      </c>
      <c r="O28">
        <f t="shared" si="11"/>
        <v>0</v>
      </c>
      <c r="P28">
        <f t="shared" si="5"/>
        <v>-2.2241313479764862</v>
      </c>
      <c r="Q28">
        <f t="shared" si="12"/>
        <v>0.31773939401330265</v>
      </c>
      <c r="W28">
        <v>23</v>
      </c>
      <c r="X28">
        <f t="shared" si="6"/>
        <v>0.47916666666666663</v>
      </c>
      <c r="Y28">
        <v>0</v>
      </c>
      <c r="Z28">
        <f t="shared" si="13"/>
        <v>1.2858243990315394E-2</v>
      </c>
    </row>
    <row r="29" spans="1:26" x14ac:dyDescent="0.4">
      <c r="A29" s="7" t="s">
        <v>30</v>
      </c>
      <c r="B29" s="8">
        <f>2*PI()*Freq/Fs</f>
        <v>0.1308996938995747</v>
      </c>
      <c r="E29">
        <v>20.009399999999999</v>
      </c>
      <c r="F29">
        <f t="shared" si="0"/>
        <v>2.6192243351141503E-3</v>
      </c>
      <c r="G29">
        <f t="shared" si="1"/>
        <v>0.12302654518217515</v>
      </c>
      <c r="H29">
        <f t="shared" si="2"/>
        <v>-2.2969954668307E-3</v>
      </c>
      <c r="I29">
        <f t="shared" si="3"/>
        <v>0.12302010684114539</v>
      </c>
      <c r="J29">
        <f t="shared" si="4"/>
        <v>2.61922134032196E-3</v>
      </c>
      <c r="K29">
        <f t="shared" si="7"/>
        <v>1</v>
      </c>
      <c r="L29">
        <f t="shared" si="8"/>
        <v>0</v>
      </c>
      <c r="M29">
        <f t="shared" si="9"/>
        <v>-3.9956347169798345E-2</v>
      </c>
      <c r="N29">
        <f t="shared" si="10"/>
        <v>-2.2893300575889368</v>
      </c>
      <c r="O29">
        <f t="shared" si="11"/>
        <v>0</v>
      </c>
      <c r="P29">
        <f t="shared" si="5"/>
        <v>-2.2893300575889368</v>
      </c>
      <c r="Q29">
        <f t="shared" si="12"/>
        <v>0.31773250298465222</v>
      </c>
      <c r="W29">
        <v>24</v>
      </c>
      <c r="X29">
        <f t="shared" si="6"/>
        <v>0.5</v>
      </c>
      <c r="Y29">
        <v>0</v>
      </c>
      <c r="Z29">
        <f t="shared" si="13"/>
        <v>1.1276377334924665E-2</v>
      </c>
    </row>
    <row r="30" spans="1:26" ht="15" thickBot="1" x14ac:dyDescent="0.45">
      <c r="A30" s="4" t="s">
        <v>31</v>
      </c>
      <c r="B30" s="5">
        <f>((TAN(PI()*Freq/Fs)-1))/((TAN(PI()*Freq/Fs)+1))</f>
        <v>-0.87697646299275678</v>
      </c>
      <c r="E30">
        <v>20.5962</v>
      </c>
      <c r="F30">
        <f t="shared" si="0"/>
        <v>2.6960362754944209E-3</v>
      </c>
      <c r="G30">
        <f t="shared" si="1"/>
        <v>0.12302672420595806</v>
      </c>
      <c r="H30">
        <f t="shared" si="2"/>
        <v>-2.3643574927147844E-3</v>
      </c>
      <c r="I30">
        <f t="shared" si="3"/>
        <v>0.12301990270364516</v>
      </c>
      <c r="J30">
        <f t="shared" si="4"/>
        <v>2.696033009422184E-3</v>
      </c>
      <c r="K30">
        <f t="shared" si="7"/>
        <v>0.99999999999999978</v>
      </c>
      <c r="L30">
        <f t="shared" si="8"/>
        <v>-1.9286549331065743E-15</v>
      </c>
      <c r="M30">
        <f t="shared" si="9"/>
        <v>-4.1127791454635521E-2</v>
      </c>
      <c r="N30">
        <f t="shared" si="10"/>
        <v>-2.3564488710448281</v>
      </c>
      <c r="O30">
        <f t="shared" si="11"/>
        <v>0</v>
      </c>
      <c r="P30">
        <f t="shared" si="5"/>
        <v>-2.3564488710448281</v>
      </c>
      <c r="Q30">
        <f t="shared" si="12"/>
        <v>0.31772520192329062</v>
      </c>
      <c r="W30">
        <v>25</v>
      </c>
      <c r="X30">
        <f t="shared" si="6"/>
        <v>0.52083333333333337</v>
      </c>
      <c r="Y30">
        <v>0</v>
      </c>
      <c r="Z30">
        <f t="shared" si="13"/>
        <v>9.8891175105539214E-3</v>
      </c>
    </row>
    <row r="31" spans="1:26" x14ac:dyDescent="0.4">
      <c r="E31">
        <v>21.200099999999999</v>
      </c>
      <c r="F31">
        <f t="shared" si="0"/>
        <v>2.7750866006403733E-3</v>
      </c>
      <c r="G31">
        <f t="shared" si="1"/>
        <v>0.12302691384926911</v>
      </c>
      <c r="H31">
        <f t="shared" si="2"/>
        <v>-2.4336825078510329E-3</v>
      </c>
      <c r="I31">
        <f t="shared" si="3"/>
        <v>0.12301968645689387</v>
      </c>
      <c r="J31">
        <f t="shared" si="4"/>
        <v>2.7750830387692324E-3</v>
      </c>
      <c r="K31">
        <f t="shared" si="7"/>
        <v>1.0000000000000013</v>
      </c>
      <c r="L31">
        <f t="shared" si="8"/>
        <v>1.1571929598639439E-14</v>
      </c>
      <c r="M31">
        <f t="shared" si="9"/>
        <v>-4.2333343569691317E-2</v>
      </c>
      <c r="N31">
        <f t="shared" si="10"/>
        <v>-2.425521919220595</v>
      </c>
      <c r="O31">
        <f t="shared" si="11"/>
        <v>0</v>
      </c>
      <c r="P31">
        <f t="shared" si="5"/>
        <v>-2.425521919220595</v>
      </c>
      <c r="Q31">
        <f t="shared" si="12"/>
        <v>0.31771746690846042</v>
      </c>
      <c r="W31">
        <v>26</v>
      </c>
      <c r="X31">
        <f t="shared" si="6"/>
        <v>0.54166666666666663</v>
      </c>
      <c r="Y31">
        <v>0</v>
      </c>
      <c r="Z31">
        <f t="shared" si="13"/>
        <v>8.6725232965253144E-3</v>
      </c>
    </row>
    <row r="32" spans="1:26" x14ac:dyDescent="0.4">
      <c r="E32">
        <v>21.8217</v>
      </c>
      <c r="F32">
        <f t="shared" si="0"/>
        <v>2.8564538503683496E-3</v>
      </c>
      <c r="G32">
        <f t="shared" si="1"/>
        <v>0.12302711477437822</v>
      </c>
      <c r="H32">
        <f t="shared" si="2"/>
        <v>-2.5050393878215805E-3</v>
      </c>
      <c r="I32">
        <f t="shared" si="3"/>
        <v>0.12301945734571751</v>
      </c>
      <c r="J32">
        <f t="shared" si="4"/>
        <v>2.8564499659123354E-3</v>
      </c>
      <c r="K32">
        <f t="shared" si="7"/>
        <v>1</v>
      </c>
      <c r="L32">
        <f t="shared" si="8"/>
        <v>0</v>
      </c>
      <c r="M32">
        <f t="shared" si="9"/>
        <v>-4.3574197797244363E-2</v>
      </c>
      <c r="N32">
        <f t="shared" si="10"/>
        <v>-2.4966176294503506</v>
      </c>
      <c r="O32">
        <f t="shared" si="11"/>
        <v>0</v>
      </c>
      <c r="P32">
        <f t="shared" si="5"/>
        <v>-2.4966176294503506</v>
      </c>
      <c r="Q32">
        <f t="shared" si="12"/>
        <v>0.31770927279849265</v>
      </c>
      <c r="W32">
        <v>27</v>
      </c>
      <c r="X32">
        <f t="shared" si="6"/>
        <v>0.5625</v>
      </c>
      <c r="Y32">
        <v>0</v>
      </c>
      <c r="Z32">
        <f t="shared" si="13"/>
        <v>7.605598805809053E-3</v>
      </c>
    </row>
    <row r="33" spans="5:26" x14ac:dyDescent="0.4">
      <c r="E33">
        <v>22.461600000000001</v>
      </c>
      <c r="F33">
        <f t="shared" si="0"/>
        <v>2.9402165644946874E-3</v>
      </c>
      <c r="G33">
        <f t="shared" si="1"/>
        <v>0.12302732767978131</v>
      </c>
      <c r="H33">
        <f t="shared" si="2"/>
        <v>-2.5784970080294659E-3</v>
      </c>
      <c r="I33">
        <f t="shared" si="3"/>
        <v>0.12301921457363407</v>
      </c>
      <c r="J33">
        <f t="shared" si="4"/>
        <v>2.940212328196501E-3</v>
      </c>
      <c r="K33">
        <f t="shared" si="7"/>
        <v>1</v>
      </c>
      <c r="L33">
        <f t="shared" si="8"/>
        <v>0</v>
      </c>
      <c r="M33">
        <f t="shared" si="9"/>
        <v>-4.4851548059237745E-2</v>
      </c>
      <c r="N33">
        <f t="shared" si="10"/>
        <v>-2.5698044084225011</v>
      </c>
      <c r="O33">
        <f t="shared" si="11"/>
        <v>0</v>
      </c>
      <c r="P33">
        <f t="shared" si="5"/>
        <v>-2.5698044084225011</v>
      </c>
      <c r="Q33">
        <f t="shared" si="12"/>
        <v>0.31770059111732057</v>
      </c>
      <c r="W33">
        <v>28</v>
      </c>
      <c r="X33">
        <f t="shared" si="6"/>
        <v>0.58333333333333337</v>
      </c>
      <c r="Y33">
        <v>0</v>
      </c>
      <c r="Z33">
        <f t="shared" si="13"/>
        <v>6.6699311396603584E-3</v>
      </c>
    </row>
    <row r="34" spans="5:26" x14ac:dyDescent="0.4">
      <c r="E34">
        <v>23.120200000000001</v>
      </c>
      <c r="F34">
        <f t="shared" si="0"/>
        <v>3.0264271028969474E-3</v>
      </c>
      <c r="G34">
        <f t="shared" si="1"/>
        <v>0.12302755323233949</v>
      </c>
      <c r="H34">
        <f t="shared" si="2"/>
        <v>-2.6541012845985828E-3</v>
      </c>
      <c r="I34">
        <f t="shared" si="3"/>
        <v>0.12301895738023416</v>
      </c>
      <c r="J34">
        <f t="shared" si="4"/>
        <v>3.0264224829264362E-3</v>
      </c>
      <c r="K34">
        <f t="shared" si="7"/>
        <v>1</v>
      </c>
      <c r="L34">
        <f t="shared" si="8"/>
        <v>0</v>
      </c>
      <c r="M34">
        <f t="shared" si="9"/>
        <v>-4.6166188670177855E-2</v>
      </c>
      <c r="N34">
        <f t="shared" si="10"/>
        <v>-2.6451277670058695</v>
      </c>
      <c r="O34">
        <f t="shared" si="11"/>
        <v>0</v>
      </c>
      <c r="P34">
        <f t="shared" si="5"/>
        <v>-2.6451277670058695</v>
      </c>
      <c r="Q34">
        <f t="shared" si="12"/>
        <v>0.31769139328950458</v>
      </c>
      <c r="W34">
        <v>29</v>
      </c>
      <c r="X34">
        <f t="shared" si="6"/>
        <v>0.60416666666666674</v>
      </c>
      <c r="Y34">
        <v>0</v>
      </c>
      <c r="Z34">
        <f t="shared" si="13"/>
        <v>5.8493726192645886E-3</v>
      </c>
    </row>
    <row r="35" spans="5:26" x14ac:dyDescent="0.4">
      <c r="E35">
        <v>23.798200000000001</v>
      </c>
      <c r="F35">
        <f t="shared" si="0"/>
        <v>3.1151770953608592E-3</v>
      </c>
      <c r="G35">
        <f t="shared" si="1"/>
        <v>0.12302779223757176</v>
      </c>
      <c r="H35">
        <f t="shared" si="2"/>
        <v>-2.7319325720855017E-3</v>
      </c>
      <c r="I35">
        <f t="shared" si="3"/>
        <v>0.1230186848469994</v>
      </c>
      <c r="J35">
        <f t="shared" si="4"/>
        <v>3.1151720569130778E-3</v>
      </c>
      <c r="K35">
        <f t="shared" si="7"/>
        <v>0.99999999999999956</v>
      </c>
      <c r="L35">
        <f t="shared" si="8"/>
        <v>-3.8573098662131493E-15</v>
      </c>
      <c r="M35">
        <f t="shared" si="9"/>
        <v>-4.7519512378042306E-2</v>
      </c>
      <c r="N35">
        <f t="shared" si="10"/>
        <v>-2.7226675037814982</v>
      </c>
      <c r="O35">
        <f t="shared" si="11"/>
        <v>0</v>
      </c>
      <c r="P35">
        <f t="shared" si="5"/>
        <v>-2.7226675037814982</v>
      </c>
      <c r="Q35">
        <f t="shared" si="12"/>
        <v>0.31768164853994046</v>
      </c>
      <c r="W35">
        <v>30</v>
      </c>
      <c r="X35">
        <f t="shared" si="6"/>
        <v>0.625</v>
      </c>
      <c r="Y35">
        <v>0</v>
      </c>
      <c r="Z35">
        <f t="shared" si="13"/>
        <v>5.1297621103693365E-3</v>
      </c>
    </row>
    <row r="36" spans="5:26" x14ac:dyDescent="0.4">
      <c r="E36">
        <v>24.495999999999999</v>
      </c>
      <c r="F36">
        <f t="shared" si="0"/>
        <v>3.2065189017639823E-3</v>
      </c>
      <c r="G36">
        <f t="shared" si="1"/>
        <v>0.12302804543565982</v>
      </c>
      <c r="H36">
        <f t="shared" si="2"/>
        <v>-2.8120367861997663E-3</v>
      </c>
      <c r="I36">
        <f t="shared" si="3"/>
        <v>0.12301839612991428</v>
      </c>
      <c r="J36">
        <f t="shared" si="4"/>
        <v>3.206513406988657E-3</v>
      </c>
      <c r="K36">
        <f t="shared" si="7"/>
        <v>0.99999999999999967</v>
      </c>
      <c r="L36">
        <f t="shared" si="8"/>
        <v>-2.892982399659862E-15</v>
      </c>
      <c r="M36">
        <f t="shared" si="9"/>
        <v>-4.8912312664030733E-2</v>
      </c>
      <c r="N36">
        <f t="shared" si="10"/>
        <v>-2.8024690818732489</v>
      </c>
      <c r="O36">
        <f t="shared" si="11"/>
        <v>0</v>
      </c>
      <c r="P36">
        <f t="shared" si="5"/>
        <v>-2.8024690818732489</v>
      </c>
      <c r="Q36">
        <f t="shared" si="12"/>
        <v>0.31767132452689012</v>
      </c>
      <c r="W36">
        <v>31</v>
      </c>
      <c r="X36">
        <f t="shared" si="6"/>
        <v>0.64583333333333337</v>
      </c>
      <c r="Y36">
        <v>0</v>
      </c>
      <c r="Z36">
        <f t="shared" si="13"/>
        <v>4.4986806315459602E-3</v>
      </c>
    </row>
    <row r="37" spans="5:26" x14ac:dyDescent="0.4">
      <c r="E37">
        <v>25.214300000000001</v>
      </c>
      <c r="F37">
        <f t="shared" si="0"/>
        <v>3.300544151892047E-3</v>
      </c>
      <c r="G37">
        <f t="shared" si="1"/>
        <v>0.12302831371466549</v>
      </c>
      <c r="H37">
        <f t="shared" si="2"/>
        <v>-2.8944942810312244E-3</v>
      </c>
      <c r="I37">
        <f t="shared" si="3"/>
        <v>0.12301809021633847</v>
      </c>
      <c r="J37">
        <f t="shared" si="4"/>
        <v>3.3005381594319151E-3</v>
      </c>
      <c r="K37">
        <f t="shared" si="7"/>
        <v>0.99999999999999956</v>
      </c>
      <c r="L37">
        <f t="shared" si="8"/>
        <v>-3.8573098662131493E-15</v>
      </c>
      <c r="M37">
        <f t="shared" si="9"/>
        <v>-5.0345981337575507E-2</v>
      </c>
      <c r="N37">
        <f t="shared" si="10"/>
        <v>-2.8846122460874839</v>
      </c>
      <c r="O37">
        <f t="shared" si="11"/>
        <v>0</v>
      </c>
      <c r="P37">
        <f t="shared" si="5"/>
        <v>-2.8846122460874839</v>
      </c>
      <c r="Q37">
        <f t="shared" si="12"/>
        <v>0.31766038723465373</v>
      </c>
      <c r="W37">
        <v>32</v>
      </c>
      <c r="X37">
        <f t="shared" si="6"/>
        <v>0.66666666666666663</v>
      </c>
      <c r="Y37">
        <v>0</v>
      </c>
      <c r="Z37">
        <f t="shared" si="13"/>
        <v>3.9452370283871979E-3</v>
      </c>
    </row>
    <row r="38" spans="5:26" x14ac:dyDescent="0.4">
      <c r="E38">
        <v>25.953600000000002</v>
      </c>
      <c r="F38">
        <f t="shared" si="0"/>
        <v>3.3973182955920026E-3</v>
      </c>
      <c r="G38">
        <f t="shared" si="1"/>
        <v>0.12302859793339338</v>
      </c>
      <c r="H38">
        <f t="shared" si="2"/>
        <v>-2.9793624513343164E-3</v>
      </c>
      <c r="I38">
        <f t="shared" si="3"/>
        <v>0.123017766126993</v>
      </c>
      <c r="J38">
        <f t="shared" si="4"/>
        <v>3.3973117604171365E-3</v>
      </c>
      <c r="K38">
        <f t="shared" si="7"/>
        <v>1.0000000000000009</v>
      </c>
      <c r="L38">
        <f t="shared" si="8"/>
        <v>7.7146197324262939E-15</v>
      </c>
      <c r="M38">
        <f t="shared" si="9"/>
        <v>-5.182151048785566E-2</v>
      </c>
      <c r="N38">
        <f t="shared" si="10"/>
        <v>-2.9691538389470611</v>
      </c>
      <c r="O38">
        <f t="shared" si="11"/>
        <v>0</v>
      </c>
      <c r="P38">
        <f t="shared" si="5"/>
        <v>-2.9691538389470611</v>
      </c>
      <c r="Q38">
        <f t="shared" si="12"/>
        <v>0.3176488001396861</v>
      </c>
      <c r="W38">
        <v>33</v>
      </c>
      <c r="X38">
        <f t="shared" si="6"/>
        <v>0.6875</v>
      </c>
      <c r="Y38">
        <v>0</v>
      </c>
      <c r="Z38">
        <f t="shared" si="13"/>
        <v>3.4598800148230593E-3</v>
      </c>
    </row>
    <row r="39" spans="5:26" x14ac:dyDescent="0.4">
      <c r="E39">
        <v>26.714600000000001</v>
      </c>
      <c r="F39">
        <f t="shared" si="0"/>
        <v>3.4969329626495789E-3</v>
      </c>
      <c r="G39">
        <f t="shared" si="1"/>
        <v>0.12302889907272108</v>
      </c>
      <c r="H39">
        <f t="shared" si="2"/>
        <v>-3.0667216506434893E-3</v>
      </c>
      <c r="I39">
        <f t="shared" si="3"/>
        <v>0.12301742274340133</v>
      </c>
      <c r="J39">
        <f t="shared" si="4"/>
        <v>3.4969258355897499E-3</v>
      </c>
      <c r="K39">
        <f t="shared" si="7"/>
        <v>1.0000000000000004</v>
      </c>
      <c r="L39">
        <f t="shared" si="8"/>
        <v>3.8573098662131478E-15</v>
      </c>
      <c r="M39">
        <f t="shared" si="9"/>
        <v>-5.3340290807790236E-2</v>
      </c>
      <c r="N39">
        <f t="shared" si="10"/>
        <v>-3.0561735412868409</v>
      </c>
      <c r="O39">
        <f t="shared" si="11"/>
        <v>0</v>
      </c>
      <c r="P39">
        <f t="shared" si="5"/>
        <v>-3.0561735412868409</v>
      </c>
      <c r="Q39">
        <f t="shared" si="12"/>
        <v>0.31763652482033855</v>
      </c>
      <c r="W39">
        <v>34</v>
      </c>
      <c r="X39">
        <f t="shared" si="6"/>
        <v>0.70833333333333337</v>
      </c>
      <c r="Y39">
        <v>0</v>
      </c>
      <c r="Z39">
        <f t="shared" si="13"/>
        <v>3.0342333377788534E-3</v>
      </c>
    </row>
    <row r="40" spans="5:26" x14ac:dyDescent="0.4">
      <c r="E40">
        <v>27.498000000000001</v>
      </c>
      <c r="F40">
        <f t="shared" si="0"/>
        <v>3.5994797828505054E-3</v>
      </c>
      <c r="G40">
        <f t="shared" si="1"/>
        <v>0.12302921816632273</v>
      </c>
      <c r="H40">
        <f t="shared" si="2"/>
        <v>-3.1566522321694788E-3</v>
      </c>
      <c r="I40">
        <f t="shared" si="3"/>
        <v>0.12301705888688397</v>
      </c>
      <c r="J40">
        <f t="shared" si="4"/>
        <v>3.5994720102260607E-3</v>
      </c>
      <c r="K40">
        <f t="shared" si="7"/>
        <v>0.99999999999999956</v>
      </c>
      <c r="L40">
        <f t="shared" si="8"/>
        <v>-3.8573098662131493E-15</v>
      </c>
      <c r="M40">
        <f t="shared" si="9"/>
        <v>-5.4903712339680943E-2</v>
      </c>
      <c r="N40">
        <f t="shared" si="10"/>
        <v>-3.1457509966640567</v>
      </c>
      <c r="O40">
        <f t="shared" si="11"/>
        <v>0</v>
      </c>
      <c r="P40">
        <f t="shared" si="5"/>
        <v>-3.1457509966640567</v>
      </c>
      <c r="Q40">
        <f t="shared" si="12"/>
        <v>0.31762351919416676</v>
      </c>
      <c r="W40">
        <v>35</v>
      </c>
      <c r="X40">
        <f t="shared" si="6"/>
        <v>0.72916666666666674</v>
      </c>
      <c r="Y40">
        <v>0</v>
      </c>
      <c r="Z40">
        <f t="shared" si="13"/>
        <v>2.6609512204600057E-3</v>
      </c>
    </row>
    <row r="41" spans="5:26" x14ac:dyDescent="0.4">
      <c r="E41">
        <v>28.304300000000001</v>
      </c>
      <c r="F41">
        <f t="shared" si="0"/>
        <v>3.7050242060417331E-3</v>
      </c>
      <c r="G41">
        <f t="shared" si="1"/>
        <v>0.12302955621792411</v>
      </c>
      <c r="H41">
        <f t="shared" si="2"/>
        <v>-3.2492115897398664E-3</v>
      </c>
      <c r="I41">
        <f t="shared" si="3"/>
        <v>0.123016673412911</v>
      </c>
      <c r="J41">
        <f t="shared" si="4"/>
        <v>3.7050157294434738E-3</v>
      </c>
      <c r="K41">
        <f t="shared" si="7"/>
        <v>0.99999999999999933</v>
      </c>
      <c r="L41">
        <f t="shared" si="8"/>
        <v>-5.7859647993197248E-15</v>
      </c>
      <c r="M41">
        <f t="shared" si="9"/>
        <v>-5.6512765310051449E-2</v>
      </c>
      <c r="N41">
        <f t="shared" si="10"/>
        <v>-3.2379429408792753</v>
      </c>
      <c r="O41">
        <f t="shared" si="11"/>
        <v>0</v>
      </c>
      <c r="P41">
        <f t="shared" si="5"/>
        <v>-3.2379429408792753</v>
      </c>
      <c r="Q41">
        <f t="shared" si="12"/>
        <v>0.31760974070589443</v>
      </c>
      <c r="W41">
        <v>36</v>
      </c>
      <c r="X41">
        <f t="shared" si="6"/>
        <v>0.75</v>
      </c>
      <c r="Y41">
        <v>0</v>
      </c>
      <c r="Z41">
        <f t="shared" si="13"/>
        <v>2.333591589515275E-3</v>
      </c>
    </row>
    <row r="42" spans="5:26" x14ac:dyDescent="0.4">
      <c r="E42">
        <v>29.1342</v>
      </c>
      <c r="F42">
        <f t="shared" si="0"/>
        <v>3.8136578620089896E-3</v>
      </c>
      <c r="G42">
        <f t="shared" si="1"/>
        <v>0.12302991436634036</v>
      </c>
      <c r="H42">
        <f t="shared" si="2"/>
        <v>-3.3444800758633459E-3</v>
      </c>
      <c r="I42">
        <f t="shared" si="3"/>
        <v>0.12301626502291263</v>
      </c>
      <c r="J42">
        <f t="shared" si="4"/>
        <v>3.8136486177177699E-3</v>
      </c>
      <c r="K42">
        <f t="shared" si="7"/>
        <v>1.0000000000000002</v>
      </c>
      <c r="L42">
        <f t="shared" si="8"/>
        <v>1.9286549331065739E-15</v>
      </c>
      <c r="M42">
        <f t="shared" si="9"/>
        <v>-5.8168838350753482E-2</v>
      </c>
      <c r="N42">
        <f t="shared" si="10"/>
        <v>-3.3328289366768988</v>
      </c>
      <c r="O42">
        <f t="shared" si="11"/>
        <v>0</v>
      </c>
      <c r="P42">
        <f t="shared" si="5"/>
        <v>-3.3328289366768988</v>
      </c>
      <c r="Q42">
        <f t="shared" si="12"/>
        <v>0.31759514465472333</v>
      </c>
      <c r="W42">
        <v>37</v>
      </c>
      <c r="X42">
        <f t="shared" si="6"/>
        <v>0.77083333333333337</v>
      </c>
      <c r="Y42">
        <v>0</v>
      </c>
      <c r="Z42">
        <f t="shared" si="13"/>
        <v>2.0465048982427512E-3</v>
      </c>
    </row>
    <row r="43" spans="5:26" x14ac:dyDescent="0.4">
      <c r="E43">
        <v>29.988499999999998</v>
      </c>
      <c r="F43">
        <f t="shared" si="0"/>
        <v>3.9254854705073963E-3</v>
      </c>
      <c r="G43">
        <f t="shared" si="1"/>
        <v>0.1230302938549851</v>
      </c>
      <c r="H43">
        <f t="shared" si="2"/>
        <v>-3.4425495221479469E-3</v>
      </c>
      <c r="I43">
        <f t="shared" si="3"/>
        <v>0.12301583229904745</v>
      </c>
      <c r="J43">
        <f t="shared" si="4"/>
        <v>3.9254753889288591E-3</v>
      </c>
      <c r="K43">
        <f t="shared" si="7"/>
        <v>1.0000000000000009</v>
      </c>
      <c r="L43">
        <f t="shared" si="8"/>
        <v>7.7146197324262939E-15</v>
      </c>
      <c r="M43">
        <f t="shared" si="9"/>
        <v>-5.987351881178804E-2</v>
      </c>
      <c r="N43">
        <f t="shared" si="10"/>
        <v>-3.4304999325125944</v>
      </c>
      <c r="O43">
        <f t="shared" si="11"/>
        <v>0</v>
      </c>
      <c r="P43">
        <f t="shared" si="5"/>
        <v>-3.4304999325125944</v>
      </c>
      <c r="Q43">
        <f t="shared" si="12"/>
        <v>0.31757968133655817</v>
      </c>
      <c r="W43">
        <v>38</v>
      </c>
      <c r="X43">
        <f t="shared" si="6"/>
        <v>0.79166666666666663</v>
      </c>
      <c r="Y43">
        <v>0</v>
      </c>
      <c r="Z43">
        <f t="shared" si="13"/>
        <v>1.7947366271582796E-3</v>
      </c>
    </row>
    <row r="44" spans="5:26" x14ac:dyDescent="0.4">
      <c r="E44">
        <v>30.867799999999999</v>
      </c>
      <c r="F44">
        <f t="shared" si="0"/>
        <v>4.0405855713532921E-3</v>
      </c>
      <c r="G44">
        <f t="shared" si="1"/>
        <v>0.12303069590184335</v>
      </c>
      <c r="H44">
        <f t="shared" si="2"/>
        <v>-3.5434888007376542E-3</v>
      </c>
      <c r="I44">
        <f t="shared" si="3"/>
        <v>0.12301537385246974</v>
      </c>
      <c r="J44">
        <f t="shared" si="4"/>
        <v>4.0405745767055105E-3</v>
      </c>
      <c r="K44">
        <f t="shared" si="7"/>
        <v>1.0000000000000004</v>
      </c>
      <c r="L44">
        <f t="shared" si="8"/>
        <v>3.8573098662131478E-15</v>
      </c>
      <c r="M44">
        <f t="shared" si="9"/>
        <v>-6.1627994065479585E-2</v>
      </c>
      <c r="N44">
        <f t="shared" si="10"/>
        <v>-3.5310239598092643</v>
      </c>
      <c r="O44">
        <f t="shared" si="11"/>
        <v>0</v>
      </c>
      <c r="P44">
        <f t="shared" si="5"/>
        <v>-3.5310239598092643</v>
      </c>
      <c r="Q44">
        <f t="shared" si="12"/>
        <v>0.31756329939430922</v>
      </c>
      <c r="W44">
        <v>39</v>
      </c>
      <c r="X44">
        <f t="shared" si="6"/>
        <v>0.8125</v>
      </c>
      <c r="Y44">
        <v>0</v>
      </c>
      <c r="Z44">
        <f t="shared" si="13"/>
        <v>1.5739417792888181E-3</v>
      </c>
    </row>
    <row r="45" spans="5:26" x14ac:dyDescent="0.4">
      <c r="E45">
        <v>31.773</v>
      </c>
      <c r="F45">
        <f t="shared" si="0"/>
        <v>4.1590759742711871E-3</v>
      </c>
      <c r="G45">
        <f t="shared" si="1"/>
        <v>0.12303112192757182</v>
      </c>
      <c r="H45">
        <f t="shared" si="2"/>
        <v>-3.6474012218084681E-3</v>
      </c>
      <c r="I45">
        <f t="shared" si="3"/>
        <v>0.1230148880632308</v>
      </c>
      <c r="J45">
        <f t="shared" si="4"/>
        <v>4.1590639837258588E-3</v>
      </c>
      <c r="K45">
        <f t="shared" si="7"/>
        <v>1.0000000000000013</v>
      </c>
      <c r="L45">
        <f t="shared" si="8"/>
        <v>1.1571929598639439E-14</v>
      </c>
      <c r="M45">
        <f t="shared" si="9"/>
        <v>-6.3434049113333169E-2</v>
      </c>
      <c r="N45">
        <f t="shared" si="10"/>
        <v>-3.6345032916195725</v>
      </c>
      <c r="O45">
        <f t="shared" si="11"/>
        <v>0</v>
      </c>
      <c r="P45">
        <f t="shared" si="5"/>
        <v>-3.6345032916195725</v>
      </c>
      <c r="Q45">
        <f t="shared" si="12"/>
        <v>0.3175459438377895</v>
      </c>
      <c r="W45">
        <v>40</v>
      </c>
      <c r="X45">
        <f t="shared" si="6"/>
        <v>0.83333333333333337</v>
      </c>
      <c r="Y45">
        <v>0</v>
      </c>
      <c r="Z45">
        <f t="shared" si="13"/>
        <v>1.380309894557234E-3</v>
      </c>
    </row>
    <row r="46" spans="5:26" x14ac:dyDescent="0.4">
      <c r="E46">
        <v>32.704599999999999</v>
      </c>
      <c r="F46">
        <f t="shared" si="0"/>
        <v>4.2810221291080313E-3</v>
      </c>
      <c r="G46">
        <f t="shared" si="1"/>
        <v>0.12303157323476777</v>
      </c>
      <c r="H46">
        <f t="shared" si="2"/>
        <v>-3.7543441770159212E-3</v>
      </c>
      <c r="I46">
        <f t="shared" si="3"/>
        <v>0.12301437344600341</v>
      </c>
      <c r="J46">
        <f t="shared" si="4"/>
        <v>4.2810090526305602E-3</v>
      </c>
      <c r="K46">
        <f t="shared" si="7"/>
        <v>0.99999999999999933</v>
      </c>
      <c r="L46">
        <f t="shared" si="8"/>
        <v>-5.7859647993197248E-15</v>
      </c>
      <c r="M46">
        <f t="shared" si="9"/>
        <v>-6.5292669820766314E-2</v>
      </c>
      <c r="N46">
        <f t="shared" si="10"/>
        <v>-3.7409944138711109</v>
      </c>
      <c r="O46">
        <f t="shared" si="11"/>
        <v>0</v>
      </c>
      <c r="P46">
        <f t="shared" si="5"/>
        <v>-3.7409944138711109</v>
      </c>
      <c r="Q46">
        <f t="shared" si="12"/>
        <v>0.31752755787992692</v>
      </c>
      <c r="W46">
        <v>41</v>
      </c>
      <c r="X46">
        <f t="shared" si="6"/>
        <v>0.85416666666666674</v>
      </c>
      <c r="Y46">
        <v>0</v>
      </c>
      <c r="Z46">
        <f t="shared" si="13"/>
        <v>1.2104992891627082E-3</v>
      </c>
    </row>
    <row r="47" spans="5:26" x14ac:dyDescent="0.4">
      <c r="E47">
        <v>33.663600000000002</v>
      </c>
      <c r="F47">
        <f t="shared" si="0"/>
        <v>4.4065549355577233E-3</v>
      </c>
      <c r="G47">
        <f t="shared" si="1"/>
        <v>0.12303205143797447</v>
      </c>
      <c r="H47">
        <f t="shared" si="2"/>
        <v>-3.8644324549250049E-3</v>
      </c>
      <c r="I47">
        <f t="shared" si="3"/>
        <v>0.12301382815975348</v>
      </c>
      <c r="J47">
        <f t="shared" si="4"/>
        <v>4.4065406746918844E-3</v>
      </c>
      <c r="K47">
        <f t="shared" si="7"/>
        <v>1</v>
      </c>
      <c r="L47">
        <f t="shared" si="8"/>
        <v>0</v>
      </c>
      <c r="M47">
        <f t="shared" si="9"/>
        <v>-6.7205838482540248E-2</v>
      </c>
      <c r="N47">
        <f t="shared" si="10"/>
        <v>-3.850610903687449</v>
      </c>
      <c r="O47">
        <f t="shared" si="11"/>
        <v>0</v>
      </c>
      <c r="P47">
        <f t="shared" si="5"/>
        <v>-3.850610903687449</v>
      </c>
      <c r="Q47">
        <f t="shared" si="12"/>
        <v>0.31750808080273935</v>
      </c>
      <c r="W47">
        <v>42</v>
      </c>
      <c r="X47">
        <f t="shared" si="6"/>
        <v>0.875</v>
      </c>
      <c r="Y47">
        <v>0</v>
      </c>
      <c r="Z47">
        <f t="shared" si="13"/>
        <v>1.0615793850651581E-3</v>
      </c>
    </row>
    <row r="48" spans="5:26" x14ac:dyDescent="0.4">
      <c r="E48">
        <v>34.650700000000001</v>
      </c>
      <c r="F48">
        <f t="shared" si="0"/>
        <v>4.5357660234059934E-3</v>
      </c>
      <c r="G48">
        <f t="shared" si="1"/>
        <v>0.12303255808620595</v>
      </c>
      <c r="H48">
        <f t="shared" si="2"/>
        <v>-3.9777464049921387E-3</v>
      </c>
      <c r="I48">
        <f t="shared" si="3"/>
        <v>0.12301325043816935</v>
      </c>
      <c r="J48">
        <f t="shared" si="4"/>
        <v>4.5357504709051602E-3</v>
      </c>
      <c r="K48">
        <f t="shared" si="7"/>
        <v>1.0000000000000007</v>
      </c>
      <c r="L48">
        <f t="shared" si="8"/>
        <v>5.7859647993197208E-15</v>
      </c>
      <c r="M48">
        <f t="shared" si="9"/>
        <v>-6.9174937604119302E-2</v>
      </c>
      <c r="N48">
        <f t="shared" si="10"/>
        <v>-3.9634319727968466</v>
      </c>
      <c r="O48">
        <f t="shared" si="11"/>
        <v>0</v>
      </c>
      <c r="P48">
        <f t="shared" si="5"/>
        <v>-3.9634319727968466</v>
      </c>
      <c r="Q48">
        <f t="shared" si="12"/>
        <v>0.31748744669964157</v>
      </c>
      <c r="W48">
        <v>43</v>
      </c>
      <c r="X48">
        <f t="shared" si="6"/>
        <v>0.89583333333333337</v>
      </c>
      <c r="Y48">
        <v>0</v>
      </c>
      <c r="Z48">
        <f t="shared" si="13"/>
        <v>9.3098013430046819E-4</v>
      </c>
    </row>
    <row r="49" spans="5:26" x14ac:dyDescent="0.4">
      <c r="E49">
        <v>35.666800000000002</v>
      </c>
      <c r="F49">
        <f t="shared" si="0"/>
        <v>4.6687732023773512E-3</v>
      </c>
      <c r="G49">
        <f t="shared" si="1"/>
        <v>0.12303309491220826</v>
      </c>
      <c r="H49">
        <f t="shared" si="2"/>
        <v>-4.094389334961924E-3</v>
      </c>
      <c r="I49">
        <f t="shared" si="3"/>
        <v>0.12301263830543263</v>
      </c>
      <c r="J49">
        <f t="shared" si="4"/>
        <v>4.6687562411760431E-3</v>
      </c>
      <c r="K49">
        <f t="shared" si="7"/>
        <v>1.0000000000000004</v>
      </c>
      <c r="L49">
        <f t="shared" si="8"/>
        <v>3.8573098662131478E-15</v>
      </c>
      <c r="M49">
        <f t="shared" si="9"/>
        <v>-7.1201747309084684E-2</v>
      </c>
      <c r="N49">
        <f t="shared" si="10"/>
        <v>-4.0795596147675184</v>
      </c>
      <c r="O49">
        <f t="shared" si="11"/>
        <v>0</v>
      </c>
      <c r="P49">
        <f t="shared" si="5"/>
        <v>-4.0795596147675184</v>
      </c>
      <c r="Q49">
        <f t="shared" si="12"/>
        <v>0.31746558729639379</v>
      </c>
      <c r="W49">
        <v>44</v>
      </c>
      <c r="X49">
        <f t="shared" si="6"/>
        <v>0.91666666666666663</v>
      </c>
      <c r="Y49">
        <v>0</v>
      </c>
      <c r="Z49">
        <f t="shared" si="13"/>
        <v>8.1644766529534625E-4</v>
      </c>
    </row>
    <row r="50" spans="5:26" x14ac:dyDescent="0.4">
      <c r="E50">
        <v>36.712600000000002</v>
      </c>
      <c r="F50">
        <f t="shared" si="0"/>
        <v>4.805668102257527E-3</v>
      </c>
      <c r="G50">
        <f t="shared" si="1"/>
        <v>0.12303366363049817</v>
      </c>
      <c r="H50">
        <f t="shared" si="2"/>
        <v>-4.2144415928923118E-3</v>
      </c>
      <c r="I50">
        <f t="shared" si="3"/>
        <v>0.12301198980651173</v>
      </c>
      <c r="J50">
        <f t="shared" si="4"/>
        <v>4.8056496049052122E-3</v>
      </c>
      <c r="K50">
        <f t="shared" si="7"/>
        <v>1.0000000000000002</v>
      </c>
      <c r="L50">
        <f t="shared" si="8"/>
        <v>1.9286549331065739E-15</v>
      </c>
      <c r="M50">
        <f t="shared" si="9"/>
        <v>-7.3287647299125291E-2</v>
      </c>
      <c r="N50">
        <f t="shared" si="10"/>
        <v>-4.199072880683226</v>
      </c>
      <c r="O50">
        <f t="shared" si="11"/>
        <v>0</v>
      </c>
      <c r="P50">
        <f t="shared" si="5"/>
        <v>-4.199072880683226</v>
      </c>
      <c r="Q50">
        <f t="shared" si="12"/>
        <v>0.31744243087617047</v>
      </c>
      <c r="W50">
        <v>45</v>
      </c>
      <c r="X50">
        <f t="shared" si="6"/>
        <v>0.9375</v>
      </c>
      <c r="Y50">
        <v>0</v>
      </c>
      <c r="Z50">
        <f t="shared" si="13"/>
        <v>7.1600538572940688E-4</v>
      </c>
    </row>
    <row r="51" spans="5:26" x14ac:dyDescent="0.4">
      <c r="E51">
        <v>37.789099999999998</v>
      </c>
      <c r="F51">
        <f t="shared" si="0"/>
        <v>4.9465816227404185E-3</v>
      </c>
      <c r="G51">
        <f t="shared" si="1"/>
        <v>0.12303426620909164</v>
      </c>
      <c r="H51">
        <f t="shared" si="2"/>
        <v>-4.3380179644438707E-3</v>
      </c>
      <c r="I51">
        <f t="shared" si="3"/>
        <v>0.12301130269731453</v>
      </c>
      <c r="J51">
        <f t="shared" si="4"/>
        <v>4.9465614500530785E-3</v>
      </c>
      <c r="K51">
        <f t="shared" si="7"/>
        <v>1.0000000000000009</v>
      </c>
      <c r="L51">
        <f t="shared" si="8"/>
        <v>7.7146197324262939E-15</v>
      </c>
      <c r="M51">
        <f t="shared" si="9"/>
        <v>-7.5434614045513326E-2</v>
      </c>
      <c r="N51">
        <f t="shared" si="10"/>
        <v>-4.3220850140061948</v>
      </c>
      <c r="O51">
        <f t="shared" si="11"/>
        <v>0</v>
      </c>
      <c r="P51">
        <f t="shared" si="5"/>
        <v>-4.3220850140061948</v>
      </c>
      <c r="Q51">
        <f t="shared" si="12"/>
        <v>0.31741790092111594</v>
      </c>
      <c r="W51">
        <v>46</v>
      </c>
      <c r="X51">
        <f t="shared" si="6"/>
        <v>0.95833333333333326</v>
      </c>
      <c r="Y51">
        <v>0</v>
      </c>
      <c r="Z51">
        <f t="shared" si="13"/>
        <v>6.2791987066073969E-4</v>
      </c>
    </row>
    <row r="52" spans="5:26" x14ac:dyDescent="0.4">
      <c r="E52">
        <v>38.897199999999998</v>
      </c>
      <c r="F52">
        <f t="shared" si="0"/>
        <v>5.091631573550537E-3</v>
      </c>
      <c r="G52">
        <f t="shared" si="1"/>
        <v>0.12303490466383693</v>
      </c>
      <c r="H52">
        <f t="shared" si="2"/>
        <v>-4.4652217549115119E-3</v>
      </c>
      <c r="I52">
        <f t="shared" si="3"/>
        <v>0.12301057467920662</v>
      </c>
      <c r="J52">
        <f t="shared" si="4"/>
        <v>5.0916095737319599E-3</v>
      </c>
      <c r="K52">
        <f t="shared" si="7"/>
        <v>1.0000000000000004</v>
      </c>
      <c r="L52">
        <f t="shared" si="8"/>
        <v>3.8573098662131478E-15</v>
      </c>
      <c r="M52">
        <f t="shared" si="9"/>
        <v>-7.7644422762627396E-2</v>
      </c>
      <c r="N52">
        <f t="shared" si="10"/>
        <v>-4.4486977270280494</v>
      </c>
      <c r="O52">
        <f t="shared" si="11"/>
        <v>0</v>
      </c>
      <c r="P52">
        <f t="shared" si="5"/>
        <v>-4.4486977270280494</v>
      </c>
      <c r="Q52">
        <f t="shared" si="12"/>
        <v>0.31739191464331984</v>
      </c>
      <c r="W52">
        <v>47</v>
      </c>
      <c r="X52">
        <f t="shared" si="6"/>
        <v>0.97916666666666663</v>
      </c>
      <c r="Y52">
        <v>0</v>
      </c>
      <c r="Z52">
        <f t="shared" si="13"/>
        <v>5.5067094721492483E-4</v>
      </c>
    </row>
    <row r="53" spans="5:26" x14ac:dyDescent="0.4">
      <c r="E53">
        <v>40.037700000000001</v>
      </c>
      <c r="F53">
        <f t="shared" si="0"/>
        <v>5.2409226744430026E-3</v>
      </c>
      <c r="G53">
        <f t="shared" si="1"/>
        <v>0.12303558105453161</v>
      </c>
      <c r="H53">
        <f t="shared" si="2"/>
        <v>-4.5961447891921239E-3</v>
      </c>
      <c r="I53">
        <f t="shared" si="3"/>
        <v>0.12300980340343892</v>
      </c>
      <c r="J53">
        <f t="shared" si="4"/>
        <v>5.2408986821691761E-3</v>
      </c>
      <c r="K53">
        <f t="shared" si="7"/>
        <v>1.0000000000000007</v>
      </c>
      <c r="L53">
        <f t="shared" si="8"/>
        <v>5.7859647993197208E-15</v>
      </c>
      <c r="M53">
        <f t="shared" si="9"/>
        <v>-7.9918647344199956E-2</v>
      </c>
      <c r="N53">
        <f t="shared" si="10"/>
        <v>-4.579001197217063</v>
      </c>
      <c r="O53">
        <f t="shared" si="11"/>
        <v>0</v>
      </c>
      <c r="P53">
        <f t="shared" si="5"/>
        <v>-4.579001197217063</v>
      </c>
      <c r="Q53">
        <f t="shared" si="12"/>
        <v>0.31736438742513812</v>
      </c>
      <c r="W53">
        <v>48</v>
      </c>
      <c r="X53">
        <f t="shared" si="6"/>
        <v>1</v>
      </c>
      <c r="Y53">
        <v>0</v>
      </c>
      <c r="Z53">
        <f t="shared" si="13"/>
        <v>4.8292545956141587E-4</v>
      </c>
    </row>
    <row r="54" spans="5:26" x14ac:dyDescent="0.4">
      <c r="E54">
        <v>41.2117</v>
      </c>
      <c r="F54">
        <f t="shared" si="0"/>
        <v>5.3945989150811034E-3</v>
      </c>
      <c r="G54">
        <f t="shared" si="1"/>
        <v>0.12303629772814706</v>
      </c>
      <c r="H54">
        <f t="shared" si="2"/>
        <v>-4.7309133294664157E-3</v>
      </c>
      <c r="I54">
        <f t="shared" si="3"/>
        <v>0.12300898619380374</v>
      </c>
      <c r="J54">
        <f t="shared" si="4"/>
        <v>5.3945727497882569E-3</v>
      </c>
      <c r="K54">
        <f t="shared" si="7"/>
        <v>0.99999999999999956</v>
      </c>
      <c r="L54">
        <f t="shared" si="8"/>
        <v>-3.8573098662131493E-15</v>
      </c>
      <c r="M54">
        <f t="shared" si="9"/>
        <v>-8.2259457816559634E-2</v>
      </c>
      <c r="N54">
        <f t="shared" si="10"/>
        <v>-4.7131197579232973</v>
      </c>
      <c r="O54">
        <f t="shared" si="11"/>
        <v>0</v>
      </c>
      <c r="P54">
        <f t="shared" si="5"/>
        <v>-4.7131197579232973</v>
      </c>
      <c r="Q54">
        <f t="shared" si="12"/>
        <v>0.31733522786824331</v>
      </c>
      <c r="W54">
        <v>49</v>
      </c>
      <c r="X54">
        <f t="shared" si="6"/>
        <v>1.0208333333333333</v>
      </c>
      <c r="Y54">
        <v>0</v>
      </c>
      <c r="Z54">
        <f t="shared" si="13"/>
        <v>4.2351426141532211E-4</v>
      </c>
    </row>
    <row r="55" spans="5:26" x14ac:dyDescent="0.4">
      <c r="E55">
        <v>42.420200000000001</v>
      </c>
      <c r="F55">
        <f t="shared" si="0"/>
        <v>5.5527911951587395E-3</v>
      </c>
      <c r="G55">
        <f t="shared" si="1"/>
        <v>0.12303705709502988</v>
      </c>
      <c r="H55">
        <f t="shared" si="2"/>
        <v>-4.8696421573004413E-3</v>
      </c>
      <c r="I55">
        <f t="shared" si="3"/>
        <v>0.12300812030182728</v>
      </c>
      <c r="J55">
        <f t="shared" si="4"/>
        <v>5.5527626598807145E-3</v>
      </c>
      <c r="K55">
        <f t="shared" si="7"/>
        <v>0.99999999999999933</v>
      </c>
      <c r="L55">
        <f t="shared" si="8"/>
        <v>-5.7859647993197248E-15</v>
      </c>
      <c r="M55">
        <f t="shared" si="9"/>
        <v>-8.4668822453225712E-2</v>
      </c>
      <c r="N55">
        <f t="shared" si="10"/>
        <v>-4.8511661829123343</v>
      </c>
      <c r="O55">
        <f t="shared" si="11"/>
        <v>0</v>
      </c>
      <c r="P55">
        <f t="shared" si="5"/>
        <v>-4.8511661829123343</v>
      </c>
      <c r="Q55">
        <f t="shared" si="12"/>
        <v>0.31730433730758256</v>
      </c>
      <c r="W55">
        <v>50</v>
      </c>
      <c r="X55">
        <f t="shared" si="6"/>
        <v>1.0416666666666667</v>
      </c>
      <c r="Y55">
        <v>0</v>
      </c>
      <c r="Z55">
        <f t="shared" si="13"/>
        <v>3.7141203900299897E-4</v>
      </c>
    </row>
    <row r="56" spans="5:26" x14ac:dyDescent="0.4">
      <c r="E56">
        <v>43.664000000000001</v>
      </c>
      <c r="F56">
        <f t="shared" si="0"/>
        <v>5.7156042344310301E-3</v>
      </c>
      <c r="G56">
        <f t="shared" si="1"/>
        <v>0.12303786155957053</v>
      </c>
      <c r="H56">
        <f t="shared" si="2"/>
        <v>-5.0124230941907171E-3</v>
      </c>
      <c r="I56">
        <f t="shared" si="3"/>
        <v>0.12300720298582779</v>
      </c>
      <c r="J56">
        <f t="shared" si="4"/>
        <v>5.7155731147964873E-3</v>
      </c>
      <c r="K56">
        <f t="shared" si="7"/>
        <v>1.0000000000000002</v>
      </c>
      <c r="L56">
        <f t="shared" si="8"/>
        <v>1.9286549331065739E-15</v>
      </c>
      <c r="M56">
        <f t="shared" si="9"/>
        <v>-8.7148308344819236E-2</v>
      </c>
      <c r="N56">
        <f t="shared" si="10"/>
        <v>-4.9932302598628748</v>
      </c>
      <c r="O56">
        <f t="shared" si="11"/>
        <v>0</v>
      </c>
      <c r="P56">
        <f t="shared" si="5"/>
        <v>-4.9932302598628748</v>
      </c>
      <c r="Q56">
        <f t="shared" si="12"/>
        <v>0.31727161599431081</v>
      </c>
      <c r="W56">
        <v>51</v>
      </c>
      <c r="X56">
        <f t="shared" si="6"/>
        <v>1.0625</v>
      </c>
      <c r="Y56">
        <v>0</v>
      </c>
      <c r="Z56">
        <f t="shared" si="13"/>
        <v>3.2571961627777786E-4</v>
      </c>
    </row>
    <row r="57" spans="5:26" x14ac:dyDescent="0.4">
      <c r="E57">
        <v>44.944400000000002</v>
      </c>
      <c r="F57">
        <f t="shared" si="0"/>
        <v>5.8832082025000454E-3</v>
      </c>
      <c r="G57">
        <f t="shared" si="1"/>
        <v>0.12303871397897803</v>
      </c>
      <c r="H57">
        <f t="shared" si="2"/>
        <v>-5.1594053573492584E-3</v>
      </c>
      <c r="I57">
        <f t="shared" si="3"/>
        <v>0.12300623098778285</v>
      </c>
      <c r="J57">
        <f t="shared" si="4"/>
        <v>5.8831742641556753E-3</v>
      </c>
      <c r="K57">
        <f t="shared" si="7"/>
        <v>1</v>
      </c>
      <c r="L57">
        <f t="shared" si="8"/>
        <v>0</v>
      </c>
      <c r="M57">
        <f t="shared" si="9"/>
        <v>-8.9700476624212211E-2</v>
      </c>
      <c r="N57">
        <f t="shared" si="10"/>
        <v>-5.1394587308792579</v>
      </c>
      <c r="O57">
        <f t="shared" si="11"/>
        <v>0</v>
      </c>
      <c r="P57">
        <f t="shared" si="5"/>
        <v>-5.1394587308792579</v>
      </c>
      <c r="Q57">
        <f t="shared" si="12"/>
        <v>0.31723695506695609</v>
      </c>
      <c r="W57">
        <v>52</v>
      </c>
      <c r="X57">
        <f t="shared" si="6"/>
        <v>1.0833333333333333</v>
      </c>
      <c r="Y57">
        <v>0</v>
      </c>
      <c r="Z57">
        <f t="shared" si="13"/>
        <v>2.856484370106436E-4</v>
      </c>
    </row>
    <row r="58" spans="5:26" x14ac:dyDescent="0.4">
      <c r="E58">
        <v>46.2622</v>
      </c>
      <c r="F58">
        <f t="shared" si="0"/>
        <v>6.0557078191209052E-3</v>
      </c>
      <c r="G58">
        <f t="shared" si="1"/>
        <v>0.12303961702190136</v>
      </c>
      <c r="H58">
        <f t="shared" si="2"/>
        <v>-5.310680765467056E-3</v>
      </c>
      <c r="I58">
        <f t="shared" si="3"/>
        <v>0.12300520126468151</v>
      </c>
      <c r="J58">
        <f t="shared" si="4"/>
        <v>6.0556708071091286E-3</v>
      </c>
      <c r="K58">
        <f t="shared" si="7"/>
        <v>1.0000000000000004</v>
      </c>
      <c r="L58">
        <f t="shared" si="8"/>
        <v>3.8573098662131478E-15</v>
      </c>
      <c r="M58">
        <f t="shared" si="9"/>
        <v>-9.2326888775644544E-2</v>
      </c>
      <c r="N58">
        <f t="shared" si="10"/>
        <v>-5.2899410624182046</v>
      </c>
      <c r="O58">
        <f t="shared" si="11"/>
        <v>0</v>
      </c>
      <c r="P58">
        <f t="shared" si="5"/>
        <v>-5.2899410624182046</v>
      </c>
      <c r="Q58">
        <f t="shared" si="12"/>
        <v>0.3172002401707959</v>
      </c>
      <c r="W58">
        <v>53</v>
      </c>
      <c r="X58">
        <f t="shared" si="6"/>
        <v>1.1041666666666667</v>
      </c>
      <c r="Y58">
        <v>0</v>
      </c>
      <c r="Z58">
        <f t="shared" si="13"/>
        <v>2.505069559490035E-4</v>
      </c>
    </row>
    <row r="59" spans="5:26" x14ac:dyDescent="0.4">
      <c r="E59">
        <v>47.6188</v>
      </c>
      <c r="F59">
        <f t="shared" si="0"/>
        <v>6.2332863438650686E-3</v>
      </c>
      <c r="G59">
        <f t="shared" si="1"/>
        <v>0.12304057391184453</v>
      </c>
      <c r="H59">
        <f t="shared" si="2"/>
        <v>-5.4664100119830635E-3</v>
      </c>
      <c r="I59">
        <f t="shared" si="3"/>
        <v>0.1230041101408218</v>
      </c>
      <c r="J59">
        <f t="shared" si="4"/>
        <v>6.2332459794057354E-3</v>
      </c>
      <c r="K59">
        <f t="shared" si="7"/>
        <v>1.0000000000000004</v>
      </c>
      <c r="L59">
        <f t="shared" si="8"/>
        <v>3.8573098662131478E-15</v>
      </c>
      <c r="M59">
        <f t="shared" si="9"/>
        <v>-9.5030298915113942E-2</v>
      </c>
      <c r="N59">
        <f t="shared" si="10"/>
        <v>-5.4448350537026746</v>
      </c>
      <c r="O59">
        <f t="shared" si="11"/>
        <v>0</v>
      </c>
      <c r="P59">
        <f t="shared" si="5"/>
        <v>-5.4448350537026746</v>
      </c>
      <c r="Q59">
        <f t="shared" si="12"/>
        <v>0.31716134962502252</v>
      </c>
      <c r="W59">
        <v>54</v>
      </c>
      <c r="X59">
        <f t="shared" si="6"/>
        <v>1.125</v>
      </c>
      <c r="Y59">
        <v>0</v>
      </c>
      <c r="Z59">
        <f t="shared" si="13"/>
        <v>2.1968870418323942E-4</v>
      </c>
    </row>
    <row r="60" spans="5:26" x14ac:dyDescent="0.4">
      <c r="E60">
        <v>49.015099999999997</v>
      </c>
      <c r="F60">
        <f t="shared" si="0"/>
        <v>6.4160615864570442E-3</v>
      </c>
      <c r="G60">
        <f t="shared" si="1"/>
        <v>0.12304158768445439</v>
      </c>
      <c r="H60">
        <f t="shared" si="2"/>
        <v>-5.6266963916295999E-3</v>
      </c>
      <c r="I60">
        <f t="shared" si="3"/>
        <v>0.12300295415471196</v>
      </c>
      <c r="J60">
        <f t="shared" si="4"/>
        <v>6.4160175661134846E-3</v>
      </c>
      <c r="K60">
        <f t="shared" si="7"/>
        <v>0.99999999999999978</v>
      </c>
      <c r="L60">
        <f t="shared" si="8"/>
        <v>-1.9286549331065743E-15</v>
      </c>
      <c r="M60">
        <f t="shared" si="9"/>
        <v>-9.7812461144026086E-2</v>
      </c>
      <c r="N60">
        <f t="shared" si="10"/>
        <v>-5.6042412073400509</v>
      </c>
      <c r="O60">
        <f t="shared" si="11"/>
        <v>0</v>
      </c>
      <c r="P60">
        <f t="shared" si="5"/>
        <v>-5.6042412073400509</v>
      </c>
      <c r="Q60">
        <f t="shared" si="12"/>
        <v>0.31712015413230343</v>
      </c>
      <c r="W60">
        <v>55</v>
      </c>
      <c r="X60">
        <f t="shared" si="6"/>
        <v>1.1458333333333333</v>
      </c>
      <c r="Y60">
        <v>0</v>
      </c>
      <c r="Z60">
        <f t="shared" si="13"/>
        <v>1.9266182275407936E-4</v>
      </c>
    </row>
    <row r="61" spans="5:26" x14ac:dyDescent="0.4">
      <c r="E61">
        <v>50.452300000000001</v>
      </c>
      <c r="F61">
        <f t="shared" si="0"/>
        <v>6.6041906265295134E-3</v>
      </c>
      <c r="G61">
        <f t="shared" si="1"/>
        <v>0.12304266174833001</v>
      </c>
      <c r="H61">
        <f t="shared" si="2"/>
        <v>-5.7916776353772893E-3</v>
      </c>
      <c r="I61">
        <f t="shared" si="3"/>
        <v>0.12300172941958976</v>
      </c>
      <c r="J61">
        <f t="shared" si="4"/>
        <v>6.6041426193043954E-3</v>
      </c>
      <c r="K61">
        <f t="shared" si="7"/>
        <v>1</v>
      </c>
      <c r="L61">
        <f t="shared" si="8"/>
        <v>0</v>
      </c>
      <c r="M61">
        <f t="shared" si="9"/>
        <v>-0.10067572361608468</v>
      </c>
      <c r="N61">
        <f t="shared" si="10"/>
        <v>-5.768294062627203</v>
      </c>
      <c r="O61">
        <f t="shared" si="11"/>
        <v>0</v>
      </c>
      <c r="P61">
        <f t="shared" si="5"/>
        <v>-5.768294062627203</v>
      </c>
      <c r="Q61">
        <f t="shared" si="12"/>
        <v>0.31707652087228172</v>
      </c>
      <c r="W61">
        <v>56</v>
      </c>
      <c r="X61">
        <f t="shared" si="6"/>
        <v>1.1666666666666667</v>
      </c>
      <c r="Y61">
        <v>0</v>
      </c>
      <c r="Z61">
        <f t="shared" si="13"/>
        <v>1.6895988387260994E-4</v>
      </c>
    </row>
    <row r="62" spans="5:26" x14ac:dyDescent="0.4">
      <c r="E62">
        <v>51.931699999999999</v>
      </c>
      <c r="F62">
        <f t="shared" si="0"/>
        <v>6.7978436336845445E-3</v>
      </c>
      <c r="G62">
        <f t="shared" si="1"/>
        <v>0.12304379976771562</v>
      </c>
      <c r="H62">
        <f t="shared" si="2"/>
        <v>-5.9615029514166838E-3</v>
      </c>
      <c r="I62">
        <f t="shared" si="3"/>
        <v>0.12300043175718522</v>
      </c>
      <c r="J62">
        <f t="shared" si="4"/>
        <v>6.7977912783115614E-3</v>
      </c>
      <c r="K62">
        <f t="shared" si="7"/>
        <v>1.0000000000000009</v>
      </c>
      <c r="L62">
        <f t="shared" si="8"/>
        <v>7.7146197324262939E-15</v>
      </c>
      <c r="M62">
        <f t="shared" si="9"/>
        <v>-0.10362262946020584</v>
      </c>
      <c r="N62">
        <f t="shared" si="10"/>
        <v>-5.9371393301177822</v>
      </c>
      <c r="O62">
        <f t="shared" si="11"/>
        <v>0</v>
      </c>
      <c r="P62">
        <f t="shared" si="5"/>
        <v>-5.9371393301177822</v>
      </c>
      <c r="Q62">
        <f t="shared" si="12"/>
        <v>0.31703030412212785</v>
      </c>
      <c r="W62">
        <v>57</v>
      </c>
      <c r="X62">
        <f t="shared" si="6"/>
        <v>1.1875</v>
      </c>
      <c r="Y62">
        <v>0</v>
      </c>
      <c r="Z62">
        <f t="shared" si="13"/>
        <v>1.481738413462684E-4</v>
      </c>
    </row>
    <row r="63" spans="5:26" x14ac:dyDescent="0.4">
      <c r="E63">
        <v>53.4544</v>
      </c>
      <c r="F63">
        <f t="shared" si="0"/>
        <v>6.9971645975854266E-3</v>
      </c>
      <c r="G63">
        <f t="shared" si="1"/>
        <v>0.1230450054404516</v>
      </c>
      <c r="H63">
        <f t="shared" si="2"/>
        <v>-6.1362985869666143E-3</v>
      </c>
      <c r="I63">
        <f t="shared" si="3"/>
        <v>0.12299905695091984</v>
      </c>
      <c r="J63">
        <f t="shared" si="4"/>
        <v>6.9971075004977594E-3</v>
      </c>
      <c r="K63">
        <f t="shared" si="7"/>
        <v>0.999999999999999</v>
      </c>
      <c r="L63">
        <f t="shared" si="8"/>
        <v>-8.6789471989795872E-15</v>
      </c>
      <c r="M63">
        <f t="shared" si="9"/>
        <v>-0.10665531883742752</v>
      </c>
      <c r="N63">
        <f t="shared" si="10"/>
        <v>-6.1108996320067428</v>
      </c>
      <c r="O63">
        <f t="shared" si="11"/>
        <v>0</v>
      </c>
      <c r="P63">
        <f t="shared" si="5"/>
        <v>-6.1108996320067428</v>
      </c>
      <c r="Q63">
        <f t="shared" si="12"/>
        <v>0.31698135236560893</v>
      </c>
      <c r="W63">
        <v>58</v>
      </c>
      <c r="X63">
        <f t="shared" si="6"/>
        <v>1.2083333333333335</v>
      </c>
      <c r="Y63">
        <v>0</v>
      </c>
      <c r="Z63">
        <f t="shared" si="13"/>
        <v>1.2994497129190037E-4</v>
      </c>
    </row>
    <row r="64" spans="5:26" x14ac:dyDescent="0.4">
      <c r="E64">
        <v>55.021900000000002</v>
      </c>
      <c r="F64">
        <f t="shared" si="0"/>
        <v>7.20234986777301E-3</v>
      </c>
      <c r="G64">
        <f t="shared" si="1"/>
        <v>0.12304628297886511</v>
      </c>
      <c r="H64">
        <f t="shared" si="2"/>
        <v>-6.3162367040329312E-3</v>
      </c>
      <c r="I64">
        <f t="shared" si="3"/>
        <v>0.12299760019755479</v>
      </c>
      <c r="J64">
        <f t="shared" si="4"/>
        <v>7.2022875990060626E-3</v>
      </c>
      <c r="K64">
        <f t="shared" si="7"/>
        <v>1.0000000000000002</v>
      </c>
      <c r="L64">
        <f t="shared" si="8"/>
        <v>1.9286549331065739E-15</v>
      </c>
      <c r="M64">
        <f t="shared" si="9"/>
        <v>-0.10977672359182566</v>
      </c>
      <c r="N64">
        <f t="shared" si="10"/>
        <v>-6.2897429505858256</v>
      </c>
      <c r="O64">
        <f t="shared" si="11"/>
        <v>0</v>
      </c>
      <c r="P64">
        <f t="shared" si="5"/>
        <v>-6.2897429505858256</v>
      </c>
      <c r="Q64">
        <f t="shared" si="12"/>
        <v>0.31692950306411927</v>
      </c>
      <c r="W64">
        <v>59</v>
      </c>
      <c r="X64">
        <f t="shared" si="6"/>
        <v>1.2291666666666665</v>
      </c>
      <c r="Y64">
        <v>0</v>
      </c>
      <c r="Z64">
        <f t="shared" si="13"/>
        <v>1.1395868130726611E-4</v>
      </c>
    </row>
    <row r="65" spans="5:26" x14ac:dyDescent="0.4">
      <c r="E65">
        <v>56.635199999999998</v>
      </c>
      <c r="F65">
        <f t="shared" si="0"/>
        <v>7.4135303439411939E-3</v>
      </c>
      <c r="G65">
        <f t="shared" si="1"/>
        <v>0.12304763639956717</v>
      </c>
      <c r="H65">
        <f t="shared" si="2"/>
        <v>-6.5014320653511651E-3</v>
      </c>
      <c r="I65">
        <f t="shared" si="3"/>
        <v>0.12299605691702309</v>
      </c>
      <c r="J65">
        <f t="shared" si="4"/>
        <v>7.4134624356558846E-3</v>
      </c>
      <c r="K65">
        <f t="shared" si="7"/>
        <v>1</v>
      </c>
      <c r="L65">
        <f t="shared" si="8"/>
        <v>0</v>
      </c>
      <c r="M65">
        <f t="shared" si="9"/>
        <v>-0.11298877445042921</v>
      </c>
      <c r="N65">
        <f t="shared" si="10"/>
        <v>-6.4737799083651808</v>
      </c>
      <c r="O65">
        <f t="shared" si="11"/>
        <v>0</v>
      </c>
      <c r="P65">
        <f t="shared" si="5"/>
        <v>-6.4737799083651808</v>
      </c>
      <c r="Q65">
        <f t="shared" si="12"/>
        <v>0.31687458724931611</v>
      </c>
      <c r="W65">
        <v>60</v>
      </c>
      <c r="X65">
        <f t="shared" si="6"/>
        <v>1.25</v>
      </c>
      <c r="Y65">
        <v>0</v>
      </c>
      <c r="Z65">
        <f t="shared" si="13"/>
        <v>9.9939081260165012E-5</v>
      </c>
    </row>
    <row r="66" spans="5:26" x14ac:dyDescent="0.4">
      <c r="E66">
        <v>58.295900000000003</v>
      </c>
      <c r="F66">
        <f t="shared" si="0"/>
        <v>7.6309154656002175E-3</v>
      </c>
      <c r="G66">
        <f t="shared" si="1"/>
        <v>0.12304907043491453</v>
      </c>
      <c r="H66">
        <f t="shared" si="2"/>
        <v>-6.6920683064833697E-3</v>
      </c>
      <c r="I66">
        <f t="shared" si="3"/>
        <v>0.12299442171310615</v>
      </c>
      <c r="J66">
        <f t="shared" si="4"/>
        <v>7.6308414066736949E-3</v>
      </c>
      <c r="K66">
        <f t="shared" si="7"/>
        <v>1.0000000000000002</v>
      </c>
      <c r="L66">
        <f t="shared" si="8"/>
        <v>1.9286549331065739E-15</v>
      </c>
      <c r="M66">
        <f t="shared" si="9"/>
        <v>-0.11629459095810124</v>
      </c>
      <c r="N66">
        <f t="shared" si="10"/>
        <v>-6.6631892420994658</v>
      </c>
      <c r="O66">
        <f t="shared" si="11"/>
        <v>0</v>
      </c>
      <c r="P66">
        <f t="shared" si="5"/>
        <v>-6.6631892420994658</v>
      </c>
      <c r="Q66">
        <f t="shared" si="12"/>
        <v>0.31681642569446011</v>
      </c>
      <c r="W66">
        <v>61</v>
      </c>
      <c r="X66">
        <f t="shared" si="6"/>
        <v>1.2708333333333333</v>
      </c>
      <c r="Y66">
        <v>0</v>
      </c>
      <c r="Z66">
        <f t="shared" si="13"/>
        <v>8.7644221998285209E-5</v>
      </c>
    </row>
    <row r="67" spans="5:26" x14ac:dyDescent="0.4">
      <c r="E67">
        <v>60.005299999999998</v>
      </c>
      <c r="F67">
        <f t="shared" si="0"/>
        <v>7.8546754023521501E-3</v>
      </c>
      <c r="G67">
        <f t="shared" si="1"/>
        <v>0.12305058980549588</v>
      </c>
      <c r="H67">
        <f t="shared" si="2"/>
        <v>-6.888294621848999E-3</v>
      </c>
      <c r="I67">
        <f t="shared" si="3"/>
        <v>0.12299268920300421</v>
      </c>
      <c r="J67">
        <f t="shared" si="4"/>
        <v>7.8545946356896601E-3</v>
      </c>
      <c r="K67">
        <f t="shared" si="7"/>
        <v>0.99999999999999978</v>
      </c>
      <c r="L67">
        <f t="shared" si="8"/>
        <v>-1.9286549331065743E-15</v>
      </c>
      <c r="M67">
        <f t="shared" si="9"/>
        <v>-0.1196966888571338</v>
      </c>
      <c r="N67">
        <f t="shared" si="10"/>
        <v>-6.858115093204356</v>
      </c>
      <c r="O67">
        <f t="shared" si="11"/>
        <v>0</v>
      </c>
      <c r="P67">
        <f t="shared" si="5"/>
        <v>-6.858115093204356</v>
      </c>
      <c r="Q67">
        <f t="shared" si="12"/>
        <v>0.31675482480027217</v>
      </c>
      <c r="W67">
        <v>62</v>
      </c>
      <c r="X67">
        <f t="shared" si="6"/>
        <v>1.2916666666666667</v>
      </c>
      <c r="Y67">
        <v>0</v>
      </c>
      <c r="Z67">
        <f t="shared" si="13"/>
        <v>7.6861919809808135E-5</v>
      </c>
    </row>
    <row r="68" spans="5:26" x14ac:dyDescent="0.4">
      <c r="E68">
        <v>61.764800000000001</v>
      </c>
      <c r="F68">
        <f t="shared" si="0"/>
        <v>8.0849934137684522E-3</v>
      </c>
      <c r="G68">
        <f t="shared" si="1"/>
        <v>0.12305219956329971</v>
      </c>
      <c r="H68">
        <f t="shared" si="2"/>
        <v>-7.0902716816324341E-3</v>
      </c>
      <c r="I68">
        <f t="shared" si="3"/>
        <v>0.12299085362602835</v>
      </c>
      <c r="J68">
        <f t="shared" si="4"/>
        <v>8.0849053319359092E-3</v>
      </c>
      <c r="K68">
        <f t="shared" si="7"/>
        <v>1</v>
      </c>
      <c r="L68">
        <f t="shared" si="8"/>
        <v>0</v>
      </c>
      <c r="M68">
        <f t="shared" si="9"/>
        <v>-0.12319777599771942</v>
      </c>
      <c r="N68">
        <f t="shared" si="10"/>
        <v>-7.0587126100674373</v>
      </c>
      <c r="O68">
        <f t="shared" si="11"/>
        <v>0</v>
      </c>
      <c r="P68">
        <f t="shared" si="5"/>
        <v>-7.0587126100674373</v>
      </c>
      <c r="Q68">
        <f t="shared" si="12"/>
        <v>0.31668958489324789</v>
      </c>
      <c r="W68">
        <v>63</v>
      </c>
      <c r="X68">
        <f t="shared" si="6"/>
        <v>1.3125</v>
      </c>
      <c r="Y68">
        <v>0</v>
      </c>
      <c r="Z68">
        <f t="shared" si="13"/>
        <v>6.7406094573638442E-5</v>
      </c>
    </row>
    <row r="69" spans="5:26" x14ac:dyDescent="0.4">
      <c r="E69">
        <v>63.575899999999997</v>
      </c>
      <c r="F69">
        <f t="shared" ref="F69:F132" si="14">2*PI()*E69/$B$6</f>
        <v>8.3220658493899716E-3</v>
      </c>
      <c r="G69">
        <f t="shared" ref="G69:G132" si="15">1+SUM(a1_*COS(F69),a2_*COS(2*F69))</f>
        <v>0.12305390511495817</v>
      </c>
      <c r="H69">
        <f t="shared" ref="H69:H132" si="16">SUM(a1_*SIN(F69),a2_*SIN(2*F69))</f>
        <v>-7.2981716313989774E-3</v>
      </c>
      <c r="I69">
        <f t="shared" ref="I69:I132" si="17">SUM(b0_,b1_*COS(F69),b2_*COS(2*F69))</f>
        <v>0.12298890881709623</v>
      </c>
      <c r="J69">
        <f t="shared" ref="J69:J132" si="18">SUM(b1_*SIN(F69),b2_*SIN(2*F69))</f>
        <v>8.3219697898086632E-3</v>
      </c>
      <c r="K69">
        <f t="shared" si="7"/>
        <v>1.0000000000000004</v>
      </c>
      <c r="L69">
        <f t="shared" si="8"/>
        <v>3.8573098662131478E-15</v>
      </c>
      <c r="M69">
        <f t="shared" si="9"/>
        <v>-0.12680075158224002</v>
      </c>
      <c r="N69">
        <f t="shared" si="10"/>
        <v>-7.2651479047491492</v>
      </c>
      <c r="O69">
        <f t="shared" si="11"/>
        <v>0</v>
      </c>
      <c r="P69">
        <f t="shared" ref="P69:P132" si="19">N69+O69</f>
        <v>-7.2651479047491492</v>
      </c>
      <c r="Q69">
        <f t="shared" si="12"/>
        <v>0.31662049258233532</v>
      </c>
      <c r="W69">
        <v>64</v>
      </c>
      <c r="X69">
        <f t="shared" ref="X69:X132" si="20">W69/Fs*1000</f>
        <v>1.3333333333333333</v>
      </c>
      <c r="Y69">
        <v>0</v>
      </c>
      <c r="Z69">
        <f t="shared" si="13"/>
        <v>5.9113558403344697E-5</v>
      </c>
    </row>
    <row r="70" spans="5:26" x14ac:dyDescent="0.4">
      <c r="E70">
        <v>65.440100000000001</v>
      </c>
      <c r="F70">
        <f t="shared" si="14"/>
        <v>8.5660890587575603E-3</v>
      </c>
      <c r="G70">
        <f t="shared" si="15"/>
        <v>0.12305571214810218</v>
      </c>
      <c r="H70">
        <f t="shared" si="16"/>
        <v>-7.5121666124980876E-3</v>
      </c>
      <c r="I70">
        <f t="shared" si="17"/>
        <v>0.12298684829070783</v>
      </c>
      <c r="J70">
        <f t="shared" si="18"/>
        <v>8.5659842988968938E-3</v>
      </c>
      <c r="K70">
        <f t="shared" ref="K70:K133" si="21">SQRT((I70^2+J70^2)/(G70^2+H70^2))</f>
        <v>1.0000000000000007</v>
      </c>
      <c r="L70">
        <f t="shared" ref="L70:L133" si="22">20*LOG10(K70)</f>
        <v>5.7859647993197208E-15</v>
      </c>
      <c r="M70">
        <f t="shared" ref="M70:M133" si="23">ATAN2(J70,I70)-ATAN2(H70,G70)</f>
        <v>-0.13050850646540391</v>
      </c>
      <c r="N70">
        <f t="shared" ref="N70:N133" si="24">DEGREES(M70)</f>
        <v>-7.4775866110234608</v>
      </c>
      <c r="O70">
        <f t="shared" si="11"/>
        <v>0</v>
      </c>
      <c r="P70">
        <f t="shared" si="19"/>
        <v>-7.4775866110234608</v>
      </c>
      <c r="Q70">
        <f t="shared" si="12"/>
        <v>0.31654732186924261</v>
      </c>
      <c r="W70">
        <v>65</v>
      </c>
      <c r="X70">
        <f t="shared" si="20"/>
        <v>1.3541666666666667</v>
      </c>
      <c r="Y70">
        <v>0</v>
      </c>
      <c r="Z70">
        <f t="shared" si="13"/>
        <v>5.1841199363480986E-5</v>
      </c>
    </row>
    <row r="71" spans="5:26" x14ac:dyDescent="0.4">
      <c r="E71">
        <v>67.358999999999995</v>
      </c>
      <c r="F71">
        <f t="shared" si="14"/>
        <v>8.8172724813814531E-3</v>
      </c>
      <c r="G71">
        <f t="shared" si="15"/>
        <v>0.12305762674437526</v>
      </c>
      <c r="H71">
        <f t="shared" si="16"/>
        <v>-7.7324402408719224E-3</v>
      </c>
      <c r="I71">
        <f t="shared" si="17"/>
        <v>0.12298466511207773</v>
      </c>
      <c r="J71">
        <f t="shared" si="18"/>
        <v>8.8171582330548674E-3</v>
      </c>
      <c r="K71">
        <f t="shared" si="21"/>
        <v>1</v>
      </c>
      <c r="L71">
        <f t="shared" si="22"/>
        <v>0</v>
      </c>
      <c r="M71">
        <f t="shared" si="23"/>
        <v>-0.13432412130974369</v>
      </c>
      <c r="N71">
        <f t="shared" si="24"/>
        <v>-7.696205237851597</v>
      </c>
      <c r="O71">
        <f t="shared" ref="O71:O134" si="25">IF((N71-N70)&gt;180,O70-360,IF((N71-N70)&lt;(-180),O70+360,O70))</f>
        <v>0</v>
      </c>
      <c r="P71">
        <f t="shared" si="19"/>
        <v>-7.696205237851597</v>
      </c>
      <c r="Q71">
        <f t="shared" ref="Q71:Q134" si="26">-(P71-P70)/((E71-E70)*360)*1000</f>
        <v>0.31646983345223395</v>
      </c>
      <c r="W71">
        <v>66</v>
      </c>
      <c r="X71">
        <f t="shared" si="20"/>
        <v>1.375</v>
      </c>
      <c r="Y71">
        <v>0</v>
      </c>
      <c r="Z71">
        <f t="shared" ref="Z71:Z134" si="27" xml:space="preserve"> b0_*Y71 + b1_*Y70 + b2_*Y69 - a1_*Z70 - a2_*Z69</f>
        <v>4.5463511655087908E-5</v>
      </c>
    </row>
    <row r="72" spans="5:26" x14ac:dyDescent="0.4">
      <c r="E72">
        <v>69.334100000000007</v>
      </c>
      <c r="F72">
        <f t="shared" si="14"/>
        <v>9.0758124668025037E-3</v>
      </c>
      <c r="G72">
        <f t="shared" si="15"/>
        <v>0.12305965519803619</v>
      </c>
      <c r="H72">
        <f t="shared" si="16"/>
        <v>-7.9591646483132533E-3</v>
      </c>
      <c r="I72">
        <f t="shared" si="17"/>
        <v>0.12298235210397945</v>
      </c>
      <c r="J72">
        <f t="shared" si="18"/>
        <v>9.0756878709742413E-3</v>
      </c>
      <c r="K72">
        <f t="shared" si="21"/>
        <v>1.0000000000000004</v>
      </c>
      <c r="L72">
        <f t="shared" si="22"/>
        <v>3.8573098662131478E-15</v>
      </c>
      <c r="M72">
        <f t="shared" si="23"/>
        <v>-0.13825046807978403</v>
      </c>
      <c r="N72">
        <f t="shared" si="24"/>
        <v>-7.921168336679731</v>
      </c>
      <c r="O72">
        <f t="shared" si="25"/>
        <v>0</v>
      </c>
      <c r="P72">
        <f t="shared" si="19"/>
        <v>-7.921168336679731</v>
      </c>
      <c r="Q72">
        <f t="shared" si="26"/>
        <v>0.31638777618592107</v>
      </c>
      <c r="W72">
        <v>67</v>
      </c>
      <c r="X72">
        <f t="shared" si="20"/>
        <v>1.3958333333333333</v>
      </c>
      <c r="Y72">
        <v>0</v>
      </c>
      <c r="Z72">
        <f t="shared" si="27"/>
        <v>3.9870429646508966E-5</v>
      </c>
    </row>
    <row r="73" spans="5:26" x14ac:dyDescent="0.4">
      <c r="E73">
        <v>71.367099999999994</v>
      </c>
      <c r="F73">
        <f t="shared" si="14"/>
        <v>9.3419315445003384E-3</v>
      </c>
      <c r="G73">
        <f t="shared" si="15"/>
        <v>0.12306180433574498</v>
      </c>
      <c r="H73">
        <f t="shared" si="16"/>
        <v>-8.1925349194819624E-3</v>
      </c>
      <c r="I73">
        <f t="shared" si="17"/>
        <v>0.12297990148209903</v>
      </c>
      <c r="J73">
        <f t="shared" si="18"/>
        <v>9.3417956640754526E-3</v>
      </c>
      <c r="K73">
        <f t="shared" si="21"/>
        <v>1.0000000000000002</v>
      </c>
      <c r="L73">
        <f t="shared" si="22"/>
        <v>1.9286549331065739E-15</v>
      </c>
      <c r="M73">
        <f t="shared" si="23"/>
        <v>-0.14229080566217212</v>
      </c>
      <c r="N73">
        <f t="shared" si="24"/>
        <v>-8.1526626279586587</v>
      </c>
      <c r="O73">
        <f t="shared" si="25"/>
        <v>0</v>
      </c>
      <c r="P73">
        <f t="shared" si="19"/>
        <v>-8.1526626279586587</v>
      </c>
      <c r="Q73">
        <f t="shared" si="26"/>
        <v>0.31630088440581677</v>
      </c>
      <c r="W73">
        <v>68</v>
      </c>
      <c r="X73">
        <f t="shared" si="20"/>
        <v>1.4166666666666667</v>
      </c>
      <c r="Y73">
        <v>0</v>
      </c>
      <c r="Z73">
        <f t="shared" si="27"/>
        <v>3.4965428369396983E-5</v>
      </c>
    </row>
    <row r="74" spans="5:26" x14ac:dyDescent="0.4">
      <c r="E74">
        <v>73.459800000000001</v>
      </c>
      <c r="F74">
        <f t="shared" si="14"/>
        <v>9.6158653339239782E-3</v>
      </c>
      <c r="G74">
        <f t="shared" si="15"/>
        <v>0.123064081450451</v>
      </c>
      <c r="H74">
        <f t="shared" si="16"/>
        <v>-8.4327576121234569E-3</v>
      </c>
      <c r="I74">
        <f t="shared" si="17"/>
        <v>0.12297730493042169</v>
      </c>
      <c r="J74">
        <f t="shared" si="18"/>
        <v>9.6157171463256315E-3</v>
      </c>
      <c r="K74">
        <f t="shared" si="21"/>
        <v>0.99999999999999989</v>
      </c>
      <c r="L74">
        <f t="shared" si="22"/>
        <v>-9.6432746655328714E-16</v>
      </c>
      <c r="M74">
        <f t="shared" si="23"/>
        <v>-0.14644857981003789</v>
      </c>
      <c r="N74">
        <f t="shared" si="24"/>
        <v>-8.3908855387999708</v>
      </c>
      <c r="O74">
        <f t="shared" si="25"/>
        <v>0</v>
      </c>
      <c r="P74">
        <f t="shared" si="19"/>
        <v>-8.3908855387999708</v>
      </c>
      <c r="Q74">
        <f t="shared" si="26"/>
        <v>0.31620887269677028</v>
      </c>
      <c r="W74">
        <v>69</v>
      </c>
      <c r="X74">
        <f t="shared" si="20"/>
        <v>1.4375</v>
      </c>
      <c r="Y74">
        <v>0</v>
      </c>
      <c r="Z74">
        <f t="shared" si="27"/>
        <v>3.0663857698420358E-5</v>
      </c>
    </row>
    <row r="75" spans="5:26" x14ac:dyDescent="0.4">
      <c r="E75">
        <v>75.613799999999998</v>
      </c>
      <c r="F75">
        <f t="shared" si="14"/>
        <v>9.8978232745836631E-3</v>
      </c>
      <c r="G75">
        <f t="shared" si="15"/>
        <v>0.12306649399171532</v>
      </c>
      <c r="H75">
        <f t="shared" si="16"/>
        <v>-8.680016319328708E-3</v>
      </c>
      <c r="I75">
        <f t="shared" si="17"/>
        <v>0.12297455395435086</v>
      </c>
      <c r="J75">
        <f t="shared" si="18"/>
        <v>9.8976616655222591E-3</v>
      </c>
      <c r="K75">
        <f t="shared" si="21"/>
        <v>0.99999999999999956</v>
      </c>
      <c r="L75">
        <f t="shared" si="22"/>
        <v>-3.8573098662131493E-15</v>
      </c>
      <c r="M75">
        <f t="shared" si="23"/>
        <v>-0.15072682613221966</v>
      </c>
      <c r="N75">
        <f t="shared" si="24"/>
        <v>-8.6360109967783529</v>
      </c>
      <c r="O75">
        <f t="shared" si="25"/>
        <v>0</v>
      </c>
      <c r="P75">
        <f t="shared" si="19"/>
        <v>-8.6360109967783529</v>
      </c>
      <c r="Q75">
        <f t="shared" si="26"/>
        <v>0.3161114437975634</v>
      </c>
      <c r="W75">
        <v>70</v>
      </c>
      <c r="X75">
        <f t="shared" si="20"/>
        <v>1.4583333333333335</v>
      </c>
      <c r="Y75">
        <v>0</v>
      </c>
      <c r="Z75">
        <f t="shared" si="27"/>
        <v>2.6891481466073902E-5</v>
      </c>
    </row>
    <row r="76" spans="5:26" x14ac:dyDescent="0.4">
      <c r="E76">
        <v>77.831000000000003</v>
      </c>
      <c r="F76">
        <f t="shared" si="14"/>
        <v>1.0188054075897799E-2</v>
      </c>
      <c r="G76">
        <f t="shared" si="15"/>
        <v>0.12306905013354397</v>
      </c>
      <c r="H76">
        <f t="shared" si="16"/>
        <v>-8.9345290643277116E-3</v>
      </c>
      <c r="I76">
        <f t="shared" si="17"/>
        <v>0.12297163923321919</v>
      </c>
      <c r="J76">
        <f t="shared" si="18"/>
        <v>1.0187877829511948E-2</v>
      </c>
      <c r="K76">
        <f t="shared" si="21"/>
        <v>1</v>
      </c>
      <c r="L76">
        <f t="shared" si="22"/>
        <v>0</v>
      </c>
      <c r="M76">
        <f t="shared" si="23"/>
        <v>-0.15512916232542384</v>
      </c>
      <c r="N76">
        <f t="shared" si="24"/>
        <v>-8.8882462806466407</v>
      </c>
      <c r="O76">
        <f t="shared" si="25"/>
        <v>0</v>
      </c>
      <c r="P76">
        <f t="shared" si="19"/>
        <v>-8.8882462806466407</v>
      </c>
      <c r="Q76">
        <f t="shared" si="26"/>
        <v>0.31600828355619592</v>
      </c>
      <c r="W76">
        <v>71</v>
      </c>
      <c r="X76">
        <f t="shared" si="20"/>
        <v>1.4791666666666665</v>
      </c>
      <c r="Y76">
        <v>0</v>
      </c>
      <c r="Z76">
        <f t="shared" si="27"/>
        <v>2.3583196300752764E-5</v>
      </c>
    </row>
    <row r="77" spans="5:26" x14ac:dyDescent="0.4">
      <c r="E77">
        <v>80.113200000000006</v>
      </c>
      <c r="F77">
        <f t="shared" si="14"/>
        <v>1.0486793357315409E-2</v>
      </c>
      <c r="G77">
        <f t="shared" si="15"/>
        <v>0.12307175835921724</v>
      </c>
      <c r="H77">
        <f t="shared" si="16"/>
        <v>-9.196502383565305E-3</v>
      </c>
      <c r="I77">
        <f t="shared" si="17"/>
        <v>0.12296855109369953</v>
      </c>
      <c r="J77">
        <f t="shared" si="18"/>
        <v>1.0486601147973184E-2</v>
      </c>
      <c r="K77">
        <f t="shared" si="21"/>
        <v>0.99999999999999944</v>
      </c>
      <c r="L77">
        <f t="shared" si="22"/>
        <v>-4.8216373327664363E-15</v>
      </c>
      <c r="M77">
        <f t="shared" si="23"/>
        <v>-0.15965899228576697</v>
      </c>
      <c r="N77">
        <f t="shared" si="24"/>
        <v>-9.1477864192862164</v>
      </c>
      <c r="O77">
        <f t="shared" si="25"/>
        <v>0</v>
      </c>
      <c r="P77">
        <f t="shared" si="19"/>
        <v>-9.1477864192862164</v>
      </c>
      <c r="Q77">
        <f t="shared" si="26"/>
        <v>0.31589905773130139</v>
      </c>
      <c r="W77">
        <v>72</v>
      </c>
      <c r="X77">
        <f t="shared" si="20"/>
        <v>1.5</v>
      </c>
      <c r="Y77">
        <v>0</v>
      </c>
      <c r="Z77">
        <f t="shared" si="27"/>
        <v>2.0681908077898023E-5</v>
      </c>
    </row>
    <row r="78" spans="5:26" x14ac:dyDescent="0.4">
      <c r="E78">
        <v>82.462299999999999</v>
      </c>
      <c r="F78">
        <f t="shared" si="14"/>
        <v>1.0794289828254899E-2</v>
      </c>
      <c r="G78">
        <f t="shared" si="15"/>
        <v>0.12307462770977162</v>
      </c>
      <c r="H78">
        <f t="shared" si="16"/>
        <v>-9.4661542841041578E-3</v>
      </c>
      <c r="I78">
        <f t="shared" si="17"/>
        <v>0.12296527922646538</v>
      </c>
      <c r="J78">
        <f t="shared" si="18"/>
        <v>1.0794080210317277E-2</v>
      </c>
      <c r="K78">
        <f t="shared" si="21"/>
        <v>1.0000000000000004</v>
      </c>
      <c r="L78">
        <f t="shared" si="22"/>
        <v>3.8573098662131478E-15</v>
      </c>
      <c r="M78">
        <f t="shared" si="23"/>
        <v>-0.16431990201054303</v>
      </c>
      <c r="N78">
        <f t="shared" si="24"/>
        <v>-9.4148368752073655</v>
      </c>
      <c r="O78">
        <f t="shared" si="25"/>
        <v>0</v>
      </c>
      <c r="P78">
        <f t="shared" si="19"/>
        <v>-9.4148368752073655</v>
      </c>
      <c r="Q78">
        <f t="shared" si="26"/>
        <v>0.31578341577761448</v>
      </c>
      <c r="W78">
        <v>73</v>
      </c>
      <c r="X78">
        <f t="shared" si="20"/>
        <v>1.5208333333333333</v>
      </c>
      <c r="Y78">
        <v>0</v>
      </c>
      <c r="Z78">
        <f t="shared" si="27"/>
        <v>1.8137546594096332E-5</v>
      </c>
    </row>
    <row r="79" spans="5:26" x14ac:dyDescent="0.4">
      <c r="E79">
        <v>84.880300000000005</v>
      </c>
      <c r="F79">
        <f t="shared" si="14"/>
        <v>1.1110805288104073E-2</v>
      </c>
      <c r="G79">
        <f t="shared" si="15"/>
        <v>0.12307766781998219</v>
      </c>
      <c r="H79">
        <f t="shared" si="16"/>
        <v>-9.743714242764278E-3</v>
      </c>
      <c r="I79">
        <f t="shared" si="17"/>
        <v>0.12296181264516137</v>
      </c>
      <c r="J79">
        <f t="shared" si="18"/>
        <v>1.1110576684707163E-2</v>
      </c>
      <c r="K79">
        <f t="shared" si="21"/>
        <v>0.99999999999999989</v>
      </c>
      <c r="L79">
        <f t="shared" si="22"/>
        <v>-9.6432746655328714E-16</v>
      </c>
      <c r="M79">
        <f t="shared" si="23"/>
        <v>-0.16911565793977479</v>
      </c>
      <c r="N79">
        <f t="shared" si="24"/>
        <v>-9.6896134495271866</v>
      </c>
      <c r="O79">
        <f t="shared" si="25"/>
        <v>0</v>
      </c>
      <c r="P79">
        <f t="shared" si="19"/>
        <v>-9.6896134495271866</v>
      </c>
      <c r="Q79">
        <f t="shared" si="26"/>
        <v>0.31566098511145629</v>
      </c>
      <c r="W79">
        <v>74</v>
      </c>
      <c r="X79">
        <f t="shared" si="20"/>
        <v>1.5416666666666667</v>
      </c>
      <c r="Y79">
        <v>0</v>
      </c>
      <c r="Z79">
        <f t="shared" si="27"/>
        <v>1.5906201459456925E-5</v>
      </c>
    </row>
    <row r="80" spans="5:26" x14ac:dyDescent="0.4">
      <c r="E80">
        <v>87.369200000000006</v>
      </c>
      <c r="F80">
        <f t="shared" si="14"/>
        <v>1.1436601536250724E-2</v>
      </c>
      <c r="G80">
        <f t="shared" si="15"/>
        <v>0.12308088882513812</v>
      </c>
      <c r="H80">
        <f t="shared" si="16"/>
        <v>-1.0029411726335912E-2</v>
      </c>
      <c r="I80">
        <f t="shared" si="17"/>
        <v>0.12295813979270542</v>
      </c>
      <c r="J80">
        <f t="shared" si="18"/>
        <v>1.1436352227869024E-2</v>
      </c>
      <c r="K80">
        <f t="shared" si="21"/>
        <v>1</v>
      </c>
      <c r="L80">
        <f t="shared" si="22"/>
        <v>0</v>
      </c>
      <c r="M80">
        <f t="shared" si="23"/>
        <v>-0.1740500069319697</v>
      </c>
      <c r="N80">
        <f t="shared" si="24"/>
        <v>-9.9723308214245865</v>
      </c>
      <c r="O80">
        <f t="shared" si="25"/>
        <v>0</v>
      </c>
      <c r="P80">
        <f t="shared" si="19"/>
        <v>-9.9723308214245865</v>
      </c>
      <c r="Q80">
        <f t="shared" si="26"/>
        <v>0.31553137251329211</v>
      </c>
      <c r="W80">
        <v>75</v>
      </c>
      <c r="X80">
        <f t="shared" si="20"/>
        <v>1.5625</v>
      </c>
      <c r="Y80">
        <v>0</v>
      </c>
      <c r="Z80">
        <f t="shared" si="27"/>
        <v>1.394936429556476E-5</v>
      </c>
    </row>
    <row r="81" spans="5:26" x14ac:dyDescent="0.4">
      <c r="E81">
        <v>89.931100000000001</v>
      </c>
      <c r="F81">
        <f t="shared" si="14"/>
        <v>1.1771953462052044E-2</v>
      </c>
      <c r="G81">
        <f t="shared" si="15"/>
        <v>0.1230843015171742</v>
      </c>
      <c r="H81">
        <f t="shared" si="16"/>
        <v>-1.0323487669569963E-2</v>
      </c>
      <c r="I81">
        <f t="shared" si="17"/>
        <v>0.1229542483632543</v>
      </c>
      <c r="J81">
        <f t="shared" si="18"/>
        <v>1.1771681573231947E-2</v>
      </c>
      <c r="K81">
        <f t="shared" si="21"/>
        <v>0.99999999999999933</v>
      </c>
      <c r="L81">
        <f t="shared" si="22"/>
        <v>-5.7859647993197248E-15</v>
      </c>
      <c r="M81">
        <f t="shared" si="23"/>
        <v>-0.17912687285175788</v>
      </c>
      <c r="N81">
        <f t="shared" si="24"/>
        <v>-10.263213811782251</v>
      </c>
      <c r="O81">
        <f t="shared" si="25"/>
        <v>0</v>
      </c>
      <c r="P81">
        <f t="shared" si="19"/>
        <v>-10.263213811782251</v>
      </c>
      <c r="Q81">
        <f t="shared" si="26"/>
        <v>0.31539416314027441</v>
      </c>
      <c r="W81">
        <v>76</v>
      </c>
      <c r="X81">
        <f t="shared" si="20"/>
        <v>1.5833333333333333</v>
      </c>
      <c r="Y81">
        <v>0</v>
      </c>
      <c r="Z81">
        <f t="shared" si="27"/>
        <v>1.2233264160921832E-5</v>
      </c>
    </row>
    <row r="82" spans="5:26" x14ac:dyDescent="0.4">
      <c r="E82">
        <v>92.568100000000001</v>
      </c>
      <c r="F82">
        <f t="shared" si="14"/>
        <v>1.2117135954865221E-2</v>
      </c>
      <c r="G82">
        <f t="shared" si="15"/>
        <v>0.12308791724698187</v>
      </c>
      <c r="H82">
        <f t="shared" si="16"/>
        <v>-1.0626182995321495E-2</v>
      </c>
      <c r="I82">
        <f t="shared" si="17"/>
        <v>0.12295012541359684</v>
      </c>
      <c r="J82">
        <f t="shared" si="18"/>
        <v>1.2116839440660405E-2</v>
      </c>
      <c r="K82">
        <f t="shared" si="21"/>
        <v>1.0000000000000007</v>
      </c>
      <c r="L82">
        <f t="shared" si="22"/>
        <v>5.7859647993197208E-15</v>
      </c>
      <c r="M82">
        <f t="shared" si="23"/>
        <v>-0.1843501564314689</v>
      </c>
      <c r="N82">
        <f t="shared" si="24"/>
        <v>-10.562485916099677</v>
      </c>
      <c r="O82">
        <f t="shared" si="25"/>
        <v>0</v>
      </c>
      <c r="P82">
        <f t="shared" si="19"/>
        <v>-10.562485916099677</v>
      </c>
      <c r="Q82">
        <f t="shared" si="26"/>
        <v>0.31524891956076556</v>
      </c>
      <c r="W82">
        <v>77</v>
      </c>
      <c r="X82">
        <f t="shared" si="20"/>
        <v>1.6041666666666667</v>
      </c>
      <c r="Y82">
        <v>0</v>
      </c>
      <c r="Z82">
        <f t="shared" si="27"/>
        <v>1.0728284734701282E-5</v>
      </c>
    </row>
    <row r="83" spans="5:26" x14ac:dyDescent="0.4">
      <c r="E83">
        <v>95.282399999999996</v>
      </c>
      <c r="F83">
        <f t="shared" si="14"/>
        <v>1.2472436994016836E-2</v>
      </c>
      <c r="G83">
        <f t="shared" si="15"/>
        <v>0.12309174809093926</v>
      </c>
      <c r="H83">
        <f t="shared" si="16"/>
        <v>-1.0937750092294486E-2</v>
      </c>
      <c r="I83">
        <f t="shared" si="17"/>
        <v>0.12294575717326306</v>
      </c>
      <c r="J83">
        <f t="shared" si="18"/>
        <v>1.2472113624313797E-2</v>
      </c>
      <c r="K83">
        <f t="shared" si="21"/>
        <v>1.0000000000000009</v>
      </c>
      <c r="L83">
        <f t="shared" si="22"/>
        <v>7.7146197324262939E-15</v>
      </c>
      <c r="M83">
        <f t="shared" si="23"/>
        <v>-0.18972393139816424</v>
      </c>
      <c r="N83">
        <f t="shared" si="24"/>
        <v>-10.870380541744375</v>
      </c>
      <c r="O83">
        <f t="shared" si="25"/>
        <v>0</v>
      </c>
      <c r="P83">
        <f t="shared" si="19"/>
        <v>-10.870380541744375</v>
      </c>
      <c r="Q83">
        <f t="shared" si="26"/>
        <v>0.31509518071438364</v>
      </c>
      <c r="W83">
        <v>78</v>
      </c>
      <c r="X83">
        <f t="shared" si="20"/>
        <v>1.625</v>
      </c>
      <c r="Y83">
        <v>0</v>
      </c>
      <c r="Z83">
        <f t="shared" si="27"/>
        <v>9.4084532006175169E-6</v>
      </c>
    </row>
    <row r="84" spans="5:26" x14ac:dyDescent="0.4">
      <c r="E84">
        <v>98.076300000000003</v>
      </c>
      <c r="F84">
        <f t="shared" si="14"/>
        <v>1.283815764880286E-2</v>
      </c>
      <c r="G84">
        <f t="shared" si="15"/>
        <v>0.12309580689591493</v>
      </c>
      <c r="H84">
        <f t="shared" si="16"/>
        <v>-1.1258452813750069E-2</v>
      </c>
      <c r="I84">
        <f t="shared" si="17"/>
        <v>0.12294112899320708</v>
      </c>
      <c r="J84">
        <f t="shared" si="18"/>
        <v>1.2837804991173471E-2</v>
      </c>
      <c r="K84">
        <f t="shared" si="21"/>
        <v>0.999999999999999</v>
      </c>
      <c r="L84">
        <f t="shared" si="22"/>
        <v>-8.6789471989795872E-15</v>
      </c>
      <c r="M84">
        <f t="shared" si="23"/>
        <v>-0.19525244202439462</v>
      </c>
      <c r="N84">
        <f t="shared" si="24"/>
        <v>-11.187140867620604</v>
      </c>
      <c r="O84">
        <f t="shared" si="25"/>
        <v>0</v>
      </c>
      <c r="P84">
        <f t="shared" si="19"/>
        <v>-11.187140867620604</v>
      </c>
      <c r="Q84">
        <f t="shared" si="26"/>
        <v>0.31493245789063135</v>
      </c>
      <c r="W84">
        <v>79</v>
      </c>
      <c r="X84">
        <f t="shared" si="20"/>
        <v>1.6458333333333333</v>
      </c>
      <c r="Y84">
        <v>0</v>
      </c>
      <c r="Z84">
        <f t="shared" si="27"/>
        <v>8.2509920101104318E-6</v>
      </c>
    </row>
    <row r="85" spans="5:26" x14ac:dyDescent="0.4">
      <c r="E85">
        <v>100.9522</v>
      </c>
      <c r="F85">
        <f t="shared" si="14"/>
        <v>1.3214612078488647E-2</v>
      </c>
      <c r="G85">
        <f t="shared" si="15"/>
        <v>0.12310010732677401</v>
      </c>
      <c r="H85">
        <f t="shared" si="16"/>
        <v>-1.1588566476094606E-2</v>
      </c>
      <c r="I85">
        <f t="shared" si="17"/>
        <v>0.12293622529163628</v>
      </c>
      <c r="J85">
        <f t="shared" si="18"/>
        <v>1.3214227479432728E-2</v>
      </c>
      <c r="K85">
        <f t="shared" si="21"/>
        <v>1</v>
      </c>
      <c r="L85">
        <f t="shared" si="22"/>
        <v>0</v>
      </c>
      <c r="M85">
        <f t="shared" si="23"/>
        <v>-0.20094010046095279</v>
      </c>
      <c r="N85">
        <f t="shared" si="24"/>
        <v>-11.513019691347363</v>
      </c>
      <c r="O85">
        <f t="shared" si="25"/>
        <v>0</v>
      </c>
      <c r="P85">
        <f t="shared" si="19"/>
        <v>-11.513019691347363</v>
      </c>
      <c r="Q85">
        <f t="shared" si="26"/>
        <v>0.31476023324752345</v>
      </c>
      <c r="W85">
        <v>80</v>
      </c>
      <c r="X85">
        <f t="shared" si="20"/>
        <v>1.6666666666666667</v>
      </c>
      <c r="Y85">
        <v>0</v>
      </c>
      <c r="Z85">
        <f t="shared" si="27"/>
        <v>7.235925789208143E-6</v>
      </c>
    </row>
    <row r="86" spans="5:26" x14ac:dyDescent="0.4">
      <c r="E86">
        <v>103.9123</v>
      </c>
      <c r="F86">
        <f t="shared" si="14"/>
        <v>1.3602088262400776E-2</v>
      </c>
      <c r="G86">
        <f t="shared" si="15"/>
        <v>0.12310466344808335</v>
      </c>
      <c r="H86">
        <f t="shared" si="16"/>
        <v>-1.1928343421737448E-2</v>
      </c>
      <c r="I86">
        <f t="shared" si="17"/>
        <v>0.12293103003098615</v>
      </c>
      <c r="J86">
        <f t="shared" si="18"/>
        <v>1.3601668830462064E-2</v>
      </c>
      <c r="K86">
        <f t="shared" si="21"/>
        <v>1.0000000000000002</v>
      </c>
      <c r="L86">
        <f t="shared" si="22"/>
        <v>1.9286549331065739E-15</v>
      </c>
      <c r="M86">
        <f t="shared" si="23"/>
        <v>-0.20679089104562443</v>
      </c>
      <c r="N86">
        <f t="shared" si="24"/>
        <v>-11.848245298663926</v>
      </c>
      <c r="O86">
        <f t="shared" si="25"/>
        <v>0</v>
      </c>
      <c r="P86">
        <f t="shared" si="19"/>
        <v>-11.848245298663926</v>
      </c>
      <c r="Q86">
        <f t="shared" si="26"/>
        <v>0.31457796782068459</v>
      </c>
      <c r="W86">
        <v>81</v>
      </c>
      <c r="X86">
        <f t="shared" si="20"/>
        <v>1.6875</v>
      </c>
      <c r="Y86">
        <v>0</v>
      </c>
      <c r="Z86">
        <f t="shared" si="27"/>
        <v>6.3457366050978295E-6</v>
      </c>
    </row>
    <row r="87" spans="5:26" x14ac:dyDescent="0.4">
      <c r="E87">
        <v>106.9593</v>
      </c>
      <c r="F87">
        <f t="shared" si="14"/>
        <v>1.4000939629712782E-2</v>
      </c>
      <c r="G87">
        <f t="shared" si="15"/>
        <v>0.12310949083335287</v>
      </c>
      <c r="H87">
        <f t="shared" si="16"/>
        <v>-1.2278093367642682E-2</v>
      </c>
      <c r="I87">
        <f t="shared" si="17"/>
        <v>0.12292552545307178</v>
      </c>
      <c r="J87">
        <f t="shared" si="18"/>
        <v>1.4000482208772907E-2</v>
      </c>
      <c r="K87">
        <f t="shared" si="21"/>
        <v>1.0000000000000007</v>
      </c>
      <c r="L87">
        <f t="shared" si="22"/>
        <v>5.7859647993197208E-15</v>
      </c>
      <c r="M87">
        <f t="shared" si="23"/>
        <v>-0.21280975131384028</v>
      </c>
      <c r="N87">
        <f t="shared" si="24"/>
        <v>-12.193100589511674</v>
      </c>
      <c r="O87">
        <f t="shared" si="25"/>
        <v>0</v>
      </c>
      <c r="P87">
        <f t="shared" si="19"/>
        <v>-12.193100589511674</v>
      </c>
      <c r="Q87">
        <f t="shared" si="26"/>
        <v>0.31438508810829302</v>
      </c>
      <c r="W87">
        <v>82</v>
      </c>
      <c r="X87">
        <f t="shared" si="20"/>
        <v>1.7083333333333335</v>
      </c>
      <c r="Y87">
        <v>0</v>
      </c>
      <c r="Z87">
        <f t="shared" si="27"/>
        <v>5.5650616430223585E-6</v>
      </c>
    </row>
    <row r="88" spans="5:26" x14ac:dyDescent="0.4">
      <c r="E88">
        <v>110.0956</v>
      </c>
      <c r="F88">
        <f t="shared" si="14"/>
        <v>1.4411480339690018E-2</v>
      </c>
      <c r="G88">
        <f t="shared" si="15"/>
        <v>0.12311460538755292</v>
      </c>
      <c r="H88">
        <f t="shared" si="16"/>
        <v>-1.2638091575038188E-2</v>
      </c>
      <c r="I88">
        <f t="shared" si="17"/>
        <v>0.12291969342175069</v>
      </c>
      <c r="J88">
        <f t="shared" si="18"/>
        <v>1.4410981489639556E-2</v>
      </c>
      <c r="K88">
        <f t="shared" si="21"/>
        <v>0.99999999999999956</v>
      </c>
      <c r="L88">
        <f t="shared" si="22"/>
        <v>-3.8573098662131493E-15</v>
      </c>
      <c r="M88">
        <f t="shared" si="23"/>
        <v>-0.21900098742825747</v>
      </c>
      <c r="N88">
        <f t="shared" si="24"/>
        <v>-12.547832288836753</v>
      </c>
      <c r="O88">
        <f t="shared" si="25"/>
        <v>0</v>
      </c>
      <c r="P88">
        <f t="shared" si="19"/>
        <v>-12.547832288836753</v>
      </c>
      <c r="Q88">
        <f t="shared" si="26"/>
        <v>0.31418098761551849</v>
      </c>
      <c r="W88">
        <v>83</v>
      </c>
      <c r="X88">
        <f t="shared" si="20"/>
        <v>1.7291666666666665</v>
      </c>
      <c r="Y88">
        <v>0</v>
      </c>
      <c r="Z88">
        <f t="shared" si="27"/>
        <v>4.8804280760344078E-6</v>
      </c>
    </row>
    <row r="89" spans="5:26" x14ac:dyDescent="0.4">
      <c r="E89">
        <v>113.32389999999999</v>
      </c>
      <c r="F89">
        <f t="shared" si="14"/>
        <v>1.4834063821506014E-2</v>
      </c>
      <c r="G89">
        <f t="shared" si="15"/>
        <v>0.12312002433182756</v>
      </c>
      <c r="H89">
        <f t="shared" si="16"/>
        <v>-1.3008647718783333E-2</v>
      </c>
      <c r="I89">
        <f t="shared" si="17"/>
        <v>0.12291351430007147</v>
      </c>
      <c r="J89">
        <f t="shared" si="18"/>
        <v>1.4833519789562214E-2</v>
      </c>
      <c r="K89">
        <f t="shared" si="21"/>
        <v>0.99999999999999978</v>
      </c>
      <c r="L89">
        <f t="shared" si="22"/>
        <v>-1.9286549331065743E-15</v>
      </c>
      <c r="M89">
        <f t="shared" si="23"/>
        <v>-0.22536945637296868</v>
      </c>
      <c r="N89">
        <f t="shared" si="24"/>
        <v>-12.912718681328839</v>
      </c>
      <c r="O89">
        <f t="shared" si="25"/>
        <v>0</v>
      </c>
      <c r="P89">
        <f t="shared" si="19"/>
        <v>-12.912718681328839</v>
      </c>
      <c r="Q89">
        <f t="shared" si="26"/>
        <v>0.31396503189852798</v>
      </c>
      <c r="W89">
        <v>84</v>
      </c>
      <c r="X89">
        <f t="shared" si="20"/>
        <v>1.75</v>
      </c>
      <c r="Y89">
        <v>0</v>
      </c>
      <c r="Z89">
        <f t="shared" si="27"/>
        <v>4.2800205520112E-6</v>
      </c>
    </row>
    <row r="90" spans="5:26" x14ac:dyDescent="0.4">
      <c r="E90">
        <v>116.6468</v>
      </c>
      <c r="F90">
        <f t="shared" si="14"/>
        <v>1.526903041436491E-2</v>
      </c>
      <c r="G90">
        <f t="shared" si="15"/>
        <v>0.12312576560988808</v>
      </c>
      <c r="H90">
        <f t="shared" si="16"/>
        <v>-1.3390059971527301E-2</v>
      </c>
      <c r="I90">
        <f t="shared" si="17"/>
        <v>0.12290696762715292</v>
      </c>
      <c r="J90">
        <f t="shared" si="18"/>
        <v>1.5268437109284076E-2</v>
      </c>
      <c r="K90">
        <f t="shared" si="21"/>
        <v>0.99999999999999933</v>
      </c>
      <c r="L90">
        <f t="shared" si="22"/>
        <v>-5.7859647993197248E-15</v>
      </c>
      <c r="M90">
        <f t="shared" si="23"/>
        <v>-0.23191977246641415</v>
      </c>
      <c r="N90">
        <f t="shared" si="24"/>
        <v>-13.288024147959886</v>
      </c>
      <c r="O90">
        <f t="shared" si="25"/>
        <v>0</v>
      </c>
      <c r="P90">
        <f t="shared" si="19"/>
        <v>-13.288024147959886</v>
      </c>
      <c r="Q90">
        <f t="shared" si="26"/>
        <v>0.31373655093028435</v>
      </c>
      <c r="W90">
        <v>85</v>
      </c>
      <c r="X90">
        <f t="shared" si="20"/>
        <v>1.7708333333333333</v>
      </c>
      <c r="Y90">
        <v>0</v>
      </c>
      <c r="Z90">
        <f t="shared" si="27"/>
        <v>3.7534772852390884E-6</v>
      </c>
    </row>
    <row r="91" spans="5:26" x14ac:dyDescent="0.4">
      <c r="E91">
        <v>120.0672</v>
      </c>
      <c r="F91">
        <f t="shared" si="14"/>
        <v>1.5716759727379015E-2</v>
      </c>
      <c r="G91">
        <f t="shared" si="15"/>
        <v>0.12313184862181725</v>
      </c>
      <c r="H91">
        <f t="shared" si="16"/>
        <v>-1.3782660914877627E-2</v>
      </c>
      <c r="I91">
        <f t="shared" si="17"/>
        <v>0.12290003128144023</v>
      </c>
      <c r="J91">
        <f t="shared" si="18"/>
        <v>1.5716112685445541E-2</v>
      </c>
      <c r="K91">
        <f t="shared" si="21"/>
        <v>0.99999999999999978</v>
      </c>
      <c r="L91">
        <f t="shared" si="22"/>
        <v>-1.9286549331065743E-15</v>
      </c>
      <c r="M91">
        <f t="shared" si="23"/>
        <v>-0.23865709221737319</v>
      </c>
      <c r="N91">
        <f t="shared" si="24"/>
        <v>-13.674044134919969</v>
      </c>
      <c r="O91">
        <f t="shared" si="25"/>
        <v>0</v>
      </c>
      <c r="P91">
        <f t="shared" si="19"/>
        <v>-13.674044134919969</v>
      </c>
      <c r="Q91">
        <f t="shared" si="26"/>
        <v>0.3134948373160405</v>
      </c>
      <c r="W91">
        <v>86</v>
      </c>
      <c r="X91">
        <f t="shared" si="20"/>
        <v>1.7916666666666667</v>
      </c>
      <c r="Y91">
        <v>0</v>
      </c>
      <c r="Z91">
        <f t="shared" si="27"/>
        <v>3.2917112335326306E-6</v>
      </c>
    </row>
    <row r="92" spans="5:26" x14ac:dyDescent="0.4">
      <c r="E92">
        <v>123.5878</v>
      </c>
      <c r="F92">
        <f t="shared" si="14"/>
        <v>1.6177605189721861E-2</v>
      </c>
      <c r="G92">
        <f t="shared" si="15"/>
        <v>0.1231382934123213</v>
      </c>
      <c r="H92">
        <f t="shared" si="16"/>
        <v>-1.4186760145638827E-2</v>
      </c>
      <c r="I92">
        <f t="shared" si="17"/>
        <v>0.12289268240632667</v>
      </c>
      <c r="J92">
        <f t="shared" si="18"/>
        <v>1.6176899545542307E-2</v>
      </c>
      <c r="K92">
        <f t="shared" si="21"/>
        <v>1.0000000000000009</v>
      </c>
      <c r="L92">
        <f t="shared" si="22"/>
        <v>7.7146197324262939E-15</v>
      </c>
      <c r="M92">
        <f t="shared" si="23"/>
        <v>-0.2455861245472315</v>
      </c>
      <c r="N92">
        <f t="shared" si="24"/>
        <v>-14.07104844353055</v>
      </c>
      <c r="O92">
        <f t="shared" si="25"/>
        <v>0</v>
      </c>
      <c r="P92">
        <f t="shared" si="19"/>
        <v>-14.07104844353055</v>
      </c>
      <c r="Q92">
        <f t="shared" si="26"/>
        <v>0.31323914848051571</v>
      </c>
      <c r="W92">
        <v>87</v>
      </c>
      <c r="X92">
        <f t="shared" si="20"/>
        <v>1.8125</v>
      </c>
      <c r="Y92">
        <v>0</v>
      </c>
      <c r="Z92">
        <f t="shared" si="27"/>
        <v>2.8867532747769708E-6</v>
      </c>
    </row>
    <row r="93" spans="5:26" x14ac:dyDescent="0.4">
      <c r="E93">
        <v>127.21169999999999</v>
      </c>
      <c r="F93">
        <f t="shared" si="14"/>
        <v>1.6651972590444528E-2</v>
      </c>
      <c r="G93">
        <f t="shared" si="15"/>
        <v>0.12314512180625536</v>
      </c>
      <c r="H93">
        <f t="shared" si="16"/>
        <v>-1.4602713142402293E-2</v>
      </c>
      <c r="I93">
        <f t="shared" si="17"/>
        <v>0.12288489611533471</v>
      </c>
      <c r="J93">
        <f t="shared" si="18"/>
        <v>1.6651203035220913E-2</v>
      </c>
      <c r="K93">
        <f t="shared" si="21"/>
        <v>0.99999999999999978</v>
      </c>
      <c r="L93">
        <f t="shared" si="22"/>
        <v>-1.9286549331065743E-15</v>
      </c>
      <c r="M93">
        <f t="shared" si="23"/>
        <v>-0.25271230771909048</v>
      </c>
      <c r="N93">
        <f t="shared" si="24"/>
        <v>-14.47934866331522</v>
      </c>
      <c r="O93">
        <f t="shared" si="25"/>
        <v>0</v>
      </c>
      <c r="P93">
        <f t="shared" si="19"/>
        <v>-14.47934866331522</v>
      </c>
      <c r="Q93">
        <f t="shared" si="26"/>
        <v>0.31296870144861594</v>
      </c>
      <c r="W93">
        <v>88</v>
      </c>
      <c r="X93">
        <f t="shared" si="20"/>
        <v>1.8333333333333333</v>
      </c>
      <c r="Y93">
        <v>0</v>
      </c>
      <c r="Z93">
        <f t="shared" si="27"/>
        <v>2.5316146764466654E-6</v>
      </c>
    </row>
    <row r="94" spans="5:26" x14ac:dyDescent="0.4">
      <c r="E94">
        <v>130.9419</v>
      </c>
      <c r="F94">
        <f t="shared" si="14"/>
        <v>1.7140254628628723E-2</v>
      </c>
      <c r="G94">
        <f t="shared" si="15"/>
        <v>0.12315235657809065</v>
      </c>
      <c r="H94">
        <f t="shared" si="16"/>
        <v>-1.5030863871720535E-2</v>
      </c>
      <c r="I94">
        <f t="shared" si="17"/>
        <v>0.12287664643915686</v>
      </c>
      <c r="J94">
        <f t="shared" si="18"/>
        <v>1.7139415373163418E-2</v>
      </c>
      <c r="K94">
        <f t="shared" si="21"/>
        <v>1.0000000000000004</v>
      </c>
      <c r="L94">
        <f t="shared" si="22"/>
        <v>3.8573098662131478E-15</v>
      </c>
      <c r="M94">
        <f t="shared" si="23"/>
        <v>-0.26004081956540004</v>
      </c>
      <c r="N94">
        <f t="shared" si="24"/>
        <v>-14.899241462220385</v>
      </c>
      <c r="O94">
        <f t="shared" si="25"/>
        <v>0</v>
      </c>
      <c r="P94">
        <f t="shared" si="19"/>
        <v>-14.899241462220385</v>
      </c>
      <c r="Q94">
        <f t="shared" si="26"/>
        <v>0.31268266737646166</v>
      </c>
      <c r="W94">
        <v>89</v>
      </c>
      <c r="X94">
        <f t="shared" si="20"/>
        <v>1.8541666666666667</v>
      </c>
      <c r="Y94">
        <v>0</v>
      </c>
      <c r="Z94">
        <f t="shared" si="27"/>
        <v>2.2201664846107488E-6</v>
      </c>
    </row>
    <row r="95" spans="5:26" x14ac:dyDescent="0.4">
      <c r="E95">
        <v>134.78139999999999</v>
      </c>
      <c r="F95">
        <f t="shared" si="14"/>
        <v>1.764284400335614E-2</v>
      </c>
      <c r="G95">
        <f t="shared" si="15"/>
        <v>0.12316002167438378</v>
      </c>
      <c r="H95">
        <f t="shared" si="16"/>
        <v>-1.5471556263637616E-2</v>
      </c>
      <c r="I95">
        <f t="shared" si="17"/>
        <v>0.12286790607197873</v>
      </c>
      <c r="J95">
        <f t="shared" si="18"/>
        <v>1.7641928736421973E-2</v>
      </c>
      <c r="K95">
        <f t="shared" si="21"/>
        <v>0.99999999999999978</v>
      </c>
      <c r="L95">
        <f t="shared" si="22"/>
        <v>-1.9286549331065743E-15</v>
      </c>
      <c r="M95">
        <f t="shared" si="23"/>
        <v>-0.26757676974393019</v>
      </c>
      <c r="N95">
        <f t="shared" si="24"/>
        <v>-15.331019602071022</v>
      </c>
      <c r="O95">
        <f t="shared" si="25"/>
        <v>0</v>
      </c>
      <c r="P95">
        <f t="shared" si="19"/>
        <v>-15.331019602071022</v>
      </c>
      <c r="Q95">
        <f t="shared" si="26"/>
        <v>0.31238018539063156</v>
      </c>
      <c r="W95">
        <v>90</v>
      </c>
      <c r="X95">
        <f t="shared" si="20"/>
        <v>1.875</v>
      </c>
      <c r="Y95">
        <v>0</v>
      </c>
      <c r="Z95">
        <f t="shared" si="27"/>
        <v>1.9470337509289973E-6</v>
      </c>
    </row>
    <row r="96" spans="5:26" x14ac:dyDescent="0.4">
      <c r="E96">
        <v>138.73349999999999</v>
      </c>
      <c r="F96">
        <f t="shared" si="14"/>
        <v>1.8160172683616648E-2</v>
      </c>
      <c r="G96">
        <f t="shared" si="15"/>
        <v>0.12316814288769484</v>
      </c>
      <c r="H96">
        <f t="shared" si="16"/>
        <v>-1.5925168641872829E-2</v>
      </c>
      <c r="I96">
        <f t="shared" si="17"/>
        <v>0.12285864560302229</v>
      </c>
      <c r="J96">
        <f t="shared" si="18"/>
        <v>1.8159174520518871E-2</v>
      </c>
      <c r="K96">
        <f t="shared" si="21"/>
        <v>0.99999999999999956</v>
      </c>
      <c r="L96">
        <f t="shared" si="22"/>
        <v>-3.8573098662131493E-15</v>
      </c>
      <c r="M96">
        <f t="shared" si="23"/>
        <v>-0.27532578255332485</v>
      </c>
      <c r="N96">
        <f t="shared" si="24"/>
        <v>-15.775005331442149</v>
      </c>
      <c r="O96">
        <f t="shared" si="25"/>
        <v>0</v>
      </c>
      <c r="P96">
        <f t="shared" si="19"/>
        <v>-15.775005331442149</v>
      </c>
      <c r="Q96">
        <f t="shared" si="26"/>
        <v>0.31206034581553443</v>
      </c>
      <c r="W96">
        <v>91</v>
      </c>
      <c r="X96">
        <f t="shared" si="20"/>
        <v>1.8958333333333333</v>
      </c>
      <c r="Y96">
        <v>0</v>
      </c>
      <c r="Z96">
        <f t="shared" si="27"/>
        <v>1.7075027722172322E-6</v>
      </c>
    </row>
    <row r="97" spans="5:26" x14ac:dyDescent="0.4">
      <c r="E97">
        <v>142.80160000000001</v>
      </c>
      <c r="F97">
        <f t="shared" si="14"/>
        <v>1.8692685728369508E-2</v>
      </c>
      <c r="G97">
        <f t="shared" si="15"/>
        <v>0.12317674756900021</v>
      </c>
      <c r="H97">
        <f t="shared" si="16"/>
        <v>-1.6392090763821251E-2</v>
      </c>
      <c r="I97">
        <f t="shared" si="17"/>
        <v>0.12284883384447631</v>
      </c>
      <c r="J97">
        <f t="shared" si="18"/>
        <v>1.8691597158584903E-2</v>
      </c>
      <c r="K97">
        <f t="shared" si="21"/>
        <v>1.0000000000000004</v>
      </c>
      <c r="L97">
        <f t="shared" si="22"/>
        <v>3.8573098662131478E-15</v>
      </c>
      <c r="M97">
        <f t="shared" si="23"/>
        <v>-0.28329359675451649</v>
      </c>
      <c r="N97">
        <f t="shared" si="24"/>
        <v>-16.231527457114829</v>
      </c>
      <c r="O97">
        <f t="shared" si="25"/>
        <v>0</v>
      </c>
      <c r="P97">
        <f t="shared" si="19"/>
        <v>-16.231527457114829</v>
      </c>
      <c r="Q97">
        <f t="shared" si="26"/>
        <v>0.31172218376083227</v>
      </c>
      <c r="W97">
        <v>92</v>
      </c>
      <c r="X97">
        <f t="shared" si="20"/>
        <v>1.9166666666666665</v>
      </c>
      <c r="Y97">
        <v>0</v>
      </c>
      <c r="Z97">
        <f t="shared" si="27"/>
        <v>1.4974397417293952E-6</v>
      </c>
    </row>
    <row r="98" spans="5:26" x14ac:dyDescent="0.4">
      <c r="E98">
        <v>146.9888</v>
      </c>
      <c r="F98">
        <f t="shared" si="14"/>
        <v>1.9240788926665808E-2</v>
      </c>
      <c r="G98">
        <f t="shared" si="15"/>
        <v>0.12318586383227792</v>
      </c>
      <c r="H98">
        <f t="shared" si="16"/>
        <v>-1.6872677906524101E-2</v>
      </c>
      <c r="I98">
        <f t="shared" si="17"/>
        <v>0.12283843873849298</v>
      </c>
      <c r="J98">
        <f t="shared" si="18"/>
        <v>1.9239601766442686E-2</v>
      </c>
      <c r="K98">
        <f t="shared" si="21"/>
        <v>0.99999999999999911</v>
      </c>
      <c r="L98">
        <f t="shared" si="22"/>
        <v>-7.7146197324263002E-15</v>
      </c>
      <c r="M98">
        <f t="shared" si="23"/>
        <v>-0.29148527624420661</v>
      </c>
      <c r="N98">
        <f t="shared" si="24"/>
        <v>-16.700876118997954</v>
      </c>
      <c r="O98">
        <f t="shared" si="25"/>
        <v>0</v>
      </c>
      <c r="P98">
        <f t="shared" si="19"/>
        <v>-16.700876118997954</v>
      </c>
      <c r="Q98">
        <f t="shared" si="26"/>
        <v>0.31136470266733901</v>
      </c>
      <c r="W98">
        <v>93</v>
      </c>
      <c r="X98">
        <f t="shared" si="20"/>
        <v>1.9375</v>
      </c>
      <c r="Y98">
        <v>0</v>
      </c>
      <c r="Z98">
        <f t="shared" si="27"/>
        <v>1.3132194082466321E-6</v>
      </c>
    </row>
    <row r="99" spans="5:26" x14ac:dyDescent="0.4">
      <c r="E99">
        <v>151.2989</v>
      </c>
      <c r="F99">
        <f t="shared" si="14"/>
        <v>1.9804979697342365E-2</v>
      </c>
      <c r="G99">
        <f t="shared" si="15"/>
        <v>0.12319552279081181</v>
      </c>
      <c r="H99">
        <f t="shared" si="16"/>
        <v>-1.7367365638123092E-2</v>
      </c>
      <c r="I99">
        <f t="shared" si="17"/>
        <v>0.12282742480717157</v>
      </c>
      <c r="J99">
        <f t="shared" si="18"/>
        <v>1.980368501436798E-2</v>
      </c>
      <c r="K99">
        <f t="shared" si="21"/>
        <v>1</v>
      </c>
      <c r="L99">
        <f t="shared" si="22"/>
        <v>0</v>
      </c>
      <c r="M99">
        <f t="shared" si="23"/>
        <v>-0.29990715988859651</v>
      </c>
      <c r="N99">
        <f t="shared" si="24"/>
        <v>-17.183414507371751</v>
      </c>
      <c r="O99">
        <f t="shared" si="25"/>
        <v>0</v>
      </c>
      <c r="P99">
        <f t="shared" si="19"/>
        <v>-17.183414507371751</v>
      </c>
      <c r="Q99">
        <f t="shared" si="26"/>
        <v>0.31098684767161655</v>
      </c>
      <c r="W99">
        <v>94</v>
      </c>
      <c r="X99">
        <f t="shared" si="20"/>
        <v>1.9583333333333333</v>
      </c>
      <c r="Y99">
        <v>0</v>
      </c>
      <c r="Z99">
        <f t="shared" si="27"/>
        <v>1.1516625117775726E-6</v>
      </c>
    </row>
    <row r="100" spans="5:26" x14ac:dyDescent="0.4">
      <c r="E100">
        <v>155.7354</v>
      </c>
      <c r="F100">
        <f t="shared" si="14"/>
        <v>2.0385716189327829E-2</v>
      </c>
      <c r="G100">
        <f t="shared" si="15"/>
        <v>0.12320575650652787</v>
      </c>
      <c r="H100">
        <f t="shared" si="16"/>
        <v>-1.7876555037139173E-2</v>
      </c>
      <c r="I100">
        <f t="shared" si="17"/>
        <v>0.12281575549089241</v>
      </c>
      <c r="J100">
        <f t="shared" si="18"/>
        <v>2.0384304244761495E-2</v>
      </c>
      <c r="K100">
        <f t="shared" si="21"/>
        <v>0.999999999999999</v>
      </c>
      <c r="L100">
        <f t="shared" si="22"/>
        <v>-8.6789471989795872E-15</v>
      </c>
      <c r="M100">
        <f t="shared" si="23"/>
        <v>-0.30856489574891022</v>
      </c>
      <c r="N100">
        <f t="shared" si="24"/>
        <v>-17.679466232306794</v>
      </c>
      <c r="O100">
        <f t="shared" si="25"/>
        <v>0</v>
      </c>
      <c r="P100">
        <f t="shared" si="19"/>
        <v>-17.679466232306794</v>
      </c>
      <c r="Q100">
        <f t="shared" si="26"/>
        <v>0.31058750324645534</v>
      </c>
      <c r="W100">
        <v>95</v>
      </c>
      <c r="X100">
        <f t="shared" si="20"/>
        <v>1.9791666666666667</v>
      </c>
      <c r="Y100">
        <v>0</v>
      </c>
      <c r="Z100">
        <f t="shared" si="27"/>
        <v>1.0099809161400498E-6</v>
      </c>
    </row>
    <row r="101" spans="5:26" x14ac:dyDescent="0.4">
      <c r="E101">
        <v>160.30189999999999</v>
      </c>
      <c r="F101">
        <f t="shared" si="14"/>
        <v>2.0983469641520234E-2</v>
      </c>
      <c r="G101">
        <f t="shared" si="15"/>
        <v>0.1232165989216939</v>
      </c>
      <c r="H101">
        <f t="shared" si="16"/>
        <v>-1.8400658598109864E-2</v>
      </c>
      <c r="I101">
        <f t="shared" si="17"/>
        <v>0.12280339208591684</v>
      </c>
      <c r="J101">
        <f t="shared" si="18"/>
        <v>2.0981929817495956E-2</v>
      </c>
      <c r="K101">
        <f t="shared" si="21"/>
        <v>0.99999999999999922</v>
      </c>
      <c r="L101">
        <f t="shared" si="22"/>
        <v>-6.7502922658730125E-15</v>
      </c>
      <c r="M101">
        <f t="shared" si="23"/>
        <v>-0.31746421620649623</v>
      </c>
      <c r="N101">
        <f t="shared" si="24"/>
        <v>-18.189359735060904</v>
      </c>
      <c r="O101">
        <f t="shared" si="25"/>
        <v>0</v>
      </c>
      <c r="P101">
        <f t="shared" si="19"/>
        <v>-18.189359735060904</v>
      </c>
      <c r="Q101">
        <f t="shared" si="26"/>
        <v>0.31016551866498249</v>
      </c>
      <c r="W101">
        <v>96</v>
      </c>
      <c r="X101">
        <f t="shared" si="20"/>
        <v>2</v>
      </c>
      <c r="Y101">
        <v>0</v>
      </c>
      <c r="Z101">
        <f t="shared" si="27"/>
        <v>8.8572949152668496E-7</v>
      </c>
    </row>
    <row r="102" spans="5:26" x14ac:dyDescent="0.4">
      <c r="E102">
        <v>165.00239999999999</v>
      </c>
      <c r="F102">
        <f t="shared" si="14"/>
        <v>2.159876365269519E-2</v>
      </c>
      <c r="G102">
        <f t="shared" si="15"/>
        <v>0.12322808670528729</v>
      </c>
      <c r="H102">
        <f t="shared" si="16"/>
        <v>-1.8940134656728603E-2</v>
      </c>
      <c r="I102">
        <f t="shared" si="17"/>
        <v>0.12279029277928977</v>
      </c>
      <c r="J102">
        <f t="shared" si="18"/>
        <v>2.1597084364264215E-2</v>
      </c>
      <c r="K102">
        <f t="shared" si="21"/>
        <v>1.0000000000000011</v>
      </c>
      <c r="L102">
        <f t="shared" si="22"/>
        <v>9.6432746655328662E-15</v>
      </c>
      <c r="M102">
        <f t="shared" si="23"/>
        <v>-0.32661151193988869</v>
      </c>
      <c r="N102">
        <f t="shared" si="24"/>
        <v>-18.713461174542317</v>
      </c>
      <c r="O102">
        <f t="shared" si="25"/>
        <v>0</v>
      </c>
      <c r="P102">
        <f t="shared" si="19"/>
        <v>-18.713461174542317</v>
      </c>
      <c r="Q102">
        <f t="shared" si="26"/>
        <v>0.30971967490539565</v>
      </c>
      <c r="W102">
        <v>97</v>
      </c>
      <c r="X102">
        <f t="shared" si="20"/>
        <v>2.020833333333333</v>
      </c>
      <c r="Y102">
        <v>0</v>
      </c>
      <c r="Z102">
        <f t="shared" si="27"/>
        <v>7.7676391664744508E-7</v>
      </c>
    </row>
    <row r="103" spans="5:26" x14ac:dyDescent="0.4">
      <c r="E103">
        <v>169.84059999999999</v>
      </c>
      <c r="F103">
        <f t="shared" si="14"/>
        <v>2.2232082551720107E-2</v>
      </c>
      <c r="G103">
        <f t="shared" si="15"/>
        <v>0.12324025768317082</v>
      </c>
      <c r="H103">
        <f t="shared" si="16"/>
        <v>-1.9495407044056872E-2</v>
      </c>
      <c r="I103">
        <f t="shared" si="17"/>
        <v>0.12277641443888143</v>
      </c>
      <c r="J103">
        <f t="shared" si="18"/>
        <v>2.2230251171767069E-2</v>
      </c>
      <c r="K103">
        <f t="shared" si="21"/>
        <v>1.0000000000000004</v>
      </c>
      <c r="L103">
        <f t="shared" si="22"/>
        <v>3.8573098662131478E-15</v>
      </c>
      <c r="M103">
        <f t="shared" si="23"/>
        <v>-0.33601245820806525</v>
      </c>
      <c r="N103">
        <f t="shared" si="24"/>
        <v>-19.252095719138094</v>
      </c>
      <c r="O103">
        <f t="shared" si="25"/>
        <v>0</v>
      </c>
      <c r="P103">
        <f t="shared" si="19"/>
        <v>-19.252095719138094</v>
      </c>
      <c r="Q103">
        <f t="shared" si="26"/>
        <v>0.30924870164970475</v>
      </c>
      <c r="W103">
        <v>98</v>
      </c>
      <c r="X103">
        <f t="shared" si="20"/>
        <v>2.0416666666666665</v>
      </c>
      <c r="Y103">
        <v>0</v>
      </c>
      <c r="Z103">
        <f t="shared" si="27"/>
        <v>6.8120367220187698E-7</v>
      </c>
    </row>
    <row r="104" spans="5:26" x14ac:dyDescent="0.4">
      <c r="E104">
        <v>174.82079999999999</v>
      </c>
      <c r="F104">
        <f t="shared" si="14"/>
        <v>2.2883989207278767E-2</v>
      </c>
      <c r="G104">
        <f t="shared" si="15"/>
        <v>0.12325315317154939</v>
      </c>
      <c r="H104">
        <f t="shared" si="16"/>
        <v>-2.0066968372313712E-2</v>
      </c>
      <c r="I104">
        <f t="shared" si="17"/>
        <v>0.12276170995258939</v>
      </c>
      <c r="J104">
        <f t="shared" si="18"/>
        <v>2.2881991956583962E-2</v>
      </c>
      <c r="K104">
        <f t="shared" si="21"/>
        <v>1</v>
      </c>
      <c r="L104">
        <f t="shared" si="22"/>
        <v>0</v>
      </c>
      <c r="M104">
        <f t="shared" si="23"/>
        <v>-0.34567375446118098</v>
      </c>
      <c r="N104">
        <f t="shared" si="24"/>
        <v>-19.805647219067183</v>
      </c>
      <c r="O104">
        <f t="shared" si="25"/>
        <v>0</v>
      </c>
      <c r="P104">
        <f t="shared" si="19"/>
        <v>-19.805647219067183</v>
      </c>
      <c r="Q104">
        <f t="shared" si="26"/>
        <v>0.30875126608541453</v>
      </c>
      <c r="W104">
        <v>99</v>
      </c>
      <c r="X104">
        <f t="shared" si="20"/>
        <v>2.0625</v>
      </c>
      <c r="Y104">
        <v>0</v>
      </c>
      <c r="Z104">
        <f t="shared" si="27"/>
        <v>5.9739958702527935E-7</v>
      </c>
    </row>
    <row r="105" spans="5:26" x14ac:dyDescent="0.4">
      <c r="E105">
        <v>179.9469</v>
      </c>
      <c r="F105">
        <f t="shared" si="14"/>
        <v>2.3554994128177378E-2</v>
      </c>
      <c r="G105">
        <f t="shared" si="15"/>
        <v>0.12326681558164043</v>
      </c>
      <c r="H105">
        <f t="shared" si="16"/>
        <v>-2.0655265259219013E-2</v>
      </c>
      <c r="I105">
        <f t="shared" si="17"/>
        <v>0.12274613095968867</v>
      </c>
      <c r="J105">
        <f t="shared" si="18"/>
        <v>2.3552815988619767E-2</v>
      </c>
      <c r="K105">
        <f t="shared" si="21"/>
        <v>0.99999999999999911</v>
      </c>
      <c r="L105">
        <f t="shared" si="22"/>
        <v>-7.7146197324263002E-15</v>
      </c>
      <c r="M105">
        <f t="shared" si="23"/>
        <v>-0.3556011695269079</v>
      </c>
      <c r="N105">
        <f t="shared" si="24"/>
        <v>-20.374446203807924</v>
      </c>
      <c r="O105">
        <f t="shared" si="25"/>
        <v>0</v>
      </c>
      <c r="P105">
        <f t="shared" si="19"/>
        <v>-20.374446203807924</v>
      </c>
      <c r="Q105">
        <f t="shared" si="26"/>
        <v>0.30822597683139047</v>
      </c>
      <c r="W105">
        <v>100</v>
      </c>
      <c r="X105">
        <f t="shared" si="20"/>
        <v>2.0833333333333335</v>
      </c>
      <c r="Y105">
        <v>0</v>
      </c>
      <c r="Z105">
        <f t="shared" si="27"/>
        <v>5.2390537682276312E-7</v>
      </c>
    </row>
    <row r="106" spans="5:26" x14ac:dyDescent="0.4">
      <c r="E106">
        <v>185.2234</v>
      </c>
      <c r="F106">
        <f t="shared" si="14"/>
        <v>2.4245686363038487E-2</v>
      </c>
      <c r="G106">
        <f t="shared" si="15"/>
        <v>0.12328129113713049</v>
      </c>
      <c r="H106">
        <f t="shared" si="16"/>
        <v>-2.1260813086738283E-2</v>
      </c>
      <c r="I106">
        <f t="shared" si="17"/>
        <v>0.12272962475216664</v>
      </c>
      <c r="J106">
        <f t="shared" si="18"/>
        <v>2.424331094837363E-2</v>
      </c>
      <c r="K106">
        <f t="shared" si="21"/>
        <v>1.0000000000000007</v>
      </c>
      <c r="L106">
        <f t="shared" si="22"/>
        <v>5.7859647993197208E-15</v>
      </c>
      <c r="M106">
        <f t="shared" si="23"/>
        <v>-0.36580146879885356</v>
      </c>
      <c r="N106">
        <f t="shared" si="24"/>
        <v>-20.958880301860777</v>
      </c>
      <c r="O106">
        <f t="shared" si="25"/>
        <v>0</v>
      </c>
      <c r="P106">
        <f t="shared" si="19"/>
        <v>-20.958880301860777</v>
      </c>
      <c r="Q106">
        <f t="shared" si="26"/>
        <v>0.30767138257307186</v>
      </c>
      <c r="W106">
        <v>101</v>
      </c>
      <c r="X106">
        <f t="shared" si="20"/>
        <v>2.1041666666666665</v>
      </c>
      <c r="Y106">
        <v>0</v>
      </c>
      <c r="Z106">
        <f t="shared" si="27"/>
        <v>4.5945268430891424E-7</v>
      </c>
    </row>
    <row r="107" spans="5:26" x14ac:dyDescent="0.4">
      <c r="E107">
        <v>190.65459999999999</v>
      </c>
      <c r="F107">
        <f t="shared" si="14"/>
        <v>2.4956628780545855E-2</v>
      </c>
      <c r="G107">
        <f t="shared" si="15"/>
        <v>0.12329662791366869</v>
      </c>
      <c r="H107">
        <f t="shared" si="16"/>
        <v>-2.1884104179561669E-2</v>
      </c>
      <c r="I107">
        <f t="shared" si="17"/>
        <v>0.12271213651025203</v>
      </c>
      <c r="J107">
        <f t="shared" si="18"/>
        <v>2.4954038224561128E-2</v>
      </c>
      <c r="K107">
        <f t="shared" si="21"/>
        <v>1.0000000000000004</v>
      </c>
      <c r="L107">
        <f t="shared" si="22"/>
        <v>3.8573098662131478E-15</v>
      </c>
      <c r="M107">
        <f t="shared" si="23"/>
        <v>-0.37628084969097131</v>
      </c>
      <c r="N107">
        <f t="shared" si="24"/>
        <v>-21.559304598889163</v>
      </c>
      <c r="O107">
        <f t="shared" si="25"/>
        <v>0</v>
      </c>
      <c r="P107">
        <f t="shared" si="19"/>
        <v>-21.559304598889163</v>
      </c>
      <c r="Q107">
        <f t="shared" si="26"/>
        <v>0.30708596065755228</v>
      </c>
      <c r="W107">
        <v>102</v>
      </c>
      <c r="X107">
        <f t="shared" si="20"/>
        <v>2.125</v>
      </c>
      <c r="Y107">
        <v>0</v>
      </c>
      <c r="Z107">
        <f t="shared" si="27"/>
        <v>4.0292918999775928E-7</v>
      </c>
    </row>
    <row r="108" spans="5:26" x14ac:dyDescent="0.4">
      <c r="E108">
        <v>196.24510000000001</v>
      </c>
      <c r="F108">
        <f t="shared" si="14"/>
        <v>2.5688423519291428E-2</v>
      </c>
      <c r="G108">
        <f t="shared" si="15"/>
        <v>0.12331287733217622</v>
      </c>
      <c r="H108">
        <f t="shared" si="16"/>
        <v>-2.2525665177706381E-2</v>
      </c>
      <c r="I108">
        <f t="shared" si="17"/>
        <v>0.122693607599622</v>
      </c>
      <c r="J108">
        <f t="shared" si="18"/>
        <v>2.5685598335029008E-2</v>
      </c>
      <c r="K108">
        <f t="shared" si="21"/>
        <v>0.99999999999999978</v>
      </c>
      <c r="L108">
        <f t="shared" si="22"/>
        <v>-1.9286549331065743E-15</v>
      </c>
      <c r="M108">
        <f t="shared" si="23"/>
        <v>-0.38704589448518889</v>
      </c>
      <c r="N108">
        <f t="shared" si="24"/>
        <v>-22.17609623186711</v>
      </c>
      <c r="O108">
        <f t="shared" si="25"/>
        <v>0</v>
      </c>
      <c r="P108">
        <f t="shared" si="19"/>
        <v>-22.17609623186711</v>
      </c>
      <c r="Q108">
        <f t="shared" si="26"/>
        <v>0.30646813193907541</v>
      </c>
      <c r="W108">
        <v>103</v>
      </c>
      <c r="X108">
        <f t="shared" si="20"/>
        <v>2.1458333333333335</v>
      </c>
      <c r="Y108">
        <v>0</v>
      </c>
      <c r="Z108">
        <f t="shared" si="27"/>
        <v>3.5335941588077141E-7</v>
      </c>
    </row>
    <row r="109" spans="5:26" x14ac:dyDescent="0.4">
      <c r="E109">
        <v>201.99950000000001</v>
      </c>
      <c r="F109">
        <f t="shared" si="14"/>
        <v>2.6441672717867144E-2</v>
      </c>
      <c r="G109">
        <f t="shared" si="15"/>
        <v>0.1233300934790813</v>
      </c>
      <c r="H109">
        <f t="shared" si="16"/>
        <v>-2.3186022597456179E-2</v>
      </c>
      <c r="I109">
        <f t="shared" si="17"/>
        <v>0.12267397634652499</v>
      </c>
      <c r="J109">
        <f t="shared" si="18"/>
        <v>2.6438591656533068E-2</v>
      </c>
      <c r="K109">
        <f t="shared" si="21"/>
        <v>0.99999999999999978</v>
      </c>
      <c r="L109">
        <f t="shared" si="22"/>
        <v>-1.9286549331065743E-15</v>
      </c>
      <c r="M109">
        <f t="shared" si="23"/>
        <v>-0.39810297504736303</v>
      </c>
      <c r="N109">
        <f t="shared" si="24"/>
        <v>-22.809620281815825</v>
      </c>
      <c r="O109">
        <f t="shared" si="25"/>
        <v>0</v>
      </c>
      <c r="P109">
        <f t="shared" si="19"/>
        <v>-22.809620281815825</v>
      </c>
      <c r="Q109">
        <f t="shared" si="26"/>
        <v>0.30581624976284544</v>
      </c>
      <c r="W109">
        <v>104</v>
      </c>
      <c r="X109">
        <f t="shared" si="20"/>
        <v>2.1666666666666665</v>
      </c>
      <c r="Y109">
        <v>0</v>
      </c>
      <c r="Z109">
        <f t="shared" si="27"/>
        <v>3.0988789070430546E-7</v>
      </c>
    </row>
    <row r="110" spans="5:26" x14ac:dyDescent="0.4">
      <c r="E110">
        <v>207.92259999999999</v>
      </c>
      <c r="F110">
        <f t="shared" si="14"/>
        <v>2.7217004694803711E-2</v>
      </c>
      <c r="G110">
        <f t="shared" si="15"/>
        <v>0.12334833384253585</v>
      </c>
      <c r="H110">
        <f t="shared" si="16"/>
        <v>-2.3865725772081021E-2</v>
      </c>
      <c r="I110">
        <f t="shared" si="17"/>
        <v>0.1226531771982875</v>
      </c>
      <c r="J110">
        <f t="shared" si="18"/>
        <v>2.7213644583615394E-2</v>
      </c>
      <c r="K110">
        <f t="shared" si="21"/>
        <v>1</v>
      </c>
      <c r="L110">
        <f t="shared" si="22"/>
        <v>0</v>
      </c>
      <c r="M110">
        <f t="shared" si="23"/>
        <v>-0.40945862135050226</v>
      </c>
      <c r="N110">
        <f t="shared" si="24"/>
        <v>-23.460250888629041</v>
      </c>
      <c r="O110">
        <f t="shared" si="25"/>
        <v>0</v>
      </c>
      <c r="P110">
        <f t="shared" si="19"/>
        <v>-23.460250888629041</v>
      </c>
      <c r="Q110">
        <f t="shared" si="26"/>
        <v>0.30512860514727586</v>
      </c>
      <c r="W110">
        <v>105</v>
      </c>
      <c r="X110">
        <f t="shared" si="20"/>
        <v>2.1875</v>
      </c>
      <c r="Y110">
        <v>0</v>
      </c>
      <c r="Z110">
        <f t="shared" si="27"/>
        <v>2.7176438631414781E-7</v>
      </c>
    </row>
    <row r="111" spans="5:26" x14ac:dyDescent="0.4">
      <c r="E111">
        <v>214.01939999999999</v>
      </c>
      <c r="F111">
        <f t="shared" si="14"/>
        <v>2.801507394857064E-2</v>
      </c>
      <c r="G111">
        <f t="shared" si="15"/>
        <v>0.12336765951855033</v>
      </c>
      <c r="H111">
        <f t="shared" si="16"/>
        <v>-2.4565346838624161E-2</v>
      </c>
      <c r="I111">
        <f t="shared" si="17"/>
        <v>0.12263114048826163</v>
      </c>
      <c r="J111">
        <f t="shared" si="18"/>
        <v>2.8011409513537942E-2</v>
      </c>
      <c r="K111">
        <f t="shared" si="21"/>
        <v>1.0000000000000004</v>
      </c>
      <c r="L111">
        <f t="shared" si="22"/>
        <v>3.8573098662131478E-15</v>
      </c>
      <c r="M111">
        <f t="shared" si="23"/>
        <v>-0.42111950165060308</v>
      </c>
      <c r="N111">
        <f t="shared" si="24"/>
        <v>-24.128370115232062</v>
      </c>
      <c r="O111">
        <f t="shared" si="25"/>
        <v>0</v>
      </c>
      <c r="P111">
        <f t="shared" si="19"/>
        <v>-24.128370115232062</v>
      </c>
      <c r="Q111">
        <f t="shared" si="26"/>
        <v>0.30440341499867934</v>
      </c>
      <c r="W111">
        <v>106</v>
      </c>
      <c r="X111">
        <f t="shared" si="20"/>
        <v>2.2083333333333335</v>
      </c>
      <c r="Y111">
        <v>0</v>
      </c>
      <c r="Z111">
        <f t="shared" si="27"/>
        <v>2.383309702771785E-7</v>
      </c>
    </row>
    <row r="112" spans="5:26" x14ac:dyDescent="0.4">
      <c r="E112">
        <v>220.29499999999999</v>
      </c>
      <c r="F112">
        <f t="shared" si="14"/>
        <v>2.8836548067606809E-2</v>
      </c>
      <c r="G112">
        <f t="shared" si="15"/>
        <v>0.12338813509731605</v>
      </c>
      <c r="H112">
        <f t="shared" si="16"/>
        <v>-2.5285469248656833E-2</v>
      </c>
      <c r="I112">
        <f t="shared" si="17"/>
        <v>0.12260779256544985</v>
      </c>
      <c r="J112">
        <f t="shared" si="18"/>
        <v>2.8832551745309125E-2</v>
      </c>
      <c r="K112">
        <f t="shared" si="21"/>
        <v>1.0000000000000007</v>
      </c>
      <c r="L112">
        <f t="shared" si="22"/>
        <v>5.7859647993197208E-15</v>
      </c>
      <c r="M112">
        <f t="shared" si="23"/>
        <v>-0.43309221069746218</v>
      </c>
      <c r="N112">
        <f t="shared" si="24"/>
        <v>-24.814355812955185</v>
      </c>
      <c r="O112">
        <f t="shared" si="25"/>
        <v>0</v>
      </c>
      <c r="P112">
        <f t="shared" si="19"/>
        <v>-24.814355812955185</v>
      </c>
      <c r="Q112">
        <f t="shared" si="26"/>
        <v>0.30363882768319755</v>
      </c>
      <c r="W112">
        <v>107</v>
      </c>
      <c r="X112">
        <f t="shared" si="20"/>
        <v>2.2291666666666665</v>
      </c>
      <c r="Y112">
        <v>0</v>
      </c>
      <c r="Z112">
        <f t="shared" si="27"/>
        <v>2.0901065133531183E-7</v>
      </c>
    </row>
    <row r="113" spans="5:26" x14ac:dyDescent="0.4">
      <c r="E113">
        <v>226.75460000000001</v>
      </c>
      <c r="F113">
        <f t="shared" si="14"/>
        <v>2.9682107730320505E-2</v>
      </c>
      <c r="G113">
        <f t="shared" si="15"/>
        <v>0.12340982884369278</v>
      </c>
      <c r="H113">
        <f t="shared" si="16"/>
        <v>-2.6026687753958822E-2</v>
      </c>
      <c r="I113">
        <f t="shared" si="17"/>
        <v>0.12258305558869831</v>
      </c>
      <c r="J113">
        <f t="shared" si="18"/>
        <v>2.9677749463355649E-2</v>
      </c>
      <c r="K113">
        <f t="shared" si="21"/>
        <v>0.99999999999999967</v>
      </c>
      <c r="L113">
        <f t="shared" si="22"/>
        <v>-2.892982399659862E-15</v>
      </c>
      <c r="M113">
        <f t="shared" si="23"/>
        <v>-0.44538324957757713</v>
      </c>
      <c r="N113">
        <f t="shared" si="24"/>
        <v>-25.518580466616974</v>
      </c>
      <c r="O113">
        <f t="shared" si="25"/>
        <v>0</v>
      </c>
      <c r="P113">
        <f t="shared" si="19"/>
        <v>-25.518580466616974</v>
      </c>
      <c r="Q113">
        <f t="shared" si="26"/>
        <v>0.30283292982614463</v>
      </c>
      <c r="W113">
        <v>108</v>
      </c>
      <c r="X113">
        <f t="shared" si="20"/>
        <v>2.25</v>
      </c>
      <c r="Y113">
        <v>0</v>
      </c>
      <c r="Z113">
        <f t="shared" si="27"/>
        <v>1.832974217358541E-7</v>
      </c>
    </row>
    <row r="114" spans="5:26" x14ac:dyDescent="0.4">
      <c r="E114">
        <v>233.40360000000001</v>
      </c>
      <c r="F114">
        <f t="shared" si="14"/>
        <v>3.0552459795058776E-2</v>
      </c>
      <c r="G114">
        <f t="shared" si="15"/>
        <v>0.12343281323633781</v>
      </c>
      <c r="H114">
        <f t="shared" si="16"/>
        <v>-2.6789619865258091E-2</v>
      </c>
      <c r="I114">
        <f t="shared" si="17"/>
        <v>0.12255684691193791</v>
      </c>
      <c r="J114">
        <f t="shared" si="18"/>
        <v>3.0547706803710824E-2</v>
      </c>
      <c r="K114">
        <f t="shared" si="21"/>
        <v>0.99999999999999944</v>
      </c>
      <c r="L114">
        <f t="shared" si="22"/>
        <v>-4.8216373327664363E-15</v>
      </c>
      <c r="M114">
        <f t="shared" si="23"/>
        <v>-0.45799919387284227</v>
      </c>
      <c r="N114">
        <f t="shared" si="24"/>
        <v>-26.241420829307813</v>
      </c>
      <c r="O114">
        <f t="shared" si="25"/>
        <v>0</v>
      </c>
      <c r="P114">
        <f t="shared" si="19"/>
        <v>-26.241420829307813</v>
      </c>
      <c r="Q114">
        <f t="shared" si="26"/>
        <v>0.30198374136914435</v>
      </c>
      <c r="W114">
        <v>109</v>
      </c>
      <c r="X114">
        <f t="shared" si="20"/>
        <v>2.2708333333333335</v>
      </c>
      <c r="Y114">
        <v>0</v>
      </c>
      <c r="Z114">
        <f t="shared" si="27"/>
        <v>1.6074752458960097E-7</v>
      </c>
    </row>
    <row r="115" spans="5:26" x14ac:dyDescent="0.4">
      <c r="E115">
        <v>240.2475</v>
      </c>
      <c r="F115">
        <f t="shared" si="14"/>
        <v>3.144832421013808E-2</v>
      </c>
      <c r="G115">
        <f t="shared" si="15"/>
        <v>0.12345716485483516</v>
      </c>
      <c r="H115">
        <f t="shared" si="16"/>
        <v>-2.7574894359951613E-2</v>
      </c>
      <c r="I115">
        <f t="shared" si="17"/>
        <v>0.12252907921288902</v>
      </c>
      <c r="J115">
        <f t="shared" si="18"/>
        <v>3.1443140749581738E-2</v>
      </c>
      <c r="K115">
        <f t="shared" si="21"/>
        <v>1</v>
      </c>
      <c r="L115">
        <f t="shared" si="22"/>
        <v>0</v>
      </c>
      <c r="M115">
        <f t="shared" si="23"/>
        <v>-0.47094647940738388</v>
      </c>
      <c r="N115">
        <f t="shared" si="24"/>
        <v>-26.983245646587832</v>
      </c>
      <c r="O115">
        <f t="shared" si="25"/>
        <v>0</v>
      </c>
      <c r="P115">
        <f t="shared" si="19"/>
        <v>-26.983245646587832</v>
      </c>
      <c r="Q115">
        <f t="shared" si="26"/>
        <v>0.30108921703188246</v>
      </c>
      <c r="W115">
        <v>110</v>
      </c>
      <c r="X115">
        <f t="shared" si="20"/>
        <v>2.2916666666666665</v>
      </c>
      <c r="Y115">
        <v>0</v>
      </c>
      <c r="Z115">
        <f t="shared" si="27"/>
        <v>1.4097179554942945E-7</v>
      </c>
    </row>
    <row r="116" spans="5:26" x14ac:dyDescent="0.4">
      <c r="E116">
        <v>247.29220000000001</v>
      </c>
      <c r="F116">
        <f t="shared" si="14"/>
        <v>3.2370473283752414E-2</v>
      </c>
      <c r="G116">
        <f t="shared" si="15"/>
        <v>0.12348296570250061</v>
      </c>
      <c r="H116">
        <f t="shared" si="16"/>
        <v>-2.8383185684528266E-2</v>
      </c>
      <c r="I116">
        <f t="shared" si="17"/>
        <v>0.12249965898469106</v>
      </c>
      <c r="J116">
        <f t="shared" si="18"/>
        <v>3.2364820359794183E-2</v>
      </c>
      <c r="K116">
        <f t="shared" si="21"/>
        <v>0.99999999999999989</v>
      </c>
      <c r="L116">
        <f t="shared" si="22"/>
        <v>-9.6432746655328714E-16</v>
      </c>
      <c r="M116">
        <f t="shared" si="23"/>
        <v>-0.48423194312992601</v>
      </c>
      <c r="N116">
        <f t="shared" si="24"/>
        <v>-27.744446646763659</v>
      </c>
      <c r="O116">
        <f t="shared" si="25"/>
        <v>0</v>
      </c>
      <c r="P116">
        <f t="shared" si="19"/>
        <v>-27.744446646763659</v>
      </c>
      <c r="Q116">
        <f t="shared" si="26"/>
        <v>0.3001472344756525</v>
      </c>
      <c r="W116">
        <v>111</v>
      </c>
      <c r="X116">
        <f t="shared" si="20"/>
        <v>2.3125</v>
      </c>
      <c r="Y116">
        <v>0</v>
      </c>
      <c r="Z116">
        <f t="shared" si="27"/>
        <v>1.2362894664267668E-7</v>
      </c>
    </row>
    <row r="117" spans="5:26" x14ac:dyDescent="0.4">
      <c r="E117">
        <v>254.54339999999999</v>
      </c>
      <c r="F117">
        <f t="shared" si="14"/>
        <v>3.3319653144157003E-2</v>
      </c>
      <c r="G117">
        <f t="shared" si="15"/>
        <v>0.12351030129233509</v>
      </c>
      <c r="H117">
        <f t="shared" si="16"/>
        <v>-2.9215145090051631E-2</v>
      </c>
      <c r="I117">
        <f t="shared" si="17"/>
        <v>0.12246848871845484</v>
      </c>
      <c r="J117">
        <f t="shared" si="18"/>
        <v>3.3313488243860573E-2</v>
      </c>
      <c r="K117">
        <f t="shared" si="21"/>
        <v>0.99999999999999922</v>
      </c>
      <c r="L117">
        <f t="shared" si="22"/>
        <v>-6.7502922658730125E-15</v>
      </c>
      <c r="M117">
        <f t="shared" si="23"/>
        <v>-0.49786166247910546</v>
      </c>
      <c r="N117">
        <f t="shared" si="24"/>
        <v>-28.525372041419438</v>
      </c>
      <c r="O117">
        <f t="shared" si="25"/>
        <v>0</v>
      </c>
      <c r="P117">
        <f t="shared" si="19"/>
        <v>-28.525372041419438</v>
      </c>
      <c r="Q117">
        <f t="shared" si="26"/>
        <v>0.29915561663961365</v>
      </c>
      <c r="W117">
        <v>112</v>
      </c>
      <c r="X117">
        <f t="shared" si="20"/>
        <v>2.3333333333333335</v>
      </c>
      <c r="Y117">
        <v>0</v>
      </c>
      <c r="Z117">
        <f t="shared" si="27"/>
        <v>1.0841967635021485E-7</v>
      </c>
    </row>
    <row r="118" spans="5:26" x14ac:dyDescent="0.4">
      <c r="E118">
        <v>262.00720000000001</v>
      </c>
      <c r="F118">
        <f t="shared" si="14"/>
        <v>3.4296662279484656E-2</v>
      </c>
      <c r="G118">
        <f t="shared" si="15"/>
        <v>0.12353926307664431</v>
      </c>
      <c r="H118">
        <f t="shared" si="16"/>
        <v>-3.0071469452862494E-2</v>
      </c>
      <c r="I118">
        <f t="shared" si="17"/>
        <v>0.12243546413281148</v>
      </c>
      <c r="J118">
        <f t="shared" si="18"/>
        <v>3.4289939036950941E-2</v>
      </c>
      <c r="K118">
        <f t="shared" si="21"/>
        <v>1</v>
      </c>
      <c r="L118">
        <f t="shared" si="22"/>
        <v>0</v>
      </c>
      <c r="M118">
        <f t="shared" si="23"/>
        <v>-0.51184205990630183</v>
      </c>
      <c r="N118">
        <f t="shared" si="24"/>
        <v>-29.326389809913344</v>
      </c>
      <c r="O118">
        <f t="shared" si="25"/>
        <v>0</v>
      </c>
      <c r="P118">
        <f t="shared" si="19"/>
        <v>-29.326389809913344</v>
      </c>
      <c r="Q118">
        <f t="shared" si="26"/>
        <v>0.29811213549767046</v>
      </c>
      <c r="W118">
        <v>113</v>
      </c>
      <c r="X118">
        <f t="shared" si="20"/>
        <v>2.3541666666666665</v>
      </c>
      <c r="Y118">
        <v>0</v>
      </c>
      <c r="Z118">
        <f t="shared" si="27"/>
        <v>9.5081504284430863E-8</v>
      </c>
    </row>
    <row r="119" spans="5:26" x14ac:dyDescent="0.4">
      <c r="E119">
        <v>269.68990000000002</v>
      </c>
      <c r="F119">
        <f t="shared" si="14"/>
        <v>3.5302325357806918E-2</v>
      </c>
      <c r="G119">
        <f t="shared" si="15"/>
        <v>0.12356994804593757</v>
      </c>
      <c r="H119">
        <f t="shared" si="16"/>
        <v>-3.09528783005001E-2</v>
      </c>
      <c r="I119">
        <f t="shared" si="17"/>
        <v>0.12240047463128201</v>
      </c>
      <c r="J119">
        <f t="shared" si="18"/>
        <v>3.5294993202976931E-2</v>
      </c>
      <c r="K119">
        <f t="shared" si="21"/>
        <v>1.0000000000000004</v>
      </c>
      <c r="L119">
        <f t="shared" si="22"/>
        <v>3.8573098662131478E-15</v>
      </c>
      <c r="M119">
        <f t="shared" si="23"/>
        <v>-0.52617949210358828</v>
      </c>
      <c r="N119">
        <f t="shared" si="24"/>
        <v>-30.147864163872836</v>
      </c>
      <c r="O119">
        <f t="shared" si="25"/>
        <v>0</v>
      </c>
      <c r="P119">
        <f t="shared" si="19"/>
        <v>-30.147864163872836</v>
      </c>
      <c r="Q119">
        <f t="shared" si="26"/>
        <v>0.29701448780285944</v>
      </c>
      <c r="W119">
        <v>114</v>
      </c>
      <c r="X119">
        <f t="shared" si="20"/>
        <v>2.375</v>
      </c>
      <c r="Y119">
        <v>0</v>
      </c>
      <c r="Z119">
        <f t="shared" si="27"/>
        <v>8.3384241323390828E-8</v>
      </c>
    </row>
    <row r="120" spans="5:26" x14ac:dyDescent="0.4">
      <c r="E120">
        <v>277.59789999999998</v>
      </c>
      <c r="F120">
        <f t="shared" si="14"/>
        <v>3.633748013716475E-2</v>
      </c>
      <c r="G120">
        <f t="shared" si="15"/>
        <v>0.12360245862738384</v>
      </c>
      <c r="H120">
        <f t="shared" si="16"/>
        <v>-3.1860102311822278E-2</v>
      </c>
      <c r="I120">
        <f t="shared" si="17"/>
        <v>0.12236340341806451</v>
      </c>
      <c r="J120">
        <f t="shared" si="18"/>
        <v>3.6329483921491997E-2</v>
      </c>
      <c r="K120">
        <f t="shared" si="21"/>
        <v>1.0000000000000009</v>
      </c>
      <c r="L120">
        <f t="shared" si="22"/>
        <v>7.7146197324262939E-15</v>
      </c>
      <c r="M120">
        <f t="shared" si="23"/>
        <v>-0.54088003087081415</v>
      </c>
      <c r="N120">
        <f t="shared" si="24"/>
        <v>-30.990142991803328</v>
      </c>
      <c r="O120">
        <f t="shared" si="25"/>
        <v>0</v>
      </c>
      <c r="P120">
        <f t="shared" si="19"/>
        <v>-30.990142991803328</v>
      </c>
      <c r="Q120">
        <f t="shared" si="26"/>
        <v>0.29586032004527651</v>
      </c>
      <c r="W120">
        <v>115</v>
      </c>
      <c r="X120">
        <f t="shared" si="20"/>
        <v>2.395833333333333</v>
      </c>
      <c r="Y120">
        <v>0</v>
      </c>
      <c r="Z120">
        <f t="shared" si="27"/>
        <v>7.3126017025121751E-8</v>
      </c>
    </row>
    <row r="121" spans="5:26" x14ac:dyDescent="0.4">
      <c r="E121">
        <v>285.73770000000002</v>
      </c>
      <c r="F121">
        <f t="shared" si="14"/>
        <v>3.7402977465568511E-2</v>
      </c>
      <c r="G121">
        <f t="shared" si="15"/>
        <v>0.12363690295510676</v>
      </c>
      <c r="H121">
        <f t="shared" si="16"/>
        <v>-3.2793883288947105E-2</v>
      </c>
      <c r="I121">
        <f t="shared" si="17"/>
        <v>0.12232412718982311</v>
      </c>
      <c r="J121">
        <f t="shared" si="18"/>
        <v>3.739425705569701E-2</v>
      </c>
      <c r="K121">
        <f t="shared" si="21"/>
        <v>0.99999999999999978</v>
      </c>
      <c r="L121">
        <f t="shared" si="22"/>
        <v>-1.9286549331065743E-15</v>
      </c>
      <c r="M121">
        <f t="shared" si="23"/>
        <v>-0.55594943162232813</v>
      </c>
      <c r="N121">
        <f t="shared" si="24"/>
        <v>-31.853556054656348</v>
      </c>
      <c r="O121">
        <f t="shared" si="25"/>
        <v>0</v>
      </c>
      <c r="P121">
        <f t="shared" si="19"/>
        <v>-31.853556054656348</v>
      </c>
      <c r="Q121">
        <f t="shared" si="26"/>
        <v>0.29464724182856533</v>
      </c>
      <c r="W121">
        <v>116</v>
      </c>
      <c r="X121">
        <f t="shared" si="20"/>
        <v>2.416666666666667</v>
      </c>
      <c r="Y121">
        <v>0</v>
      </c>
      <c r="Z121">
        <f t="shared" si="27"/>
        <v>6.4129795763439388E-8</v>
      </c>
    </row>
    <row r="122" spans="5:26" x14ac:dyDescent="0.4">
      <c r="E122">
        <v>294.11630000000002</v>
      </c>
      <c r="F122">
        <f t="shared" si="14"/>
        <v>3.8499733640875493E-2</v>
      </c>
      <c r="G122">
        <f t="shared" si="15"/>
        <v>0.12367339691909218</v>
      </c>
      <c r="H122">
        <f t="shared" si="16"/>
        <v>-3.3755020011295933E-2</v>
      </c>
      <c r="I122">
        <f t="shared" si="17"/>
        <v>0.12228251379935551</v>
      </c>
      <c r="J122">
        <f t="shared" si="18"/>
        <v>3.8490223438955314E-2</v>
      </c>
      <c r="K122">
        <f t="shared" si="21"/>
        <v>0.99999999999999911</v>
      </c>
      <c r="L122">
        <f t="shared" si="22"/>
        <v>-7.7146197324263002E-15</v>
      </c>
      <c r="M122">
        <f t="shared" si="23"/>
        <v>-0.57139383637637065</v>
      </c>
      <c r="N122">
        <f t="shared" si="24"/>
        <v>-32.738455264154773</v>
      </c>
      <c r="O122">
        <f t="shared" si="25"/>
        <v>0</v>
      </c>
      <c r="P122">
        <f t="shared" si="19"/>
        <v>-32.738455264154773</v>
      </c>
      <c r="Q122">
        <f t="shared" si="26"/>
        <v>0.29337280210510641</v>
      </c>
      <c r="W122">
        <v>117</v>
      </c>
      <c r="X122">
        <f t="shared" si="20"/>
        <v>2.4375</v>
      </c>
      <c r="Y122">
        <v>0</v>
      </c>
      <c r="Z122">
        <f t="shared" si="27"/>
        <v>5.6240321461068951E-8</v>
      </c>
    </row>
    <row r="123" spans="5:26" x14ac:dyDescent="0.4">
      <c r="E123">
        <v>302.7405</v>
      </c>
      <c r="F123">
        <f t="shared" si="14"/>
        <v>3.96286387810042E-2</v>
      </c>
      <c r="G123">
        <f t="shared" si="15"/>
        <v>0.12371206153359571</v>
      </c>
      <c r="H123">
        <f t="shared" si="16"/>
        <v>-3.4744287898666938E-2</v>
      </c>
      <c r="I123">
        <f t="shared" si="17"/>
        <v>0.12223842525634987</v>
      </c>
      <c r="J123">
        <f t="shared" si="18"/>
        <v>3.9618267268085053E-2</v>
      </c>
      <c r="K123">
        <f t="shared" si="21"/>
        <v>1.0000000000000009</v>
      </c>
      <c r="L123">
        <f t="shared" si="22"/>
        <v>7.7146197324262939E-15</v>
      </c>
      <c r="M123">
        <f t="shared" si="23"/>
        <v>-0.58721844130195278</v>
      </c>
      <c r="N123">
        <f t="shared" si="24"/>
        <v>-33.645138338852561</v>
      </c>
      <c r="O123">
        <f t="shared" si="25"/>
        <v>0</v>
      </c>
      <c r="P123">
        <f t="shared" si="19"/>
        <v>-33.645138338852561</v>
      </c>
      <c r="Q123">
        <f t="shared" si="26"/>
        <v>0.29203451872437486</v>
      </c>
      <c r="W123">
        <v>118</v>
      </c>
      <c r="X123">
        <f t="shared" si="20"/>
        <v>2.458333333333333</v>
      </c>
      <c r="Y123">
        <v>0</v>
      </c>
      <c r="Z123">
        <f t="shared" si="27"/>
        <v>4.9321438192503877E-8</v>
      </c>
    </row>
    <row r="124" spans="5:26" x14ac:dyDescent="0.4">
      <c r="E124">
        <v>311.61759999999998</v>
      </c>
      <c r="F124">
        <f t="shared" si="14"/>
        <v>4.0790648453720109E-2</v>
      </c>
      <c r="G124">
        <f t="shared" si="15"/>
        <v>0.12375302633416818</v>
      </c>
      <c r="H124">
        <f t="shared" si="16"/>
        <v>-3.5762519273075576E-2</v>
      </c>
      <c r="I124">
        <f t="shared" si="17"/>
        <v>0.12219171385381955</v>
      </c>
      <c r="J124">
        <f t="shared" si="18"/>
        <v>4.077933762444768E-2</v>
      </c>
      <c r="K124">
        <f t="shared" si="21"/>
        <v>0.99999999999999956</v>
      </c>
      <c r="L124">
        <f t="shared" si="22"/>
        <v>-3.8573098662131493E-15</v>
      </c>
      <c r="M124">
        <f t="shared" si="23"/>
        <v>-0.60342874881168673</v>
      </c>
      <c r="N124">
        <f t="shared" si="24"/>
        <v>-34.573920543769539</v>
      </c>
      <c r="O124">
        <f t="shared" si="25"/>
        <v>0</v>
      </c>
      <c r="P124">
        <f t="shared" si="19"/>
        <v>-34.573920543769539</v>
      </c>
      <c r="Q124">
        <f t="shared" si="26"/>
        <v>0.29062988692408909</v>
      </c>
      <c r="W124">
        <v>119</v>
      </c>
      <c r="X124">
        <f t="shared" si="20"/>
        <v>2.479166666666667</v>
      </c>
      <c r="Y124">
        <v>0</v>
      </c>
      <c r="Z124">
        <f t="shared" si="27"/>
        <v>4.3253740415777916E-8</v>
      </c>
    </row>
    <row r="125" spans="5:26" x14ac:dyDescent="0.4">
      <c r="E125">
        <v>320.755</v>
      </c>
      <c r="F125">
        <f t="shared" si="14"/>
        <v>4.1986731316758084E-2</v>
      </c>
      <c r="G125">
        <f t="shared" si="15"/>
        <v>0.1237964280460242</v>
      </c>
      <c r="H125">
        <f t="shared" si="16"/>
        <v>-3.6810557430989134E-2</v>
      </c>
      <c r="I125">
        <f t="shared" si="17"/>
        <v>0.12214222368653738</v>
      </c>
      <c r="J125">
        <f t="shared" si="18"/>
        <v>4.1974396103368582E-2</v>
      </c>
      <c r="K125">
        <f t="shared" si="21"/>
        <v>1.0000000000000004</v>
      </c>
      <c r="L125">
        <f t="shared" si="22"/>
        <v>3.8573098662131478E-15</v>
      </c>
      <c r="M125">
        <f t="shared" si="23"/>
        <v>-0.62002978750338578</v>
      </c>
      <c r="N125">
        <f t="shared" si="24"/>
        <v>-35.525089996337279</v>
      </c>
      <c r="O125">
        <f t="shared" si="25"/>
        <v>0</v>
      </c>
      <c r="P125">
        <f t="shared" si="19"/>
        <v>-35.525089996337279</v>
      </c>
      <c r="Q125">
        <f t="shared" si="26"/>
        <v>0.28915636485693064</v>
      </c>
      <c r="W125">
        <v>120</v>
      </c>
      <c r="X125">
        <f t="shared" si="20"/>
        <v>2.5</v>
      </c>
      <c r="Y125">
        <v>0</v>
      </c>
      <c r="Z125">
        <f t="shared" si="27"/>
        <v>3.7932512281035767E-8</v>
      </c>
    </row>
    <row r="126" spans="5:26" x14ac:dyDescent="0.4">
      <c r="E126">
        <v>330.16030000000001</v>
      </c>
      <c r="F126">
        <f t="shared" si="14"/>
        <v>4.3217882207791755E-2</v>
      </c>
      <c r="G126">
        <f t="shared" si="15"/>
        <v>0.12384241143019492</v>
      </c>
      <c r="H126">
        <f t="shared" si="16"/>
        <v>-3.7889268069338032E-2</v>
      </c>
      <c r="I126">
        <f t="shared" si="17"/>
        <v>0.12208978968618378</v>
      </c>
      <c r="J126">
        <f t="shared" si="18"/>
        <v>4.3204429843005911E-2</v>
      </c>
      <c r="K126">
        <f t="shared" si="21"/>
        <v>0.99999999999999911</v>
      </c>
      <c r="L126">
        <f t="shared" si="22"/>
        <v>-7.7146197324263002E-15</v>
      </c>
      <c r="M126">
        <f t="shared" si="23"/>
        <v>-0.63702625345985098</v>
      </c>
      <c r="N126">
        <f t="shared" si="24"/>
        <v>-36.498915762280518</v>
      </c>
      <c r="O126">
        <f t="shared" si="25"/>
        <v>0</v>
      </c>
      <c r="P126">
        <f t="shared" si="19"/>
        <v>-36.498915762280518</v>
      </c>
      <c r="Q126">
        <f t="shared" si="26"/>
        <v>0.28761140761746573</v>
      </c>
      <c r="W126">
        <v>121</v>
      </c>
      <c r="X126">
        <f t="shared" si="20"/>
        <v>2.520833333333333</v>
      </c>
      <c r="Y126">
        <v>0</v>
      </c>
      <c r="Z126">
        <f t="shared" si="27"/>
        <v>3.3265920452652054E-8</v>
      </c>
    </row>
    <row r="127" spans="5:26" x14ac:dyDescent="0.4">
      <c r="E127">
        <v>339.84140000000002</v>
      </c>
      <c r="F127">
        <f t="shared" si="14"/>
        <v>4.4485135234402937E-2</v>
      </c>
      <c r="G127">
        <f t="shared" si="15"/>
        <v>0.12389113023086651</v>
      </c>
      <c r="H127">
        <f t="shared" si="16"/>
        <v>-3.899955070430404E-2</v>
      </c>
      <c r="I127">
        <f t="shared" si="17"/>
        <v>0.12203423654111378</v>
      </c>
      <c r="J127">
        <f t="shared" si="18"/>
        <v>4.447046454498306E-2</v>
      </c>
      <c r="K127">
        <f t="shared" si="21"/>
        <v>0.99999999999999989</v>
      </c>
      <c r="L127">
        <f t="shared" si="22"/>
        <v>-9.6432746655328714E-16</v>
      </c>
      <c r="M127">
        <f t="shared" si="23"/>
        <v>-0.65442264452564669</v>
      </c>
      <c r="N127">
        <f t="shared" si="24"/>
        <v>-37.495655549109706</v>
      </c>
      <c r="O127">
        <f t="shared" si="25"/>
        <v>0</v>
      </c>
      <c r="P127">
        <f t="shared" si="19"/>
        <v>-37.495655549109706</v>
      </c>
      <c r="Q127">
        <f t="shared" si="26"/>
        <v>0.28599246264175293</v>
      </c>
      <c r="W127">
        <v>122</v>
      </c>
      <c r="X127">
        <f t="shared" si="20"/>
        <v>2.5416666666666665</v>
      </c>
      <c r="Y127">
        <v>0</v>
      </c>
      <c r="Z127">
        <f t="shared" si="27"/>
        <v>2.9173429256765204E-8</v>
      </c>
    </row>
    <row r="128" spans="5:26" x14ac:dyDescent="0.4">
      <c r="E128">
        <v>349.8064</v>
      </c>
      <c r="F128">
        <f t="shared" si="14"/>
        <v>4.5789550684112196E-2</v>
      </c>
      <c r="G128">
        <f t="shared" si="15"/>
        <v>0.12394274718227927</v>
      </c>
      <c r="H128">
        <f t="shared" si="16"/>
        <v>-4.0142327146719919E-2</v>
      </c>
      <c r="I128">
        <f t="shared" si="17"/>
        <v>0.12197537868849062</v>
      </c>
      <c r="J128">
        <f t="shared" si="18"/>
        <v>4.5773551333100564E-2</v>
      </c>
      <c r="K128">
        <f t="shared" si="21"/>
        <v>1</v>
      </c>
      <c r="L128">
        <f t="shared" si="22"/>
        <v>0</v>
      </c>
      <c r="M128">
        <f t="shared" si="23"/>
        <v>-0.67222303056166366</v>
      </c>
      <c r="N128">
        <f t="shared" si="24"/>
        <v>-38.515542542677082</v>
      </c>
      <c r="O128">
        <f t="shared" si="25"/>
        <v>0</v>
      </c>
      <c r="P128">
        <f t="shared" si="19"/>
        <v>-38.515542542677082</v>
      </c>
      <c r="Q128">
        <f t="shared" si="26"/>
        <v>0.28429698209493731</v>
      </c>
      <c r="W128">
        <v>123</v>
      </c>
      <c r="X128">
        <f t="shared" si="20"/>
        <v>2.5625</v>
      </c>
      <c r="Y128">
        <v>0</v>
      </c>
      <c r="Z128">
        <f t="shared" si="27"/>
        <v>2.5584410802967356E-8</v>
      </c>
    </row>
    <row r="129" spans="5:26" x14ac:dyDescent="0.4">
      <c r="E129">
        <v>360.06360000000001</v>
      </c>
      <c r="F129">
        <f t="shared" si="14"/>
        <v>4.7132215024378914E-2</v>
      </c>
      <c r="G129">
        <f t="shared" si="15"/>
        <v>0.12399743449218648</v>
      </c>
      <c r="H129">
        <f t="shared" si="16"/>
        <v>-4.1318541443461317E-2</v>
      </c>
      <c r="I129">
        <f t="shared" si="17"/>
        <v>0.12191301976300639</v>
      </c>
      <c r="J129">
        <f t="shared" si="18"/>
        <v>4.7114766686506361E-2</v>
      </c>
      <c r="K129">
        <f t="shared" si="21"/>
        <v>1.0000000000000004</v>
      </c>
      <c r="L129">
        <f t="shared" si="22"/>
        <v>3.8573098662131478E-15</v>
      </c>
      <c r="M129">
        <f t="shared" si="23"/>
        <v>-0.69043100557620485</v>
      </c>
      <c r="N129">
        <f t="shared" si="24"/>
        <v>-39.558782664489947</v>
      </c>
      <c r="O129">
        <f t="shared" si="25"/>
        <v>0</v>
      </c>
      <c r="P129">
        <f t="shared" si="19"/>
        <v>-39.558782664489947</v>
      </c>
      <c r="Q129">
        <f t="shared" si="26"/>
        <v>0.28252244542935245</v>
      </c>
      <c r="W129">
        <v>124</v>
      </c>
      <c r="X129">
        <f t="shared" si="20"/>
        <v>2.5833333333333335</v>
      </c>
      <c r="Y129">
        <v>0</v>
      </c>
      <c r="Z129">
        <f t="shared" si="27"/>
        <v>2.2436926093739989E-8</v>
      </c>
    </row>
    <row r="130" spans="5:26" x14ac:dyDescent="0.4">
      <c r="E130">
        <v>370.62150000000003</v>
      </c>
      <c r="F130">
        <f t="shared" si="14"/>
        <v>4.8514240902601237E-2</v>
      </c>
      <c r="G130">
        <f t="shared" si="15"/>
        <v>0.12405537434789204</v>
      </c>
      <c r="H130">
        <f t="shared" si="16"/>
        <v>-4.2529159813881924E-2</v>
      </c>
      <c r="I130">
        <f t="shared" si="17"/>
        <v>0.1218469520198564</v>
      </c>
      <c r="J130">
        <f t="shared" si="18"/>
        <v>4.8495212367213991E-2</v>
      </c>
      <c r="K130">
        <f t="shared" si="21"/>
        <v>1.0000000000000009</v>
      </c>
      <c r="L130">
        <f t="shared" si="22"/>
        <v>7.7146197324262939E-15</v>
      </c>
      <c r="M130">
        <f t="shared" si="23"/>
        <v>-0.70904963887630967</v>
      </c>
      <c r="N130">
        <f t="shared" si="24"/>
        <v>-40.625551772887682</v>
      </c>
      <c r="O130">
        <f t="shared" si="25"/>
        <v>0</v>
      </c>
      <c r="P130">
        <f t="shared" si="19"/>
        <v>-40.625551772887682</v>
      </c>
      <c r="Q130">
        <f t="shared" si="26"/>
        <v>0.2806663752571098</v>
      </c>
      <c r="W130">
        <v>125</v>
      </c>
      <c r="X130">
        <f t="shared" si="20"/>
        <v>2.6041666666666665</v>
      </c>
      <c r="Y130">
        <v>0</v>
      </c>
      <c r="Z130">
        <f t="shared" si="27"/>
        <v>1.9676656086117986E-8</v>
      </c>
    </row>
    <row r="131" spans="5:26" x14ac:dyDescent="0.4">
      <c r="E131">
        <v>381.48899999999998</v>
      </c>
      <c r="F131">
        <f t="shared" si="14"/>
        <v>4.9936793326054857E-2</v>
      </c>
      <c r="G131">
        <f t="shared" si="15"/>
        <v>0.12411676059173293</v>
      </c>
      <c r="H131">
        <f t="shared" si="16"/>
        <v>-4.3775193511468108E-2</v>
      </c>
      <c r="I131">
        <f t="shared" si="17"/>
        <v>0.1217769544242181</v>
      </c>
      <c r="J131">
        <f t="shared" si="18"/>
        <v>4.9916041488823469E-2</v>
      </c>
      <c r="K131">
        <f t="shared" si="21"/>
        <v>1.0000000000000004</v>
      </c>
      <c r="L131">
        <f t="shared" si="22"/>
        <v>3.8573098662131478E-15</v>
      </c>
      <c r="M131">
        <f t="shared" si="23"/>
        <v>-0.72808177448695921</v>
      </c>
      <c r="N131">
        <f t="shared" si="24"/>
        <v>-41.716012818498541</v>
      </c>
      <c r="O131">
        <f t="shared" si="25"/>
        <v>0</v>
      </c>
      <c r="P131">
        <f t="shared" si="19"/>
        <v>-41.716012818498541</v>
      </c>
      <c r="Q131">
        <f t="shared" si="26"/>
        <v>0.27872633632667831</v>
      </c>
      <c r="W131">
        <v>126</v>
      </c>
      <c r="X131">
        <f t="shared" si="20"/>
        <v>2.625</v>
      </c>
      <c r="Y131">
        <v>0</v>
      </c>
      <c r="Z131">
        <f t="shared" si="27"/>
        <v>1.7255964257928654E-8</v>
      </c>
    </row>
    <row r="132" spans="5:26" x14ac:dyDescent="0.4">
      <c r="E132">
        <v>392.67520000000002</v>
      </c>
      <c r="F132">
        <f t="shared" si="14"/>
        <v>5.1401063481954279E-2</v>
      </c>
      <c r="G132">
        <f t="shared" si="15"/>
        <v>0.12418179826305997</v>
      </c>
      <c r="H132">
        <f t="shared" si="16"/>
        <v>-4.5057675811771732E-2</v>
      </c>
      <c r="I132">
        <f t="shared" si="17"/>
        <v>0.12170279317352151</v>
      </c>
      <c r="J132">
        <f t="shared" si="18"/>
        <v>5.1378432276287758E-2</v>
      </c>
      <c r="K132">
        <f t="shared" si="21"/>
        <v>0.99999999999999989</v>
      </c>
      <c r="L132">
        <f t="shared" si="22"/>
        <v>-9.6432746655328714E-16</v>
      </c>
      <c r="M132">
        <f t="shared" si="23"/>
        <v>-0.74752962168206349</v>
      </c>
      <c r="N132">
        <f t="shared" si="24"/>
        <v>-42.830292383393356</v>
      </c>
      <c r="O132">
        <f t="shared" si="25"/>
        <v>0</v>
      </c>
      <c r="P132">
        <f t="shared" si="19"/>
        <v>-42.830292383393356</v>
      </c>
      <c r="Q132">
        <f t="shared" si="26"/>
        <v>0.27669995294172262</v>
      </c>
      <c r="W132">
        <v>127</v>
      </c>
      <c r="X132">
        <f t="shared" si="20"/>
        <v>2.6458333333333335</v>
      </c>
      <c r="Y132">
        <v>0</v>
      </c>
      <c r="Z132">
        <f t="shared" si="27"/>
        <v>1.5133074500447703E-8</v>
      </c>
    </row>
    <row r="133" spans="5:26" x14ac:dyDescent="0.4">
      <c r="E133">
        <v>404.18939999999998</v>
      </c>
      <c r="F133">
        <f t="shared" ref="F133:F196" si="28">2*PI()*E133/$B$6</f>
        <v>5.290826873745276E-2</v>
      </c>
      <c r="G133">
        <f t="shared" ref="G133:G196" si="29">1+SUM(a1_*COS(F133),a2_*COS(2*F133))</f>
        <v>0.12425070418689599</v>
      </c>
      <c r="H133">
        <f t="shared" ref="H133:H196" si="30">SUM(a1_*SIN(F133),a2_*SIN(2*F133))</f>
        <v>-4.6377661930486432E-2</v>
      </c>
      <c r="I133">
        <f t="shared" ref="I133:I196" si="31">SUM(b0_,b1_*COS(F133),b2_*COS(2*F133))</f>
        <v>0.1216242210262134</v>
      </c>
      <c r="J133">
        <f t="shared" ref="J133:J196" si="32">SUM(b1_*SIN(F133),b2_*SIN(2*F133))</f>
        <v>5.2883587972496676E-2</v>
      </c>
      <c r="K133">
        <f t="shared" si="21"/>
        <v>0.99999999999999933</v>
      </c>
      <c r="L133">
        <f t="shared" si="22"/>
        <v>-5.7859647993197248E-15</v>
      </c>
      <c r="M133">
        <f t="shared" si="23"/>
        <v>-0.7673947036540365</v>
      </c>
      <c r="N133">
        <f t="shared" si="24"/>
        <v>-43.968477740068828</v>
      </c>
      <c r="O133">
        <f t="shared" si="25"/>
        <v>0</v>
      </c>
      <c r="P133">
        <f t="shared" ref="P133:P196" si="33">N133+O133</f>
        <v>-43.968477740068828</v>
      </c>
      <c r="Q133">
        <f t="shared" si="26"/>
        <v>0.27458494648045106</v>
      </c>
      <c r="W133">
        <v>128</v>
      </c>
      <c r="X133">
        <f t="shared" ref="X133:X196" si="34">W133/Fs*1000</f>
        <v>2.6666666666666665</v>
      </c>
      <c r="Y133">
        <v>0</v>
      </c>
      <c r="Z133">
        <f t="shared" si="27"/>
        <v>1.3271350149608505E-8</v>
      </c>
    </row>
    <row r="134" spans="5:26" x14ac:dyDescent="0.4">
      <c r="E134">
        <v>416.0412</v>
      </c>
      <c r="F134">
        <f t="shared" si="28"/>
        <v>5.4459665729611743E-2</v>
      </c>
      <c r="G134">
        <f t="shared" si="29"/>
        <v>0.12432370821403416</v>
      </c>
      <c r="H134">
        <f t="shared" si="30"/>
        <v>-4.773624039727143E-2</v>
      </c>
      <c r="I134">
        <f t="shared" si="31"/>
        <v>0.12154097588769619</v>
      </c>
      <c r="J134">
        <f t="shared" si="32"/>
        <v>5.4432749807637307E-2</v>
      </c>
      <c r="K134">
        <f t="shared" ref="K134:K197" si="35">SQRT((I134^2+J134^2)/(G134^2+H134^2))</f>
        <v>0.99999999999999978</v>
      </c>
      <c r="L134">
        <f t="shared" ref="L134:L197" si="36">20*LOG10(K134)</f>
        <v>-1.9286549331065743E-15</v>
      </c>
      <c r="M134">
        <f t="shared" ref="M134:M197" si="37">ATAN2(J134,I134)-ATAN2(H134,G134)</f>
        <v>-0.78767797677005702</v>
      </c>
      <c r="N134">
        <f t="shared" ref="N134:N197" si="38">DEGREES(M134)</f>
        <v>-45.130623684327965</v>
      </c>
      <c r="O134">
        <f t="shared" si="25"/>
        <v>0</v>
      </c>
      <c r="P134">
        <f t="shared" si="33"/>
        <v>-45.130623684327965</v>
      </c>
      <c r="Q134">
        <f t="shared" si="26"/>
        <v>0.2723791473445043</v>
      </c>
      <c r="W134">
        <v>129</v>
      </c>
      <c r="X134">
        <f t="shared" si="34"/>
        <v>2.6875</v>
      </c>
      <c r="Y134">
        <v>0</v>
      </c>
      <c r="Z134">
        <f t="shared" si="27"/>
        <v>1.163866171334206E-8</v>
      </c>
    </row>
    <row r="135" spans="5:26" x14ac:dyDescent="0.4">
      <c r="E135">
        <v>428.24059999999997</v>
      </c>
      <c r="F135">
        <f t="shared" si="28"/>
        <v>5.6056563455370217E-2</v>
      </c>
      <c r="G135">
        <f t="shared" si="29"/>
        <v>0.1244010545984513</v>
      </c>
      <c r="H135">
        <f t="shared" si="30"/>
        <v>-4.9134544416141575E-2</v>
      </c>
      <c r="I135">
        <f t="shared" si="31"/>
        <v>0.121452779239689</v>
      </c>
      <c r="J135">
        <f t="shared" si="32"/>
        <v>5.6027209953236103E-2</v>
      </c>
      <c r="K135">
        <f t="shared" si="35"/>
        <v>0.99999999999999956</v>
      </c>
      <c r="L135">
        <f t="shared" si="36"/>
        <v>-3.8573098662131493E-15</v>
      </c>
      <c r="M135">
        <f t="shared" si="37"/>
        <v>-0.80837994154345361</v>
      </c>
      <c r="N135">
        <f t="shared" si="38"/>
        <v>-46.316758893472098</v>
      </c>
      <c r="O135">
        <f t="shared" ref="O135:O198" si="39">IF((N135-N134)&gt;180,O134-360,IF((N135-N134)&lt;(-180),O134+360,O134))</f>
        <v>0</v>
      </c>
      <c r="P135">
        <f t="shared" si="33"/>
        <v>-46.316758893472098</v>
      </c>
      <c r="Q135">
        <f t="shared" ref="Q135:Q198" si="40">-(P135-P134)/((E135-E134)*360)*1000</f>
        <v>0.27008049784418731</v>
      </c>
      <c r="W135">
        <v>130</v>
      </c>
      <c r="X135">
        <f t="shared" si="34"/>
        <v>2.7083333333333335</v>
      </c>
      <c r="Y135">
        <v>0</v>
      </c>
      <c r="Z135">
        <f t="shared" ref="Z135:Z198" si="41" xml:space="preserve"> b0_*Y135 + b1_*Y134 + b2_*Y133 - a1_*Z134 - a2_*Z133</f>
        <v>1.0206832383335938E-8</v>
      </c>
    </row>
    <row r="136" spans="5:26" x14ac:dyDescent="0.4">
      <c r="E136">
        <v>440.79770000000002</v>
      </c>
      <c r="F136">
        <f t="shared" si="28"/>
        <v>5.770028400163657E-2</v>
      </c>
      <c r="G136">
        <f t="shared" si="29"/>
        <v>0.12448300087616571</v>
      </c>
      <c r="H136">
        <f t="shared" si="30"/>
        <v>-5.0573717368628944E-2</v>
      </c>
      <c r="I136">
        <f t="shared" si="31"/>
        <v>0.12135933741864546</v>
      </c>
      <c r="J136">
        <f t="shared" si="32"/>
        <v>5.7668272186053693E-2</v>
      </c>
      <c r="K136">
        <f t="shared" si="35"/>
        <v>0.99999999999999956</v>
      </c>
      <c r="L136">
        <f t="shared" si="36"/>
        <v>-3.8573098662131493E-15</v>
      </c>
      <c r="M136">
        <f t="shared" si="37"/>
        <v>-0.82950007480437971</v>
      </c>
      <c r="N136">
        <f t="shared" si="38"/>
        <v>-47.52685339207703</v>
      </c>
      <c r="O136">
        <f t="shared" si="39"/>
        <v>0</v>
      </c>
      <c r="P136">
        <f t="shared" si="33"/>
        <v>-47.52685339207703</v>
      </c>
      <c r="Q136">
        <f t="shared" si="40"/>
        <v>0.26768709393378315</v>
      </c>
      <c r="W136">
        <v>131</v>
      </c>
      <c r="X136">
        <f t="shared" si="34"/>
        <v>2.7291666666666665</v>
      </c>
      <c r="Y136">
        <v>0</v>
      </c>
      <c r="Z136">
        <f t="shared" si="41"/>
        <v>8.9511517618978812E-9</v>
      </c>
    </row>
    <row r="137" spans="5:26" x14ac:dyDescent="0.4">
      <c r="E137">
        <v>453.72289999999998</v>
      </c>
      <c r="F137">
        <f t="shared" si="28"/>
        <v>5.9392188725227349E-2</v>
      </c>
      <c r="G137">
        <f t="shared" si="29"/>
        <v>0.12456981984826265</v>
      </c>
      <c r="H137">
        <f t="shared" si="30"/>
        <v>-5.2054935623653507E-2</v>
      </c>
      <c r="I137">
        <f t="shared" si="31"/>
        <v>0.12126033935454616</v>
      </c>
      <c r="J137">
        <f t="shared" si="32"/>
        <v>5.93572778977575E-2</v>
      </c>
      <c r="K137">
        <f t="shared" si="35"/>
        <v>0.99999999999999956</v>
      </c>
      <c r="L137">
        <f t="shared" si="36"/>
        <v>-3.8573098662131493E-15</v>
      </c>
      <c r="M137">
        <f t="shared" si="37"/>
        <v>-0.85103711935841786</v>
      </c>
      <c r="N137">
        <f t="shared" si="38"/>
        <v>-48.760835148208635</v>
      </c>
      <c r="O137">
        <f t="shared" si="39"/>
        <v>0</v>
      </c>
      <c r="P137">
        <f t="shared" si="33"/>
        <v>-48.760835148208635</v>
      </c>
      <c r="Q137">
        <f t="shared" si="40"/>
        <v>0.26519721941367103</v>
      </c>
      <c r="W137">
        <v>132</v>
      </c>
      <c r="X137">
        <f t="shared" si="34"/>
        <v>2.75</v>
      </c>
      <c r="Y137">
        <v>0</v>
      </c>
      <c r="Z137">
        <f t="shared" si="41"/>
        <v>7.8499494118605867E-9</v>
      </c>
    </row>
    <row r="138" spans="5:26" x14ac:dyDescent="0.4">
      <c r="E138">
        <v>467.02719999999999</v>
      </c>
      <c r="F138">
        <f t="shared" si="28"/>
        <v>6.1133717522775459E-2</v>
      </c>
      <c r="G138">
        <f t="shared" si="29"/>
        <v>0.12466180252751347</v>
      </c>
      <c r="H138">
        <f t="shared" si="30"/>
        <v>-5.3579442782697453E-2</v>
      </c>
      <c r="I138">
        <f t="shared" si="31"/>
        <v>0.1211554532109238</v>
      </c>
      <c r="J138">
        <f t="shared" si="32"/>
        <v>6.1095645144058998E-2</v>
      </c>
      <c r="K138">
        <f t="shared" si="35"/>
        <v>1.0000000000000004</v>
      </c>
      <c r="L138">
        <f t="shared" si="36"/>
        <v>3.8573098662131478E-15</v>
      </c>
      <c r="M138">
        <f t="shared" si="37"/>
        <v>-0.87298952081957948</v>
      </c>
      <c r="N138">
        <f t="shared" si="38"/>
        <v>-50.018615102110019</v>
      </c>
      <c r="O138">
        <f t="shared" si="39"/>
        <v>0</v>
      </c>
      <c r="P138">
        <f t="shared" si="33"/>
        <v>-50.018615102110019</v>
      </c>
      <c r="Q138">
        <f t="shared" si="40"/>
        <v>0.2626093221952015</v>
      </c>
      <c r="W138">
        <v>133</v>
      </c>
      <c r="X138">
        <f t="shared" si="34"/>
        <v>2.7708333333333335</v>
      </c>
      <c r="Y138">
        <v>0</v>
      </c>
      <c r="Z138">
        <f t="shared" si="41"/>
        <v>6.8842208698855682E-9</v>
      </c>
    </row>
    <row r="139" spans="5:26" x14ac:dyDescent="0.4">
      <c r="E139">
        <v>480.72160000000002</v>
      </c>
      <c r="F139">
        <f t="shared" si="28"/>
        <v>6.2926310290913806E-2</v>
      </c>
      <c r="G139">
        <f t="shared" si="29"/>
        <v>0.12475925499834528</v>
      </c>
      <c r="H139">
        <f t="shared" si="30"/>
        <v>-5.5148480779025448E-2</v>
      </c>
      <c r="I139">
        <f t="shared" si="31"/>
        <v>0.12104432996538173</v>
      </c>
      <c r="J139">
        <f t="shared" si="32"/>
        <v>6.2884790078432173E-2</v>
      </c>
      <c r="K139">
        <f t="shared" si="35"/>
        <v>1.0000000000000004</v>
      </c>
      <c r="L139">
        <f t="shared" si="36"/>
        <v>3.8573098662131478E-15</v>
      </c>
      <c r="M139">
        <f t="shared" si="37"/>
        <v>-0.89535437301115794</v>
      </c>
      <c r="N139">
        <f t="shared" si="38"/>
        <v>-51.300026742121375</v>
      </c>
      <c r="O139">
        <f t="shared" si="39"/>
        <v>0</v>
      </c>
      <c r="P139">
        <f t="shared" si="33"/>
        <v>-51.300026742121375</v>
      </c>
      <c r="Q139">
        <f t="shared" si="40"/>
        <v>0.25992206871489909</v>
      </c>
      <c r="W139">
        <v>134</v>
      </c>
      <c r="X139">
        <f t="shared" si="34"/>
        <v>2.7916666666666665</v>
      </c>
      <c r="Y139">
        <v>0</v>
      </c>
      <c r="Z139">
        <f t="shared" si="41"/>
        <v>6.0372996689331651E-9</v>
      </c>
    </row>
    <row r="140" spans="5:26" x14ac:dyDescent="0.4">
      <c r="E140">
        <v>494.8175</v>
      </c>
      <c r="F140">
        <f t="shared" si="28"/>
        <v>6.4771459286152813E-2</v>
      </c>
      <c r="G140">
        <f t="shared" si="29"/>
        <v>0.12486250201537963</v>
      </c>
      <c r="H140">
        <f t="shared" si="30"/>
        <v>-5.6763335565350473E-2</v>
      </c>
      <c r="I140">
        <f t="shared" si="31"/>
        <v>0.12092659930624639</v>
      </c>
      <c r="J140">
        <f t="shared" si="32"/>
        <v>6.4726179048911717E-2</v>
      </c>
      <c r="K140">
        <f t="shared" si="35"/>
        <v>0.99999999999999956</v>
      </c>
      <c r="L140">
        <f t="shared" si="36"/>
        <v>-3.8573098662131493E-15</v>
      </c>
      <c r="M140">
        <f t="shared" si="37"/>
        <v>-0.91812803357894435</v>
      </c>
      <c r="N140">
        <f t="shared" si="38"/>
        <v>-52.604861376719036</v>
      </c>
      <c r="O140">
        <f t="shared" si="39"/>
        <v>0</v>
      </c>
      <c r="P140">
        <f t="shared" si="33"/>
        <v>-52.604861376719036</v>
      </c>
      <c r="Q140">
        <f t="shared" si="40"/>
        <v>0.25713439025959156</v>
      </c>
      <c r="W140">
        <v>135</v>
      </c>
      <c r="X140">
        <f t="shared" si="34"/>
        <v>2.8125</v>
      </c>
      <c r="Y140">
        <v>0</v>
      </c>
      <c r="Z140">
        <f t="shared" si="41"/>
        <v>5.2945697096883485E-9</v>
      </c>
    </row>
    <row r="141" spans="5:26" x14ac:dyDescent="0.4">
      <c r="E141">
        <v>509.32679999999999</v>
      </c>
      <c r="F141">
        <f t="shared" si="28"/>
        <v>6.6670722214849903E-2</v>
      </c>
      <c r="G141">
        <f t="shared" si="29"/>
        <v>0.12497188884688704</v>
      </c>
      <c r="H141">
        <f t="shared" si="30"/>
        <v>-5.842534839520945E-2</v>
      </c>
      <c r="I141">
        <f t="shared" si="31"/>
        <v>0.1208018675305107</v>
      </c>
      <c r="J141">
        <f t="shared" si="32"/>
        <v>6.6621341462036479E-2</v>
      </c>
      <c r="K141">
        <f t="shared" si="35"/>
        <v>1.0000000000000007</v>
      </c>
      <c r="L141">
        <f t="shared" si="36"/>
        <v>5.7859647993197208E-15</v>
      </c>
      <c r="M141">
        <f t="shared" si="37"/>
        <v>-0.94130622444227474</v>
      </c>
      <c r="N141">
        <f t="shared" si="38"/>
        <v>-53.932873889936559</v>
      </c>
      <c r="O141">
        <f t="shared" si="39"/>
        <v>0</v>
      </c>
      <c r="P141">
        <f t="shared" si="33"/>
        <v>-53.932873889936559</v>
      </c>
      <c r="Q141">
        <f t="shared" si="40"/>
        <v>0.25424545965873296</v>
      </c>
      <c r="W141">
        <v>136</v>
      </c>
      <c r="X141">
        <f t="shared" si="34"/>
        <v>2.8333333333333335</v>
      </c>
      <c r="Y141">
        <v>0</v>
      </c>
      <c r="Z141">
        <f t="shared" si="41"/>
        <v>4.6432130170710746E-9</v>
      </c>
    </row>
    <row r="142" spans="5:26" x14ac:dyDescent="0.4">
      <c r="E142">
        <v>524.26149999999996</v>
      </c>
      <c r="F142">
        <f t="shared" si="28"/>
        <v>6.8625669873331879E-2</v>
      </c>
      <c r="G142">
        <f t="shared" si="29"/>
        <v>0.12508777937176185</v>
      </c>
      <c r="H142">
        <f t="shared" si="30"/>
        <v>-6.0135869817034511E-2</v>
      </c>
      <c r="I142">
        <f t="shared" si="31"/>
        <v>0.12066971971381868</v>
      </c>
      <c r="J142">
        <f t="shared" si="32"/>
        <v>6.8571817323141993E-2</v>
      </c>
      <c r="K142">
        <f t="shared" si="35"/>
        <v>1.0000000000000007</v>
      </c>
      <c r="L142">
        <f t="shared" si="36"/>
        <v>5.7859647993197208E-15</v>
      </c>
      <c r="M142">
        <f t="shared" si="37"/>
        <v>-0.96488333869790655</v>
      </c>
      <c r="N142">
        <f t="shared" si="38"/>
        <v>-55.283743029881983</v>
      </c>
      <c r="O142">
        <f t="shared" si="39"/>
        <v>0</v>
      </c>
      <c r="P142">
        <f t="shared" si="33"/>
        <v>-55.283743029881983</v>
      </c>
      <c r="Q142">
        <f t="shared" si="40"/>
        <v>0.25125474750923588</v>
      </c>
      <c r="W142">
        <v>137</v>
      </c>
      <c r="X142">
        <f t="shared" si="34"/>
        <v>2.854166666666667</v>
      </c>
      <c r="Y142">
        <v>0</v>
      </c>
      <c r="Z142">
        <f t="shared" si="41"/>
        <v>4.0719885286329178E-9</v>
      </c>
    </row>
    <row r="143" spans="5:26" x14ac:dyDescent="0.4">
      <c r="E143">
        <v>539.63409999999999</v>
      </c>
      <c r="F143">
        <f t="shared" si="28"/>
        <v>7.0637938507772488E-2</v>
      </c>
      <c r="G143">
        <f t="shared" si="29"/>
        <v>0.1252105601723793</v>
      </c>
      <c r="H143">
        <f t="shared" si="30"/>
        <v>-6.1896305296549832E-2</v>
      </c>
      <c r="I143">
        <f t="shared" si="31"/>
        <v>0.12052971504345567</v>
      </c>
      <c r="J143">
        <f t="shared" si="32"/>
        <v>7.0579209258733608E-2</v>
      </c>
      <c r="K143">
        <f t="shared" si="35"/>
        <v>1.0000000000000002</v>
      </c>
      <c r="L143">
        <f t="shared" si="36"/>
        <v>1.9286549331065739E-15</v>
      </c>
      <c r="M143">
        <f t="shared" si="37"/>
        <v>-0.9888530366023538</v>
      </c>
      <c r="N143">
        <f t="shared" si="38"/>
        <v>-56.657105556010386</v>
      </c>
      <c r="O143">
        <f t="shared" si="39"/>
        <v>0</v>
      </c>
      <c r="P143">
        <f t="shared" si="33"/>
        <v>-56.657105556010386</v>
      </c>
      <c r="Q143">
        <f t="shared" si="40"/>
        <v>0.24816204844412937</v>
      </c>
      <c r="W143">
        <v>138</v>
      </c>
      <c r="X143">
        <f t="shared" si="34"/>
        <v>2.875</v>
      </c>
      <c r="Y143">
        <v>0</v>
      </c>
      <c r="Z143">
        <f t="shared" si="41"/>
        <v>3.5710380971875763E-9</v>
      </c>
    </row>
    <row r="144" spans="5:26" x14ac:dyDescent="0.4">
      <c r="E144">
        <v>555.45749999999998</v>
      </c>
      <c r="F144">
        <f t="shared" si="28"/>
        <v>7.2709216724223022E-2</v>
      </c>
      <c r="G144">
        <f t="shared" si="29"/>
        <v>0.12534064105684006</v>
      </c>
      <c r="H144">
        <f t="shared" si="30"/>
        <v>-6.3708103538141686E-2</v>
      </c>
      <c r="I144">
        <f t="shared" si="31"/>
        <v>0.120381386222843</v>
      </c>
      <c r="J144">
        <f t="shared" si="32"/>
        <v>7.2645169199561377E-2</v>
      </c>
      <c r="K144">
        <f t="shared" si="35"/>
        <v>0.99999999999999989</v>
      </c>
      <c r="L144">
        <f t="shared" si="36"/>
        <v>-9.6432746655328714E-16</v>
      </c>
      <c r="M144">
        <f t="shared" si="37"/>
        <v>-1.0132080348498826</v>
      </c>
      <c r="N144">
        <f t="shared" si="38"/>
        <v>-58.052544165642303</v>
      </c>
      <c r="O144">
        <f t="shared" si="39"/>
        <v>0</v>
      </c>
      <c r="P144">
        <f t="shared" si="33"/>
        <v>-58.052544165642303</v>
      </c>
      <c r="Q144">
        <f t="shared" si="40"/>
        <v>0.24496747602213556</v>
      </c>
      <c r="W144">
        <v>139</v>
      </c>
      <c r="X144">
        <f t="shared" si="34"/>
        <v>2.895833333333333</v>
      </c>
      <c r="Y144">
        <v>0</v>
      </c>
      <c r="Z144">
        <f t="shared" si="41"/>
        <v>3.131716359683945E-9</v>
      </c>
    </row>
    <row r="145" spans="5:26" x14ac:dyDescent="0.4">
      <c r="E145">
        <v>571.74490000000003</v>
      </c>
      <c r="F145">
        <f t="shared" si="28"/>
        <v>7.484123239864296E-2</v>
      </c>
      <c r="G145">
        <f t="shared" si="29"/>
        <v>0.12547845550656855</v>
      </c>
      <c r="H145">
        <f t="shared" si="30"/>
        <v>-6.5572744796212307E-2</v>
      </c>
      <c r="I145">
        <f t="shared" si="31"/>
        <v>0.12022423896115009</v>
      </c>
      <c r="J145">
        <f t="shared" si="32"/>
        <v>7.4771385052273515E-2</v>
      </c>
      <c r="K145">
        <f t="shared" si="35"/>
        <v>0.99999999999999956</v>
      </c>
      <c r="L145">
        <f t="shared" si="36"/>
        <v>-3.8573098662131493E-15</v>
      </c>
      <c r="M145">
        <f t="shared" si="37"/>
        <v>-1.0379399120585127</v>
      </c>
      <c r="N145">
        <f t="shared" si="38"/>
        <v>-59.469576349132595</v>
      </c>
      <c r="O145">
        <f t="shared" si="39"/>
        <v>0</v>
      </c>
      <c r="P145">
        <f t="shared" si="33"/>
        <v>-59.469576349132595</v>
      </c>
      <c r="Q145">
        <f t="shared" si="40"/>
        <v>0.24167150740420476</v>
      </c>
      <c r="W145">
        <v>140</v>
      </c>
      <c r="X145">
        <f t="shared" si="34"/>
        <v>2.916666666666667</v>
      </c>
      <c r="Y145">
        <v>0</v>
      </c>
      <c r="Z145">
        <f t="shared" si="41"/>
        <v>2.746441536212178E-9</v>
      </c>
    </row>
    <row r="146" spans="5:26" x14ac:dyDescent="0.4">
      <c r="E146">
        <v>588.50980000000004</v>
      </c>
      <c r="F146">
        <f t="shared" si="28"/>
        <v>7.7035752676899938E-2</v>
      </c>
      <c r="G146">
        <f t="shared" si="29"/>
        <v>0.12562446192094834</v>
      </c>
      <c r="H146">
        <f t="shared" si="30"/>
        <v>-6.7491740622501337E-2</v>
      </c>
      <c r="I146">
        <f t="shared" si="31"/>
        <v>0.12005775055405921</v>
      </c>
      <c r="J146">
        <f t="shared" si="32"/>
        <v>7.6959580411291806E-2</v>
      </c>
      <c r="K146">
        <f t="shared" si="35"/>
        <v>0.99999999999999989</v>
      </c>
      <c r="L146">
        <f t="shared" si="36"/>
        <v>-9.6432746655328714E-16</v>
      </c>
      <c r="M146">
        <f t="shared" si="37"/>
        <v>-1.0630390811486656</v>
      </c>
      <c r="N146">
        <f t="shared" si="38"/>
        <v>-60.907652807283576</v>
      </c>
      <c r="O146">
        <f t="shared" si="39"/>
        <v>0</v>
      </c>
      <c r="P146">
        <f t="shared" si="33"/>
        <v>-60.907652807283576</v>
      </c>
      <c r="Q146">
        <f t="shared" si="40"/>
        <v>0.23827501674314588</v>
      </c>
      <c r="W146">
        <v>141</v>
      </c>
      <c r="X146">
        <f t="shared" si="34"/>
        <v>2.9375</v>
      </c>
      <c r="Y146">
        <v>0</v>
      </c>
      <c r="Z146">
        <f t="shared" si="41"/>
        <v>2.4085645842437492E-9</v>
      </c>
    </row>
    <row r="147" spans="5:26" x14ac:dyDescent="0.4">
      <c r="E147">
        <v>605.76639999999998</v>
      </c>
      <c r="F147">
        <f t="shared" si="28"/>
        <v>7.9294636334647325E-2</v>
      </c>
      <c r="G147">
        <f t="shared" si="29"/>
        <v>0.1257791485550751</v>
      </c>
      <c r="H147">
        <f t="shared" si="30"/>
        <v>-6.9466679366416831E-2</v>
      </c>
      <c r="I147">
        <f t="shared" si="31"/>
        <v>0.11988136425333817</v>
      </c>
      <c r="J147">
        <f t="shared" si="32"/>
        <v>7.9211566441995354E-2</v>
      </c>
      <c r="K147">
        <f t="shared" si="35"/>
        <v>0.99999999999999956</v>
      </c>
      <c r="L147">
        <f t="shared" si="36"/>
        <v>-3.8573098662131493E-15</v>
      </c>
      <c r="M147">
        <f t="shared" si="37"/>
        <v>-1.0884953542519376</v>
      </c>
      <c r="N147">
        <f t="shared" si="38"/>
        <v>-62.366189818233451</v>
      </c>
      <c r="O147">
        <f t="shared" si="39"/>
        <v>0</v>
      </c>
      <c r="P147">
        <f t="shared" si="33"/>
        <v>-62.366189818233451</v>
      </c>
      <c r="Q147">
        <f t="shared" si="40"/>
        <v>0.23477925530423158</v>
      </c>
      <c r="W147">
        <v>142</v>
      </c>
      <c r="X147">
        <f t="shared" si="34"/>
        <v>2.958333333333333</v>
      </c>
      <c r="Y147">
        <v>0</v>
      </c>
      <c r="Z147">
        <f t="shared" si="41"/>
        <v>2.1122544499797028E-9</v>
      </c>
    </row>
    <row r="148" spans="5:26" x14ac:dyDescent="0.4">
      <c r="E148">
        <v>623.52890000000002</v>
      </c>
      <c r="F148">
        <f t="shared" si="28"/>
        <v>8.1619742147538532E-2</v>
      </c>
      <c r="G148">
        <f t="shared" si="29"/>
        <v>0.12594302885859876</v>
      </c>
      <c r="H148">
        <f t="shared" si="30"/>
        <v>-7.1499145745984982E-2</v>
      </c>
      <c r="I148">
        <f t="shared" si="31"/>
        <v>0.11969449458187131</v>
      </c>
      <c r="J148">
        <f t="shared" si="32"/>
        <v>8.1529150168965836E-2</v>
      </c>
      <c r="K148">
        <f t="shared" si="35"/>
        <v>0.999999999999999</v>
      </c>
      <c r="L148">
        <f t="shared" si="36"/>
        <v>-8.6789471989795872E-15</v>
      </c>
      <c r="M148">
        <f t="shared" si="37"/>
        <v>-1.114296875028685</v>
      </c>
      <c r="N148">
        <f t="shared" si="38"/>
        <v>-63.844508063760188</v>
      </c>
      <c r="O148">
        <f t="shared" si="39"/>
        <v>0</v>
      </c>
      <c r="P148">
        <f t="shared" si="33"/>
        <v>-63.844508063760188</v>
      </c>
      <c r="Q148">
        <f t="shared" si="40"/>
        <v>0.23118590124743651</v>
      </c>
      <c r="W148">
        <v>143</v>
      </c>
      <c r="X148">
        <f t="shared" si="34"/>
        <v>2.979166666666667</v>
      </c>
      <c r="Y148">
        <v>0</v>
      </c>
      <c r="Z148">
        <f t="shared" si="41"/>
        <v>1.8523974364839107E-9</v>
      </c>
    </row>
    <row r="149" spans="5:26" x14ac:dyDescent="0.4">
      <c r="E149">
        <v>641.81230000000005</v>
      </c>
      <c r="F149">
        <f t="shared" si="28"/>
        <v>8.401303361098203E-2</v>
      </c>
      <c r="G149">
        <f t="shared" si="29"/>
        <v>0.12611665022020635</v>
      </c>
      <c r="H149">
        <f t="shared" si="30"/>
        <v>-7.3590812068714637E-2</v>
      </c>
      <c r="I149">
        <f t="shared" si="31"/>
        <v>0.11949651736248834</v>
      </c>
      <c r="J149">
        <f t="shared" si="32"/>
        <v>8.3914238493447965E-2</v>
      </c>
      <c r="K149">
        <f t="shared" si="35"/>
        <v>1</v>
      </c>
      <c r="L149">
        <f t="shared" si="36"/>
        <v>0</v>
      </c>
      <c r="M149">
        <f t="shared" si="37"/>
        <v>-1.1404312807247283</v>
      </c>
      <c r="N149">
        <f t="shared" si="38"/>
        <v>-65.341899210226131</v>
      </c>
      <c r="O149">
        <f t="shared" si="39"/>
        <v>0</v>
      </c>
      <c r="P149">
        <f t="shared" si="33"/>
        <v>-65.341899210226131</v>
      </c>
      <c r="Q149">
        <f t="shared" si="40"/>
        <v>0.22749706571503558</v>
      </c>
      <c r="W149">
        <v>144</v>
      </c>
      <c r="X149">
        <f t="shared" si="34"/>
        <v>3</v>
      </c>
      <c r="Y149">
        <v>0</v>
      </c>
      <c r="Z149">
        <f t="shared" si="41"/>
        <v>1.6245089519045098E-9</v>
      </c>
    </row>
    <row r="150" spans="5:26" x14ac:dyDescent="0.4">
      <c r="E150">
        <v>660.6318</v>
      </c>
      <c r="F150">
        <f t="shared" si="28"/>
        <v>8.6476500400325076E-2</v>
      </c>
      <c r="G150">
        <f t="shared" si="29"/>
        <v>0.12630059021126627</v>
      </c>
      <c r="H150">
        <f t="shared" si="30"/>
        <v>-7.574336920222384E-2</v>
      </c>
      <c r="I150">
        <f t="shared" si="31"/>
        <v>0.11928677400126719</v>
      </c>
      <c r="J150">
        <f t="shared" si="32"/>
        <v>8.6368759480434792E-2</v>
      </c>
      <c r="K150">
        <f t="shared" si="35"/>
        <v>0.99999999999999978</v>
      </c>
      <c r="L150">
        <f t="shared" si="36"/>
        <v>-1.9286549331065743E-15</v>
      </c>
      <c r="M150">
        <f t="shared" si="37"/>
        <v>-1.1668848091963566</v>
      </c>
      <c r="N150">
        <f t="shared" si="38"/>
        <v>-66.857574744879585</v>
      </c>
      <c r="O150">
        <f t="shared" si="39"/>
        <v>0</v>
      </c>
      <c r="P150">
        <f t="shared" si="33"/>
        <v>-66.857574744879585</v>
      </c>
      <c r="Q150">
        <f t="shared" si="40"/>
        <v>0.22371528566018375</v>
      </c>
      <c r="W150">
        <v>145</v>
      </c>
      <c r="X150">
        <f t="shared" si="34"/>
        <v>3.0208333333333335</v>
      </c>
      <c r="Y150">
        <v>0</v>
      </c>
      <c r="Z150">
        <f t="shared" si="41"/>
        <v>1.4246561147412876E-9</v>
      </c>
    </row>
    <row r="151" spans="5:26" x14ac:dyDescent="0.4">
      <c r="E151">
        <v>680.00319999999999</v>
      </c>
      <c r="F151">
        <f t="shared" si="28"/>
        <v>8.9012210730731289E-2</v>
      </c>
      <c r="G151">
        <f t="shared" si="29"/>
        <v>0.12649546211565987</v>
      </c>
      <c r="H151">
        <f t="shared" si="30"/>
        <v>-7.7958571938892038E-2</v>
      </c>
      <c r="I151">
        <f t="shared" si="31"/>
        <v>0.1190645651819694</v>
      </c>
      <c r="J151">
        <f t="shared" si="32"/>
        <v>8.8894714087139559E-2</v>
      </c>
      <c r="K151">
        <f t="shared" si="35"/>
        <v>0.99999999999999956</v>
      </c>
      <c r="L151">
        <f t="shared" si="36"/>
        <v>-3.8573098662131493E-15</v>
      </c>
      <c r="M151">
        <f t="shared" si="37"/>
        <v>-1.1936428686448495</v>
      </c>
      <c r="N151">
        <f t="shared" si="38"/>
        <v>-68.390698619238378</v>
      </c>
      <c r="O151">
        <f t="shared" si="39"/>
        <v>0</v>
      </c>
      <c r="P151">
        <f t="shared" si="33"/>
        <v>-68.390698619238378</v>
      </c>
      <c r="Q151">
        <f t="shared" si="40"/>
        <v>0.21984355435200484</v>
      </c>
      <c r="W151">
        <v>146</v>
      </c>
      <c r="X151">
        <f t="shared" si="34"/>
        <v>3.0416666666666665</v>
      </c>
      <c r="Y151">
        <v>0</v>
      </c>
      <c r="Z151">
        <f t="shared" si="41"/>
        <v>1.2493898804868173E-9</v>
      </c>
    </row>
    <row r="152" spans="5:26" x14ac:dyDescent="0.4">
      <c r="E152">
        <v>699.9425</v>
      </c>
      <c r="F152">
        <f t="shared" si="28"/>
        <v>9.1622258997303072E-2</v>
      </c>
      <c r="G152">
        <f t="shared" si="29"/>
        <v>0.12670191282867238</v>
      </c>
      <c r="H152">
        <f t="shared" si="30"/>
        <v>-8.0238192814808623E-2</v>
      </c>
      <c r="I152">
        <f t="shared" si="31"/>
        <v>0.11882915326189569</v>
      </c>
      <c r="J152">
        <f t="shared" si="32"/>
        <v>9.1494123503598909E-2</v>
      </c>
      <c r="K152">
        <f t="shared" si="35"/>
        <v>1</v>
      </c>
      <c r="L152">
        <f t="shared" si="36"/>
        <v>0</v>
      </c>
      <c r="M152">
        <f t="shared" si="37"/>
        <v>-1.2206894826009667</v>
      </c>
      <c r="N152">
        <f t="shared" si="38"/>
        <v>-69.940355449043523</v>
      </c>
      <c r="O152">
        <f t="shared" si="39"/>
        <v>0</v>
      </c>
      <c r="P152">
        <f t="shared" si="33"/>
        <v>-69.940355449043523</v>
      </c>
      <c r="Q152">
        <f t="shared" si="40"/>
        <v>0.21588532721882359</v>
      </c>
      <c r="W152">
        <v>147</v>
      </c>
      <c r="X152">
        <f t="shared" si="34"/>
        <v>3.0625</v>
      </c>
      <c r="Y152">
        <v>0</v>
      </c>
      <c r="Z152">
        <f t="shared" si="41"/>
        <v>1.0956855182882722E-9</v>
      </c>
    </row>
    <row r="153" spans="5:26" x14ac:dyDescent="0.4">
      <c r="E153">
        <v>720.46659999999997</v>
      </c>
      <c r="F153">
        <f t="shared" si="28"/>
        <v>9.430885740486733E-2</v>
      </c>
      <c r="G153">
        <f t="shared" si="29"/>
        <v>0.12692063201876913</v>
      </c>
      <c r="H153">
        <f t="shared" si="30"/>
        <v>-8.2584101670845511E-2</v>
      </c>
      <c r="I153">
        <f t="shared" si="31"/>
        <v>0.11857975182488301</v>
      </c>
      <c r="J153">
        <f t="shared" si="32"/>
        <v>9.4169119874688817E-2</v>
      </c>
      <c r="K153">
        <f t="shared" si="35"/>
        <v>1</v>
      </c>
      <c r="L153">
        <f t="shared" si="36"/>
        <v>0</v>
      </c>
      <c r="M153">
        <f t="shared" si="37"/>
        <v>-1.2480082544097253</v>
      </c>
      <c r="N153">
        <f t="shared" si="38"/>
        <v>-71.505605775166373</v>
      </c>
      <c r="O153">
        <f t="shared" si="39"/>
        <v>0</v>
      </c>
      <c r="P153">
        <f t="shared" si="33"/>
        <v>-71.505605775166373</v>
      </c>
      <c r="Q153">
        <f t="shared" si="40"/>
        <v>0.21184449367151195</v>
      </c>
      <c r="W153">
        <v>148</v>
      </c>
      <c r="X153">
        <f t="shared" si="34"/>
        <v>3.0833333333333335</v>
      </c>
      <c r="Y153">
        <v>0</v>
      </c>
      <c r="Z153">
        <f t="shared" si="41"/>
        <v>9.6089041038083452E-10</v>
      </c>
    </row>
    <row r="154" spans="5:26" x14ac:dyDescent="0.4">
      <c r="E154">
        <v>741.5924</v>
      </c>
      <c r="F154">
        <f t="shared" si="28"/>
        <v>9.7074218158250972E-2</v>
      </c>
      <c r="G154">
        <f t="shared" si="29"/>
        <v>0.127152344874228</v>
      </c>
      <c r="H154">
        <f t="shared" si="30"/>
        <v>-8.4998162243236114E-2</v>
      </c>
      <c r="I154">
        <f t="shared" si="31"/>
        <v>0.11831553395218419</v>
      </c>
      <c r="J154">
        <f t="shared" si="32"/>
        <v>9.6921828384279152E-2</v>
      </c>
      <c r="K154">
        <f t="shared" si="35"/>
        <v>1</v>
      </c>
      <c r="L154">
        <f t="shared" si="36"/>
        <v>0</v>
      </c>
      <c r="M154">
        <f t="shared" si="37"/>
        <v>-1.2755811658270471</v>
      </c>
      <c r="N154">
        <f t="shared" si="38"/>
        <v>-73.085417228266991</v>
      </c>
      <c r="O154">
        <f t="shared" si="39"/>
        <v>0</v>
      </c>
      <c r="P154">
        <f t="shared" si="33"/>
        <v>-73.085417228266991</v>
      </c>
      <c r="Q154">
        <f t="shared" si="40"/>
        <v>0.2077253948963689</v>
      </c>
      <c r="W154">
        <v>149</v>
      </c>
      <c r="X154">
        <f t="shared" si="34"/>
        <v>3.1041666666666665</v>
      </c>
      <c r="Y154">
        <v>0</v>
      </c>
      <c r="Z154">
        <f t="shared" si="41"/>
        <v>8.4267827341944283E-10</v>
      </c>
    </row>
    <row r="155" spans="5:26" x14ac:dyDescent="0.4">
      <c r="E155">
        <v>763.33770000000004</v>
      </c>
      <c r="F155">
        <f t="shared" si="28"/>
        <v>9.9920671272005393E-2</v>
      </c>
      <c r="G155">
        <f t="shared" si="29"/>
        <v>0.12739782386344467</v>
      </c>
      <c r="H155">
        <f t="shared" si="30"/>
        <v>-8.7482334474077147E-2</v>
      </c>
      <c r="I155">
        <f t="shared" si="31"/>
        <v>0.11803561881241065</v>
      </c>
      <c r="J155">
        <f t="shared" si="32"/>
        <v>9.9754483918001902E-2</v>
      </c>
      <c r="K155">
        <f t="shared" si="35"/>
        <v>1.0000000000000007</v>
      </c>
      <c r="L155">
        <f t="shared" si="36"/>
        <v>5.7859647993197208E-15</v>
      </c>
      <c r="M155">
        <f t="shared" si="37"/>
        <v>-1.3033898036051537</v>
      </c>
      <c r="N155">
        <f t="shared" si="38"/>
        <v>-74.678734806960549</v>
      </c>
      <c r="O155">
        <f t="shared" si="39"/>
        <v>0</v>
      </c>
      <c r="P155">
        <f t="shared" si="33"/>
        <v>-74.678734806960549</v>
      </c>
      <c r="Q155">
        <f t="shared" si="40"/>
        <v>0.20353281688629965</v>
      </c>
      <c r="W155">
        <v>150</v>
      </c>
      <c r="X155">
        <f t="shared" si="34"/>
        <v>3.125</v>
      </c>
      <c r="Y155">
        <v>0</v>
      </c>
      <c r="Z155">
        <f t="shared" si="41"/>
        <v>7.3900901166422613E-10</v>
      </c>
    </row>
    <row r="156" spans="5:26" x14ac:dyDescent="0.4">
      <c r="E156">
        <v>785.72069999999997</v>
      </c>
      <c r="F156">
        <f t="shared" si="28"/>
        <v>0.10285059912055958</v>
      </c>
      <c r="G156">
        <f t="shared" si="29"/>
        <v>0.12765788583881499</v>
      </c>
      <c r="H156">
        <f t="shared" si="30"/>
        <v>-9.0038616737932453E-2</v>
      </c>
      <c r="I156">
        <f t="shared" si="31"/>
        <v>0.11773907496392144</v>
      </c>
      <c r="J156">
        <f t="shared" si="32"/>
        <v>0.10266936518531868</v>
      </c>
      <c r="K156">
        <f t="shared" si="35"/>
        <v>1.0000000000000004</v>
      </c>
      <c r="L156">
        <f t="shared" si="36"/>
        <v>3.8573098662131478E-15</v>
      </c>
      <c r="M156">
        <f t="shared" si="37"/>
        <v>-1.3314147190579955</v>
      </c>
      <c r="N156">
        <f t="shared" si="38"/>
        <v>-76.284444183619357</v>
      </c>
      <c r="O156">
        <f t="shared" si="39"/>
        <v>0</v>
      </c>
      <c r="P156">
        <f t="shared" si="33"/>
        <v>-76.284444183619357</v>
      </c>
      <c r="Q156">
        <f t="shared" si="40"/>
        <v>0.19927193959935038</v>
      </c>
      <c r="W156">
        <v>151</v>
      </c>
      <c r="X156">
        <f t="shared" si="34"/>
        <v>3.1458333333333335</v>
      </c>
      <c r="Y156">
        <v>0</v>
      </c>
      <c r="Z156">
        <f t="shared" si="41"/>
        <v>6.4809350916906596E-10</v>
      </c>
    </row>
    <row r="157" spans="5:26" x14ac:dyDescent="0.4">
      <c r="E157">
        <v>808.75990000000002</v>
      </c>
      <c r="F157">
        <f t="shared" si="28"/>
        <v>0.10586642334825065</v>
      </c>
      <c r="G157">
        <f t="shared" si="29"/>
        <v>0.1279333931271297</v>
      </c>
      <c r="H157">
        <f t="shared" si="30"/>
        <v>-9.2669033773557632E-2</v>
      </c>
      <c r="I157">
        <f t="shared" si="31"/>
        <v>0.11742491911146624</v>
      </c>
      <c r="J157">
        <f t="shared" si="32"/>
        <v>0.10566878095829012</v>
      </c>
      <c r="K157">
        <f t="shared" si="35"/>
        <v>1</v>
      </c>
      <c r="L157">
        <f t="shared" si="36"/>
        <v>0</v>
      </c>
      <c r="M157">
        <f t="shared" si="37"/>
        <v>-1.3596353612150205</v>
      </c>
      <c r="N157">
        <f t="shared" si="38"/>
        <v>-77.90136787436586</v>
      </c>
      <c r="O157">
        <f t="shared" si="39"/>
        <v>0</v>
      </c>
      <c r="P157">
        <f t="shared" si="33"/>
        <v>-77.90136787436586</v>
      </c>
      <c r="Q157">
        <f t="shared" si="40"/>
        <v>0.19494837913287158</v>
      </c>
      <c r="W157">
        <v>152</v>
      </c>
      <c r="X157">
        <f t="shared" si="34"/>
        <v>3.1666666666666665</v>
      </c>
      <c r="Y157">
        <v>0</v>
      </c>
      <c r="Z157">
        <f t="shared" si="41"/>
        <v>5.6836275335965128E-10</v>
      </c>
    </row>
    <row r="158" spans="5:26" x14ac:dyDescent="0.4">
      <c r="E158">
        <v>832.47469999999998</v>
      </c>
      <c r="F158">
        <f t="shared" si="28"/>
        <v>0.10897068340914029</v>
      </c>
      <c r="G158">
        <f t="shared" si="29"/>
        <v>0.12822526324679895</v>
      </c>
      <c r="H158">
        <f t="shared" si="30"/>
        <v>-9.5375704464884928E-2</v>
      </c>
      <c r="I158">
        <f t="shared" si="31"/>
        <v>0.11709210502581424</v>
      </c>
      <c r="J158">
        <f t="shared" si="32"/>
        <v>0.10875514736097618</v>
      </c>
      <c r="K158">
        <f t="shared" si="35"/>
        <v>1</v>
      </c>
      <c r="L158">
        <f t="shared" si="36"/>
        <v>0</v>
      </c>
      <c r="M158">
        <f t="shared" si="37"/>
        <v>-1.3880308650671715</v>
      </c>
      <c r="N158">
        <f t="shared" si="38"/>
        <v>-79.528310402241587</v>
      </c>
      <c r="O158">
        <f t="shared" si="39"/>
        <v>0</v>
      </c>
      <c r="P158">
        <f t="shared" si="33"/>
        <v>-79.528310402241587</v>
      </c>
      <c r="Q158">
        <f t="shared" si="40"/>
        <v>0.19056811778529875</v>
      </c>
      <c r="W158">
        <v>153</v>
      </c>
      <c r="X158">
        <f t="shared" si="34"/>
        <v>3.1875</v>
      </c>
      <c r="Y158">
        <v>0</v>
      </c>
      <c r="Z158">
        <f t="shared" si="41"/>
        <v>4.9844075713817156E-10</v>
      </c>
    </row>
    <row r="159" spans="5:26" x14ac:dyDescent="0.4">
      <c r="E159">
        <v>856.88490000000002</v>
      </c>
      <c r="F159">
        <f t="shared" si="28"/>
        <v>0.1121659711171677</v>
      </c>
      <c r="G159">
        <f t="shared" si="29"/>
        <v>0.12853446589110173</v>
      </c>
      <c r="H159">
        <f t="shared" si="30"/>
        <v>-9.8160783939304122E-2</v>
      </c>
      <c r="I159">
        <f t="shared" si="31"/>
        <v>0.11673952698369938</v>
      </c>
      <c r="J159">
        <f t="shared" si="32"/>
        <v>0.1119309218451794</v>
      </c>
      <c r="K159">
        <f t="shared" si="35"/>
        <v>1</v>
      </c>
      <c r="L159">
        <f t="shared" si="36"/>
        <v>0</v>
      </c>
      <c r="M159">
        <f t="shared" si="37"/>
        <v>-1.4165794779739276</v>
      </c>
      <c r="N159">
        <f t="shared" si="38"/>
        <v>-81.164025432751416</v>
      </c>
      <c r="O159">
        <f t="shared" si="39"/>
        <v>0</v>
      </c>
      <c r="P159">
        <f t="shared" si="33"/>
        <v>-81.164025432751416</v>
      </c>
      <c r="Q159">
        <f t="shared" si="40"/>
        <v>0.1861374696859221</v>
      </c>
      <c r="W159">
        <v>154</v>
      </c>
      <c r="X159">
        <f t="shared" si="34"/>
        <v>3.2083333333333335</v>
      </c>
      <c r="Y159">
        <v>0</v>
      </c>
      <c r="Z159">
        <f t="shared" si="41"/>
        <v>4.3712081220646538E-10</v>
      </c>
    </row>
    <row r="160" spans="5:26" x14ac:dyDescent="0.4">
      <c r="E160">
        <v>882.01089999999999</v>
      </c>
      <c r="F160">
        <f t="shared" si="28"/>
        <v>0.11545495682608842</v>
      </c>
      <c r="G160">
        <f t="shared" si="29"/>
        <v>0.12886202822773551</v>
      </c>
      <c r="H160">
        <f t="shared" si="30"/>
        <v>-0.10102648553617689</v>
      </c>
      <c r="I160">
        <f t="shared" si="31"/>
        <v>0.1163660137248419</v>
      </c>
      <c r="J160">
        <f t="shared" si="32"/>
        <v>0.11519862824073455</v>
      </c>
      <c r="K160">
        <f t="shared" si="35"/>
        <v>0.99999999999999989</v>
      </c>
      <c r="L160">
        <f t="shared" si="36"/>
        <v>-9.6432746655328714E-16</v>
      </c>
      <c r="M160">
        <f t="shared" si="37"/>
        <v>-1.44525886700302</v>
      </c>
      <c r="N160">
        <f t="shared" si="38"/>
        <v>-82.8072333831322</v>
      </c>
      <c r="O160">
        <f t="shared" si="39"/>
        <v>0</v>
      </c>
      <c r="P160">
        <f t="shared" si="33"/>
        <v>-82.8072333831322</v>
      </c>
      <c r="Q160">
        <f t="shared" si="40"/>
        <v>0.18166307923408087</v>
      </c>
      <c r="W160">
        <v>155</v>
      </c>
      <c r="X160">
        <f t="shared" si="34"/>
        <v>3.2291666666666665</v>
      </c>
      <c r="Y160">
        <v>0</v>
      </c>
      <c r="Z160">
        <f t="shared" si="41"/>
        <v>3.8334466378934708E-10</v>
      </c>
    </row>
    <row r="161" spans="5:26" x14ac:dyDescent="0.4">
      <c r="E161">
        <v>907.87360000000001</v>
      </c>
      <c r="F161">
        <f t="shared" si="28"/>
        <v>0.11884037633950492</v>
      </c>
      <c r="G161">
        <f t="shared" si="29"/>
        <v>0.12920903668974271</v>
      </c>
      <c r="H161">
        <f t="shared" si="30"/>
        <v>-0.10397506845624248</v>
      </c>
      <c r="I161">
        <f t="shared" si="31"/>
        <v>0.11597032640978777</v>
      </c>
      <c r="J161">
        <f t="shared" si="32"/>
        <v>0.11856084267235487</v>
      </c>
      <c r="K161">
        <f t="shared" si="35"/>
        <v>1.0000000000000002</v>
      </c>
      <c r="L161">
        <f t="shared" si="36"/>
        <v>1.9286549331065739E-15</v>
      </c>
      <c r="M161">
        <f t="shared" si="37"/>
        <v>-1.4740460711836669</v>
      </c>
      <c r="N161">
        <f t="shared" si="38"/>
        <v>-84.456618686664626</v>
      </c>
      <c r="O161">
        <f t="shared" si="39"/>
        <v>0</v>
      </c>
      <c r="P161">
        <f t="shared" si="33"/>
        <v>-84.456618686664626</v>
      </c>
      <c r="Q161">
        <f t="shared" si="40"/>
        <v>0.17715187676250452</v>
      </c>
      <c r="W161">
        <v>156</v>
      </c>
      <c r="X161">
        <f t="shared" si="34"/>
        <v>3.25</v>
      </c>
      <c r="Y161">
        <v>0</v>
      </c>
      <c r="Z161">
        <f t="shared" si="41"/>
        <v>3.3618424735712913E-10</v>
      </c>
    </row>
    <row r="162" spans="5:26" x14ac:dyDescent="0.4">
      <c r="E162">
        <v>934.49469999999997</v>
      </c>
      <c r="F162">
        <f t="shared" si="28"/>
        <v>0.1223250701807749</v>
      </c>
      <c r="G162">
        <f t="shared" si="29"/>
        <v>0.12957664427883242</v>
      </c>
      <c r="H162">
        <f t="shared" si="30"/>
        <v>-0.1070088709331514</v>
      </c>
      <c r="I162">
        <f t="shared" si="31"/>
        <v>0.11555115029206708</v>
      </c>
      <c r="J162">
        <f t="shared" si="32"/>
        <v>0.12202023138451688</v>
      </c>
      <c r="K162">
        <f t="shared" si="35"/>
        <v>0.99999999999999978</v>
      </c>
      <c r="L162">
        <f t="shared" si="36"/>
        <v>-1.9286549331065743E-15</v>
      </c>
      <c r="M162">
        <f t="shared" si="37"/>
        <v>-1.5029179064493534</v>
      </c>
      <c r="N162">
        <f t="shared" si="38"/>
        <v>-86.110852994185436</v>
      </c>
      <c r="O162">
        <f t="shared" si="39"/>
        <v>0</v>
      </c>
      <c r="P162">
        <f t="shared" si="33"/>
        <v>-86.110852994185436</v>
      </c>
      <c r="Q162">
        <f t="shared" si="40"/>
        <v>0.17261102278526896</v>
      </c>
      <c r="W162">
        <v>157</v>
      </c>
      <c r="X162">
        <f t="shared" si="34"/>
        <v>3.2708333333333335</v>
      </c>
      <c r="Y162">
        <v>0</v>
      </c>
      <c r="Z162">
        <f t="shared" si="41"/>
        <v>2.9482567216113715E-10</v>
      </c>
    </row>
    <row r="163" spans="5:26" x14ac:dyDescent="0.4">
      <c r="E163">
        <v>961.89639999999997</v>
      </c>
      <c r="F163">
        <f t="shared" si="28"/>
        <v>0.12591194432310288</v>
      </c>
      <c r="G163">
        <f t="shared" si="29"/>
        <v>0.12996607009008299</v>
      </c>
      <c r="H163">
        <f t="shared" si="30"/>
        <v>-0.11013027489655879</v>
      </c>
      <c r="I163">
        <f t="shared" si="31"/>
        <v>0.11510709526016627</v>
      </c>
      <c r="J163">
        <f t="shared" si="32"/>
        <v>0.12557951044744103</v>
      </c>
      <c r="K163">
        <f t="shared" si="35"/>
        <v>0.99999999999999956</v>
      </c>
      <c r="L163">
        <f t="shared" si="36"/>
        <v>-3.8573098662131493E-15</v>
      </c>
      <c r="M163">
        <f t="shared" si="37"/>
        <v>-1.5318507008678472</v>
      </c>
      <c r="N163">
        <f t="shared" si="38"/>
        <v>-87.768580003884793</v>
      </c>
      <c r="O163">
        <f t="shared" si="39"/>
        <v>0</v>
      </c>
      <c r="P163">
        <f t="shared" si="33"/>
        <v>-87.768580003884793</v>
      </c>
      <c r="Q163">
        <f t="shared" si="40"/>
        <v>0.16804786743759989</v>
      </c>
      <c r="W163">
        <v>158</v>
      </c>
      <c r="X163">
        <f t="shared" si="34"/>
        <v>3.2916666666666665</v>
      </c>
      <c r="Y163">
        <v>0</v>
      </c>
      <c r="Z163">
        <f t="shared" si="41"/>
        <v>2.5855517517133614E-10</v>
      </c>
    </row>
    <row r="164" spans="5:26" x14ac:dyDescent="0.4">
      <c r="E164">
        <v>990.10149999999999</v>
      </c>
      <c r="F164">
        <f t="shared" si="28"/>
        <v>0.12960398327950975</v>
      </c>
      <c r="G164">
        <f t="shared" si="29"/>
        <v>0.13037860420701797</v>
      </c>
      <c r="H164">
        <f t="shared" si="30"/>
        <v>-0.11334171616113775</v>
      </c>
      <c r="I164">
        <f t="shared" si="31"/>
        <v>0.11463669025576373</v>
      </c>
      <c r="J164">
        <f t="shared" si="32"/>
        <v>0.12924145737543458</v>
      </c>
      <c r="K164">
        <f t="shared" si="35"/>
        <v>1.0000000000000004</v>
      </c>
      <c r="L164">
        <f t="shared" si="36"/>
        <v>3.8573098662131478E-15</v>
      </c>
      <c r="M164">
        <f t="shared" si="37"/>
        <v>-1.5608204925133866</v>
      </c>
      <c r="N164">
        <f t="shared" si="38"/>
        <v>-89.428426798547562</v>
      </c>
      <c r="O164">
        <f t="shared" si="39"/>
        <v>0</v>
      </c>
      <c r="P164">
        <f t="shared" si="33"/>
        <v>-89.428426798547562</v>
      </c>
      <c r="Q164">
        <f t="shared" si="40"/>
        <v>0.1634699235503477</v>
      </c>
      <c r="W164">
        <v>159</v>
      </c>
      <c r="X164">
        <f t="shared" si="34"/>
        <v>3.3125</v>
      </c>
      <c r="Y164">
        <v>0</v>
      </c>
      <c r="Z164">
        <f t="shared" si="41"/>
        <v>2.2674680301023102E-10</v>
      </c>
    </row>
    <row r="165" spans="5:26" x14ac:dyDescent="0.4">
      <c r="E165">
        <v>1019.1337</v>
      </c>
      <c r="F165">
        <f t="shared" si="28"/>
        <v>0.13340428937274101</v>
      </c>
      <c r="G165">
        <f t="shared" si="29"/>
        <v>0.1308156160552294</v>
      </c>
      <c r="H165">
        <f t="shared" si="30"/>
        <v>-0.11664571723743543</v>
      </c>
      <c r="I165">
        <f t="shared" si="31"/>
        <v>0.11413837374824876</v>
      </c>
      <c r="J165">
        <f t="shared" si="32"/>
        <v>0.13300894854050244</v>
      </c>
      <c r="K165">
        <f t="shared" si="35"/>
        <v>1.0000000000000002</v>
      </c>
      <c r="L165">
        <f t="shared" si="36"/>
        <v>1.9286549331065739E-15</v>
      </c>
      <c r="M165">
        <f t="shared" si="37"/>
        <v>-1.5898034121059772</v>
      </c>
      <c r="N165">
        <f t="shared" si="38"/>
        <v>-91.089025769170021</v>
      </c>
      <c r="O165">
        <f>IF((N165-N164)&gt;180,O164-360,IF((N165-N164)&lt;(-180),O164+360,O164))</f>
        <v>0</v>
      </c>
      <c r="P165">
        <f t="shared" si="33"/>
        <v>-91.089025769170021</v>
      </c>
      <c r="Q165">
        <f t="shared" si="40"/>
        <v>0.15888478718098253</v>
      </c>
      <c r="W165">
        <v>160</v>
      </c>
      <c r="X165">
        <f t="shared" si="34"/>
        <v>3.3333333333333335</v>
      </c>
      <c r="Y165">
        <v>0</v>
      </c>
      <c r="Z165">
        <f t="shared" si="41"/>
        <v>1.9885160929882777E-10</v>
      </c>
    </row>
    <row r="166" spans="5:26" x14ac:dyDescent="0.4">
      <c r="E166">
        <v>1049.0172</v>
      </c>
      <c r="F166">
        <f t="shared" si="28"/>
        <v>0.13731603037538895</v>
      </c>
      <c r="G166">
        <f t="shared" si="29"/>
        <v>0.13127855272501088</v>
      </c>
      <c r="H166">
        <f t="shared" si="30"/>
        <v>-0.12004484032116663</v>
      </c>
      <c r="I166">
        <f t="shared" si="31"/>
        <v>0.11361049564739112</v>
      </c>
      <c r="J166">
        <f t="shared" si="32"/>
        <v>0.13688490556691044</v>
      </c>
      <c r="K166">
        <f t="shared" si="35"/>
        <v>1</v>
      </c>
      <c r="L166">
        <f t="shared" si="36"/>
        <v>0</v>
      </c>
      <c r="M166">
        <f t="shared" si="37"/>
        <v>-1.6187753493864632</v>
      </c>
      <c r="N166">
        <f t="shared" si="38"/>
        <v>-92.7489954996596</v>
      </c>
      <c r="O166">
        <f t="shared" si="39"/>
        <v>0</v>
      </c>
      <c r="P166">
        <f t="shared" si="33"/>
        <v>-92.7489954996596</v>
      </c>
      <c r="Q166">
        <f t="shared" si="40"/>
        <v>0.15430009969172667</v>
      </c>
      <c r="W166">
        <v>161</v>
      </c>
      <c r="X166">
        <f t="shared" si="34"/>
        <v>3.354166666666667</v>
      </c>
      <c r="Y166">
        <v>0</v>
      </c>
      <c r="Z166">
        <f t="shared" si="41"/>
        <v>1.7438818098330355E-10</v>
      </c>
    </row>
    <row r="167" spans="5:26" x14ac:dyDescent="0.4">
      <c r="E167">
        <v>1079.777</v>
      </c>
      <c r="F167">
        <f t="shared" si="28"/>
        <v>0.14134247877980108</v>
      </c>
      <c r="G167">
        <f t="shared" si="29"/>
        <v>0.13176894774582659</v>
      </c>
      <c r="H167">
        <f t="shared" si="30"/>
        <v>-0.12354171985567015</v>
      </c>
      <c r="I167">
        <f t="shared" si="31"/>
        <v>0.1130513072979773</v>
      </c>
      <c r="J167">
        <f t="shared" si="32"/>
        <v>0.14087233246155037</v>
      </c>
      <c r="K167">
        <f t="shared" si="35"/>
        <v>1</v>
      </c>
      <c r="L167">
        <f t="shared" si="36"/>
        <v>0</v>
      </c>
      <c r="M167">
        <f t="shared" si="37"/>
        <v>-1.6477123404107146</v>
      </c>
      <c r="N167">
        <f t="shared" si="38"/>
        <v>-94.406962957157148</v>
      </c>
      <c r="O167">
        <f t="shared" si="39"/>
        <v>0</v>
      </c>
      <c r="P167">
        <f t="shared" si="33"/>
        <v>-94.406962957157148</v>
      </c>
      <c r="Q167">
        <f t="shared" si="40"/>
        <v>0.14972350794593614</v>
      </c>
      <c r="W167">
        <v>162</v>
      </c>
      <c r="X167">
        <f t="shared" si="34"/>
        <v>3.375</v>
      </c>
      <c r="Y167">
        <v>0</v>
      </c>
      <c r="Z167">
        <f t="shared" si="41"/>
        <v>1.5293433014647827E-10</v>
      </c>
    </row>
    <row r="168" spans="5:26" x14ac:dyDescent="0.4">
      <c r="E168">
        <v>1111.4386999999999</v>
      </c>
      <c r="F168">
        <f t="shared" si="28"/>
        <v>0.14548698561814125</v>
      </c>
      <c r="G168">
        <f t="shared" si="29"/>
        <v>0.13228842254710915</v>
      </c>
      <c r="H168">
        <f t="shared" si="30"/>
        <v>-0.12713903805480753</v>
      </c>
      <c r="I168">
        <f t="shared" si="31"/>
        <v>0.11245895981408949</v>
      </c>
      <c r="J168">
        <f t="shared" si="32"/>
        <v>0.1449742877031554</v>
      </c>
      <c r="K168">
        <f t="shared" si="35"/>
        <v>0.99999999999999956</v>
      </c>
      <c r="L168">
        <f t="shared" si="36"/>
        <v>-3.8573098662131493E-15</v>
      </c>
      <c r="M168">
        <f t="shared" si="37"/>
        <v>-1.6765904566024401</v>
      </c>
      <c r="N168">
        <f t="shared" si="38"/>
        <v>-96.061557135231425</v>
      </c>
      <c r="O168">
        <f t="shared" si="39"/>
        <v>0</v>
      </c>
      <c r="P168">
        <f t="shared" si="33"/>
        <v>-96.061557135231425</v>
      </c>
      <c r="Q168">
        <f t="shared" si="40"/>
        <v>0.14516260779096604</v>
      </c>
      <c r="W168">
        <v>163</v>
      </c>
      <c r="X168">
        <f t="shared" si="34"/>
        <v>3.395833333333333</v>
      </c>
      <c r="Y168">
        <v>0</v>
      </c>
      <c r="Z168">
        <f t="shared" si="41"/>
        <v>1.3411980792202503E-10</v>
      </c>
    </row>
    <row r="169" spans="5:26" x14ac:dyDescent="0.4">
      <c r="E169">
        <v>1144.0288</v>
      </c>
      <c r="F169">
        <f t="shared" si="28"/>
        <v>0.14975301973229779</v>
      </c>
      <c r="G169">
        <f t="shared" si="29"/>
        <v>0.13283869612550492</v>
      </c>
      <c r="H169">
        <f t="shared" si="30"/>
        <v>-0.13083955711470313</v>
      </c>
      <c r="I169">
        <f t="shared" si="31"/>
        <v>0.11183149305572526</v>
      </c>
      <c r="J169">
        <f t="shared" si="32"/>
        <v>0.14919392097274994</v>
      </c>
      <c r="K169">
        <f t="shared" si="35"/>
        <v>0.99999999999999978</v>
      </c>
      <c r="L169">
        <f t="shared" si="36"/>
        <v>-1.9286549331065743E-15</v>
      </c>
      <c r="M169">
        <f t="shared" si="37"/>
        <v>-1.7053861642606529</v>
      </c>
      <c r="N169">
        <f t="shared" si="38"/>
        <v>-97.711429652139557</v>
      </c>
      <c r="O169">
        <f t="shared" si="39"/>
        <v>0</v>
      </c>
      <c r="P169">
        <f t="shared" si="33"/>
        <v>-97.711429652139557</v>
      </c>
      <c r="Q169">
        <f t="shared" si="40"/>
        <v>0.14062488957179281</v>
      </c>
      <c r="W169">
        <v>164</v>
      </c>
      <c r="X169">
        <f t="shared" si="34"/>
        <v>3.416666666666667</v>
      </c>
      <c r="Y169">
        <v>0</v>
      </c>
      <c r="Z169">
        <f t="shared" si="41"/>
        <v>1.1761991476872543E-10</v>
      </c>
    </row>
    <row r="170" spans="5:26" x14ac:dyDescent="0.4">
      <c r="E170">
        <v>1177.5744999999999</v>
      </c>
      <c r="F170">
        <f t="shared" si="28"/>
        <v>0.15414414159394474</v>
      </c>
      <c r="G170">
        <f t="shared" si="29"/>
        <v>0.13342158698631024</v>
      </c>
      <c r="H170">
        <f t="shared" si="30"/>
        <v>-0.13464609441777728</v>
      </c>
      <c r="I170">
        <f t="shared" si="31"/>
        <v>0.11116683341501366</v>
      </c>
      <c r="J170">
        <f t="shared" si="32"/>
        <v>0.15353444487926851</v>
      </c>
      <c r="K170">
        <f t="shared" si="35"/>
        <v>1</v>
      </c>
      <c r="L170">
        <f t="shared" si="36"/>
        <v>0</v>
      </c>
      <c r="M170">
        <f t="shared" si="37"/>
        <v>-1.7340762128277527</v>
      </c>
      <c r="N170">
        <f t="shared" si="38"/>
        <v>-99.355248349059735</v>
      </c>
      <c r="O170">
        <f t="shared" si="39"/>
        <v>0</v>
      </c>
      <c r="P170">
        <f t="shared" si="33"/>
        <v>-99.355248349059735</v>
      </c>
      <c r="Q170">
        <f t="shared" si="40"/>
        <v>0.13611768563483573</v>
      </c>
      <c r="W170">
        <v>165</v>
      </c>
      <c r="X170">
        <f t="shared" si="34"/>
        <v>3.4375</v>
      </c>
      <c r="Y170">
        <v>0</v>
      </c>
      <c r="Z170">
        <f t="shared" si="41"/>
        <v>1.0314989683138634E-10</v>
      </c>
    </row>
    <row r="171" spans="5:26" x14ac:dyDescent="0.4">
      <c r="E171">
        <v>1212.1039000000001</v>
      </c>
      <c r="F171">
        <f t="shared" si="28"/>
        <v>0.15866402948448072</v>
      </c>
      <c r="G171">
        <f t="shared" si="29"/>
        <v>0.13403902198342343</v>
      </c>
      <c r="H171">
        <f t="shared" si="30"/>
        <v>-0.13856154299032772</v>
      </c>
      <c r="I171">
        <f t="shared" si="31"/>
        <v>0.11046278373618168</v>
      </c>
      <c r="J171">
        <f t="shared" si="32"/>
        <v>0.15799915828695638</v>
      </c>
      <c r="K171">
        <f t="shared" si="35"/>
        <v>1.0000000000000004</v>
      </c>
      <c r="L171">
        <f t="shared" si="36"/>
        <v>3.8573098662131478E-15</v>
      </c>
      <c r="M171">
        <f t="shared" si="37"/>
        <v>-1.7626378821829971</v>
      </c>
      <c r="N171">
        <f t="shared" si="38"/>
        <v>-100.99171145896338</v>
      </c>
      <c r="O171">
        <f t="shared" si="39"/>
        <v>0</v>
      </c>
      <c r="P171">
        <f t="shared" si="33"/>
        <v>-100.99171145896338</v>
      </c>
      <c r="Q171">
        <f t="shared" si="40"/>
        <v>0.13164812770692338</v>
      </c>
      <c r="W171">
        <v>166</v>
      </c>
      <c r="X171">
        <f t="shared" si="34"/>
        <v>3.458333333333333</v>
      </c>
      <c r="Y171">
        <v>0</v>
      </c>
      <c r="Z171">
        <f t="shared" si="41"/>
        <v>9.0460031681256959E-11</v>
      </c>
    </row>
    <row r="172" spans="5:26" x14ac:dyDescent="0.4">
      <c r="E172">
        <v>1247.6457</v>
      </c>
      <c r="F172">
        <f t="shared" si="28"/>
        <v>0.16331644022512062</v>
      </c>
      <c r="G172">
        <f t="shared" si="29"/>
        <v>0.1346930366823339</v>
      </c>
      <c r="H172">
        <f t="shared" si="30"/>
        <v>-0.14258883503712791</v>
      </c>
      <c r="I172">
        <f t="shared" si="31"/>
        <v>0.10971702290164509</v>
      </c>
      <c r="J172">
        <f t="shared" si="32"/>
        <v>0.16259140473454828</v>
      </c>
      <c r="K172">
        <f t="shared" si="35"/>
        <v>0.99999999999999978</v>
      </c>
      <c r="L172">
        <f t="shared" si="36"/>
        <v>-1.9286549331065743E-15</v>
      </c>
      <c r="M172">
        <f t="shared" si="37"/>
        <v>-1.7910488025313045</v>
      </c>
      <c r="N172">
        <f t="shared" si="38"/>
        <v>-102.61953728700374</v>
      </c>
      <c r="O172">
        <f t="shared" si="39"/>
        <v>0</v>
      </c>
      <c r="P172">
        <f t="shared" si="33"/>
        <v>-102.61953728700374</v>
      </c>
      <c r="Q172">
        <f t="shared" si="40"/>
        <v>0.12722311225720759</v>
      </c>
      <c r="W172">
        <v>167</v>
      </c>
      <c r="X172">
        <f t="shared" si="34"/>
        <v>3.479166666666667</v>
      </c>
      <c r="Y172">
        <v>0</v>
      </c>
      <c r="Z172">
        <f t="shared" si="41"/>
        <v>7.9331318626041446E-11</v>
      </c>
    </row>
    <row r="173" spans="5:26" x14ac:dyDescent="0.4">
      <c r="E173">
        <v>1284.2298000000001</v>
      </c>
      <c r="F173">
        <f t="shared" si="28"/>
        <v>0.16810528771671207</v>
      </c>
      <c r="G173">
        <f t="shared" si="29"/>
        <v>0.13538579230683367</v>
      </c>
      <c r="H173">
        <f t="shared" si="30"/>
        <v>-0.14673100728341118</v>
      </c>
      <c r="I173">
        <f t="shared" si="31"/>
        <v>0.10892708650798666</v>
      </c>
      <c r="J173">
        <f t="shared" si="32"/>
        <v>0.1673146469435213</v>
      </c>
      <c r="K173">
        <f t="shared" si="35"/>
        <v>1.0000000000000002</v>
      </c>
      <c r="L173">
        <f t="shared" si="36"/>
        <v>1.9286549331065739E-15</v>
      </c>
      <c r="M173">
        <f t="shared" si="37"/>
        <v>-1.8192875046072301</v>
      </c>
      <c r="N173">
        <f t="shared" si="38"/>
        <v>-104.23749573488159</v>
      </c>
      <c r="O173">
        <f t="shared" si="39"/>
        <v>0</v>
      </c>
      <c r="P173">
        <f t="shared" si="33"/>
        <v>-104.23749573488159</v>
      </c>
      <c r="Q173">
        <f t="shared" si="40"/>
        <v>0.12284924384863705</v>
      </c>
      <c r="W173">
        <v>168</v>
      </c>
      <c r="X173">
        <f t="shared" si="34"/>
        <v>3.5</v>
      </c>
      <c r="Y173">
        <v>0</v>
      </c>
      <c r="Z173">
        <f t="shared" si="41"/>
        <v>6.9571699213217232E-11</v>
      </c>
    </row>
    <row r="174" spans="5:26" x14ac:dyDescent="0.4">
      <c r="E174">
        <v>1321.8865000000001</v>
      </c>
      <c r="F174">
        <f t="shared" si="28"/>
        <v>0.17303453821998016</v>
      </c>
      <c r="G174">
        <f t="shared" si="29"/>
        <v>0.1361195672345118</v>
      </c>
      <c r="H174">
        <f t="shared" si="30"/>
        <v>-0.15099110744742225</v>
      </c>
      <c r="I174">
        <f t="shared" si="31"/>
        <v>0.10809037656348708</v>
      </c>
      <c r="J174">
        <f t="shared" si="32"/>
        <v>0.17217236017047965</v>
      </c>
      <c r="K174">
        <f t="shared" si="35"/>
        <v>1.0000000000000002</v>
      </c>
      <c r="L174">
        <f t="shared" si="36"/>
        <v>1.9286549331065739E-15</v>
      </c>
      <c r="M174">
        <f t="shared" si="37"/>
        <v>-1.8473328453039408</v>
      </c>
      <c r="N174">
        <f t="shared" si="38"/>
        <v>-105.84437539180961</v>
      </c>
      <c r="O174">
        <f t="shared" si="39"/>
        <v>0</v>
      </c>
      <c r="P174">
        <f t="shared" si="33"/>
        <v>-105.84437539180961</v>
      </c>
      <c r="Q174">
        <f t="shared" si="40"/>
        <v>0.1185328136182358</v>
      </c>
      <c r="W174">
        <v>169</v>
      </c>
      <c r="X174">
        <f t="shared" si="34"/>
        <v>3.5208333333333335</v>
      </c>
      <c r="Y174">
        <v>0</v>
      </c>
      <c r="Z174">
        <f t="shared" si="41"/>
        <v>6.1012742700403213E-11</v>
      </c>
    </row>
    <row r="175" spans="5:26" x14ac:dyDescent="0.4">
      <c r="E175">
        <v>1360.6475</v>
      </c>
      <c r="F175">
        <f t="shared" si="28"/>
        <v>0.1781083412552216</v>
      </c>
      <c r="G175">
        <f t="shared" si="29"/>
        <v>0.13689678270604289</v>
      </c>
      <c r="H175">
        <f t="shared" si="30"/>
        <v>-0.15537230428910501</v>
      </c>
      <c r="I175">
        <f t="shared" si="31"/>
        <v>0.10720413217229929</v>
      </c>
      <c r="J175">
        <f t="shared" si="32"/>
        <v>0.17716815769363273</v>
      </c>
      <c r="K175">
        <f t="shared" si="35"/>
        <v>0.99999999999999967</v>
      </c>
      <c r="L175">
        <f t="shared" si="36"/>
        <v>-2.892982399659862E-15</v>
      </c>
      <c r="M175">
        <f t="shared" si="37"/>
        <v>-1.8751648284469002</v>
      </c>
      <c r="N175">
        <f t="shared" si="38"/>
        <v>-107.43903056138043</v>
      </c>
      <c r="O175">
        <f t="shared" si="39"/>
        <v>0</v>
      </c>
      <c r="P175">
        <f t="shared" si="33"/>
        <v>-107.43903056138043</v>
      </c>
      <c r="Q175">
        <f t="shared" si="40"/>
        <v>0.11427975783009478</v>
      </c>
      <c r="W175">
        <v>170</v>
      </c>
      <c r="X175">
        <f t="shared" si="34"/>
        <v>3.5416666666666665</v>
      </c>
      <c r="Y175">
        <v>0</v>
      </c>
      <c r="Z175">
        <f t="shared" si="41"/>
        <v>5.350673929088675E-11</v>
      </c>
    </row>
    <row r="176" spans="5:26" x14ac:dyDescent="0.4">
      <c r="E176">
        <v>1400.5450000000001</v>
      </c>
      <c r="F176">
        <f t="shared" si="28"/>
        <v>0.1833309117925799</v>
      </c>
      <c r="G176">
        <f t="shared" si="29"/>
        <v>0.13771999248427946</v>
      </c>
      <c r="H176">
        <f t="shared" si="30"/>
        <v>-0.15987778232754868</v>
      </c>
      <c r="I176">
        <f t="shared" si="31"/>
        <v>0.10626544132599391</v>
      </c>
      <c r="J176">
        <f t="shared" si="32"/>
        <v>0.18230567076105114</v>
      </c>
      <c r="K176">
        <f t="shared" si="35"/>
        <v>1</v>
      </c>
      <c r="L176">
        <f t="shared" si="36"/>
        <v>0</v>
      </c>
      <c r="M176">
        <f t="shared" si="37"/>
        <v>-1.902763972948577</v>
      </c>
      <c r="N176">
        <f t="shared" si="38"/>
        <v>-109.02034505949821</v>
      </c>
      <c r="O176">
        <f t="shared" si="39"/>
        <v>0</v>
      </c>
      <c r="P176">
        <f t="shared" si="33"/>
        <v>-109.02034505949821</v>
      </c>
      <c r="Q176">
        <f t="shared" si="40"/>
        <v>0.1100956268575569</v>
      </c>
      <c r="W176">
        <v>171</v>
      </c>
      <c r="X176">
        <f t="shared" si="34"/>
        <v>3.5625</v>
      </c>
      <c r="Y176">
        <v>0</v>
      </c>
      <c r="Z176">
        <f t="shared" si="41"/>
        <v>4.6924150969597432E-11</v>
      </c>
    </row>
    <row r="177" spans="5:26" x14ac:dyDescent="0.4">
      <c r="E177">
        <v>1441.6124</v>
      </c>
      <c r="F177">
        <f t="shared" si="28"/>
        <v>0.18870662188183124</v>
      </c>
      <c r="G177">
        <f t="shared" si="29"/>
        <v>0.13859190411779831</v>
      </c>
      <c r="H177">
        <f t="shared" si="30"/>
        <v>-0.16451081724885364</v>
      </c>
      <c r="I177">
        <f t="shared" si="31"/>
        <v>0.10527121665713179</v>
      </c>
      <c r="J177">
        <f t="shared" si="32"/>
        <v>0.18758863457685795</v>
      </c>
      <c r="K177">
        <f t="shared" si="35"/>
        <v>1</v>
      </c>
      <c r="L177">
        <f t="shared" si="36"/>
        <v>0</v>
      </c>
      <c r="M177">
        <f t="shared" si="37"/>
        <v>-1.9301118639776538</v>
      </c>
      <c r="N177">
        <f t="shared" si="38"/>
        <v>-110.58726379404798</v>
      </c>
      <c r="O177">
        <f t="shared" si="39"/>
        <v>0</v>
      </c>
      <c r="P177">
        <f t="shared" si="33"/>
        <v>-110.58726379404798</v>
      </c>
      <c r="Q177">
        <f t="shared" si="40"/>
        <v>0.10598557591705456</v>
      </c>
      <c r="W177">
        <v>172</v>
      </c>
      <c r="X177">
        <f t="shared" si="34"/>
        <v>3.5833333333333335</v>
      </c>
      <c r="Y177">
        <v>0</v>
      </c>
      <c r="Z177">
        <f t="shared" si="41"/>
        <v>4.1151375946255692E-11</v>
      </c>
    </row>
    <row r="178" spans="5:26" x14ac:dyDescent="0.4">
      <c r="E178">
        <v>1483.884</v>
      </c>
      <c r="F178">
        <f t="shared" si="28"/>
        <v>0.19423996138247651</v>
      </c>
      <c r="G178">
        <f t="shared" si="29"/>
        <v>0.13951538087254112</v>
      </c>
      <c r="H178">
        <f t="shared" si="30"/>
        <v>-0.1692747378918604</v>
      </c>
      <c r="I178">
        <f t="shared" si="31"/>
        <v>0.10421819323664983</v>
      </c>
      <c r="J178">
        <f t="shared" si="32"/>
        <v>0.19302084495426017</v>
      </c>
      <c r="K178">
        <f t="shared" si="35"/>
        <v>0.99999999999999978</v>
      </c>
      <c r="L178">
        <f t="shared" si="36"/>
        <v>-1.9286549331065743E-15</v>
      </c>
      <c r="M178">
        <f t="shared" si="37"/>
        <v>-1.9571909635726832</v>
      </c>
      <c r="N178">
        <f t="shared" si="38"/>
        <v>-112.13878191385758</v>
      </c>
      <c r="O178">
        <f t="shared" si="39"/>
        <v>0</v>
      </c>
      <c r="P178">
        <f t="shared" si="33"/>
        <v>-112.13878191385758</v>
      </c>
      <c r="Q178">
        <f t="shared" si="40"/>
        <v>0.10195432761065736</v>
      </c>
      <c r="W178">
        <v>173</v>
      </c>
      <c r="X178">
        <f t="shared" si="34"/>
        <v>3.6041666666666665</v>
      </c>
      <c r="Y178">
        <v>0</v>
      </c>
      <c r="Z178">
        <f t="shared" si="41"/>
        <v>3.6088788124632524E-11</v>
      </c>
    </row>
    <row r="179" spans="5:26" x14ac:dyDescent="0.4">
      <c r="E179">
        <v>1527.3951</v>
      </c>
      <c r="F179">
        <f t="shared" si="28"/>
        <v>0.19993555105371033</v>
      </c>
      <c r="G179">
        <f t="shared" si="29"/>
        <v>0.14049345202031827</v>
      </c>
      <c r="H179">
        <f t="shared" si="30"/>
        <v>-0.1741729330962109</v>
      </c>
      <c r="I179">
        <f t="shared" si="31"/>
        <v>0.10310291684207085</v>
      </c>
      <c r="J179">
        <f t="shared" si="32"/>
        <v>0.19860616612426626</v>
      </c>
      <c r="K179">
        <f t="shared" si="35"/>
        <v>1</v>
      </c>
      <c r="L179">
        <f t="shared" si="36"/>
        <v>0</v>
      </c>
      <c r="M179">
        <f t="shared" si="37"/>
        <v>-1.9839847046770571</v>
      </c>
      <c r="N179">
        <f t="shared" si="38"/>
        <v>-113.67395019650441</v>
      </c>
      <c r="O179">
        <f t="shared" si="39"/>
        <v>0</v>
      </c>
      <c r="P179">
        <f t="shared" si="33"/>
        <v>-113.67395019650441</v>
      </c>
      <c r="Q179">
        <f t="shared" si="40"/>
        <v>9.8006171774228254E-2</v>
      </c>
      <c r="W179">
        <v>174</v>
      </c>
      <c r="X179">
        <f t="shared" si="34"/>
        <v>3.625</v>
      </c>
      <c r="Y179">
        <v>0</v>
      </c>
      <c r="Z179">
        <f t="shared" si="41"/>
        <v>3.1649017763235237E-11</v>
      </c>
    </row>
    <row r="180" spans="5:26" x14ac:dyDescent="0.4">
      <c r="E180">
        <v>1572.1821</v>
      </c>
      <c r="F180">
        <f t="shared" si="28"/>
        <v>0.20579815564439055</v>
      </c>
      <c r="G180">
        <f t="shared" si="29"/>
        <v>0.14152932384290717</v>
      </c>
      <c r="H180">
        <f t="shared" si="30"/>
        <v>-0.1792088581004575</v>
      </c>
      <c r="I180">
        <f t="shared" si="31"/>
        <v>0.10192173140973448</v>
      </c>
      <c r="J180">
        <f t="shared" si="32"/>
        <v>0.20434853803133099</v>
      </c>
      <c r="K180">
        <f t="shared" si="35"/>
        <v>0.99999999999999989</v>
      </c>
      <c r="L180">
        <f t="shared" si="36"/>
        <v>-9.6432746655328714E-16</v>
      </c>
      <c r="M180">
        <f t="shared" si="37"/>
        <v>-2.0104775660536953</v>
      </c>
      <c r="N180">
        <f t="shared" si="38"/>
        <v>-115.19187934061092</v>
      </c>
      <c r="O180">
        <f t="shared" si="39"/>
        <v>0</v>
      </c>
      <c r="P180">
        <f t="shared" si="33"/>
        <v>-115.19187934061092</v>
      </c>
      <c r="Q180">
        <f t="shared" si="40"/>
        <v>9.4144949309851594E-2</v>
      </c>
      <c r="W180">
        <v>175</v>
      </c>
      <c r="X180">
        <f t="shared" si="34"/>
        <v>3.6458333333333335</v>
      </c>
      <c r="Y180">
        <v>0</v>
      </c>
      <c r="Z180">
        <f t="shared" si="41"/>
        <v>2.775544365519697E-11</v>
      </c>
    </row>
    <row r="181" spans="5:26" x14ac:dyDescent="0.4">
      <c r="E181">
        <v>1618.2823000000001</v>
      </c>
      <c r="F181">
        <f t="shared" si="28"/>
        <v>0.21183265771309975</v>
      </c>
      <c r="G181">
        <f t="shared" si="29"/>
        <v>0.14262638415418394</v>
      </c>
      <c r="H181">
        <f t="shared" si="30"/>
        <v>-0.18438600677588618</v>
      </c>
      <c r="I181">
        <f t="shared" si="31"/>
        <v>0.10067077387829404</v>
      </c>
      <c r="J181">
        <f t="shared" si="32"/>
        <v>0.21025194467209901</v>
      </c>
      <c r="K181">
        <f t="shared" si="35"/>
        <v>1</v>
      </c>
      <c r="L181">
        <f t="shared" si="36"/>
        <v>0</v>
      </c>
      <c r="M181">
        <f t="shared" si="37"/>
        <v>-2.036654962200553</v>
      </c>
      <c r="N181">
        <f t="shared" si="38"/>
        <v>-116.6917336584679</v>
      </c>
      <c r="O181">
        <f t="shared" si="39"/>
        <v>0</v>
      </c>
      <c r="P181">
        <f t="shared" si="33"/>
        <v>-116.6917336584679</v>
      </c>
      <c r="Q181">
        <f t="shared" si="40"/>
        <v>9.0374054647206228E-2</v>
      </c>
      <c r="W181">
        <v>176</v>
      </c>
      <c r="X181">
        <f t="shared" si="34"/>
        <v>3.6666666666666665</v>
      </c>
      <c r="Y181">
        <v>0</v>
      </c>
      <c r="Z181">
        <f t="shared" si="41"/>
        <v>2.4340870805529391E-11</v>
      </c>
    </row>
    <row r="182" spans="5:26" x14ac:dyDescent="0.4">
      <c r="E182">
        <v>1665.7343000000001</v>
      </c>
      <c r="F182">
        <f t="shared" si="28"/>
        <v>0.21804410998802237</v>
      </c>
      <c r="G182">
        <f t="shared" si="29"/>
        <v>0.14378822127172008</v>
      </c>
      <c r="H182">
        <f t="shared" si="30"/>
        <v>-0.18970795083559686</v>
      </c>
      <c r="I182">
        <f t="shared" si="31"/>
        <v>9.9345952555756734E-2</v>
      </c>
      <c r="J182">
        <f t="shared" si="32"/>
        <v>0.216320458804792</v>
      </c>
      <c r="K182">
        <f t="shared" si="35"/>
        <v>1</v>
      </c>
      <c r="L182">
        <f t="shared" si="36"/>
        <v>0</v>
      </c>
      <c r="M182">
        <f t="shared" si="37"/>
        <v>-2.062503477417664</v>
      </c>
      <c r="N182">
        <f t="shared" si="38"/>
        <v>-118.17274448708804</v>
      </c>
      <c r="O182">
        <f t="shared" si="39"/>
        <v>0</v>
      </c>
      <c r="P182">
        <f t="shared" si="33"/>
        <v>-118.17274448708804</v>
      </c>
      <c r="Q182">
        <f t="shared" si="40"/>
        <v>8.6696429410547185E-2</v>
      </c>
      <c r="W182">
        <v>177</v>
      </c>
      <c r="X182">
        <f t="shared" si="34"/>
        <v>3.6875</v>
      </c>
      <c r="Y182">
        <v>0</v>
      </c>
      <c r="Z182">
        <f t="shared" si="41"/>
        <v>2.1346370785196819E-11</v>
      </c>
    </row>
    <row r="183" spans="5:26" x14ac:dyDescent="0.4">
      <c r="E183">
        <v>1714.5777</v>
      </c>
      <c r="F183">
        <f t="shared" si="28"/>
        <v>0.22443769609703687</v>
      </c>
      <c r="G183">
        <f t="shared" si="29"/>
        <v>0.14501862715606895</v>
      </c>
      <c r="H183">
        <f t="shared" si="30"/>
        <v>-0.19517829985219404</v>
      </c>
      <c r="I183">
        <f t="shared" si="31"/>
        <v>9.7942943539813587E-2</v>
      </c>
      <c r="J183">
        <f t="shared" si="32"/>
        <v>0.22255819635812288</v>
      </c>
      <c r="K183">
        <f t="shared" si="35"/>
        <v>0.99999999999999989</v>
      </c>
      <c r="L183">
        <f t="shared" si="36"/>
        <v>-9.6432746655328714E-16</v>
      </c>
      <c r="M183">
        <f t="shared" si="37"/>
        <v>-2.0880106836444314</v>
      </c>
      <c r="N183">
        <f t="shared" si="38"/>
        <v>-119.63419975105163</v>
      </c>
      <c r="O183">
        <f t="shared" si="39"/>
        <v>0</v>
      </c>
      <c r="P183">
        <f t="shared" si="33"/>
        <v>-119.63419975105163</v>
      </c>
      <c r="Q183">
        <f t="shared" si="40"/>
        <v>8.3114565232035614E-2</v>
      </c>
      <c r="W183">
        <v>178</v>
      </c>
      <c r="X183">
        <f t="shared" si="34"/>
        <v>3.7083333333333335</v>
      </c>
      <c r="Y183">
        <v>0</v>
      </c>
      <c r="Z183">
        <f t="shared" si="41"/>
        <v>1.8720264748933823E-11</v>
      </c>
    </row>
    <row r="184" spans="5:26" x14ac:dyDescent="0.4">
      <c r="E184">
        <v>1764.8534</v>
      </c>
      <c r="F184">
        <f t="shared" si="28"/>
        <v>0.23101876983762368</v>
      </c>
      <c r="G184">
        <f t="shared" si="29"/>
        <v>0.14632161545009004</v>
      </c>
      <c r="H184">
        <f t="shared" si="30"/>
        <v>-0.20080072807522931</v>
      </c>
      <c r="I184">
        <f t="shared" si="31"/>
        <v>9.645717014793187E-2</v>
      </c>
      <c r="J184">
        <f t="shared" si="32"/>
        <v>0.22896934701072791</v>
      </c>
      <c r="K184">
        <f t="shared" si="35"/>
        <v>1</v>
      </c>
      <c r="L184">
        <f t="shared" si="36"/>
        <v>0</v>
      </c>
      <c r="M184">
        <f t="shared" si="37"/>
        <v>-2.11316528953606</v>
      </c>
      <c r="N184">
        <f t="shared" si="38"/>
        <v>-121.07545250395685</v>
      </c>
      <c r="O184">
        <f t="shared" si="39"/>
        <v>0</v>
      </c>
      <c r="P184">
        <f t="shared" si="33"/>
        <v>-121.07545250395685</v>
      </c>
      <c r="Q184">
        <f t="shared" si="40"/>
        <v>7.9630514725427912E-2</v>
      </c>
      <c r="W184">
        <v>179</v>
      </c>
      <c r="X184">
        <f t="shared" si="34"/>
        <v>3.7291666666666665</v>
      </c>
      <c r="Y184">
        <v>0</v>
      </c>
      <c r="Z184">
        <f t="shared" si="41"/>
        <v>1.641723156580797E-11</v>
      </c>
    </row>
    <row r="185" spans="5:26" x14ac:dyDescent="0.4">
      <c r="E185">
        <v>1816.6032</v>
      </c>
      <c r="F185">
        <f t="shared" si="28"/>
        <v>0.23779280281698789</v>
      </c>
      <c r="G185">
        <f t="shared" si="29"/>
        <v>0.14770142231971084</v>
      </c>
      <c r="H185">
        <f t="shared" si="30"/>
        <v>-0.20657892227292252</v>
      </c>
      <c r="I185">
        <f t="shared" si="31"/>
        <v>9.4883801958651093E-2</v>
      </c>
      <c r="J185">
        <f t="shared" si="32"/>
        <v>0.23555811471604879</v>
      </c>
      <c r="K185">
        <f t="shared" si="35"/>
        <v>0.99999999999999989</v>
      </c>
      <c r="L185">
        <f t="shared" si="36"/>
        <v>-9.6432746655328714E-16</v>
      </c>
      <c r="M185">
        <f t="shared" si="37"/>
        <v>-2.1379569196763666</v>
      </c>
      <c r="N185">
        <f t="shared" si="38"/>
        <v>-122.49590827824575</v>
      </c>
      <c r="O185">
        <f t="shared" si="39"/>
        <v>0</v>
      </c>
      <c r="P185">
        <f t="shared" si="33"/>
        <v>-122.49590827824575</v>
      </c>
      <c r="Q185">
        <f t="shared" si="40"/>
        <v>7.6245907890191256E-2</v>
      </c>
      <c r="W185">
        <v>180</v>
      </c>
      <c r="X185">
        <f t="shared" si="34"/>
        <v>3.75</v>
      </c>
      <c r="Y185">
        <v>0</v>
      </c>
      <c r="Z185">
        <f t="shared" si="41"/>
        <v>1.4397525670715312E-11</v>
      </c>
    </row>
    <row r="186" spans="5:26" x14ac:dyDescent="0.4">
      <c r="E186">
        <v>1869.8704</v>
      </c>
      <c r="F186">
        <f t="shared" si="28"/>
        <v>0.24476546299187532</v>
      </c>
      <c r="G186">
        <f t="shared" si="29"/>
        <v>0.1491625337103325</v>
      </c>
      <c r="H186">
        <f t="shared" si="30"/>
        <v>-0.21251664076270579</v>
      </c>
      <c r="I186">
        <f t="shared" si="31"/>
        <v>9.321772373160786E-2</v>
      </c>
      <c r="J186">
        <f t="shared" si="32"/>
        <v>0.24232878501376728</v>
      </c>
      <c r="K186">
        <f t="shared" si="35"/>
        <v>0.99999999999999989</v>
      </c>
      <c r="L186">
        <f t="shared" si="36"/>
        <v>-9.6432746655328714E-16</v>
      </c>
      <c r="M186">
        <f t="shared" si="37"/>
        <v>-2.162376389813073</v>
      </c>
      <c r="N186">
        <f t="shared" si="38"/>
        <v>-123.89504085502479</v>
      </c>
      <c r="O186">
        <f t="shared" si="39"/>
        <v>0</v>
      </c>
      <c r="P186">
        <f t="shared" si="33"/>
        <v>-123.89504085502479</v>
      </c>
      <c r="Q186">
        <f t="shared" si="40"/>
        <v>7.2961961205803449E-2</v>
      </c>
      <c r="W186">
        <v>181</v>
      </c>
      <c r="X186">
        <f t="shared" si="34"/>
        <v>3.7708333333333335</v>
      </c>
      <c r="Y186">
        <v>0</v>
      </c>
      <c r="Z186">
        <f t="shared" si="41"/>
        <v>1.2626291138551333E-11</v>
      </c>
    </row>
    <row r="187" spans="5:26" x14ac:dyDescent="0.4">
      <c r="E187">
        <v>1924.6995999999999</v>
      </c>
      <c r="F187">
        <f t="shared" si="28"/>
        <v>0.25194258848863388</v>
      </c>
      <c r="G187">
        <f t="shared" si="29"/>
        <v>0.15070969292240632</v>
      </c>
      <c r="H187">
        <f t="shared" si="30"/>
        <v>-0.21861768214701391</v>
      </c>
      <c r="I187">
        <f t="shared" si="31"/>
        <v>9.1453526769246896E-2</v>
      </c>
      <c r="J187">
        <f t="shared" si="32"/>
        <v>0.24928568937980669</v>
      </c>
      <c r="K187">
        <f t="shared" si="35"/>
        <v>1</v>
      </c>
      <c r="L187">
        <f t="shared" si="36"/>
        <v>0</v>
      </c>
      <c r="M187">
        <f t="shared" si="37"/>
        <v>-2.1864155635156455</v>
      </c>
      <c r="N187">
        <f t="shared" si="38"/>
        <v>-125.27238405116407</v>
      </c>
      <c r="O187">
        <f t="shared" si="39"/>
        <v>0</v>
      </c>
      <c r="P187">
        <f t="shared" si="33"/>
        <v>-125.27238405116407</v>
      </c>
      <c r="Q187">
        <f t="shared" si="40"/>
        <v>6.9779484701748593E-2</v>
      </c>
      <c r="W187">
        <v>182</v>
      </c>
      <c r="X187">
        <f t="shared" si="34"/>
        <v>3.7916666666666665</v>
      </c>
      <c r="Y187">
        <v>0</v>
      </c>
      <c r="Z187">
        <f t="shared" si="41"/>
        <v>1.1072960143403537E-11</v>
      </c>
    </row>
    <row r="188" spans="5:26" x14ac:dyDescent="0.4">
      <c r="E188">
        <v>1981.1365000000001</v>
      </c>
      <c r="F188">
        <f t="shared" si="28"/>
        <v>0.25933016142327481</v>
      </c>
      <c r="G188">
        <f t="shared" si="29"/>
        <v>0.15234790773132134</v>
      </c>
      <c r="H188">
        <f t="shared" si="30"/>
        <v>-0.22488585352533302</v>
      </c>
      <c r="I188">
        <f t="shared" si="31"/>
        <v>8.9585500798145645E-2</v>
      </c>
      <c r="J188">
        <f t="shared" si="32"/>
        <v>0.2564331689791205</v>
      </c>
      <c r="K188">
        <f t="shared" si="35"/>
        <v>0.99999999999999978</v>
      </c>
      <c r="L188">
        <f t="shared" si="36"/>
        <v>-1.9286549331065743E-15</v>
      </c>
      <c r="M188">
        <f t="shared" si="37"/>
        <v>-2.2100672328091289</v>
      </c>
      <c r="N188">
        <f t="shared" si="38"/>
        <v>-126.62752488011982</v>
      </c>
      <c r="O188">
        <f t="shared" si="39"/>
        <v>0</v>
      </c>
      <c r="P188">
        <f t="shared" si="33"/>
        <v>-126.62752488011982</v>
      </c>
      <c r="Q188">
        <f t="shared" si="40"/>
        <v>6.6698916496700567E-2</v>
      </c>
      <c r="W188">
        <v>183</v>
      </c>
      <c r="X188">
        <f t="shared" si="34"/>
        <v>3.8125</v>
      </c>
      <c r="Y188">
        <v>0</v>
      </c>
      <c r="Z188">
        <f t="shared" si="41"/>
        <v>9.7107254214218016E-12</v>
      </c>
    </row>
    <row r="189" spans="5:26" x14ac:dyDescent="0.4">
      <c r="E189">
        <v>2039.2283</v>
      </c>
      <c r="F189">
        <f t="shared" si="28"/>
        <v>0.26693436026135009</v>
      </c>
      <c r="G189">
        <f t="shared" si="29"/>
        <v>0.15408247512828654</v>
      </c>
      <c r="H189">
        <f t="shared" si="30"/>
        <v>-0.231325004610829</v>
      </c>
      <c r="I189">
        <f t="shared" si="31"/>
        <v>8.7607605757444307E-2</v>
      </c>
      <c r="J189">
        <f t="shared" si="32"/>
        <v>0.26377561356825102</v>
      </c>
      <c r="K189">
        <f t="shared" si="35"/>
        <v>0.99999999999999978</v>
      </c>
      <c r="L189">
        <f t="shared" si="36"/>
        <v>-1.9286549331065743E-15</v>
      </c>
      <c r="M189">
        <f t="shared" si="37"/>
        <v>-2.2333252550358256</v>
      </c>
      <c r="N189">
        <f t="shared" si="38"/>
        <v>-127.96011139353101</v>
      </c>
      <c r="O189">
        <f t="shared" si="39"/>
        <v>0</v>
      </c>
      <c r="P189">
        <f t="shared" si="33"/>
        <v>-127.96011139353101</v>
      </c>
      <c r="Q189">
        <f t="shared" si="40"/>
        <v>6.3720339254765168E-2</v>
      </c>
      <c r="W189">
        <v>184</v>
      </c>
      <c r="X189">
        <f t="shared" si="34"/>
        <v>3.833333333333333</v>
      </c>
      <c r="Y189">
        <v>0</v>
      </c>
      <c r="Z189">
        <f t="shared" si="41"/>
        <v>8.5160776331723393E-12</v>
      </c>
    </row>
    <row r="190" spans="5:26" x14ac:dyDescent="0.4">
      <c r="E190">
        <v>2099.0234999999998</v>
      </c>
      <c r="F190">
        <f t="shared" si="28"/>
        <v>0.27476153363801392</v>
      </c>
      <c r="G190">
        <f t="shared" si="29"/>
        <v>0.15591898984326957</v>
      </c>
      <c r="H190">
        <f t="shared" si="30"/>
        <v>-0.23793899414782696</v>
      </c>
      <c r="I190">
        <f t="shared" si="31"/>
        <v>8.5513462080297309E-2</v>
      </c>
      <c r="J190">
        <f t="shared" si="32"/>
        <v>0.27131742320180396</v>
      </c>
      <c r="K190">
        <f t="shared" si="35"/>
        <v>1</v>
      </c>
      <c r="L190">
        <f t="shared" si="36"/>
        <v>0</v>
      </c>
      <c r="M190">
        <f t="shared" si="37"/>
        <v>-2.2561844206306212</v>
      </c>
      <c r="N190">
        <f t="shared" si="38"/>
        <v>-129.26984510530346</v>
      </c>
      <c r="O190">
        <f t="shared" si="39"/>
        <v>0</v>
      </c>
      <c r="P190">
        <f t="shared" si="33"/>
        <v>-129.26984510530346</v>
      </c>
      <c r="Q190">
        <f t="shared" si="40"/>
        <v>6.0843499133173488E-2</v>
      </c>
      <c r="W190">
        <v>185</v>
      </c>
      <c r="X190">
        <f t="shared" si="34"/>
        <v>3.854166666666667</v>
      </c>
      <c r="Y190">
        <v>0</v>
      </c>
      <c r="Z190">
        <f t="shared" si="41"/>
        <v>7.4683996413112058E-12</v>
      </c>
    </row>
    <row r="191" spans="5:26" x14ac:dyDescent="0.4">
      <c r="E191">
        <v>2160.5720000000001</v>
      </c>
      <c r="F191">
        <f t="shared" si="28"/>
        <v>0.28281821344799196</v>
      </c>
      <c r="G191">
        <f t="shared" si="29"/>
        <v>0.15786336193353956</v>
      </c>
      <c r="H191">
        <f t="shared" si="30"/>
        <v>-0.24473168873156873</v>
      </c>
      <c r="I191">
        <f t="shared" si="31"/>
        <v>8.3296330637983917E-2</v>
      </c>
      <c r="J191">
        <f t="shared" si="32"/>
        <v>0.27906300688663982</v>
      </c>
      <c r="K191">
        <f t="shared" si="35"/>
        <v>0.99999999999999978</v>
      </c>
      <c r="L191">
        <f t="shared" si="36"/>
        <v>-1.9286549331065743E-15</v>
      </c>
      <c r="M191">
        <f t="shared" si="37"/>
        <v>-2.2786404499814648</v>
      </c>
      <c r="N191">
        <f t="shared" si="38"/>
        <v>-130.5564808117287</v>
      </c>
      <c r="O191">
        <f t="shared" si="39"/>
        <v>0</v>
      </c>
      <c r="P191">
        <f t="shared" si="33"/>
        <v>-130.5564808117287</v>
      </c>
      <c r="Q191">
        <f t="shared" si="40"/>
        <v>5.8067833877404593E-2</v>
      </c>
      <c r="W191">
        <v>186</v>
      </c>
      <c r="X191">
        <f t="shared" si="34"/>
        <v>3.875</v>
      </c>
      <c r="Y191">
        <v>0</v>
      </c>
      <c r="Z191">
        <f t="shared" si="41"/>
        <v>6.5496107016534743E-12</v>
      </c>
    </row>
    <row r="192" spans="5:26" x14ac:dyDescent="0.4">
      <c r="E192">
        <v>2223.9252999999999</v>
      </c>
      <c r="F192">
        <f t="shared" si="28"/>
        <v>0.29111114102551988</v>
      </c>
      <c r="G192">
        <f t="shared" si="29"/>
        <v>0.15992183865861287</v>
      </c>
      <c r="H192">
        <f t="shared" si="30"/>
        <v>-0.25170697145800386</v>
      </c>
      <c r="I192">
        <f t="shared" si="31"/>
        <v>8.0949087796313379E-2</v>
      </c>
      <c r="J192">
        <f t="shared" si="32"/>
        <v>0.28701679244507022</v>
      </c>
      <c r="K192">
        <f t="shared" si="35"/>
        <v>1</v>
      </c>
      <c r="L192">
        <f t="shared" si="36"/>
        <v>0</v>
      </c>
      <c r="M192">
        <f t="shared" si="37"/>
        <v>-2.3006900142276523</v>
      </c>
      <c r="N192">
        <f t="shared" si="38"/>
        <v>-131.81982778313781</v>
      </c>
      <c r="O192">
        <f t="shared" si="39"/>
        <v>0</v>
      </c>
      <c r="P192">
        <f t="shared" si="33"/>
        <v>-131.81982778313781</v>
      </c>
      <c r="Q192">
        <f t="shared" si="40"/>
        <v>5.5392491674515557E-2</v>
      </c>
      <c r="W192">
        <v>187</v>
      </c>
      <c r="X192">
        <f t="shared" si="34"/>
        <v>3.895833333333333</v>
      </c>
      <c r="Y192">
        <v>0</v>
      </c>
      <c r="Z192">
        <f t="shared" si="41"/>
        <v>5.7438544271155715E-12</v>
      </c>
    </row>
    <row r="193" spans="5:26" x14ac:dyDescent="0.4">
      <c r="E193">
        <v>2289.1361999999999</v>
      </c>
      <c r="F193">
        <f t="shared" si="28"/>
        <v>0.2996472278744356</v>
      </c>
      <c r="G193">
        <f t="shared" si="29"/>
        <v>0.16210101100357754</v>
      </c>
      <c r="H193">
        <f t="shared" si="30"/>
        <v>-0.25886869428739223</v>
      </c>
      <c r="I193">
        <f t="shared" si="31"/>
        <v>7.8464217977198603E-2</v>
      </c>
      <c r="J193">
        <f t="shared" si="32"/>
        <v>0.29518317219595702</v>
      </c>
      <c r="K193">
        <f t="shared" si="35"/>
        <v>1.0000000000000002</v>
      </c>
      <c r="L193">
        <f t="shared" si="36"/>
        <v>1.9286549331065739E-15</v>
      </c>
      <c r="M193">
        <f t="shared" si="37"/>
        <v>-2.3223305759098678</v>
      </c>
      <c r="N193">
        <f t="shared" si="38"/>
        <v>-133.05974063382126</v>
      </c>
      <c r="O193">
        <f t="shared" si="39"/>
        <v>0</v>
      </c>
      <c r="P193">
        <f t="shared" si="33"/>
        <v>-133.05974063382126</v>
      </c>
      <c r="Q193">
        <f t="shared" si="40"/>
        <v>5.2816359887834542E-2</v>
      </c>
      <c r="W193">
        <v>188</v>
      </c>
      <c r="X193">
        <f t="shared" si="34"/>
        <v>3.9166666666666665</v>
      </c>
      <c r="Y193">
        <v>0</v>
      </c>
      <c r="Z193">
        <f t="shared" si="41"/>
        <v>5.037225139437101E-12</v>
      </c>
    </row>
    <row r="194" spans="5:26" x14ac:dyDescent="0.4">
      <c r="E194">
        <v>2356.2593000000002</v>
      </c>
      <c r="F194">
        <f t="shared" si="28"/>
        <v>0.30843362111802619</v>
      </c>
      <c r="G194">
        <f t="shared" si="29"/>
        <v>0.16440784687314292</v>
      </c>
      <c r="H194">
        <f t="shared" si="30"/>
        <v>-0.26622071721808033</v>
      </c>
      <c r="I194">
        <f t="shared" si="31"/>
        <v>7.583377580809747E-2</v>
      </c>
      <c r="J194">
        <f t="shared" si="32"/>
        <v>0.30356654762384327</v>
      </c>
      <c r="K194">
        <f t="shared" si="35"/>
        <v>1</v>
      </c>
      <c r="L194">
        <f t="shared" si="36"/>
        <v>0</v>
      </c>
      <c r="M194">
        <f t="shared" si="37"/>
        <v>-2.343560506923434</v>
      </c>
      <c r="N194">
        <f t="shared" si="38"/>
        <v>-134.27612608025251</v>
      </c>
      <c r="O194">
        <f t="shared" si="39"/>
        <v>0</v>
      </c>
      <c r="P194">
        <f t="shared" si="33"/>
        <v>-134.27612608025251</v>
      </c>
      <c r="Q194">
        <f t="shared" si="40"/>
        <v>5.0338087220480061E-2</v>
      </c>
      <c r="W194">
        <v>189</v>
      </c>
      <c r="X194">
        <f t="shared" si="34"/>
        <v>3.9375</v>
      </c>
      <c r="Y194">
        <v>0</v>
      </c>
      <c r="Z194">
        <f t="shared" si="41"/>
        <v>4.4175278860817448E-12</v>
      </c>
    </row>
    <row r="195" spans="5:26" x14ac:dyDescent="0.4">
      <c r="E195">
        <v>2425.3506000000002</v>
      </c>
      <c r="F195">
        <f t="shared" si="28"/>
        <v>0.31747765113914989</v>
      </c>
      <c r="G195">
        <f t="shared" si="29"/>
        <v>0.16684969538865801</v>
      </c>
      <c r="H195">
        <f t="shared" si="30"/>
        <v>-0.27376684709678467</v>
      </c>
      <c r="I195">
        <f t="shared" si="31"/>
        <v>7.3049381222201615E-2</v>
      </c>
      <c r="J195">
        <f t="shared" si="32"/>
        <v>0.31217125960545394</v>
      </c>
      <c r="K195">
        <f t="shared" si="35"/>
        <v>1</v>
      </c>
      <c r="L195">
        <f t="shared" si="36"/>
        <v>0</v>
      </c>
      <c r="M195">
        <f t="shared" si="37"/>
        <v>-2.3643788979370615</v>
      </c>
      <c r="N195">
        <f t="shared" si="38"/>
        <v>-135.46893202158645</v>
      </c>
      <c r="O195">
        <f t="shared" si="39"/>
        <v>0</v>
      </c>
      <c r="P195">
        <f t="shared" si="33"/>
        <v>-135.46893202158645</v>
      </c>
      <c r="Q195">
        <f t="shared" si="40"/>
        <v>4.7956107889686996E-2</v>
      </c>
      <c r="W195">
        <v>190</v>
      </c>
      <c r="X195">
        <f t="shared" si="34"/>
        <v>3.9583333333333335</v>
      </c>
      <c r="Y195">
        <v>0</v>
      </c>
      <c r="Z195">
        <f t="shared" si="41"/>
        <v>3.8740679807078382E-12</v>
      </c>
    </row>
    <row r="196" spans="5:26" x14ac:dyDescent="0.4">
      <c r="E196">
        <v>2496.4677999999999</v>
      </c>
      <c r="F196">
        <f t="shared" si="28"/>
        <v>0.32678687085014468</v>
      </c>
      <c r="G196">
        <f t="shared" si="29"/>
        <v>0.16943431510440643</v>
      </c>
      <c r="H196">
        <f t="shared" si="30"/>
        <v>-0.28151085186400832</v>
      </c>
      <c r="I196">
        <f t="shared" si="31"/>
        <v>7.0102187283919482E-2</v>
      </c>
      <c r="J196">
        <f t="shared" si="32"/>
        <v>0.32100160465348021</v>
      </c>
      <c r="K196">
        <f t="shared" si="35"/>
        <v>1</v>
      </c>
      <c r="L196">
        <f t="shared" si="36"/>
        <v>0</v>
      </c>
      <c r="M196">
        <f t="shared" si="37"/>
        <v>-2.3847856022328604</v>
      </c>
      <c r="N196">
        <f t="shared" si="38"/>
        <v>-136.63815005150721</v>
      </c>
      <c r="O196">
        <f t="shared" si="39"/>
        <v>0</v>
      </c>
      <c r="P196">
        <f t="shared" si="33"/>
        <v>-136.63815005150721</v>
      </c>
      <c r="Q196">
        <f t="shared" si="40"/>
        <v>4.5668668914003993E-2</v>
      </c>
      <c r="W196">
        <v>191</v>
      </c>
      <c r="X196">
        <f t="shared" si="34"/>
        <v>3.9791666666666665</v>
      </c>
      <c r="Y196">
        <v>0</v>
      </c>
      <c r="Z196">
        <f t="shared" si="41"/>
        <v>3.3974664351146515E-12</v>
      </c>
    </row>
    <row r="197" spans="5:26" x14ac:dyDescent="0.4">
      <c r="E197">
        <v>2569.6703000000002</v>
      </c>
      <c r="F197">
        <f t="shared" ref="F197:F260" si="42">2*PI()*E197/$B$6</f>
        <v>0.33636905569282838</v>
      </c>
      <c r="G197">
        <f t="shared" ref="G197:G260" si="43">1+SUM(a1_*COS(F197),a2_*COS(2*F197))</f>
        <v>0.17216989310147046</v>
      </c>
      <c r="H197">
        <f t="shared" ref="H197:H260" si="44">SUM(a1_*SIN(F197),a2_*SIN(2*F197))</f>
        <v>-0.28945644016959671</v>
      </c>
      <c r="I197">
        <f t="shared" ref="I197:I260" si="45">SUM(b0_,b1_*COS(F197),b2_*COS(2*F197))</f>
        <v>6.6982858416496205E-2</v>
      </c>
      <c r="J197">
        <f t="shared" ref="J197:J260" si="46">SUM(b1_*SIN(F197),b2_*SIN(2*F197))</f>
        <v>0.33006181167257553</v>
      </c>
      <c r="K197">
        <f t="shared" si="35"/>
        <v>1</v>
      </c>
      <c r="L197">
        <f t="shared" si="36"/>
        <v>0</v>
      </c>
      <c r="M197">
        <f t="shared" si="37"/>
        <v>-2.4047811763446441</v>
      </c>
      <c r="N197">
        <f t="shared" si="38"/>
        <v>-137.78381205705347</v>
      </c>
      <c r="O197">
        <f t="shared" si="39"/>
        <v>0</v>
      </c>
      <c r="P197">
        <f t="shared" ref="P197:P260" si="47">N197+O197</f>
        <v>-137.78381205705347</v>
      </c>
      <c r="Q197">
        <f t="shared" si="40"/>
        <v>4.3473849388350104E-2</v>
      </c>
      <c r="W197">
        <v>192</v>
      </c>
      <c r="X197">
        <f t="shared" ref="X197:X260" si="48">W197/Fs*1000</f>
        <v>4</v>
      </c>
      <c r="Y197">
        <v>0</v>
      </c>
      <c r="Z197">
        <f t="shared" si="41"/>
        <v>2.9794980974034575E-12</v>
      </c>
    </row>
    <row r="198" spans="5:26" x14ac:dyDescent="0.4">
      <c r="E198">
        <v>2645.0194000000001</v>
      </c>
      <c r="F198">
        <f t="shared" si="42"/>
        <v>0.34623222981843682</v>
      </c>
      <c r="G198">
        <f t="shared" si="43"/>
        <v>0.175065072325577</v>
      </c>
      <c r="H198">
        <f t="shared" si="44"/>
        <v>-0.29760726090954265</v>
      </c>
      <c r="I198">
        <f t="shared" si="45"/>
        <v>6.3681539229175632E-2</v>
      </c>
      <c r="J198">
        <f t="shared" si="46"/>
        <v>0.33935604143118342</v>
      </c>
      <c r="K198">
        <f t="shared" ref="K198:K261" si="49">SQRT((I198^2+J198^2)/(G198^2+H198^2))</f>
        <v>1</v>
      </c>
      <c r="L198">
        <f t="shared" ref="L198:L261" si="50">20*LOG10(K198)</f>
        <v>0</v>
      </c>
      <c r="M198">
        <f t="shared" ref="M198:M261" si="51">ATAN2(J198,I198)-ATAN2(H198,G198)</f>
        <v>-2.4243668750089862</v>
      </c>
      <c r="N198">
        <f t="shared" ref="N198:N261" si="52">DEGREES(M198)</f>
        <v>-138.90598992933528</v>
      </c>
      <c r="O198">
        <f t="shared" si="39"/>
        <v>0</v>
      </c>
      <c r="P198">
        <f t="shared" si="47"/>
        <v>-138.90598992933528</v>
      </c>
      <c r="Q198">
        <f t="shared" si="40"/>
        <v>4.1369581804405961E-2</v>
      </c>
      <c r="W198">
        <v>193</v>
      </c>
      <c r="X198">
        <f t="shared" si="48"/>
        <v>4.0208333333333339</v>
      </c>
      <c r="Y198">
        <v>0</v>
      </c>
      <c r="Z198">
        <f t="shared" si="41"/>
        <v>2.6129497029545324E-12</v>
      </c>
    </row>
    <row r="199" spans="5:26" x14ac:dyDescent="0.4">
      <c r="E199">
        <v>2722.5778</v>
      </c>
      <c r="F199">
        <f t="shared" si="42"/>
        <v>0.35638460063777755</v>
      </c>
      <c r="G199">
        <f t="shared" si="43"/>
        <v>0.1781289526113996</v>
      </c>
      <c r="H199">
        <f t="shared" si="44"/>
        <v>-0.30596682517497081</v>
      </c>
      <c r="I199">
        <f t="shared" si="45"/>
        <v>6.0187853349206955E-2</v>
      </c>
      <c r="J199">
        <f t="shared" si="46"/>
        <v>0.34888829756141115</v>
      </c>
      <c r="K199">
        <f t="shared" si="49"/>
        <v>1</v>
      </c>
      <c r="L199">
        <f t="shared" si="50"/>
        <v>0</v>
      </c>
      <c r="M199">
        <f t="shared" si="51"/>
        <v>-2.4435444659163226</v>
      </c>
      <c r="N199">
        <f t="shared" si="52"/>
        <v>-140.00478494955411</v>
      </c>
      <c r="O199">
        <f t="shared" ref="O199:O262" si="53">IF((N199-N198)&gt;180,O198-360,IF((N199-N198)&lt;(-180),O198+360,O198))</f>
        <v>0</v>
      </c>
      <c r="P199">
        <f t="shared" si="47"/>
        <v>-140.00478494955411</v>
      </c>
      <c r="Q199">
        <f t="shared" ref="Q199:Q262" si="54">-(P199-P198)/((E199-E198)*360)*1000</f>
        <v>3.9353679156567886E-2</v>
      </c>
      <c r="W199">
        <v>194</v>
      </c>
      <c r="X199">
        <f t="shared" si="48"/>
        <v>4.0416666666666661</v>
      </c>
      <c r="Y199">
        <v>0</v>
      </c>
      <c r="Z199">
        <f t="shared" ref="Z199:Z262" si="55" xml:space="preserve"> b0_*Y199 + b1_*Y198 + b2_*Y197 - a1_*Z198 - a2_*Z197</f>
        <v>2.2914953884750402E-12</v>
      </c>
    </row>
    <row r="200" spans="5:26" x14ac:dyDescent="0.4">
      <c r="E200">
        <v>2802.4105</v>
      </c>
      <c r="F200">
        <f t="shared" si="42"/>
        <v>0.36683467663095409</v>
      </c>
      <c r="G200">
        <f t="shared" si="43"/>
        <v>0.18137114642257057</v>
      </c>
      <c r="H200">
        <f t="shared" si="44"/>
        <v>-0.31453857749692599</v>
      </c>
      <c r="I200">
        <f t="shared" si="45"/>
        <v>5.6490839862543107E-2</v>
      </c>
      <c r="J200">
        <f t="shared" si="46"/>
        <v>0.35866250779814129</v>
      </c>
      <c r="K200">
        <f t="shared" si="49"/>
        <v>1</v>
      </c>
      <c r="L200">
        <f t="shared" si="50"/>
        <v>0</v>
      </c>
      <c r="M200">
        <f t="shared" si="51"/>
        <v>-2.4623164059695619</v>
      </c>
      <c r="N200">
        <f t="shared" si="52"/>
        <v>-141.08033788787733</v>
      </c>
      <c r="O200">
        <f t="shared" si="53"/>
        <v>0</v>
      </c>
      <c r="P200">
        <f t="shared" si="47"/>
        <v>-141.08033788787733</v>
      </c>
      <c r="Q200">
        <f t="shared" si="54"/>
        <v>3.7423850764133695E-2</v>
      </c>
      <c r="W200">
        <v>195</v>
      </c>
      <c r="X200">
        <f t="shared" si="48"/>
        <v>4.0625</v>
      </c>
      <c r="Y200">
        <v>0</v>
      </c>
      <c r="Z200">
        <f t="shared" si="55"/>
        <v>2.0095875207490537E-12</v>
      </c>
    </row>
    <row r="201" spans="5:26" x14ac:dyDescent="0.4">
      <c r="E201">
        <v>2884.5839999999998</v>
      </c>
      <c r="F201">
        <f t="shared" si="42"/>
        <v>0.37759116262761078</v>
      </c>
      <c r="G201">
        <f t="shared" si="43"/>
        <v>0.18480176902170498</v>
      </c>
      <c r="H201">
        <f t="shared" si="44"/>
        <v>-0.32332578129982836</v>
      </c>
      <c r="I201">
        <f t="shared" si="45"/>
        <v>5.2578964522779659E-2</v>
      </c>
      <c r="J201">
        <f t="shared" si="46"/>
        <v>0.36868239336373021</v>
      </c>
      <c r="K201">
        <f t="shared" si="49"/>
        <v>1</v>
      </c>
      <c r="L201">
        <f t="shared" si="50"/>
        <v>0</v>
      </c>
      <c r="M201">
        <f t="shared" si="51"/>
        <v>-2.4806855865690665</v>
      </c>
      <c r="N201">
        <f t="shared" si="52"/>
        <v>-142.13281440934253</v>
      </c>
      <c r="O201">
        <f t="shared" si="53"/>
        <v>0</v>
      </c>
      <c r="P201">
        <f t="shared" si="47"/>
        <v>-142.13281440934253</v>
      </c>
      <c r="Q201">
        <f t="shared" si="54"/>
        <v>3.5577721442543876E-2</v>
      </c>
      <c r="W201">
        <v>196</v>
      </c>
      <c r="X201">
        <f t="shared" si="48"/>
        <v>4.083333333333333</v>
      </c>
      <c r="Y201">
        <v>0</v>
      </c>
      <c r="Z201">
        <f t="shared" si="55"/>
        <v>1.7623609560208883E-12</v>
      </c>
    </row>
    <row r="202" spans="5:26" x14ac:dyDescent="0.4">
      <c r="E202">
        <v>2969.1671000000001</v>
      </c>
      <c r="F202">
        <f t="shared" si="42"/>
        <v>0.38866306452668792</v>
      </c>
      <c r="G202">
        <f t="shared" si="43"/>
        <v>0.18843149306110063</v>
      </c>
      <c r="H202">
        <f t="shared" si="44"/>
        <v>-0.33233157416690307</v>
      </c>
      <c r="I202">
        <f t="shared" si="45"/>
        <v>4.8440057502391776E-2</v>
      </c>
      <c r="J202">
        <f t="shared" si="46"/>
        <v>0.37895153198615306</v>
      </c>
      <c r="K202">
        <f t="shared" si="49"/>
        <v>1</v>
      </c>
      <c r="L202">
        <f t="shared" si="50"/>
        <v>0</v>
      </c>
      <c r="M202">
        <f t="shared" si="51"/>
        <v>-2.4986554698486718</v>
      </c>
      <c r="N202">
        <f t="shared" si="52"/>
        <v>-143.16241287960662</v>
      </c>
      <c r="O202">
        <f t="shared" si="53"/>
        <v>0</v>
      </c>
      <c r="P202">
        <f t="shared" si="47"/>
        <v>-143.16241287960662</v>
      </c>
      <c r="Q202">
        <f t="shared" si="54"/>
        <v>3.381285092097093E-2</v>
      </c>
      <c r="W202">
        <v>197</v>
      </c>
      <c r="X202">
        <f t="shared" si="48"/>
        <v>4.104166666666667</v>
      </c>
      <c r="Y202">
        <v>0</v>
      </c>
      <c r="Z202">
        <f t="shared" si="55"/>
        <v>1.545549077727732E-12</v>
      </c>
    </row>
    <row r="203" spans="5:26" x14ac:dyDescent="0.4">
      <c r="E203">
        <v>3056.2303000000002</v>
      </c>
      <c r="F203">
        <f t="shared" si="42"/>
        <v>0.4000596107566054</v>
      </c>
      <c r="G203">
        <f t="shared" si="43"/>
        <v>0.19227154642632505</v>
      </c>
      <c r="H203">
        <f t="shared" si="44"/>
        <v>-0.34155887037341848</v>
      </c>
      <c r="I203">
        <f t="shared" si="45"/>
        <v>4.4061315851652516E-2</v>
      </c>
      <c r="J203">
        <f t="shared" si="46"/>
        <v>0.38947324675946238</v>
      </c>
      <c r="K203">
        <f t="shared" si="49"/>
        <v>1</v>
      </c>
      <c r="L203">
        <f t="shared" si="50"/>
        <v>0</v>
      </c>
      <c r="M203">
        <f t="shared" si="51"/>
        <v>-2.5162299009879203</v>
      </c>
      <c r="N203">
        <f t="shared" si="52"/>
        <v>-144.16935361122884</v>
      </c>
      <c r="O203">
        <f t="shared" si="53"/>
        <v>0</v>
      </c>
      <c r="P203">
        <f t="shared" si="47"/>
        <v>-144.16935361122884</v>
      </c>
      <c r="Q203">
        <f t="shared" si="54"/>
        <v>3.2126749164279572E-2</v>
      </c>
      <c r="W203">
        <v>198</v>
      </c>
      <c r="X203">
        <f t="shared" si="48"/>
        <v>4.125</v>
      </c>
      <c r="Y203">
        <v>0</v>
      </c>
      <c r="Z203">
        <f t="shared" si="55"/>
        <v>1.3554101635673838E-12</v>
      </c>
    </row>
    <row r="204" spans="5:26" x14ac:dyDescent="0.4">
      <c r="E204">
        <v>3145.8465000000001</v>
      </c>
      <c r="F204">
        <f t="shared" si="42"/>
        <v>0.41179034390504843</v>
      </c>
      <c r="G204">
        <f t="shared" si="43"/>
        <v>0.19633376565463767</v>
      </c>
      <c r="H204">
        <f t="shared" si="44"/>
        <v>-0.35101039929955236</v>
      </c>
      <c r="I204">
        <f t="shared" si="45"/>
        <v>3.9429242586595858E-2</v>
      </c>
      <c r="J204">
        <f t="shared" si="46"/>
        <v>0.4002506499452671</v>
      </c>
      <c r="K204">
        <f t="shared" si="49"/>
        <v>1</v>
      </c>
      <c r="L204">
        <f t="shared" si="50"/>
        <v>0</v>
      </c>
      <c r="M204">
        <f t="shared" si="51"/>
        <v>-2.5334132058337011</v>
      </c>
      <c r="N204">
        <f t="shared" si="52"/>
        <v>-145.15388445697877</v>
      </c>
      <c r="O204">
        <f t="shared" si="53"/>
        <v>0</v>
      </c>
      <c r="P204">
        <f t="shared" si="47"/>
        <v>-145.15388445697877</v>
      </c>
      <c r="Q204">
        <f t="shared" si="54"/>
        <v>3.0516892089386946E-2</v>
      </c>
      <c r="W204">
        <v>199</v>
      </c>
      <c r="X204">
        <f t="shared" si="48"/>
        <v>4.145833333333333</v>
      </c>
      <c r="Y204">
        <v>0</v>
      </c>
      <c r="Z204">
        <f t="shared" si="55"/>
        <v>1.1886628111497582E-12</v>
      </c>
    </row>
    <row r="205" spans="5:26" x14ac:dyDescent="0.4">
      <c r="E205">
        <v>3238.0904</v>
      </c>
      <c r="F205">
        <f t="shared" si="42"/>
        <v>0.42386504217915139</v>
      </c>
      <c r="G205">
        <f t="shared" si="43"/>
        <v>0.20063059321638788</v>
      </c>
      <c r="H205">
        <f t="shared" si="44"/>
        <v>-0.3606886027333025</v>
      </c>
      <c r="I205">
        <f t="shared" si="45"/>
        <v>3.452964978898887E-2</v>
      </c>
      <c r="J205">
        <f t="shared" si="46"/>
        <v>0.41128652586914588</v>
      </c>
      <c r="K205">
        <f t="shared" si="49"/>
        <v>1</v>
      </c>
      <c r="L205">
        <f t="shared" si="50"/>
        <v>0</v>
      </c>
      <c r="M205">
        <f t="shared" si="51"/>
        <v>-2.5502100204727407</v>
      </c>
      <c r="N205">
        <f t="shared" si="52"/>
        <v>-146.11627104505931</v>
      </c>
      <c r="O205">
        <f t="shared" si="53"/>
        <v>0</v>
      </c>
      <c r="P205">
        <f t="shared" si="47"/>
        <v>-146.11627104505931</v>
      </c>
      <c r="Q205">
        <f t="shared" si="54"/>
        <v>2.8980735615054064E-2</v>
      </c>
      <c r="W205">
        <v>200</v>
      </c>
      <c r="X205">
        <f t="shared" si="48"/>
        <v>4.166666666666667</v>
      </c>
      <c r="Y205">
        <v>0</v>
      </c>
      <c r="Z205">
        <f t="shared" si="55"/>
        <v>1.0424293078131422E-12</v>
      </c>
    </row>
    <row r="206" spans="5:26" x14ac:dyDescent="0.4">
      <c r="E206">
        <v>3333.0392000000002</v>
      </c>
      <c r="F206">
        <f t="shared" si="42"/>
        <v>0.43629381103528342</v>
      </c>
      <c r="G206">
        <f t="shared" si="43"/>
        <v>0.20517513329194093</v>
      </c>
      <c r="H206">
        <f t="shared" si="44"/>
        <v>-0.37059566633435187</v>
      </c>
      <c r="I206">
        <f t="shared" si="45"/>
        <v>2.9347595004936333E-2</v>
      </c>
      <c r="J206">
        <f t="shared" si="46"/>
        <v>0.4225833667983091</v>
      </c>
      <c r="K206">
        <f t="shared" si="49"/>
        <v>1</v>
      </c>
      <c r="L206">
        <f t="shared" si="50"/>
        <v>0</v>
      </c>
      <c r="M206">
        <f t="shared" si="51"/>
        <v>-2.5666253788088769</v>
      </c>
      <c r="N206">
        <f t="shared" si="52"/>
        <v>-147.05680179691481</v>
      </c>
      <c r="O206">
        <f t="shared" si="53"/>
        <v>0</v>
      </c>
      <c r="P206">
        <f t="shared" si="47"/>
        <v>-147.05680179691481</v>
      </c>
      <c r="Q206">
        <f t="shared" si="54"/>
        <v>2.751572870663814E-2</v>
      </c>
      <c r="W206">
        <v>201</v>
      </c>
      <c r="X206">
        <f t="shared" si="48"/>
        <v>4.1875</v>
      </c>
      <c r="Y206">
        <v>0</v>
      </c>
      <c r="Z206">
        <f t="shared" si="55"/>
        <v>9.1418596728595722E-13</v>
      </c>
    </row>
    <row r="207" spans="5:26" x14ac:dyDescent="0.4">
      <c r="E207">
        <v>3430.7719999999999</v>
      </c>
      <c r="F207">
        <f t="shared" si="42"/>
        <v>0.44908700463923173</v>
      </c>
      <c r="G207">
        <f t="shared" si="43"/>
        <v>0.2099811480129129</v>
      </c>
      <c r="H207">
        <f t="shared" si="44"/>
        <v>-0.38073341086420448</v>
      </c>
      <c r="I207">
        <f t="shared" si="45"/>
        <v>2.3867385530931706E-2</v>
      </c>
      <c r="J207">
        <f t="shared" si="46"/>
        <v>0.4341432489133395</v>
      </c>
      <c r="K207">
        <f t="shared" si="49"/>
        <v>1</v>
      </c>
      <c r="L207">
        <f t="shared" si="50"/>
        <v>0</v>
      </c>
      <c r="M207">
        <f t="shared" si="51"/>
        <v>-2.582664558632489</v>
      </c>
      <c r="N207">
        <f t="shared" si="52"/>
        <v>-147.97577910765915</v>
      </c>
      <c r="O207">
        <f t="shared" si="53"/>
        <v>0</v>
      </c>
      <c r="P207">
        <f t="shared" si="47"/>
        <v>-147.97577910765915</v>
      </c>
      <c r="Q207">
        <f t="shared" si="54"/>
        <v>2.6119324853760593E-2</v>
      </c>
      <c r="W207">
        <v>202</v>
      </c>
      <c r="X207">
        <f t="shared" si="48"/>
        <v>4.208333333333333</v>
      </c>
      <c r="Y207">
        <v>0</v>
      </c>
      <c r="Z207">
        <f t="shared" si="55"/>
        <v>8.0171957610805084E-13</v>
      </c>
    </row>
    <row r="208" spans="5:26" x14ac:dyDescent="0.4">
      <c r="E208">
        <v>3531.3706999999999</v>
      </c>
      <c r="F208">
        <f t="shared" si="42"/>
        <v>0.46225534367592686</v>
      </c>
      <c r="G208">
        <f t="shared" si="43"/>
        <v>0.21506312543305528</v>
      </c>
      <c r="H208">
        <f t="shared" si="44"/>
        <v>-0.39110333620203569</v>
      </c>
      <c r="I208">
        <f t="shared" si="45"/>
        <v>1.8072500907917233E-2</v>
      </c>
      <c r="J208">
        <f t="shared" si="46"/>
        <v>0.44596788249865027</v>
      </c>
      <c r="K208">
        <f t="shared" si="49"/>
        <v>1</v>
      </c>
      <c r="L208">
        <f t="shared" si="50"/>
        <v>0</v>
      </c>
      <c r="M208">
        <f t="shared" si="51"/>
        <v>-2.5983331910476708</v>
      </c>
      <c r="N208">
        <f t="shared" si="52"/>
        <v>-148.87352561579095</v>
      </c>
      <c r="O208">
        <f t="shared" si="53"/>
        <v>0</v>
      </c>
      <c r="P208">
        <f t="shared" si="47"/>
        <v>-148.87352561579095</v>
      </c>
      <c r="Q208">
        <f t="shared" si="54"/>
        <v>2.4788991312672221E-2</v>
      </c>
      <c r="W208">
        <v>203</v>
      </c>
      <c r="X208">
        <f t="shared" si="48"/>
        <v>4.229166666666667</v>
      </c>
      <c r="Y208">
        <v>0</v>
      </c>
      <c r="Z208">
        <f t="shared" si="55"/>
        <v>7.0308919816729071E-13</v>
      </c>
    </row>
    <row r="209" spans="5:26" x14ac:dyDescent="0.4">
      <c r="E209">
        <v>3634.9191000000001</v>
      </c>
      <c r="F209">
        <f t="shared" si="42"/>
        <v>0.47580979753971764</v>
      </c>
      <c r="G209">
        <f t="shared" si="43"/>
        <v>0.22043625969664304</v>
      </c>
      <c r="H209">
        <f t="shared" si="44"/>
        <v>-0.40170647424148687</v>
      </c>
      <c r="I209">
        <f t="shared" si="45"/>
        <v>1.1945615534903364E-2</v>
      </c>
      <c r="J209">
        <f t="shared" si="46"/>
        <v>0.45805844420342745</v>
      </c>
      <c r="K209">
        <f t="shared" si="49"/>
        <v>1</v>
      </c>
      <c r="L209">
        <f t="shared" si="50"/>
        <v>0</v>
      </c>
      <c r="M209">
        <f t="shared" si="51"/>
        <v>-2.6136370711446184</v>
      </c>
      <c r="N209">
        <f t="shared" si="52"/>
        <v>-149.75037335552031</v>
      </c>
      <c r="O209">
        <f t="shared" si="53"/>
        <v>0</v>
      </c>
      <c r="P209">
        <f t="shared" si="47"/>
        <v>-149.75037335552031</v>
      </c>
      <c r="Q209">
        <f t="shared" si="54"/>
        <v>2.3522219231923203E-2</v>
      </c>
      <c r="W209">
        <v>204</v>
      </c>
      <c r="X209">
        <f t="shared" si="48"/>
        <v>4.25</v>
      </c>
      <c r="Y209">
        <v>0</v>
      </c>
      <c r="Z209">
        <f t="shared" si="55"/>
        <v>6.1659267817716401E-13</v>
      </c>
    </row>
    <row r="210" spans="5:26" x14ac:dyDescent="0.4">
      <c r="E210">
        <v>3741.5038</v>
      </c>
      <c r="F210">
        <f t="shared" si="42"/>
        <v>0.48976170214409559</v>
      </c>
      <c r="G210">
        <f t="shared" si="43"/>
        <v>0.22611652028857021</v>
      </c>
      <c r="H210">
        <f t="shared" si="44"/>
        <v>-0.4125434237422953</v>
      </c>
      <c r="I210">
        <f t="shared" si="45"/>
        <v>5.4685197043690126E-3</v>
      </c>
      <c r="J210">
        <f t="shared" si="46"/>
        <v>0.47041561678229743</v>
      </c>
      <c r="K210">
        <f t="shared" si="49"/>
        <v>1</v>
      </c>
      <c r="L210">
        <f t="shared" si="50"/>
        <v>0</v>
      </c>
      <c r="M210">
        <f t="shared" si="51"/>
        <v>-2.6285822615846253</v>
      </c>
      <c r="N210">
        <f t="shared" si="52"/>
        <v>-150.60666969175196</v>
      </c>
      <c r="O210">
        <f t="shared" si="53"/>
        <v>0</v>
      </c>
      <c r="P210">
        <f t="shared" si="47"/>
        <v>-150.60666969175196</v>
      </c>
      <c r="Q210">
        <f t="shared" si="54"/>
        <v>2.2316532616565146E-2</v>
      </c>
      <c r="W210">
        <v>205</v>
      </c>
      <c r="X210">
        <f t="shared" si="48"/>
        <v>4.270833333333333</v>
      </c>
      <c r="Y210">
        <v>0</v>
      </c>
      <c r="Z210">
        <f t="shared" si="55"/>
        <v>5.4073726601504051E-13</v>
      </c>
    </row>
    <row r="211" spans="5:26" x14ac:dyDescent="0.4">
      <c r="E211">
        <v>3851.2139000000002</v>
      </c>
      <c r="F211">
        <f t="shared" si="42"/>
        <v>0.50412272065178731</v>
      </c>
      <c r="G211">
        <f t="shared" si="43"/>
        <v>0.2321206614379977</v>
      </c>
      <c r="H211">
        <f t="shared" si="44"/>
        <v>-0.42361425619644572</v>
      </c>
      <c r="I211">
        <f t="shared" si="45"/>
        <v>-1.3778911205439837E-3</v>
      </c>
      <c r="J211">
        <f t="shared" si="46"/>
        <v>0.48303948175624467</v>
      </c>
      <c r="K211">
        <f t="shared" si="49"/>
        <v>1</v>
      </c>
      <c r="L211">
        <f t="shared" si="50"/>
        <v>0</v>
      </c>
      <c r="M211">
        <f t="shared" si="51"/>
        <v>-2.6431750044085631</v>
      </c>
      <c r="N211">
        <f t="shared" si="52"/>
        <v>-151.44277226708343</v>
      </c>
      <c r="O211">
        <f t="shared" si="53"/>
        <v>0</v>
      </c>
      <c r="P211">
        <f t="shared" si="47"/>
        <v>-151.44277226708343</v>
      </c>
      <c r="Q211">
        <f t="shared" si="54"/>
        <v>2.1169492632843401E-2</v>
      </c>
      <c r="W211">
        <v>206</v>
      </c>
      <c r="X211">
        <f t="shared" si="48"/>
        <v>4.291666666666667</v>
      </c>
      <c r="Y211">
        <v>0</v>
      </c>
      <c r="Z211">
        <f t="shared" si="55"/>
        <v>4.7421385495824364E-13</v>
      </c>
    </row>
    <row r="212" spans="5:26" x14ac:dyDescent="0.4">
      <c r="E212">
        <v>3964.1408999999999</v>
      </c>
      <c r="F212">
        <f t="shared" si="42"/>
        <v>0.51890483038478452</v>
      </c>
      <c r="G212">
        <f t="shared" si="43"/>
        <v>0.23846623923524135</v>
      </c>
      <c r="H212">
        <f t="shared" si="44"/>
        <v>-0.43491843816831832</v>
      </c>
      <c r="I212">
        <f t="shared" si="45"/>
        <v>-8.6136358241005739E-3</v>
      </c>
      <c r="J212">
        <f t="shared" si="46"/>
        <v>0.49592943085852287</v>
      </c>
      <c r="K212">
        <f t="shared" si="49"/>
        <v>1</v>
      </c>
      <c r="L212">
        <f t="shared" si="50"/>
        <v>0</v>
      </c>
      <c r="M212">
        <f t="shared" si="51"/>
        <v>-2.6574216755806752</v>
      </c>
      <c r="N212">
        <f t="shared" si="52"/>
        <v>-152.25904639735614</v>
      </c>
      <c r="O212">
        <f t="shared" si="53"/>
        <v>0</v>
      </c>
      <c r="P212">
        <f t="shared" si="47"/>
        <v>-152.25904639735614</v>
      </c>
      <c r="Q212">
        <f t="shared" si="54"/>
        <v>2.0078706949148057E-2</v>
      </c>
      <c r="W212">
        <v>207</v>
      </c>
      <c r="X212">
        <f t="shared" si="48"/>
        <v>4.3125</v>
      </c>
      <c r="Y212">
        <v>0</v>
      </c>
      <c r="Z212">
        <f t="shared" si="55"/>
        <v>4.1587438922344068E-13</v>
      </c>
    </row>
    <row r="213" spans="5:26" x14ac:dyDescent="0.4">
      <c r="E213">
        <v>4080.3791999999999</v>
      </c>
      <c r="F213">
        <f t="shared" si="42"/>
        <v>0.5341203882741915</v>
      </c>
      <c r="G213">
        <f t="shared" si="43"/>
        <v>0.24517166142947522</v>
      </c>
      <c r="H213">
        <f t="shared" si="44"/>
        <v>-0.44645480838954715</v>
      </c>
      <c r="I213">
        <f t="shared" si="45"/>
        <v>-1.6259704421370591E-2</v>
      </c>
      <c r="J213">
        <f t="shared" si="46"/>
        <v>0.50908413991634638</v>
      </c>
      <c r="K213">
        <f t="shared" si="49"/>
        <v>0.99999999999999989</v>
      </c>
      <c r="L213">
        <f t="shared" si="50"/>
        <v>-9.6432746655328714E-16</v>
      </c>
      <c r="M213">
        <f t="shared" si="51"/>
        <v>-2.6713288172824163</v>
      </c>
      <c r="N213">
        <f t="shared" si="52"/>
        <v>-153.05586692195629</v>
      </c>
      <c r="O213">
        <f t="shared" si="53"/>
        <v>0</v>
      </c>
      <c r="P213">
        <f t="shared" si="47"/>
        <v>-153.05586692195629</v>
      </c>
      <c r="Q213">
        <f t="shared" si="54"/>
        <v>1.9041833424194337E-2</v>
      </c>
      <c r="W213">
        <v>208</v>
      </c>
      <c r="X213">
        <f t="shared" si="48"/>
        <v>4.333333333333333</v>
      </c>
      <c r="Y213">
        <v>0</v>
      </c>
      <c r="Z213">
        <f t="shared" si="55"/>
        <v>3.6471205091044604E-13</v>
      </c>
    </row>
    <row r="214" spans="5:26" x14ac:dyDescent="0.4">
      <c r="E214">
        <v>4200.0259999999998</v>
      </c>
      <c r="F214">
        <f t="shared" si="42"/>
        <v>0.5497821177702551</v>
      </c>
      <c r="G214">
        <f t="shared" si="43"/>
        <v>0.25225620396222048</v>
      </c>
      <c r="H214">
        <f t="shared" si="44"/>
        <v>-0.45822148807132296</v>
      </c>
      <c r="I214">
        <f t="shared" si="45"/>
        <v>-2.4338076911059381E-2</v>
      </c>
      <c r="J214">
        <f t="shared" si="46"/>
        <v>0.52250146658167218</v>
      </c>
      <c r="K214">
        <f t="shared" si="49"/>
        <v>0.99999999999999989</v>
      </c>
      <c r="L214">
        <f t="shared" si="50"/>
        <v>-9.6432746655328714E-16</v>
      </c>
      <c r="M214">
        <f t="shared" si="51"/>
        <v>-2.684903088955755</v>
      </c>
      <c r="N214">
        <f t="shared" si="52"/>
        <v>-153.83361539880261</v>
      </c>
      <c r="O214">
        <f t="shared" si="53"/>
        <v>0</v>
      </c>
      <c r="P214">
        <f t="shared" si="47"/>
        <v>-153.83361539880261</v>
      </c>
      <c r="Q214">
        <f t="shared" si="54"/>
        <v>1.8056583508160699E-2</v>
      </c>
      <c r="W214">
        <v>209</v>
      </c>
      <c r="X214">
        <f t="shared" si="48"/>
        <v>4.354166666666667</v>
      </c>
      <c r="Y214">
        <v>0</v>
      </c>
      <c r="Z214">
        <f t="shared" si="55"/>
        <v>3.1984388441827724E-13</v>
      </c>
    </row>
    <row r="215" spans="5:26" x14ac:dyDescent="0.4">
      <c r="E215">
        <v>4323.1809999999996</v>
      </c>
      <c r="F215">
        <f t="shared" si="42"/>
        <v>0.56590306957245717</v>
      </c>
      <c r="G215">
        <f t="shared" si="43"/>
        <v>0.2597400121563842</v>
      </c>
      <c r="H215">
        <f t="shared" si="44"/>
        <v>-0.47021576647434515</v>
      </c>
      <c r="I215">
        <f t="shared" si="45"/>
        <v>-3.2871724631346688E-2</v>
      </c>
      <c r="J215">
        <f t="shared" si="46"/>
        <v>0.53617831984873787</v>
      </c>
      <c r="K215">
        <f t="shared" si="49"/>
        <v>1</v>
      </c>
      <c r="L215">
        <f t="shared" si="50"/>
        <v>0</v>
      </c>
      <c r="M215">
        <f t="shared" si="51"/>
        <v>-2.6981512059086086</v>
      </c>
      <c r="N215">
        <f t="shared" si="52"/>
        <v>-154.59267658669683</v>
      </c>
      <c r="O215">
        <f t="shared" si="53"/>
        <v>0</v>
      </c>
      <c r="P215">
        <f t="shared" si="47"/>
        <v>-154.59267658669683</v>
      </c>
      <c r="Q215">
        <f t="shared" si="54"/>
        <v>1.7120728348066796E-2</v>
      </c>
      <c r="W215">
        <v>210</v>
      </c>
      <c r="X215">
        <f t="shared" si="48"/>
        <v>4.375</v>
      </c>
      <c r="Y215">
        <v>0</v>
      </c>
      <c r="Z215">
        <f t="shared" si="55"/>
        <v>2.8049555846700487E-13</v>
      </c>
    </row>
    <row r="216" spans="5:26" x14ac:dyDescent="0.4">
      <c r="E216">
        <v>4449.9472999999998</v>
      </c>
      <c r="F216">
        <f t="shared" si="42"/>
        <v>0.58249673943923896</v>
      </c>
      <c r="G216">
        <f t="shared" si="43"/>
        <v>0.26764417219271741</v>
      </c>
      <c r="H216">
        <f t="shared" si="44"/>
        <v>-0.48243409717804547</v>
      </c>
      <c r="I216">
        <f t="shared" si="45"/>
        <v>-4.1884691763166337E-2</v>
      </c>
      <c r="J216">
        <f t="shared" si="46"/>
        <v>0.55011065579992657</v>
      </c>
      <c r="K216">
        <f t="shared" si="49"/>
        <v>1</v>
      </c>
      <c r="L216">
        <f t="shared" si="50"/>
        <v>0</v>
      </c>
      <c r="M216">
        <f t="shared" si="51"/>
        <v>-2.7110800109726103</v>
      </c>
      <c r="N216">
        <f t="shared" si="52"/>
        <v>-155.33344255101147</v>
      </c>
      <c r="O216">
        <f t="shared" si="53"/>
        <v>0</v>
      </c>
      <c r="P216">
        <f t="shared" si="47"/>
        <v>-155.33344255101147</v>
      </c>
      <c r="Q216">
        <f t="shared" si="54"/>
        <v>1.6232099810496562E-2</v>
      </c>
      <c r="W216">
        <v>211</v>
      </c>
      <c r="X216">
        <f t="shared" si="48"/>
        <v>4.395833333333333</v>
      </c>
      <c r="Y216">
        <v>0</v>
      </c>
      <c r="Z216">
        <f t="shared" si="55"/>
        <v>2.4598800274957194E-13</v>
      </c>
    </row>
    <row r="217" spans="5:26" x14ac:dyDescent="0.4">
      <c r="E217">
        <v>4580.4305999999997</v>
      </c>
      <c r="F217">
        <f t="shared" si="42"/>
        <v>0.59957696346824529</v>
      </c>
      <c r="G217">
        <f t="shared" si="43"/>
        <v>0.27599067797533017</v>
      </c>
      <c r="H217">
        <f t="shared" si="44"/>
        <v>-0.49487192107116368</v>
      </c>
      <c r="I217">
        <f t="shared" si="45"/>
        <v>-5.1402057547567992E-2</v>
      </c>
      <c r="J217">
        <f t="shared" si="46"/>
        <v>0.56429327576520261</v>
      </c>
      <c r="K217">
        <f t="shared" si="49"/>
        <v>1</v>
      </c>
      <c r="L217">
        <f t="shared" si="50"/>
        <v>0</v>
      </c>
      <c r="M217">
        <f t="shared" si="51"/>
        <v>-2.7236963606265845</v>
      </c>
      <c r="N217">
        <f t="shared" si="52"/>
        <v>-156.05630613904555</v>
      </c>
      <c r="O217">
        <f t="shared" si="53"/>
        <v>0</v>
      </c>
      <c r="P217">
        <f t="shared" si="47"/>
        <v>-156.05630613904555</v>
      </c>
      <c r="Q217">
        <f t="shared" si="54"/>
        <v>1.5388593108894096E-2</v>
      </c>
      <c r="W217">
        <v>212</v>
      </c>
      <c r="X217">
        <f t="shared" si="48"/>
        <v>4.416666666666667</v>
      </c>
      <c r="Y217">
        <v>0</v>
      </c>
      <c r="Z217">
        <f t="shared" si="55"/>
        <v>2.1572568858997213E-13</v>
      </c>
    </row>
    <row r="218" spans="5:26" x14ac:dyDescent="0.4">
      <c r="E218">
        <v>4714.7401</v>
      </c>
      <c r="F218">
        <f t="shared" si="42"/>
        <v>0.61715803590605034</v>
      </c>
      <c r="G218">
        <f t="shared" si="43"/>
        <v>0.28480249949376379</v>
      </c>
      <c r="H218">
        <f t="shared" si="44"/>
        <v>-0.507523646653945</v>
      </c>
      <c r="I218">
        <f t="shared" si="45"/>
        <v>-6.1450014237719675E-2</v>
      </c>
      <c r="J218">
        <f t="shared" si="46"/>
        <v>0.57871980386107214</v>
      </c>
      <c r="K218">
        <f t="shared" si="49"/>
        <v>1</v>
      </c>
      <c r="L218">
        <f t="shared" si="50"/>
        <v>0</v>
      </c>
      <c r="M218">
        <f t="shared" si="51"/>
        <v>-2.7360071920228703</v>
      </c>
      <c r="N218">
        <f t="shared" si="52"/>
        <v>-156.76166482034986</v>
      </c>
      <c r="O218">
        <f t="shared" si="53"/>
        <v>0</v>
      </c>
      <c r="P218">
        <f t="shared" si="47"/>
        <v>-156.76166482034986</v>
      </c>
      <c r="Q218">
        <f t="shared" si="54"/>
        <v>1.4588168895646016E-2</v>
      </c>
      <c r="W218">
        <v>213</v>
      </c>
      <c r="X218">
        <f t="shared" si="48"/>
        <v>4.4375</v>
      </c>
      <c r="Y218">
        <v>0</v>
      </c>
      <c r="Z218">
        <f t="shared" si="55"/>
        <v>1.8918635135631068E-13</v>
      </c>
    </row>
    <row r="219" spans="5:26" x14ac:dyDescent="0.4">
      <c r="E219">
        <v>4852.9877999999999</v>
      </c>
      <c r="F219">
        <f t="shared" si="42"/>
        <v>0.63525461751837053</v>
      </c>
      <c r="G219">
        <f t="shared" si="43"/>
        <v>0.2941035467808748</v>
      </c>
      <c r="H219">
        <f t="shared" si="44"/>
        <v>-0.52038246893601781</v>
      </c>
      <c r="I219">
        <f t="shared" si="45"/>
        <v>-7.2055826000751888E-2</v>
      </c>
      <c r="J219">
        <f t="shared" si="46"/>
        <v>0.59338248048319153</v>
      </c>
      <c r="K219">
        <f t="shared" si="49"/>
        <v>1</v>
      </c>
      <c r="L219">
        <f t="shared" si="50"/>
        <v>0</v>
      </c>
      <c r="M219">
        <f t="shared" si="51"/>
        <v>-2.7480194315737672</v>
      </c>
      <c r="N219">
        <f t="shared" si="52"/>
        <v>-157.44991544911639</v>
      </c>
      <c r="O219">
        <f t="shared" si="53"/>
        <v>0</v>
      </c>
      <c r="P219">
        <f t="shared" si="47"/>
        <v>-157.44991544911639</v>
      </c>
      <c r="Q219">
        <f t="shared" si="54"/>
        <v>1.382885431098845E-2</v>
      </c>
      <c r="W219">
        <v>214</v>
      </c>
      <c r="X219">
        <f t="shared" si="48"/>
        <v>4.458333333333333</v>
      </c>
      <c r="Y219">
        <v>0</v>
      </c>
      <c r="Z219">
        <f t="shared" si="55"/>
        <v>1.6591197725896227E-13</v>
      </c>
    </row>
    <row r="220" spans="5:26" x14ac:dyDescent="0.4">
      <c r="E220">
        <v>4995.2893000000004</v>
      </c>
      <c r="F220">
        <f t="shared" si="42"/>
        <v>0.65388184030982088</v>
      </c>
      <c r="G220">
        <f t="shared" si="43"/>
        <v>0.30391872653994867</v>
      </c>
      <c r="H220">
        <f t="shared" si="44"/>
        <v>-0.53344032223063098</v>
      </c>
      <c r="I220">
        <f t="shared" si="45"/>
        <v>-8.3247893488605285E-2</v>
      </c>
      <c r="J220">
        <f t="shared" si="46"/>
        <v>0.60827210847851088</v>
      </c>
      <c r="K220">
        <f t="shared" si="49"/>
        <v>1</v>
      </c>
      <c r="L220">
        <f t="shared" si="50"/>
        <v>0</v>
      </c>
      <c r="M220">
        <f t="shared" si="51"/>
        <v>-2.759740047327921</v>
      </c>
      <c r="N220">
        <f t="shared" si="52"/>
        <v>-158.12145726512392</v>
      </c>
      <c r="O220">
        <f t="shared" si="53"/>
        <v>0</v>
      </c>
      <c r="P220">
        <f t="shared" si="47"/>
        <v>-158.12145726512392</v>
      </c>
      <c r="Q220">
        <f t="shared" si="54"/>
        <v>1.3108743993241478E-2</v>
      </c>
      <c r="W220">
        <v>215</v>
      </c>
      <c r="X220">
        <f t="shared" si="48"/>
        <v>4.479166666666667</v>
      </c>
      <c r="Y220">
        <v>0</v>
      </c>
      <c r="Z220">
        <f t="shared" si="55"/>
        <v>1.4550089898469944E-13</v>
      </c>
    </row>
    <row r="221" spans="5:26" x14ac:dyDescent="0.4">
      <c r="E221">
        <v>5141.7633999999998</v>
      </c>
      <c r="F221">
        <f t="shared" si="42"/>
        <v>0.67305525516403653</v>
      </c>
      <c r="G221">
        <f t="shared" si="43"/>
        <v>0.31427391521069337</v>
      </c>
      <c r="H221">
        <f t="shared" si="44"/>
        <v>-0.54668771093085189</v>
      </c>
      <c r="I221">
        <f t="shared" si="45"/>
        <v>-9.5055723125682112E-2</v>
      </c>
      <c r="J221">
        <f t="shared" si="46"/>
        <v>0.62337786018251118</v>
      </c>
      <c r="K221">
        <f t="shared" si="49"/>
        <v>1</v>
      </c>
      <c r="L221">
        <f t="shared" si="50"/>
        <v>0</v>
      </c>
      <c r="M221">
        <f t="shared" si="51"/>
        <v>-2.7711759920864107</v>
      </c>
      <c r="N221">
        <f t="shared" si="52"/>
        <v>-158.77668863453016</v>
      </c>
      <c r="O221">
        <f t="shared" si="53"/>
        <v>0</v>
      </c>
      <c r="P221">
        <f t="shared" si="47"/>
        <v>-158.77668863453016</v>
      </c>
      <c r="Q221">
        <f t="shared" si="54"/>
        <v>1.2425999799551975E-2</v>
      </c>
      <c r="W221">
        <v>216</v>
      </c>
      <c r="X221">
        <f t="shared" si="48"/>
        <v>4.5</v>
      </c>
      <c r="Y221">
        <v>0</v>
      </c>
      <c r="Z221">
        <f t="shared" si="55"/>
        <v>1.276008637538681E-13</v>
      </c>
    </row>
    <row r="222" spans="5:26" x14ac:dyDescent="0.4">
      <c r="E222">
        <v>5292.5325000000003</v>
      </c>
      <c r="F222">
        <f t="shared" si="42"/>
        <v>0.69279088420355095</v>
      </c>
      <c r="G222">
        <f t="shared" si="43"/>
        <v>0.32519597982062465</v>
      </c>
      <c r="H222">
        <f t="shared" si="44"/>
        <v>-0.56011360543468258</v>
      </c>
      <c r="I222">
        <f t="shared" si="45"/>
        <v>-0.10750995088529469</v>
      </c>
      <c r="J222">
        <f t="shared" si="46"/>
        <v>0.63868715874454285</v>
      </c>
      <c r="K222">
        <f t="shared" si="49"/>
        <v>0.99999999999999989</v>
      </c>
      <c r="L222">
        <f t="shared" si="50"/>
        <v>-9.6432746655328714E-16</v>
      </c>
      <c r="M222">
        <f t="shared" si="51"/>
        <v>-2.7823342180253623</v>
      </c>
      <c r="N222">
        <f t="shared" si="52"/>
        <v>-159.41600788768548</v>
      </c>
      <c r="O222">
        <f t="shared" si="53"/>
        <v>0</v>
      </c>
      <c r="P222">
        <f t="shared" si="47"/>
        <v>-159.41600788768548</v>
      </c>
      <c r="Q222">
        <f t="shared" si="54"/>
        <v>1.1778851331740597E-2</v>
      </c>
      <c r="W222">
        <v>217</v>
      </c>
      <c r="X222">
        <f t="shared" si="48"/>
        <v>4.520833333333333</v>
      </c>
      <c r="Y222">
        <v>0</v>
      </c>
      <c r="Z222">
        <f t="shared" si="55"/>
        <v>1.1190295416968791E-13</v>
      </c>
    </row>
    <row r="223" spans="5:26" x14ac:dyDescent="0.4">
      <c r="E223">
        <v>5447.7224999999999</v>
      </c>
      <c r="F223">
        <f t="shared" si="42"/>
        <v>0.71310520769982588</v>
      </c>
      <c r="G223">
        <f t="shared" si="43"/>
        <v>0.3367127577125455</v>
      </c>
      <c r="H223">
        <f t="shared" si="44"/>
        <v>-0.57370528223295092</v>
      </c>
      <c r="I223">
        <f t="shared" si="45"/>
        <v>-0.12064231917328605</v>
      </c>
      <c r="J223">
        <f t="shared" si="46"/>
        <v>0.65418549578301433</v>
      </c>
      <c r="K223">
        <f t="shared" si="49"/>
        <v>1</v>
      </c>
      <c r="L223">
        <f t="shared" si="50"/>
        <v>0</v>
      </c>
      <c r="M223">
        <f t="shared" si="51"/>
        <v>-2.7932216507502234</v>
      </c>
      <c r="N223">
        <f t="shared" si="52"/>
        <v>-160.03981183255263</v>
      </c>
      <c r="O223">
        <f t="shared" si="53"/>
        <v>0</v>
      </c>
      <c r="P223">
        <f t="shared" si="47"/>
        <v>-160.03981183255263</v>
      </c>
      <c r="Q223">
        <f t="shared" si="54"/>
        <v>1.1165595307314157E-2</v>
      </c>
      <c r="W223">
        <v>218</v>
      </c>
      <c r="X223">
        <f t="shared" si="48"/>
        <v>4.541666666666667</v>
      </c>
      <c r="Y223">
        <v>0</v>
      </c>
      <c r="Z223">
        <f t="shared" si="55"/>
        <v>9.8136256946173468E-14</v>
      </c>
    </row>
    <row r="224" spans="5:26" x14ac:dyDescent="0.4">
      <c r="E224">
        <v>5607.4630999999999</v>
      </c>
      <c r="F224">
        <f t="shared" si="42"/>
        <v>0.73401520334316028</v>
      </c>
      <c r="G224">
        <f t="shared" si="43"/>
        <v>0.3488530570732975</v>
      </c>
      <c r="H224">
        <f t="shared" si="44"/>
        <v>-0.58744818951163325</v>
      </c>
      <c r="I224">
        <f t="shared" si="45"/>
        <v>-0.13448567743095485</v>
      </c>
      <c r="J224">
        <f t="shared" si="46"/>
        <v>0.66985627813421167</v>
      </c>
      <c r="K224">
        <f t="shared" si="49"/>
        <v>1</v>
      </c>
      <c r="L224">
        <f t="shared" si="50"/>
        <v>0</v>
      </c>
      <c r="M224">
        <f t="shared" si="51"/>
        <v>-2.8038451948199441</v>
      </c>
      <c r="N224">
        <f t="shared" si="52"/>
        <v>-160.64849607121886</v>
      </c>
      <c r="O224">
        <f t="shared" si="53"/>
        <v>0</v>
      </c>
      <c r="P224">
        <f t="shared" si="47"/>
        <v>-160.64849607121886</v>
      </c>
      <c r="Q224">
        <f t="shared" si="54"/>
        <v>1.0584594973667517E-2</v>
      </c>
      <c r="W224">
        <v>219</v>
      </c>
      <c r="X224">
        <f t="shared" si="48"/>
        <v>4.5625</v>
      </c>
      <c r="Y224">
        <v>0</v>
      </c>
      <c r="Z224">
        <f t="shared" si="55"/>
        <v>8.6063187508003567E-14</v>
      </c>
    </row>
    <row r="225" spans="5:26" x14ac:dyDescent="0.4">
      <c r="E225">
        <v>5771.8876</v>
      </c>
      <c r="F225">
        <f t="shared" si="42"/>
        <v>0.75553832006275101</v>
      </c>
      <c r="G225">
        <f t="shared" si="43"/>
        <v>0.3616466111719564</v>
      </c>
      <c r="H225">
        <f t="shared" si="44"/>
        <v>-0.60132575831660384</v>
      </c>
      <c r="I225">
        <f t="shared" si="45"/>
        <v>-0.14907392995371904</v>
      </c>
      <c r="J225">
        <f t="shared" si="46"/>
        <v>0.685680612526964</v>
      </c>
      <c r="K225">
        <f t="shared" si="49"/>
        <v>1</v>
      </c>
      <c r="L225">
        <f t="shared" si="50"/>
        <v>0</v>
      </c>
      <c r="M225">
        <f t="shared" si="51"/>
        <v>-2.8142117052409468</v>
      </c>
      <c r="N225">
        <f t="shared" si="52"/>
        <v>-161.24245336662071</v>
      </c>
      <c r="O225">
        <f t="shared" si="53"/>
        <v>0</v>
      </c>
      <c r="P225">
        <f t="shared" si="47"/>
        <v>-161.24245336662071</v>
      </c>
      <c r="Q225">
        <f t="shared" si="54"/>
        <v>1.0034279417703868E-2</v>
      </c>
      <c r="W225">
        <v>220</v>
      </c>
      <c r="X225">
        <f t="shared" si="48"/>
        <v>4.583333333333333</v>
      </c>
      <c r="Y225">
        <v>0</v>
      </c>
      <c r="Z225">
        <f t="shared" si="55"/>
        <v>7.5475389774651376E-14</v>
      </c>
    </row>
    <row r="226" spans="5:26" x14ac:dyDescent="0.4">
      <c r="E226">
        <v>5941.1334999999999</v>
      </c>
      <c r="F226">
        <f t="shared" si="42"/>
        <v>0.77769255656650893</v>
      </c>
      <c r="G226">
        <f t="shared" si="43"/>
        <v>0.37512408327754221</v>
      </c>
      <c r="H226">
        <f t="shared" si="44"/>
        <v>-0.61531927106466777</v>
      </c>
      <c r="I226">
        <f t="shared" si="45"/>
        <v>-0.16444204149868891</v>
      </c>
      <c r="J226">
        <f t="shared" si="46"/>
        <v>0.7016371556482125</v>
      </c>
      <c r="K226">
        <f t="shared" si="49"/>
        <v>1</v>
      </c>
      <c r="L226">
        <f t="shared" si="50"/>
        <v>0</v>
      </c>
      <c r="M226">
        <f t="shared" si="51"/>
        <v>-2.824328012515227</v>
      </c>
      <c r="N226">
        <f t="shared" si="52"/>
        <v>-161.82207507769445</v>
      </c>
      <c r="O226">
        <f t="shared" si="53"/>
        <v>0</v>
      </c>
      <c r="P226">
        <f t="shared" si="47"/>
        <v>-161.82207507769445</v>
      </c>
      <c r="Q226">
        <f t="shared" si="54"/>
        <v>9.5131421708778297E-3</v>
      </c>
      <c r="W226">
        <v>221</v>
      </c>
      <c r="X226">
        <f t="shared" si="48"/>
        <v>4.604166666666667</v>
      </c>
      <c r="Y226">
        <v>0</v>
      </c>
      <c r="Z226">
        <f t="shared" si="55"/>
        <v>6.6190140367573443E-14</v>
      </c>
    </row>
    <row r="227" spans="5:26" x14ac:dyDescent="0.4">
      <c r="E227">
        <v>6115.3420999999998</v>
      </c>
      <c r="F227">
        <f t="shared" si="42"/>
        <v>0.80049640898118246</v>
      </c>
      <c r="G227">
        <f t="shared" si="43"/>
        <v>0.38931698263977432</v>
      </c>
      <c r="H227">
        <f t="shared" si="44"/>
        <v>-0.62940763337530026</v>
      </c>
      <c r="I227">
        <f t="shared" si="45"/>
        <v>-0.18062594147908018</v>
      </c>
      <c r="J227">
        <f t="shared" si="46"/>
        <v>0.71770185396697328</v>
      </c>
      <c r="K227">
        <f t="shared" si="49"/>
        <v>1</v>
      </c>
      <c r="L227">
        <f t="shared" si="50"/>
        <v>0</v>
      </c>
      <c r="M227">
        <f t="shared" si="51"/>
        <v>-2.834200883894082</v>
      </c>
      <c r="N227">
        <f t="shared" si="52"/>
        <v>-162.38774893937835</v>
      </c>
      <c r="O227">
        <f t="shared" si="53"/>
        <v>0</v>
      </c>
      <c r="P227">
        <f t="shared" si="47"/>
        <v>-162.38774893937835</v>
      </c>
      <c r="Q227">
        <f t="shared" si="54"/>
        <v>9.0197400269291655E-3</v>
      </c>
      <c r="W227">
        <v>222</v>
      </c>
      <c r="X227">
        <f t="shared" si="48"/>
        <v>4.625</v>
      </c>
      <c r="Y227">
        <v>0</v>
      </c>
      <c r="Z227">
        <f t="shared" si="55"/>
        <v>5.8047195184548654E-14</v>
      </c>
    </row>
    <row r="228" spans="5:26" x14ac:dyDescent="0.4">
      <c r="E228">
        <v>6294.6589000000004</v>
      </c>
      <c r="F228">
        <f t="shared" si="42"/>
        <v>0.82396892321223369</v>
      </c>
      <c r="G228">
        <f t="shared" si="43"/>
        <v>0.40425762858969383</v>
      </c>
      <c r="H228">
        <f t="shared" si="44"/>
        <v>-0.64356720204630602</v>
      </c>
      <c r="I228">
        <f t="shared" si="45"/>
        <v>-0.1976624830288195</v>
      </c>
      <c r="J228">
        <f t="shared" si="46"/>
        <v>0.73384774757817128</v>
      </c>
      <c r="K228">
        <f t="shared" si="49"/>
        <v>1</v>
      </c>
      <c r="L228">
        <f t="shared" si="50"/>
        <v>0</v>
      </c>
      <c r="M228">
        <f t="shared" si="51"/>
        <v>-2.8438370367456232</v>
      </c>
      <c r="N228">
        <f t="shared" si="52"/>
        <v>-162.93985982851461</v>
      </c>
      <c r="O228">
        <f t="shared" si="53"/>
        <v>0</v>
      </c>
      <c r="P228">
        <f t="shared" si="47"/>
        <v>-162.93985982851461</v>
      </c>
      <c r="Q228">
        <f t="shared" si="54"/>
        <v>8.5526919882120654E-3</v>
      </c>
      <c r="W228">
        <v>223</v>
      </c>
      <c r="X228">
        <f t="shared" si="48"/>
        <v>4.645833333333333</v>
      </c>
      <c r="Y228">
        <v>0</v>
      </c>
      <c r="Z228">
        <f t="shared" si="55"/>
        <v>5.0906023919595659E-14</v>
      </c>
    </row>
    <row r="229" spans="5:26" x14ac:dyDescent="0.4">
      <c r="E229">
        <v>6479.2336999999998</v>
      </c>
      <c r="F229">
        <f t="shared" si="42"/>
        <v>0.84812970803380894</v>
      </c>
      <c r="G229">
        <f t="shared" si="43"/>
        <v>0.41997907645784649</v>
      </c>
      <c r="H229">
        <f t="shared" si="44"/>
        <v>-0.65777157501414851</v>
      </c>
      <c r="I229">
        <f t="shared" si="45"/>
        <v>-0.21558935852842176</v>
      </c>
      <c r="J229">
        <f t="shared" si="46"/>
        <v>0.75004473069829836</v>
      </c>
      <c r="K229">
        <f t="shared" si="49"/>
        <v>1</v>
      </c>
      <c r="L229">
        <f t="shared" si="50"/>
        <v>0</v>
      </c>
      <c r="M229">
        <f t="shared" si="51"/>
        <v>-2.8532431325882155</v>
      </c>
      <c r="N229">
        <f t="shared" si="52"/>
        <v>-163.47878942199071</v>
      </c>
      <c r="O229">
        <f t="shared" si="53"/>
        <v>0</v>
      </c>
      <c r="P229">
        <f t="shared" si="47"/>
        <v>-163.47878942199071</v>
      </c>
      <c r="Q229">
        <f t="shared" si="54"/>
        <v>8.1106773435199262E-3</v>
      </c>
      <c r="W229">
        <v>224</v>
      </c>
      <c r="X229">
        <f t="shared" si="48"/>
        <v>4.666666666666667</v>
      </c>
      <c r="Y229">
        <v>0</v>
      </c>
      <c r="Z229">
        <f t="shared" si="55"/>
        <v>4.4643384802031673E-14</v>
      </c>
    </row>
    <row r="230" spans="5:26" x14ac:dyDescent="0.4">
      <c r="E230">
        <v>6669.2206999999999</v>
      </c>
      <c r="F230">
        <f t="shared" si="42"/>
        <v>0.87299894817870749</v>
      </c>
      <c r="G230">
        <f t="shared" si="43"/>
        <v>0.43651502572717704</v>
      </c>
      <c r="H230">
        <f t="shared" si="44"/>
        <v>-0.67199136929877468</v>
      </c>
      <c r="I230">
        <f t="shared" si="45"/>
        <v>-0.23444499487343862</v>
      </c>
      <c r="J230">
        <f t="shared" si="46"/>
        <v>0.7662592984600145</v>
      </c>
      <c r="K230">
        <f t="shared" si="49"/>
        <v>1</v>
      </c>
      <c r="L230">
        <f t="shared" si="50"/>
        <v>0</v>
      </c>
      <c r="M230">
        <f t="shared" si="51"/>
        <v>-2.862425772220242</v>
      </c>
      <c r="N230">
        <f t="shared" si="52"/>
        <v>-164.0049159176954</v>
      </c>
      <c r="O230">
        <f t="shared" si="53"/>
        <v>0</v>
      </c>
      <c r="P230">
        <f t="shared" si="47"/>
        <v>-164.0049159176954</v>
      </c>
      <c r="Q230">
        <f t="shared" si="54"/>
        <v>7.6924341563821526E-3</v>
      </c>
      <c r="W230">
        <v>225</v>
      </c>
      <c r="X230">
        <f t="shared" si="48"/>
        <v>4.6875</v>
      </c>
      <c r="Y230">
        <v>0</v>
      </c>
      <c r="Z230">
        <f t="shared" si="55"/>
        <v>3.9151197699710328E-14</v>
      </c>
    </row>
    <row r="231" spans="5:26" x14ac:dyDescent="0.4">
      <c r="E231">
        <v>6864.7785999999996</v>
      </c>
      <c r="F231">
        <f t="shared" si="42"/>
        <v>0.89859741742835109</v>
      </c>
      <c r="G231">
        <f t="shared" si="43"/>
        <v>0.45389970809904145</v>
      </c>
      <c r="H231">
        <f t="shared" si="44"/>
        <v>-0.68619398702478729</v>
      </c>
      <c r="I231">
        <f t="shared" si="45"/>
        <v>-0.25426842583820775</v>
      </c>
      <c r="J231">
        <f t="shared" si="46"/>
        <v>0.78245428011042839</v>
      </c>
      <c r="K231">
        <f t="shared" si="49"/>
        <v>1</v>
      </c>
      <c r="L231">
        <f t="shared" si="50"/>
        <v>0</v>
      </c>
      <c r="M231">
        <f t="shared" si="51"/>
        <v>-2.8713914918862375</v>
      </c>
      <c r="N231">
        <f t="shared" si="52"/>
        <v>-164.51861381485438</v>
      </c>
      <c r="O231">
        <f t="shared" si="53"/>
        <v>0</v>
      </c>
      <c r="P231">
        <f t="shared" si="47"/>
        <v>-164.51861381485438</v>
      </c>
      <c r="Q231">
        <f t="shared" si="54"/>
        <v>7.2967576519249898E-3</v>
      </c>
      <c r="W231">
        <v>226</v>
      </c>
      <c r="X231">
        <f t="shared" si="48"/>
        <v>4.708333333333333</v>
      </c>
      <c r="Y231">
        <v>0</v>
      </c>
      <c r="Z231">
        <f t="shared" si="55"/>
        <v>3.4334678880622122E-14</v>
      </c>
    </row>
    <row r="232" spans="5:26" x14ac:dyDescent="0.4">
      <c r="E232">
        <v>7066.0707000000002</v>
      </c>
      <c r="F232">
        <f t="shared" si="42"/>
        <v>0.92494649170275367</v>
      </c>
      <c r="G232">
        <f t="shared" si="43"/>
        <v>0.4721677529292323</v>
      </c>
      <c r="H232">
        <f t="shared" si="44"/>
        <v>-0.70034336978050282</v>
      </c>
      <c r="I232">
        <f t="shared" si="45"/>
        <v>-0.27509913863504798</v>
      </c>
      <c r="J232">
        <f t="shared" si="46"/>
        <v>0.79858855891128655</v>
      </c>
      <c r="K232">
        <f t="shared" si="49"/>
        <v>1</v>
      </c>
      <c r="L232">
        <f t="shared" si="50"/>
        <v>0</v>
      </c>
      <c r="M232">
        <f t="shared" si="51"/>
        <v>-2.8801467604219475</v>
      </c>
      <c r="N232">
        <f t="shared" si="52"/>
        <v>-165.02025375045423</v>
      </c>
      <c r="O232">
        <f t="shared" si="53"/>
        <v>0</v>
      </c>
      <c r="P232">
        <f t="shared" si="47"/>
        <v>-165.02025375045423</v>
      </c>
      <c r="Q232">
        <f t="shared" si="54"/>
        <v>6.9224985260482015E-3</v>
      </c>
      <c r="W232">
        <v>227</v>
      </c>
      <c r="X232">
        <f t="shared" si="48"/>
        <v>4.7291666666666661</v>
      </c>
      <c r="Y232">
        <v>0</v>
      </c>
      <c r="Z232">
        <f t="shared" si="55"/>
        <v>3.0110705242720096E-14</v>
      </c>
    </row>
    <row r="233" spans="5:26" x14ac:dyDescent="0.4">
      <c r="E233">
        <v>7273.2651999999998</v>
      </c>
      <c r="F233">
        <f t="shared" si="42"/>
        <v>0.95206818833042905</v>
      </c>
      <c r="G233">
        <f t="shared" si="43"/>
        <v>0.49135404596122878</v>
      </c>
      <c r="H233">
        <f t="shared" si="44"/>
        <v>-0.71439975509743447</v>
      </c>
      <c r="I233">
        <f t="shared" si="45"/>
        <v>-0.29697691283040284</v>
      </c>
      <c r="J233">
        <f t="shared" si="46"/>
        <v>0.81461679445704227</v>
      </c>
      <c r="K233">
        <f t="shared" si="49"/>
        <v>1</v>
      </c>
      <c r="L233">
        <f t="shared" si="50"/>
        <v>0</v>
      </c>
      <c r="M233">
        <f t="shared" si="51"/>
        <v>-2.8886979853652823</v>
      </c>
      <c r="N233">
        <f t="shared" si="52"/>
        <v>-165.51020284937431</v>
      </c>
      <c r="O233">
        <f t="shared" si="53"/>
        <v>0</v>
      </c>
      <c r="P233">
        <f t="shared" si="47"/>
        <v>-165.51020284937431</v>
      </c>
      <c r="Q233">
        <f t="shared" si="54"/>
        <v>6.5685610343056543E-3</v>
      </c>
      <c r="W233">
        <v>228</v>
      </c>
      <c r="X233">
        <f t="shared" si="48"/>
        <v>4.75</v>
      </c>
      <c r="Y233">
        <v>0</v>
      </c>
      <c r="Z233">
        <f t="shared" si="55"/>
        <v>2.6406379781978128E-14</v>
      </c>
    </row>
    <row r="234" spans="5:26" x14ac:dyDescent="0.4">
      <c r="E234">
        <v>7486.5352000000003</v>
      </c>
      <c r="F234">
        <f t="shared" si="42"/>
        <v>0.97998516604839137</v>
      </c>
      <c r="G234">
        <f t="shared" si="43"/>
        <v>0.51149353322126201</v>
      </c>
      <c r="H234">
        <f t="shared" si="44"/>
        <v>-0.72831940009767693</v>
      </c>
      <c r="I234">
        <f t="shared" si="45"/>
        <v>-0.31994159673002032</v>
      </c>
      <c r="J234">
        <f t="shared" si="46"/>
        <v>0.83048910755509331</v>
      </c>
      <c r="K234">
        <f t="shared" si="49"/>
        <v>1</v>
      </c>
      <c r="L234">
        <f t="shared" si="50"/>
        <v>0</v>
      </c>
      <c r="M234">
        <f t="shared" si="51"/>
        <v>-2.8970515060402544</v>
      </c>
      <c r="N234">
        <f t="shared" si="52"/>
        <v>-165.9888243281255</v>
      </c>
      <c r="O234">
        <f t="shared" si="53"/>
        <v>0</v>
      </c>
      <c r="P234">
        <f t="shared" si="47"/>
        <v>-165.9888243281255</v>
      </c>
      <c r="Q234">
        <f t="shared" si="54"/>
        <v>6.2339011939897887E-3</v>
      </c>
      <c r="W234">
        <v>229</v>
      </c>
      <c r="X234">
        <f t="shared" si="48"/>
        <v>4.7708333333333339</v>
      </c>
      <c r="Y234">
        <v>0</v>
      </c>
      <c r="Z234">
        <f t="shared" si="55"/>
        <v>2.3157773541642622E-14</v>
      </c>
    </row>
    <row r="235" spans="5:26" x14ac:dyDescent="0.4">
      <c r="E235">
        <v>7706.0586999999996</v>
      </c>
      <c r="F235">
        <f t="shared" si="42"/>
        <v>1.0087207250021546</v>
      </c>
      <c r="G235">
        <f t="shared" si="43"/>
        <v>0.53262099207093816</v>
      </c>
      <c r="H235">
        <f t="shared" si="44"/>
        <v>-0.74205429692882452</v>
      </c>
      <c r="I235">
        <f t="shared" si="45"/>
        <v>-0.34403284631450382</v>
      </c>
      <c r="J235">
        <f t="shared" si="46"/>
        <v>0.84615075574149512</v>
      </c>
      <c r="K235">
        <f t="shared" si="49"/>
        <v>1</v>
      </c>
      <c r="L235">
        <f t="shared" si="50"/>
        <v>0</v>
      </c>
      <c r="M235">
        <f t="shared" si="51"/>
        <v>-2.9052135889655251</v>
      </c>
      <c r="N235">
        <f t="shared" si="52"/>
        <v>-166.4564772317793</v>
      </c>
      <c r="O235">
        <f t="shared" si="53"/>
        <v>0</v>
      </c>
      <c r="P235">
        <f t="shared" si="47"/>
        <v>-166.4564772317793</v>
      </c>
      <c r="Q235">
        <f t="shared" si="54"/>
        <v>5.9175252010959262E-3</v>
      </c>
      <c r="W235">
        <v>230</v>
      </c>
      <c r="X235">
        <f t="shared" si="48"/>
        <v>4.7916666666666661</v>
      </c>
      <c r="Y235">
        <v>0</v>
      </c>
      <c r="Z235">
        <f t="shared" si="55"/>
        <v>2.0308822331336993E-14</v>
      </c>
    </row>
    <row r="236" spans="5:26" x14ac:dyDescent="0.4">
      <c r="E236">
        <v>7932.0192999999999</v>
      </c>
      <c r="F236">
        <f t="shared" si="42"/>
        <v>1.0382988983755188</v>
      </c>
      <c r="G236">
        <f t="shared" si="43"/>
        <v>0.5547708351439905</v>
      </c>
      <c r="H236">
        <f t="shared" si="44"/>
        <v>-0.7555519223752305</v>
      </c>
      <c r="I236">
        <f t="shared" si="45"/>
        <v>-0.36928990167202635</v>
      </c>
      <c r="J236">
        <f t="shared" si="46"/>
        <v>0.86154184776732246</v>
      </c>
      <c r="K236">
        <f t="shared" si="49"/>
        <v>1</v>
      </c>
      <c r="L236">
        <f t="shared" si="50"/>
        <v>0</v>
      </c>
      <c r="M236">
        <f t="shared" si="51"/>
        <v>-2.9131904493653824</v>
      </c>
      <c r="N236">
        <f t="shared" si="52"/>
        <v>-166.91351766645616</v>
      </c>
      <c r="O236">
        <f t="shared" si="53"/>
        <v>0</v>
      </c>
      <c r="P236">
        <f t="shared" si="47"/>
        <v>-166.91351766645616</v>
      </c>
      <c r="Q236">
        <f t="shared" si="54"/>
        <v>5.6184873070405346E-3</v>
      </c>
      <c r="W236">
        <v>231</v>
      </c>
      <c r="X236">
        <f t="shared" si="48"/>
        <v>4.8125</v>
      </c>
      <c r="Y236">
        <v>0</v>
      </c>
      <c r="Z236">
        <f t="shared" si="55"/>
        <v>1.7810359175684227E-14</v>
      </c>
    </row>
    <row r="237" spans="5:26" x14ac:dyDescent="0.4">
      <c r="E237">
        <v>8164.6054999999997</v>
      </c>
      <c r="F237">
        <f t="shared" si="42"/>
        <v>1.0687443607607841</v>
      </c>
      <c r="G237">
        <f t="shared" si="43"/>
        <v>0.57797674058717763</v>
      </c>
      <c r="H237">
        <f t="shared" si="44"/>
        <v>-0.76875489277003228</v>
      </c>
      <c r="I237">
        <f t="shared" si="45"/>
        <v>-0.39575116536888211</v>
      </c>
      <c r="J237">
        <f t="shared" si="46"/>
        <v>0.87659695010124994</v>
      </c>
      <c r="K237">
        <f t="shared" si="49"/>
        <v>1</v>
      </c>
      <c r="L237">
        <f t="shared" si="50"/>
        <v>0</v>
      </c>
      <c r="M237">
        <f t="shared" si="51"/>
        <v>-2.920988221443988</v>
      </c>
      <c r="N237">
        <f t="shared" si="52"/>
        <v>-167.36029709616523</v>
      </c>
      <c r="O237">
        <f t="shared" si="53"/>
        <v>0</v>
      </c>
      <c r="P237">
        <f t="shared" si="47"/>
        <v>-167.36029709616523</v>
      </c>
      <c r="Q237">
        <f t="shared" si="54"/>
        <v>5.3358882488044358E-3</v>
      </c>
      <c r="W237">
        <v>232</v>
      </c>
      <c r="X237">
        <f t="shared" si="48"/>
        <v>4.8333333333333339</v>
      </c>
      <c r="Y237">
        <v>0</v>
      </c>
      <c r="Z237">
        <f t="shared" si="55"/>
        <v>1.5619265794522144E-14</v>
      </c>
    </row>
    <row r="238" spans="5:26" x14ac:dyDescent="0.4">
      <c r="E238">
        <v>8404.0116999999991</v>
      </c>
      <c r="F238">
        <f t="shared" si="42"/>
        <v>1.1000825590584444</v>
      </c>
      <c r="G238">
        <f t="shared" si="43"/>
        <v>0.6022714046687222</v>
      </c>
      <c r="H238">
        <f t="shared" si="44"/>
        <v>-0.78160071718179402</v>
      </c>
      <c r="I238">
        <f t="shared" si="45"/>
        <v>-0.4234539203534764</v>
      </c>
      <c r="J238">
        <f t="shared" si="46"/>
        <v>0.89124480549285789</v>
      </c>
      <c r="K238">
        <f t="shared" si="49"/>
        <v>1</v>
      </c>
      <c r="L238">
        <f t="shared" si="50"/>
        <v>0</v>
      </c>
      <c r="M238">
        <f t="shared" si="51"/>
        <v>-2.9286129908193415</v>
      </c>
      <c r="N238">
        <f t="shared" si="52"/>
        <v>-167.79716420113357</v>
      </c>
      <c r="O238">
        <f t="shared" si="53"/>
        <v>0</v>
      </c>
      <c r="P238">
        <f t="shared" si="47"/>
        <v>-167.79716420113357</v>
      </c>
      <c r="Q238">
        <f t="shared" si="54"/>
        <v>5.0688734712099233E-3</v>
      </c>
      <c r="W238">
        <v>233</v>
      </c>
      <c r="X238">
        <f t="shared" si="48"/>
        <v>4.8541666666666661</v>
      </c>
      <c r="Y238">
        <v>0</v>
      </c>
      <c r="Z238">
        <f t="shared" si="55"/>
        <v>1.369772847102378E-14</v>
      </c>
    </row>
    <row r="239" spans="5:26" x14ac:dyDescent="0.4">
      <c r="E239">
        <v>8650.4379000000008</v>
      </c>
      <c r="F239">
        <f t="shared" si="42"/>
        <v>1.1323396732072799</v>
      </c>
      <c r="G239">
        <f t="shared" si="43"/>
        <v>0.62768612076471197</v>
      </c>
      <c r="H239">
        <f t="shared" si="44"/>
        <v>-0.7940214682060287</v>
      </c>
      <c r="I239">
        <f t="shared" si="45"/>
        <v>-0.45243384988232593</v>
      </c>
      <c r="J239">
        <f t="shared" si="46"/>
        <v>0.9054079575823083</v>
      </c>
      <c r="K239">
        <f t="shared" si="49"/>
        <v>1</v>
      </c>
      <c r="L239">
        <f t="shared" si="50"/>
        <v>0</v>
      </c>
      <c r="M239">
        <f t="shared" si="51"/>
        <v>-2.9360707806322375</v>
      </c>
      <c r="N239">
        <f t="shared" si="52"/>
        <v>-168.22446408190817</v>
      </c>
      <c r="O239">
        <f t="shared" si="53"/>
        <v>0</v>
      </c>
      <c r="P239">
        <f t="shared" si="47"/>
        <v>-168.22446408190817</v>
      </c>
      <c r="Q239">
        <f t="shared" si="54"/>
        <v>4.8166311587922199E-3</v>
      </c>
      <c r="W239">
        <v>234</v>
      </c>
      <c r="X239">
        <f t="shared" si="48"/>
        <v>4.875</v>
      </c>
      <c r="Y239">
        <v>0</v>
      </c>
      <c r="Z239">
        <f t="shared" si="55"/>
        <v>1.2012585465553618E-14</v>
      </c>
    </row>
    <row r="240" spans="5:26" x14ac:dyDescent="0.4">
      <c r="E240">
        <v>8904.09</v>
      </c>
      <c r="F240">
        <f t="shared" si="42"/>
        <v>1.1655426554542643</v>
      </c>
      <c r="G240">
        <f t="shared" si="43"/>
        <v>0.65425036528987257</v>
      </c>
      <c r="H240">
        <f t="shared" si="44"/>
        <v>-0.80594348855307441</v>
      </c>
      <c r="I240">
        <f t="shared" si="45"/>
        <v>-0.48272456536459529</v>
      </c>
      <c r="J240">
        <f t="shared" si="46"/>
        <v>0.91900241632794077</v>
      </c>
      <c r="K240">
        <f t="shared" si="49"/>
        <v>1</v>
      </c>
      <c r="L240">
        <f t="shared" si="50"/>
        <v>0</v>
      </c>
      <c r="M240">
        <f t="shared" si="51"/>
        <v>-2.9433675595087112</v>
      </c>
      <c r="N240">
        <f t="shared" si="52"/>
        <v>-168.64253871557034</v>
      </c>
      <c r="O240">
        <f t="shared" si="53"/>
        <v>0</v>
      </c>
      <c r="P240">
        <f t="shared" si="47"/>
        <v>-168.64253871557034</v>
      </c>
      <c r="Q240">
        <f t="shared" si="54"/>
        <v>4.5783907440126483E-3</v>
      </c>
      <c r="W240">
        <v>235</v>
      </c>
      <c r="X240">
        <f t="shared" si="48"/>
        <v>4.8958333333333339</v>
      </c>
      <c r="Y240">
        <v>0</v>
      </c>
      <c r="Z240">
        <f t="shared" si="55"/>
        <v>1.053475471297941E-14</v>
      </c>
    </row>
    <row r="241" spans="5:26" x14ac:dyDescent="0.4">
      <c r="E241">
        <v>9165.1797000000006</v>
      </c>
      <c r="F241">
        <f t="shared" si="42"/>
        <v>1.1997192172645961</v>
      </c>
      <c r="G241">
        <f t="shared" si="43"/>
        <v>0.68199128550587829</v>
      </c>
      <c r="H241">
        <f t="shared" si="44"/>
        <v>-0.81728708184400067</v>
      </c>
      <c r="I241">
        <f t="shared" si="45"/>
        <v>-0.51435702231941205</v>
      </c>
      <c r="J241">
        <f t="shared" si="46"/>
        <v>0.93193730542657782</v>
      </c>
      <c r="K241">
        <f t="shared" si="49"/>
        <v>1</v>
      </c>
      <c r="L241">
        <f t="shared" si="50"/>
        <v>0</v>
      </c>
      <c r="M241">
        <f t="shared" si="51"/>
        <v>-2.9505092381392708</v>
      </c>
      <c r="N241">
        <f t="shared" si="52"/>
        <v>-169.05172675974018</v>
      </c>
      <c r="O241">
        <f t="shared" si="53"/>
        <v>0</v>
      </c>
      <c r="P241">
        <f t="shared" si="47"/>
        <v>-169.05172675974018</v>
      </c>
      <c r="Q241">
        <f t="shared" si="54"/>
        <v>4.3534212802240979E-3</v>
      </c>
      <c r="W241">
        <v>236</v>
      </c>
      <c r="X241">
        <f t="shared" si="48"/>
        <v>4.9166666666666661</v>
      </c>
      <c r="Y241">
        <v>0</v>
      </c>
      <c r="Z241">
        <f t="shared" si="55"/>
        <v>9.2387319266849586E-15</v>
      </c>
    </row>
    <row r="242" spans="5:26" x14ac:dyDescent="0.4">
      <c r="E242">
        <v>9433.9251999999997</v>
      </c>
      <c r="F242">
        <f t="shared" si="42"/>
        <v>1.2348979209514841</v>
      </c>
      <c r="G242">
        <f t="shared" si="43"/>
        <v>0.71093320999010567</v>
      </c>
      <c r="H242">
        <f t="shared" si="44"/>
        <v>-0.82796624783662631</v>
      </c>
      <c r="I242">
        <f t="shared" si="45"/>
        <v>-0.54735896217246194</v>
      </c>
      <c r="J242">
        <f t="shared" si="46"/>
        <v>0.94411456039666231</v>
      </c>
      <c r="K242">
        <f t="shared" si="49"/>
        <v>1</v>
      </c>
      <c r="L242">
        <f t="shared" si="50"/>
        <v>0</v>
      </c>
      <c r="M242">
        <f t="shared" si="51"/>
        <v>-2.9575016888536831</v>
      </c>
      <c r="N242">
        <f t="shared" si="52"/>
        <v>-169.45236467412923</v>
      </c>
      <c r="O242">
        <f t="shared" si="53"/>
        <v>0</v>
      </c>
      <c r="P242">
        <f t="shared" si="47"/>
        <v>-169.45236467412923</v>
      </c>
      <c r="Q242">
        <f t="shared" si="54"/>
        <v>4.1410296936140178E-3</v>
      </c>
      <c r="W242">
        <v>237</v>
      </c>
      <c r="X242">
        <f t="shared" si="48"/>
        <v>4.9375</v>
      </c>
      <c r="Y242">
        <v>0</v>
      </c>
      <c r="Z242">
        <f t="shared" si="55"/>
        <v>8.1021504476024317E-15</v>
      </c>
    </row>
    <row r="243" spans="5:26" x14ac:dyDescent="0.4">
      <c r="E243">
        <v>9710.5509999999995</v>
      </c>
      <c r="F243">
        <f t="shared" si="42"/>
        <v>1.271108153496209</v>
      </c>
      <c r="G243">
        <f t="shared" si="43"/>
        <v>0.7410969978000328</v>
      </c>
      <c r="H243">
        <f t="shared" si="44"/>
        <v>-0.83788838880553174</v>
      </c>
      <c r="I243">
        <f t="shared" si="45"/>
        <v>-0.58175417012022212</v>
      </c>
      <c r="J243">
        <f t="shared" si="46"/>
        <v>0.95542859376882971</v>
      </c>
      <c r="K243">
        <f t="shared" si="49"/>
        <v>1</v>
      </c>
      <c r="L243">
        <f t="shared" si="50"/>
        <v>0</v>
      </c>
      <c r="M243">
        <f t="shared" si="51"/>
        <v>-2.9643507399215312</v>
      </c>
      <c r="N243">
        <f t="shared" si="52"/>
        <v>-169.84478639398648</v>
      </c>
      <c r="O243">
        <f t="shared" si="53"/>
        <v>0</v>
      </c>
      <c r="P243">
        <f t="shared" si="47"/>
        <v>-169.84478639398648</v>
      </c>
      <c r="Q243">
        <f t="shared" si="54"/>
        <v>3.9405591703189514E-3</v>
      </c>
      <c r="W243">
        <v>238</v>
      </c>
      <c r="X243">
        <f t="shared" si="48"/>
        <v>4.9583333333333339</v>
      </c>
      <c r="Y243">
        <v>0</v>
      </c>
      <c r="Z243">
        <f t="shared" si="55"/>
        <v>7.1053952421735618E-15</v>
      </c>
    </row>
    <row r="244" spans="5:26" x14ac:dyDescent="0.4">
      <c r="E244">
        <v>9995.2882000000009</v>
      </c>
      <c r="F244">
        <f t="shared" si="42"/>
        <v>1.3083801658180312</v>
      </c>
      <c r="G244">
        <f t="shared" si="43"/>
        <v>0.77249936748565073</v>
      </c>
      <c r="H244">
        <f t="shared" si="44"/>
        <v>-0.84695405946772417</v>
      </c>
      <c r="I244">
        <f t="shared" si="45"/>
        <v>-0.61756171001525495</v>
      </c>
      <c r="J244">
        <f t="shared" si="46"/>
        <v>0.96576600993078121</v>
      </c>
      <c r="K244">
        <f t="shared" si="49"/>
        <v>1</v>
      </c>
      <c r="L244">
        <f t="shared" si="50"/>
        <v>0</v>
      </c>
      <c r="M244">
        <f t="shared" si="51"/>
        <v>-2.9710621849234076</v>
      </c>
      <c r="N244">
        <f t="shared" si="52"/>
        <v>-170.22932386702817</v>
      </c>
      <c r="O244">
        <f t="shared" si="53"/>
        <v>0</v>
      </c>
      <c r="P244">
        <f t="shared" si="47"/>
        <v>-170.22932386702817</v>
      </c>
      <c r="Q244">
        <f t="shared" si="54"/>
        <v>3.7513877615500207E-3</v>
      </c>
      <c r="W244">
        <v>239</v>
      </c>
      <c r="X244">
        <f t="shared" si="48"/>
        <v>4.9791666666666661</v>
      </c>
      <c r="Y244">
        <v>0</v>
      </c>
      <c r="Z244">
        <f t="shared" si="55"/>
        <v>6.231264387646933E-15</v>
      </c>
    </row>
    <row r="245" spans="5:26" x14ac:dyDescent="0.4">
      <c r="E245">
        <v>10288.3745</v>
      </c>
      <c r="F245">
        <f t="shared" si="42"/>
        <v>1.3467450727741901</v>
      </c>
      <c r="G245">
        <f t="shared" si="43"/>
        <v>0.80515211549024535</v>
      </c>
      <c r="H245">
        <f t="shared" si="44"/>
        <v>-0.85505673410912297</v>
      </c>
      <c r="I245">
        <f t="shared" si="45"/>
        <v>-0.6547950331231116</v>
      </c>
      <c r="J245">
        <f t="shared" si="46"/>
        <v>0.97500533958593272</v>
      </c>
      <c r="K245">
        <f t="shared" si="49"/>
        <v>1</v>
      </c>
      <c r="L245">
        <f t="shared" si="50"/>
        <v>0</v>
      </c>
      <c r="M245">
        <f t="shared" si="51"/>
        <v>-2.9776417853752228</v>
      </c>
      <c r="N245">
        <f t="shared" si="52"/>
        <v>-170.60630720379956</v>
      </c>
      <c r="O245">
        <f t="shared" si="53"/>
        <v>0</v>
      </c>
      <c r="P245">
        <f t="shared" si="47"/>
        <v>-170.60630720379956</v>
      </c>
      <c r="Q245">
        <f t="shared" si="54"/>
        <v>3.5729269347495362E-3</v>
      </c>
      <c r="W245">
        <v>240</v>
      </c>
      <c r="X245">
        <f t="shared" si="48"/>
        <v>5</v>
      </c>
      <c r="Y245">
        <v>0</v>
      </c>
      <c r="Z245">
        <f t="shared" si="55"/>
        <v>5.464672202651334E-15</v>
      </c>
    </row>
    <row r="246" spans="5:26" x14ac:dyDescent="0.4">
      <c r="E246">
        <v>10590.0548</v>
      </c>
      <c r="F246">
        <f t="shared" si="42"/>
        <v>1.3862349316997218</v>
      </c>
      <c r="G246">
        <f t="shared" si="43"/>
        <v>0.83906131782338167</v>
      </c>
      <c r="H246">
        <f t="shared" si="44"/>
        <v>-0.86208262783943135</v>
      </c>
      <c r="I246">
        <f t="shared" si="45"/>
        <v>-0.69346106780483874</v>
      </c>
      <c r="J246">
        <f t="shared" si="46"/>
        <v>0.98301683593365896</v>
      </c>
      <c r="K246">
        <f t="shared" si="49"/>
        <v>1</v>
      </c>
      <c r="L246">
        <f t="shared" si="50"/>
        <v>0</v>
      </c>
      <c r="M246">
        <f t="shared" si="51"/>
        <v>-2.9840952878167251</v>
      </c>
      <c r="N246">
        <f t="shared" si="52"/>
        <v>-170.97606565677501</v>
      </c>
      <c r="O246">
        <f t="shared" si="53"/>
        <v>0</v>
      </c>
      <c r="P246">
        <f t="shared" si="47"/>
        <v>-170.97606565677501</v>
      </c>
      <c r="Q246">
        <f t="shared" si="54"/>
        <v>3.4046201022098059E-3</v>
      </c>
      <c r="W246">
        <v>241</v>
      </c>
      <c r="X246">
        <f t="shared" si="48"/>
        <v>5.0208333333333339</v>
      </c>
      <c r="Y246">
        <v>0</v>
      </c>
      <c r="Z246">
        <f t="shared" si="55"/>
        <v>4.7923888996960045E-15</v>
      </c>
    </row>
    <row r="247" spans="5:26" x14ac:dyDescent="0.4">
      <c r="E247">
        <v>10900.581200000001</v>
      </c>
      <c r="F247">
        <f t="shared" si="42"/>
        <v>1.4268827424074588</v>
      </c>
      <c r="G247">
        <f t="shared" si="43"/>
        <v>0.87422637721787311</v>
      </c>
      <c r="H247">
        <f t="shared" si="44"/>
        <v>-0.86791054403984824</v>
      </c>
      <c r="I247">
        <f t="shared" si="45"/>
        <v>-0.7335591330077379</v>
      </c>
      <c r="J247">
        <f t="shared" si="46"/>
        <v>0.98966230071674866</v>
      </c>
      <c r="K247">
        <f t="shared" si="49"/>
        <v>1</v>
      </c>
      <c r="L247">
        <f t="shared" si="50"/>
        <v>0</v>
      </c>
      <c r="M247">
        <f t="shared" si="51"/>
        <v>-2.9904284272678776</v>
      </c>
      <c r="N247">
        <f t="shared" si="52"/>
        <v>-171.33892781839384</v>
      </c>
      <c r="O247">
        <f t="shared" si="53"/>
        <v>0</v>
      </c>
      <c r="P247">
        <f t="shared" si="47"/>
        <v>-171.33892781839384</v>
      </c>
      <c r="Q247">
        <f t="shared" si="54"/>
        <v>3.2459412434537207E-3</v>
      </c>
      <c r="W247">
        <v>242</v>
      </c>
      <c r="X247">
        <f t="shared" si="48"/>
        <v>5.0416666666666661</v>
      </c>
      <c r="Y247">
        <v>0</v>
      </c>
      <c r="Z247">
        <f t="shared" si="55"/>
        <v>4.2028122665411515E-15</v>
      </c>
    </row>
    <row r="248" spans="5:26" x14ac:dyDescent="0.4">
      <c r="E248">
        <v>11220.2129</v>
      </c>
      <c r="F248">
        <f t="shared" si="42"/>
        <v>1.4687224340980596</v>
      </c>
      <c r="G248">
        <f t="shared" si="43"/>
        <v>0.91063896407662126</v>
      </c>
      <c r="H248">
        <f t="shared" si="44"/>
        <v>-0.87241178459600521</v>
      </c>
      <c r="I248">
        <f t="shared" si="45"/>
        <v>-0.77507973064668367</v>
      </c>
      <c r="J248">
        <f t="shared" si="46"/>
        <v>0.99479498186168624</v>
      </c>
      <c r="K248">
        <f t="shared" si="49"/>
        <v>1</v>
      </c>
      <c r="L248">
        <f t="shared" si="50"/>
        <v>0</v>
      </c>
      <c r="M248">
        <f t="shared" si="51"/>
        <v>-2.9966469310027519</v>
      </c>
      <c r="N248">
        <f t="shared" si="52"/>
        <v>-171.6952218372885</v>
      </c>
      <c r="O248">
        <f t="shared" si="53"/>
        <v>0</v>
      </c>
      <c r="P248">
        <f t="shared" si="47"/>
        <v>-171.6952218372885</v>
      </c>
      <c r="Q248">
        <f t="shared" si="54"/>
        <v>3.0963937808443842E-3</v>
      </c>
      <c r="W248">
        <v>243</v>
      </c>
      <c r="X248">
        <f t="shared" si="48"/>
        <v>5.0625</v>
      </c>
      <c r="Y248">
        <v>0</v>
      </c>
      <c r="Z248">
        <f t="shared" si="55"/>
        <v>3.6857674361338302E-15</v>
      </c>
    </row>
    <row r="249" spans="5:26" x14ac:dyDescent="0.4">
      <c r="E249">
        <v>11549.2171</v>
      </c>
      <c r="F249">
        <f t="shared" si="42"/>
        <v>1.511788983169734</v>
      </c>
      <c r="G249">
        <f t="shared" si="43"/>
        <v>0.94828197323812802</v>
      </c>
      <c r="H249">
        <f t="shared" si="44"/>
        <v>-0.87545014841003044</v>
      </c>
      <c r="I249">
        <f t="shared" si="45"/>
        <v>-0.81800335602318108</v>
      </c>
      <c r="J249">
        <f t="shared" si="46"/>
        <v>0.99825957178198643</v>
      </c>
      <c r="K249">
        <f t="shared" si="49"/>
        <v>1</v>
      </c>
      <c r="L249">
        <f t="shared" si="50"/>
        <v>0</v>
      </c>
      <c r="M249">
        <f t="shared" si="51"/>
        <v>-3.0027565430963752</v>
      </c>
      <c r="N249">
        <f t="shared" si="52"/>
        <v>-172.04527682471519</v>
      </c>
      <c r="O249">
        <f t="shared" si="53"/>
        <v>0</v>
      </c>
      <c r="P249">
        <f t="shared" si="47"/>
        <v>-172.04527682471519</v>
      </c>
      <c r="Q249">
        <f t="shared" si="54"/>
        <v>2.9555092763987067E-3</v>
      </c>
      <c r="W249">
        <v>244</v>
      </c>
      <c r="X249">
        <f t="shared" si="48"/>
        <v>5.083333333333333</v>
      </c>
      <c r="Y249">
        <v>0</v>
      </c>
      <c r="Z249">
        <f t="shared" si="55"/>
        <v>3.2323312895545279E-15</v>
      </c>
    </row>
    <row r="250" spans="5:26" x14ac:dyDescent="0.4">
      <c r="E250">
        <v>11887.868399999999</v>
      </c>
      <c r="F250">
        <f t="shared" si="42"/>
        <v>1.5561183346784271</v>
      </c>
      <c r="G250">
        <f t="shared" si="43"/>
        <v>0.98712820859201067</v>
      </c>
      <c r="H250">
        <f t="shared" si="44"/>
        <v>-0.8768819952703073</v>
      </c>
      <c r="I250">
        <f t="shared" si="45"/>
        <v>-0.86229899791682618</v>
      </c>
      <c r="J250">
        <f t="shared" si="46"/>
        <v>0.99989228020769561</v>
      </c>
      <c r="K250">
        <f t="shared" si="49"/>
        <v>1</v>
      </c>
      <c r="L250">
        <f t="shared" si="50"/>
        <v>0</v>
      </c>
      <c r="M250">
        <f t="shared" si="51"/>
        <v>-3.008763020572792</v>
      </c>
      <c r="N250">
        <f t="shared" si="52"/>
        <v>-172.38942263385425</v>
      </c>
      <c r="O250">
        <f t="shared" si="53"/>
        <v>0</v>
      </c>
      <c r="P250">
        <f t="shared" si="47"/>
        <v>-172.38942263385425</v>
      </c>
      <c r="Q250">
        <f t="shared" si="54"/>
        <v>2.822846334686584E-3</v>
      </c>
      <c r="W250">
        <v>245</v>
      </c>
      <c r="X250">
        <f t="shared" si="48"/>
        <v>5.104166666666667</v>
      </c>
      <c r="Y250">
        <v>0</v>
      </c>
      <c r="Z250">
        <f t="shared" si="55"/>
        <v>2.8346784615343463E-15</v>
      </c>
    </row>
    <row r="251" spans="5:26" x14ac:dyDescent="0.4">
      <c r="E251">
        <v>12236.4498</v>
      </c>
      <c r="F251">
        <f t="shared" si="42"/>
        <v>1.6017475332375122</v>
      </c>
      <c r="G251">
        <f t="shared" si="43"/>
        <v>1.0271391459533161</v>
      </c>
      <c r="H251">
        <f t="shared" si="44"/>
        <v>-0.87655643480623124</v>
      </c>
      <c r="I251">
        <f t="shared" si="45"/>
        <v>-0.907922727913826</v>
      </c>
      <c r="J251">
        <f t="shared" si="46"/>
        <v>0.99952104964699717</v>
      </c>
      <c r="K251">
        <f t="shared" si="49"/>
        <v>1</v>
      </c>
      <c r="L251">
        <f t="shared" si="50"/>
        <v>0</v>
      </c>
      <c r="M251">
        <f t="shared" si="51"/>
        <v>-3.0146721614343024</v>
      </c>
      <c r="N251">
        <f t="shared" si="52"/>
        <v>-172.7279914657671</v>
      </c>
      <c r="O251">
        <f t="shared" si="53"/>
        <v>0</v>
      </c>
      <c r="P251">
        <f t="shared" si="47"/>
        <v>-172.7279914657671</v>
      </c>
      <c r="Q251">
        <f t="shared" si="54"/>
        <v>2.6979895586388063E-3</v>
      </c>
      <c r="W251">
        <v>246</v>
      </c>
      <c r="X251">
        <f t="shared" si="48"/>
        <v>5.125</v>
      </c>
      <c r="Y251">
        <v>0</v>
      </c>
      <c r="Z251">
        <f t="shared" si="55"/>
        <v>2.4859462909181402E-15</v>
      </c>
    </row>
    <row r="252" spans="5:26" x14ac:dyDescent="0.4">
      <c r="E252">
        <v>12595.252500000001</v>
      </c>
      <c r="F252">
        <f t="shared" si="42"/>
        <v>1.6487146968378532</v>
      </c>
      <c r="G252">
        <f t="shared" si="43"/>
        <v>1.0682634532681818</v>
      </c>
      <c r="H252">
        <f t="shared" si="44"/>
        <v>-0.87431562812933228</v>
      </c>
      <c r="I252">
        <f t="shared" si="45"/>
        <v>-0.95481601302495156</v>
      </c>
      <c r="J252">
        <f t="shared" si="46"/>
        <v>0.99696589934199131</v>
      </c>
      <c r="K252">
        <f t="shared" si="49"/>
        <v>1</v>
      </c>
      <c r="L252">
        <f t="shared" si="50"/>
        <v>0</v>
      </c>
      <c r="M252">
        <f t="shared" si="51"/>
        <v>-3.0204898115444481</v>
      </c>
      <c r="N252">
        <f t="shared" si="52"/>
        <v>-173.06131826376227</v>
      </c>
      <c r="O252">
        <f t="shared" si="53"/>
        <v>0</v>
      </c>
      <c r="P252">
        <f t="shared" si="47"/>
        <v>-173.06131826376227</v>
      </c>
      <c r="Q252">
        <f t="shared" si="54"/>
        <v>2.5805485081600698E-3</v>
      </c>
      <c r="W252">
        <v>247</v>
      </c>
      <c r="X252">
        <f t="shared" si="48"/>
        <v>5.145833333333333</v>
      </c>
      <c r="Y252">
        <v>0</v>
      </c>
      <c r="Z252">
        <f t="shared" si="55"/>
        <v>2.1801163853993532E-15</v>
      </c>
    </row>
    <row r="253" spans="5:26" x14ac:dyDescent="0.4">
      <c r="E253">
        <v>12964.5761</v>
      </c>
      <c r="F253">
        <f t="shared" si="42"/>
        <v>1.6970590430277421</v>
      </c>
      <c r="G253">
        <f t="shared" si="43"/>
        <v>1.11043545157817</v>
      </c>
      <c r="H253">
        <f t="shared" si="44"/>
        <v>-0.8699952457789708</v>
      </c>
      <c r="I253">
        <f t="shared" si="45"/>
        <v>-1.0029039607517043</v>
      </c>
      <c r="J253">
        <f t="shared" si="46"/>
        <v>0.99203944745567973</v>
      </c>
      <c r="K253">
        <f t="shared" si="49"/>
        <v>1</v>
      </c>
      <c r="L253">
        <f t="shared" si="50"/>
        <v>0</v>
      </c>
      <c r="M253">
        <f t="shared" si="51"/>
        <v>-3.0262218813011468</v>
      </c>
      <c r="N253">
        <f t="shared" si="52"/>
        <v>-173.38974166869568</v>
      </c>
      <c r="O253">
        <f t="shared" si="53"/>
        <v>0</v>
      </c>
      <c r="P253">
        <f t="shared" si="47"/>
        <v>-173.38974166869568</v>
      </c>
      <c r="Q253">
        <f t="shared" si="54"/>
        <v>2.4701568920213073E-3</v>
      </c>
      <c r="W253">
        <v>248</v>
      </c>
      <c r="X253">
        <f t="shared" si="48"/>
        <v>5.166666666666667</v>
      </c>
      <c r="Y253">
        <v>0</v>
      </c>
      <c r="Z253">
        <f t="shared" si="55"/>
        <v>1.9119107565800787E-15</v>
      </c>
    </row>
    <row r="254" spans="5:26" x14ac:dyDescent="0.4">
      <c r="E254">
        <v>13344.729300000001</v>
      </c>
      <c r="F254">
        <f t="shared" si="42"/>
        <v>1.746820980542686</v>
      </c>
      <c r="G254">
        <f t="shared" si="43"/>
        <v>1.153573530904989</v>
      </c>
      <c r="H254">
        <f t="shared" si="44"/>
        <v>-0.86342509069904871</v>
      </c>
      <c r="I254">
        <f t="shared" si="45"/>
        <v>-1.052093512749037</v>
      </c>
      <c r="J254">
        <f t="shared" si="46"/>
        <v>0.98454762144075925</v>
      </c>
      <c r="K254">
        <f t="shared" si="49"/>
        <v>1</v>
      </c>
      <c r="L254">
        <f t="shared" si="50"/>
        <v>0</v>
      </c>
      <c r="M254">
        <f t="shared" si="51"/>
        <v>-3.0318743716800052</v>
      </c>
      <c r="N254">
        <f t="shared" si="52"/>
        <v>-173.71360551114259</v>
      </c>
      <c r="O254">
        <f t="shared" si="53"/>
        <v>0</v>
      </c>
      <c r="P254">
        <f t="shared" si="47"/>
        <v>-173.71360551114259</v>
      </c>
      <c r="Q254">
        <f t="shared" si="54"/>
        <v>2.3664716871375879E-3</v>
      </c>
      <c r="W254">
        <v>249</v>
      </c>
      <c r="X254">
        <f t="shared" si="48"/>
        <v>5.1875</v>
      </c>
      <c r="Y254">
        <v>0</v>
      </c>
      <c r="Z254">
        <f t="shared" si="55"/>
        <v>1.6767007328634031E-15</v>
      </c>
    </row>
    <row r="255" spans="5:26" x14ac:dyDescent="0.4">
      <c r="E255">
        <v>13736.029399999999</v>
      </c>
      <c r="F255">
        <f t="shared" si="42"/>
        <v>1.7980420438555587</v>
      </c>
      <c r="G255">
        <f t="shared" si="43"/>
        <v>1.1975783328274399</v>
      </c>
      <c r="H255">
        <f t="shared" si="44"/>
        <v>-0.85442993805250966</v>
      </c>
      <c r="I255">
        <f t="shared" si="45"/>
        <v>-1.1022713724515432</v>
      </c>
      <c r="J255">
        <f t="shared" si="46"/>
        <v>0.97429061566452402</v>
      </c>
      <c r="K255">
        <f t="shared" si="49"/>
        <v>1</v>
      </c>
      <c r="L255">
        <f t="shared" si="50"/>
        <v>0</v>
      </c>
      <c r="M255">
        <f t="shared" si="51"/>
        <v>-3.0374533841491727</v>
      </c>
      <c r="N255">
        <f t="shared" si="52"/>
        <v>-174.03325937947673</v>
      </c>
      <c r="O255">
        <f t="shared" si="53"/>
        <v>0</v>
      </c>
      <c r="P255">
        <f t="shared" si="47"/>
        <v>-174.03325937947673</v>
      </c>
      <c r="Q255">
        <f t="shared" si="54"/>
        <v>2.2691724638948195E-3</v>
      </c>
      <c r="W255">
        <v>250</v>
      </c>
      <c r="X255">
        <f t="shared" si="48"/>
        <v>5.208333333333333</v>
      </c>
      <c r="Y255">
        <v>0</v>
      </c>
      <c r="Z255">
        <f t="shared" si="55"/>
        <v>1.4704270782039103E-15</v>
      </c>
    </row>
    <row r="256" spans="5:26" x14ac:dyDescent="0.4">
      <c r="E256">
        <v>14138.8035</v>
      </c>
      <c r="F256">
        <f t="shared" si="42"/>
        <v>1.8507650502562356</v>
      </c>
      <c r="G256">
        <f t="shared" si="43"/>
        <v>1.242331038501177</v>
      </c>
      <c r="H256">
        <f t="shared" si="44"/>
        <v>-0.84283057871806433</v>
      </c>
      <c r="I256">
        <f t="shared" si="45"/>
        <v>-1.1533020529341351</v>
      </c>
      <c r="J256">
        <f t="shared" si="46"/>
        <v>0.96106408128883336</v>
      </c>
      <c r="K256">
        <f t="shared" si="49"/>
        <v>1</v>
      </c>
      <c r="L256">
        <f t="shared" si="50"/>
        <v>0</v>
      </c>
      <c r="M256">
        <f t="shared" si="51"/>
        <v>-3.0429651587753899</v>
      </c>
      <c r="N256">
        <f t="shared" si="52"/>
        <v>-174.34906080318629</v>
      </c>
      <c r="O256">
        <f t="shared" si="53"/>
        <v>0</v>
      </c>
      <c r="P256">
        <f t="shared" si="47"/>
        <v>-174.34906080318629</v>
      </c>
      <c r="Q256">
        <f t="shared" si="54"/>
        <v>2.1779607402039871E-3</v>
      </c>
      <c r="W256">
        <v>251</v>
      </c>
      <c r="X256">
        <f t="shared" si="48"/>
        <v>5.229166666666667</v>
      </c>
      <c r="Y256">
        <v>0</v>
      </c>
      <c r="Z256">
        <f t="shared" si="55"/>
        <v>1.289529938132039E-15</v>
      </c>
    </row>
    <row r="257" spans="5:26" x14ac:dyDescent="0.4">
      <c r="E257">
        <v>14553.3878</v>
      </c>
      <c r="F257">
        <f t="shared" si="42"/>
        <v>1.9050340082218051</v>
      </c>
      <c r="G257">
        <f t="shared" si="43"/>
        <v>1.2876913682543052</v>
      </c>
      <c r="H257">
        <f t="shared" si="44"/>
        <v>-0.8284451661246216</v>
      </c>
      <c r="I257">
        <f t="shared" si="45"/>
        <v>-1.2050255958879932</v>
      </c>
      <c r="J257">
        <f t="shared" si="46"/>
        <v>0.94466066204044064</v>
      </c>
      <c r="K257">
        <f t="shared" si="49"/>
        <v>1</v>
      </c>
      <c r="L257">
        <f t="shared" si="50"/>
        <v>0</v>
      </c>
      <c r="M257">
        <f t="shared" si="51"/>
        <v>-3.0484160878248501</v>
      </c>
      <c r="N257">
        <f t="shared" si="52"/>
        <v>-174.6613760321456</v>
      </c>
      <c r="O257">
        <f t="shared" si="53"/>
        <v>0</v>
      </c>
      <c r="P257">
        <f t="shared" si="47"/>
        <v>-174.6613760321456</v>
      </c>
      <c r="Q257">
        <f t="shared" si="54"/>
        <v>2.0925594690024184E-3</v>
      </c>
      <c r="W257">
        <v>252</v>
      </c>
      <c r="X257">
        <f t="shared" si="48"/>
        <v>5.25</v>
      </c>
      <c r="Y257">
        <v>0</v>
      </c>
      <c r="Z257">
        <f t="shared" si="55"/>
        <v>1.130887404066304E-15</v>
      </c>
    </row>
    <row r="258" spans="5:26" x14ac:dyDescent="0.4">
      <c r="E258">
        <v>14980.1288</v>
      </c>
      <c r="F258">
        <f t="shared" si="42"/>
        <v>1.9608942744962035</v>
      </c>
      <c r="G258">
        <f t="shared" si="43"/>
        <v>1.3334957376459891</v>
      </c>
      <c r="H258">
        <f t="shared" si="44"/>
        <v>-0.81109081465347865</v>
      </c>
      <c r="I258">
        <f t="shared" si="45"/>
        <v>-1.2572554690083875</v>
      </c>
      <c r="J258">
        <f t="shared" si="46"/>
        <v>0.92487181683937358</v>
      </c>
      <c r="K258">
        <f t="shared" si="49"/>
        <v>1</v>
      </c>
      <c r="L258">
        <f t="shared" si="50"/>
        <v>0</v>
      </c>
      <c r="M258">
        <f t="shared" si="51"/>
        <v>-3.0538127597216782</v>
      </c>
      <c r="N258">
        <f t="shared" si="52"/>
        <v>-174.97058255525073</v>
      </c>
      <c r="O258">
        <f t="shared" si="53"/>
        <v>0</v>
      </c>
      <c r="P258">
        <f t="shared" si="47"/>
        <v>-174.97058255525073</v>
      </c>
      <c r="Q258">
        <f t="shared" si="54"/>
        <v>2.0127126491838541E-3</v>
      </c>
      <c r="W258">
        <v>253</v>
      </c>
      <c r="X258">
        <f t="shared" si="48"/>
        <v>5.270833333333333</v>
      </c>
      <c r="Y258">
        <v>0</v>
      </c>
      <c r="Z258">
        <f t="shared" si="55"/>
        <v>9.9176163566112783E-16</v>
      </c>
    </row>
    <row r="259" spans="5:26" x14ac:dyDescent="0.4">
      <c r="E259">
        <v>15419.382900000001</v>
      </c>
      <c r="F259">
        <f t="shared" si="42"/>
        <v>2.0183925017303368</v>
      </c>
      <c r="G259">
        <f t="shared" si="43"/>
        <v>1.3795552046255315</v>
      </c>
      <c r="H259">
        <f t="shared" si="44"/>
        <v>-0.79058558251776712</v>
      </c>
      <c r="I259">
        <f t="shared" si="45"/>
        <v>-1.3097762251782401</v>
      </c>
      <c r="J259">
        <f t="shared" si="46"/>
        <v>0.90149008083960036</v>
      </c>
      <c r="K259">
        <f t="shared" si="49"/>
        <v>0.99999999999999989</v>
      </c>
      <c r="L259">
        <f t="shared" si="50"/>
        <v>-9.6432746655328714E-16</v>
      </c>
      <c r="M259">
        <f t="shared" si="51"/>
        <v>-3.0591619854930006</v>
      </c>
      <c r="N259">
        <f t="shared" si="52"/>
        <v>-175.27707061561011</v>
      </c>
      <c r="O259">
        <f t="shared" si="53"/>
        <v>0</v>
      </c>
      <c r="P259">
        <f t="shared" si="47"/>
        <v>-175.27707061561011</v>
      </c>
      <c r="Q259">
        <f t="shared" si="54"/>
        <v>1.9381850350867836E-3</v>
      </c>
      <c r="W259">
        <v>254</v>
      </c>
      <c r="X259">
        <f t="shared" si="48"/>
        <v>5.291666666666667</v>
      </c>
      <c r="Y259">
        <v>0</v>
      </c>
      <c r="Z259">
        <f t="shared" si="55"/>
        <v>8.6975161137400695E-16</v>
      </c>
    </row>
    <row r="260" spans="5:26" x14ac:dyDescent="0.4">
      <c r="E260">
        <v>15871.516900000001</v>
      </c>
      <c r="F260">
        <f t="shared" si="42"/>
        <v>2.0775767039319271</v>
      </c>
      <c r="G260">
        <f t="shared" si="43"/>
        <v>1.4256535172760059</v>
      </c>
      <c r="H260">
        <f t="shared" si="44"/>
        <v>-0.76675080689481578</v>
      </c>
      <c r="I260">
        <f t="shared" si="45"/>
        <v>-1.3623412763463867</v>
      </c>
      <c r="J260">
        <f t="shared" si="46"/>
        <v>0.87431172813716507</v>
      </c>
      <c r="K260">
        <f t="shared" si="49"/>
        <v>1</v>
      </c>
      <c r="L260">
        <f t="shared" si="50"/>
        <v>0</v>
      </c>
      <c r="M260">
        <f t="shared" si="51"/>
        <v>-3.0644708426971152</v>
      </c>
      <c r="N260">
        <f t="shared" si="52"/>
        <v>-175.5812457274435</v>
      </c>
      <c r="O260">
        <f t="shared" si="53"/>
        <v>0</v>
      </c>
      <c r="P260">
        <f t="shared" si="47"/>
        <v>-175.5812457274435</v>
      </c>
      <c r="Q260">
        <f t="shared" si="54"/>
        <v>1.8687620621405489E-3</v>
      </c>
      <c r="W260">
        <v>255</v>
      </c>
      <c r="X260">
        <f t="shared" si="48"/>
        <v>5.3125</v>
      </c>
      <c r="Y260">
        <v>0</v>
      </c>
      <c r="Z260">
        <f t="shared" si="55"/>
        <v>7.6275169182502735E-16</v>
      </c>
    </row>
    <row r="261" spans="5:26" x14ac:dyDescent="0.4">
      <c r="E261">
        <v>16336.9087</v>
      </c>
      <c r="F261">
        <f t="shared" ref="F261:F268" si="56">2*PI()*E261/$B$6</f>
        <v>2.1384963480952988</v>
      </c>
      <c r="G261">
        <f t="shared" ref="G261:G268" si="57">1+SUM(a1_*COS(F261),a2_*COS(2*F261))</f>
        <v>1.4715452180512461</v>
      </c>
      <c r="H261">
        <f t="shared" ref="H261:H268" si="58">SUM(a1_*SIN(F261),a2_*SIN(2*F261))</f>
        <v>-0.73941383810170125</v>
      </c>
      <c r="I261">
        <f t="shared" ref="I261:I268" si="59">SUM(b0_,b1_*COS(F261),b2_*COS(2*F261))</f>
        <v>-1.4146707318241662</v>
      </c>
      <c r="J261">
        <f t="shared" ref="J261:J268" si="60">SUM(b1_*SIN(F261),b2_*SIN(2*F261))</f>
        <v>0.84313988949987173</v>
      </c>
      <c r="K261">
        <f t="shared" si="49"/>
        <v>1</v>
      </c>
      <c r="L261">
        <f t="shared" si="50"/>
        <v>0</v>
      </c>
      <c r="M261">
        <f t="shared" si="51"/>
        <v>-3.0697467271049752</v>
      </c>
      <c r="N261">
        <f t="shared" si="52"/>
        <v>-175.88353163721274</v>
      </c>
      <c r="O261">
        <f t="shared" si="53"/>
        <v>0</v>
      </c>
      <c r="P261">
        <f t="shared" ref="P261:P268" si="61">N261+O261</f>
        <v>-175.88353163721274</v>
      </c>
      <c r="Q261">
        <f t="shared" si="54"/>
        <v>1.8042498443082402E-3</v>
      </c>
      <c r="W261">
        <v>256</v>
      </c>
      <c r="X261">
        <f t="shared" ref="X261:X268" si="62">W261/Fs*1000</f>
        <v>5.333333333333333</v>
      </c>
      <c r="Y261">
        <v>0</v>
      </c>
      <c r="Z261">
        <f t="shared" si="55"/>
        <v>6.6891528083845372E-16</v>
      </c>
    </row>
    <row r="262" spans="5:26" x14ac:dyDescent="0.4">
      <c r="E262">
        <v>16815.946899999999</v>
      </c>
      <c r="F262">
        <f t="shared" si="56"/>
        <v>2.2012023018415019</v>
      </c>
      <c r="G262">
        <f t="shared" si="57"/>
        <v>1.5169537259123138</v>
      </c>
      <c r="H262">
        <f t="shared" si="58"/>
        <v>-0.70841129431190075</v>
      </c>
      <c r="I262">
        <f t="shared" si="59"/>
        <v>-1.4664492113811971</v>
      </c>
      <c r="J262">
        <f t="shared" si="60"/>
        <v>0.80778826366033474</v>
      </c>
      <c r="K262">
        <f t="shared" ref="K262:K268" si="63">SQRT((I262^2+J262^2)/(G262^2+H262^2))</f>
        <v>1</v>
      </c>
      <c r="L262">
        <f t="shared" ref="L262:L268" si="64">20*LOG10(K262)</f>
        <v>0</v>
      </c>
      <c r="M262">
        <f t="shared" ref="M262:M268" si="65">ATAN2(J262,I262)-ATAN2(H262,G262)</f>
        <v>-3.0749973989449755</v>
      </c>
      <c r="N262">
        <f t="shared" ref="N262:N268" si="66">DEGREES(M262)</f>
        <v>-176.18437297325295</v>
      </c>
      <c r="O262">
        <f t="shared" si="53"/>
        <v>0</v>
      </c>
      <c r="P262">
        <f t="shared" si="61"/>
        <v>-176.18437297325295</v>
      </c>
      <c r="Q262">
        <f t="shared" si="54"/>
        <v>1.7444754466125385E-3</v>
      </c>
      <c r="W262">
        <v>257</v>
      </c>
      <c r="X262">
        <f t="shared" si="62"/>
        <v>5.354166666666667</v>
      </c>
      <c r="Y262">
        <v>0</v>
      </c>
      <c r="Z262">
        <f t="shared" si="55"/>
        <v>5.8662295703151377E-16</v>
      </c>
    </row>
    <row r="263" spans="5:26" x14ac:dyDescent="0.4">
      <c r="E263">
        <v>17309.031599999998</v>
      </c>
      <c r="F263">
        <f t="shared" si="56"/>
        <v>2.2657469381380659</v>
      </c>
      <c r="G263">
        <f t="shared" si="57"/>
        <v>1.5615696905555927</v>
      </c>
      <c r="H263">
        <f t="shared" si="58"/>
        <v>-0.67359275478035097</v>
      </c>
      <c r="I263">
        <f t="shared" si="59"/>
        <v>-1.5173239686021871</v>
      </c>
      <c r="J263">
        <f t="shared" si="60"/>
        <v>0.7680853286320346</v>
      </c>
      <c r="K263">
        <f t="shared" si="63"/>
        <v>1</v>
      </c>
      <c r="L263">
        <f t="shared" si="64"/>
        <v>0</v>
      </c>
      <c r="M263">
        <f t="shared" si="65"/>
        <v>-3.0802310520114844</v>
      </c>
      <c r="N263">
        <f t="shared" si="66"/>
        <v>-176.48423920539963</v>
      </c>
      <c r="O263">
        <f t="shared" ref="O263:O268" si="67">IF((N263-N262)&gt;180,O262-360,IF((N263-N262)&lt;(-180),O262+360,O262))</f>
        <v>0</v>
      </c>
      <c r="P263">
        <f t="shared" si="61"/>
        <v>-176.48423920539963</v>
      </c>
      <c r="Q263">
        <f t="shared" ref="Q263:Q268" si="68">-(P263-P262)/((E263-E262)*360)*1000</f>
        <v>1.6892873698230986E-3</v>
      </c>
      <c r="W263">
        <v>258</v>
      </c>
      <c r="X263">
        <f t="shared" si="62"/>
        <v>5.375</v>
      </c>
      <c r="Y263">
        <v>0</v>
      </c>
      <c r="Z263">
        <f t="shared" ref="Z263:Z268" si="69" xml:space="preserve"> b0_*Y263 + b1_*Y262 + b2_*Y261 - a1_*Z262 - a2_*Z261</f>
        <v>5.1445452596784889E-16</v>
      </c>
    </row>
    <row r="264" spans="5:26" x14ac:dyDescent="0.4">
      <c r="E264">
        <v>17816.574799999999</v>
      </c>
      <c r="F264">
        <f t="shared" si="56"/>
        <v>2.3321841876588763</v>
      </c>
      <c r="G264">
        <f t="shared" si="57"/>
        <v>1.605049523424549</v>
      </c>
      <c r="H264">
        <f t="shared" si="58"/>
        <v>-0.63482500805104736</v>
      </c>
      <c r="I264">
        <f t="shared" si="59"/>
        <v>-1.5669032158268819</v>
      </c>
      <c r="J264">
        <f t="shared" si="60"/>
        <v>0.7238791858616741</v>
      </c>
      <c r="K264">
        <f t="shared" si="63"/>
        <v>1</v>
      </c>
      <c r="L264">
        <f t="shared" si="64"/>
        <v>0</v>
      </c>
      <c r="M264">
        <f t="shared" si="65"/>
        <v>-3.0854563882176107</v>
      </c>
      <c r="N264">
        <f t="shared" si="66"/>
        <v>-176.78362891654757</v>
      </c>
      <c r="O264">
        <f t="shared" si="67"/>
        <v>0</v>
      </c>
      <c r="P264">
        <f t="shared" si="61"/>
        <v>-176.78362891654757</v>
      </c>
      <c r="Q264">
        <f t="shared" si="68"/>
        <v>1.6385562579146978E-3</v>
      </c>
      <c r="W264">
        <v>259</v>
      </c>
      <c r="X264">
        <f t="shared" si="62"/>
        <v>5.395833333333333</v>
      </c>
      <c r="Y264">
        <v>0</v>
      </c>
      <c r="Z264">
        <f t="shared" si="69"/>
        <v>4.5116451055389947E-16</v>
      </c>
    </row>
    <row r="265" spans="5:26" x14ac:dyDescent="0.4">
      <c r="E265">
        <v>18339.000400000001</v>
      </c>
      <c r="F265">
        <f t="shared" si="56"/>
        <v>2.4005695387841781</v>
      </c>
      <c r="G265">
        <f t="shared" si="57"/>
        <v>1.6470142026064767</v>
      </c>
      <c r="H265">
        <f t="shared" si="58"/>
        <v>-0.59199690731353583</v>
      </c>
      <c r="I265">
        <f t="shared" si="59"/>
        <v>-1.6147547613959838</v>
      </c>
      <c r="J265">
        <f t="shared" si="60"/>
        <v>0.67504309670215779</v>
      </c>
      <c r="K265">
        <f t="shared" si="63"/>
        <v>1</v>
      </c>
      <c r="L265">
        <f t="shared" si="64"/>
        <v>0</v>
      </c>
      <c r="M265">
        <f t="shared" si="65"/>
        <v>-3.0906827008763269</v>
      </c>
      <c r="N265">
        <f t="shared" si="66"/>
        <v>-177.0830745743078</v>
      </c>
      <c r="O265">
        <f t="shared" si="67"/>
        <v>0</v>
      </c>
      <c r="P265">
        <f t="shared" si="61"/>
        <v>-177.0830745743078</v>
      </c>
      <c r="Q265">
        <f t="shared" si="68"/>
        <v>1.5921759840605339E-3</v>
      </c>
      <c r="W265">
        <v>260</v>
      </c>
      <c r="X265">
        <f t="shared" si="62"/>
        <v>5.416666666666667</v>
      </c>
      <c r="Y265">
        <v>0</v>
      </c>
      <c r="Z265">
        <f t="shared" si="69"/>
        <v>3.9566065669341702E-16</v>
      </c>
    </row>
    <row r="266" spans="5:26" x14ac:dyDescent="0.4">
      <c r="E266">
        <v>18876.744900000002</v>
      </c>
      <c r="F266">
        <f t="shared" si="56"/>
        <v>2.4709601292303582</v>
      </c>
      <c r="G266">
        <f t="shared" si="57"/>
        <v>1.6870485481750319</v>
      </c>
      <c r="H266">
        <f t="shared" si="58"/>
        <v>-0.54502477842192365</v>
      </c>
      <c r="I266">
        <f t="shared" si="59"/>
        <v>-1.6604051833376796</v>
      </c>
      <c r="J266">
        <f t="shared" si="60"/>
        <v>0.62148164907639625</v>
      </c>
      <c r="K266">
        <f t="shared" si="63"/>
        <v>1</v>
      </c>
      <c r="L266">
        <f t="shared" si="64"/>
        <v>0</v>
      </c>
      <c r="M266">
        <f t="shared" si="65"/>
        <v>-3.0959199807970936</v>
      </c>
      <c r="N266">
        <f t="shared" si="66"/>
        <v>-177.38314860989632</v>
      </c>
      <c r="O266">
        <f t="shared" si="67"/>
        <v>0</v>
      </c>
      <c r="P266">
        <f t="shared" si="61"/>
        <v>-177.38314860989632</v>
      </c>
      <c r="Q266">
        <f t="shared" si="68"/>
        <v>1.5500651103747141E-3</v>
      </c>
      <c r="W266">
        <v>261</v>
      </c>
      <c r="X266">
        <f t="shared" si="62"/>
        <v>5.4375</v>
      </c>
      <c r="Y266">
        <v>0</v>
      </c>
      <c r="Z266">
        <f t="shared" si="69"/>
        <v>3.4698508325238426E-16</v>
      </c>
    </row>
    <row r="267" spans="5:26" x14ac:dyDescent="0.4">
      <c r="E267">
        <v>19430.257300000001</v>
      </c>
      <c r="F267">
        <f t="shared" si="56"/>
        <v>2.5434147329599774</v>
      </c>
      <c r="G267">
        <f t="shared" si="57"/>
        <v>1.7247009602567664</v>
      </c>
      <c r="H267">
        <f t="shared" si="58"/>
        <v>-0.49385851703317479</v>
      </c>
      <c r="I267">
        <f t="shared" si="59"/>
        <v>-1.7033395306897652</v>
      </c>
      <c r="J267">
        <f t="shared" si="60"/>
        <v>0.56313770993105172</v>
      </c>
      <c r="K267">
        <f t="shared" si="63"/>
        <v>1</v>
      </c>
      <c r="L267">
        <f t="shared" si="64"/>
        <v>0</v>
      </c>
      <c r="M267">
        <f t="shared" si="65"/>
        <v>-3.1011790332865852</v>
      </c>
      <c r="N267">
        <f t="shared" si="66"/>
        <v>-177.68447012178197</v>
      </c>
      <c r="O267">
        <f t="shared" si="67"/>
        <v>0</v>
      </c>
      <c r="P267">
        <f t="shared" si="61"/>
        <v>-177.68447012178197</v>
      </c>
      <c r="Q267">
        <f t="shared" si="68"/>
        <v>1.5121688325001425E-3</v>
      </c>
      <c r="W267">
        <v>262</v>
      </c>
      <c r="X267">
        <f t="shared" si="62"/>
        <v>5.458333333333333</v>
      </c>
      <c r="Y267">
        <v>0</v>
      </c>
      <c r="Z267">
        <f t="shared" si="69"/>
        <v>3.042977510219232E-16</v>
      </c>
    </row>
    <row r="268" spans="5:26" x14ac:dyDescent="0.4">
      <c r="E268">
        <v>20000</v>
      </c>
      <c r="F268">
        <f t="shared" si="56"/>
        <v>2.6179938779914944</v>
      </c>
      <c r="G268">
        <f t="shared" si="57"/>
        <v>1.759483895472751</v>
      </c>
      <c r="H268">
        <f t="shared" si="58"/>
        <v>-0.43848823149637833</v>
      </c>
      <c r="I268">
        <f t="shared" si="59"/>
        <v>-1.7430018667771954</v>
      </c>
      <c r="J268">
        <f t="shared" si="60"/>
        <v>0.49999999999999994</v>
      </c>
      <c r="K268">
        <f t="shared" si="63"/>
        <v>1</v>
      </c>
      <c r="L268">
        <f t="shared" si="64"/>
        <v>0</v>
      </c>
      <c r="M268">
        <f t="shared" si="65"/>
        <v>-3.1064716282831628</v>
      </c>
      <c r="N268">
        <f t="shared" si="66"/>
        <v>-177.98771347775792</v>
      </c>
      <c r="O268">
        <f t="shared" si="67"/>
        <v>0</v>
      </c>
      <c r="P268">
        <f t="shared" si="61"/>
        <v>-177.98771347775792</v>
      </c>
      <c r="Q268">
        <f t="shared" si="68"/>
        <v>1.4784615151519356E-3</v>
      </c>
      <c r="W268">
        <v>263</v>
      </c>
      <c r="X268">
        <f t="shared" si="62"/>
        <v>5.479166666666667</v>
      </c>
      <c r="Y268">
        <v>0</v>
      </c>
      <c r="Z268">
        <f t="shared" si="69"/>
        <v>2.6686196538785673E-16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4C2B-281A-4077-BDB5-860C282CC3B9}">
  <dimension ref="A2:Z268"/>
  <sheetViews>
    <sheetView workbookViewId="0"/>
  </sheetViews>
  <sheetFormatPr defaultRowHeight="14.6" x14ac:dyDescent="0.4"/>
  <cols>
    <col min="1" max="1" width="15.15234375" customWidth="1"/>
    <col min="6" max="9" width="0" hidden="1" customWidth="1"/>
    <col min="10" max="10" width="9.53515625" hidden="1" customWidth="1"/>
    <col min="11" max="11" width="0" hidden="1" customWidth="1"/>
    <col min="12" max="12" width="14" customWidth="1"/>
    <col min="13" max="13" width="10.4609375" hidden="1" customWidth="1"/>
    <col min="14" max="15" width="11.07421875" hidden="1" customWidth="1"/>
    <col min="16" max="16" width="11.07421875" customWidth="1"/>
    <col min="23" max="23" width="0" hidden="1" customWidth="1"/>
    <col min="25" max="25" width="0" hidden="1" customWidth="1"/>
  </cols>
  <sheetData>
    <row r="2" spans="1:26" ht="15" thickBot="1" x14ac:dyDescent="0.45">
      <c r="A2" t="s">
        <v>77</v>
      </c>
    </row>
    <row r="3" spans="1:26" x14ac:dyDescent="0.4">
      <c r="A3" s="2" t="s">
        <v>0</v>
      </c>
      <c r="B3" s="3"/>
      <c r="E3" s="1" t="s">
        <v>10</v>
      </c>
      <c r="G3" t="s">
        <v>26</v>
      </c>
      <c r="X3" s="1" t="s">
        <v>41</v>
      </c>
    </row>
    <row r="4" spans="1:26" x14ac:dyDescent="0.4">
      <c r="A4" s="7" t="s">
        <v>1</v>
      </c>
      <c r="B4" s="8">
        <v>1000</v>
      </c>
      <c r="E4" t="s">
        <v>11</v>
      </c>
      <c r="F4" t="s">
        <v>12</v>
      </c>
      <c r="G4" t="s">
        <v>20</v>
      </c>
      <c r="H4" t="s">
        <v>21</v>
      </c>
      <c r="I4" t="s">
        <v>22</v>
      </c>
      <c r="J4" t="s">
        <v>23</v>
      </c>
      <c r="K4" t="s">
        <v>19</v>
      </c>
      <c r="L4" t="s">
        <v>13</v>
      </c>
      <c r="M4" t="s">
        <v>17</v>
      </c>
      <c r="N4" t="s">
        <v>18</v>
      </c>
      <c r="O4" t="s">
        <v>32</v>
      </c>
      <c r="P4" t="s">
        <v>24</v>
      </c>
      <c r="Q4" t="s">
        <v>25</v>
      </c>
      <c r="W4" t="s">
        <v>42</v>
      </c>
      <c r="X4" t="s">
        <v>43</v>
      </c>
      <c r="Y4" t="s">
        <v>44</v>
      </c>
      <c r="Z4" t="s">
        <v>45</v>
      </c>
    </row>
    <row r="5" spans="1:26" ht="15" thickBot="1" x14ac:dyDescent="0.45">
      <c r="A5" s="4" t="s">
        <v>28</v>
      </c>
      <c r="B5" s="5">
        <v>6</v>
      </c>
      <c r="E5">
        <v>10</v>
      </c>
      <c r="F5">
        <f t="shared" ref="F5:F68" si="0">2*PI()*E5/$B$7</f>
        <v>1.308996938995747E-3</v>
      </c>
      <c r="G5">
        <f t="shared" ref="G5:G68" si="1">1+SUM(a1_*COS(F5),a2_*COS(2*F5))</f>
        <v>8.8506433660308304E-2</v>
      </c>
      <c r="H5">
        <f t="shared" ref="H5:H68" si="2">SUM(a1_*SIN(F5),a2_*SIN(2*F5))</f>
        <v>-1.1931429697258004E-3</v>
      </c>
      <c r="I5">
        <f t="shared" ref="I5:I68" si="3">SUM(b0_,b1_*COS(F5),b2_*COS(2*F5))</f>
        <v>0.17659273851503832</v>
      </c>
      <c r="J5">
        <f t="shared" ref="J5:J68" si="4">SUM(b1_*SIN(F5),b2_*SIN(2*F5))</f>
        <v>-1.1381558112347671E-3</v>
      </c>
      <c r="K5">
        <f>SQRT((I5^2+J5^2)/(G5^2+H5^2))</f>
        <v>1.9951132857341631</v>
      </c>
      <c r="L5">
        <f>20*LOG10(K5)</f>
        <v>5.9993512132111242</v>
      </c>
      <c r="M5">
        <f>ATAN2(J5,I5)-ATAN2(H5,G5)</f>
        <v>-7.0350457333883121E-3</v>
      </c>
      <c r="N5">
        <f>DEGREES(M5)</f>
        <v>-0.40307842920466724</v>
      </c>
      <c r="O5">
        <v>0</v>
      </c>
      <c r="P5">
        <f t="shared" ref="P5:P68" si="5">N5+O5</f>
        <v>-0.40307842920466724</v>
      </c>
      <c r="W5">
        <v>0</v>
      </c>
      <c r="X5">
        <f t="shared" ref="X5:X68" si="6">W5/Fs*1000</f>
        <v>0</v>
      </c>
      <c r="Y5">
        <v>1</v>
      </c>
      <c r="Z5">
        <f xml:space="preserve"> b0_*Y5</f>
        <v>1.0460792340613647</v>
      </c>
    </row>
    <row r="6" spans="1:26" ht="15" thickBot="1" x14ac:dyDescent="0.45">
      <c r="E6">
        <v>10.293200000000001</v>
      </c>
      <c r="F6">
        <f t="shared" si="0"/>
        <v>1.3473767292471023E-3</v>
      </c>
      <c r="G6">
        <f t="shared" si="1"/>
        <v>8.8506480124204034E-2</v>
      </c>
      <c r="H6">
        <f t="shared" si="2"/>
        <v>-1.2281259007300344E-3</v>
      </c>
      <c r="I6">
        <f t="shared" si="3"/>
        <v>0.17659278283760005</v>
      </c>
      <c r="J6">
        <f t="shared" si="4"/>
        <v>-1.171526519713772E-3</v>
      </c>
      <c r="K6">
        <f t="shared" ref="K6:K69" si="7">SQRT((I6^2+J6^2)/(G6^2+H6^2))</f>
        <v>1.9951044200683148</v>
      </c>
      <c r="L6">
        <f t="shared" ref="L6:L69" si="8">20*LOG10(K6)</f>
        <v>5.9993126157205587</v>
      </c>
      <c r="M6">
        <f t="shared" ref="M6:M69" si="9">ATAN2(J6,I6)-ATAN2(H6,G6)</f>
        <v>-7.2412629948988005E-3</v>
      </c>
      <c r="N6">
        <f t="shared" ref="N6:N69" si="10">DEGREES(M6)</f>
        <v>-0.41489380795196384</v>
      </c>
      <c r="O6">
        <f>IF((N6-N5)&gt;180,O5-360,IF((N6-N5)&lt;(-180),O5+360,O5))</f>
        <v>0</v>
      </c>
      <c r="P6">
        <f t="shared" si="5"/>
        <v>-0.41489380795196384</v>
      </c>
      <c r="Q6">
        <f>-(P6-P5)/((E6-E5)*360)*1000</f>
        <v>0.11193893765439383</v>
      </c>
      <c r="W6">
        <v>1</v>
      </c>
      <c r="X6">
        <f t="shared" si="6"/>
        <v>2.0833333333333332E-2</v>
      </c>
      <c r="Y6">
        <v>0</v>
      </c>
      <c r="Z6">
        <f xml:space="preserve"> b0_*Y6 + b1_*Y5 - a1_*Z5</f>
        <v>8.4008068154927451E-2</v>
      </c>
    </row>
    <row r="7" spans="1:26" ht="15" thickBot="1" x14ac:dyDescent="0.45">
      <c r="A7" s="9" t="s">
        <v>3</v>
      </c>
      <c r="B7" s="10">
        <v>48000</v>
      </c>
      <c r="E7">
        <v>10.595000000000001</v>
      </c>
      <c r="F7">
        <f t="shared" si="0"/>
        <v>1.3868822568659943E-3</v>
      </c>
      <c r="G7">
        <f t="shared" si="1"/>
        <v>8.8506529353243546E-2</v>
      </c>
      <c r="H7">
        <f t="shared" si="2"/>
        <v>-1.2641349321862025E-3</v>
      </c>
      <c r="I7">
        <f t="shared" si="3"/>
        <v>0.17659282979787116</v>
      </c>
      <c r="J7">
        <f t="shared" si="4"/>
        <v>-1.2058760398037172E-3</v>
      </c>
      <c r="K7">
        <f t="shared" si="7"/>
        <v>1.9950950269783809</v>
      </c>
      <c r="L7">
        <f t="shared" si="8"/>
        <v>5.9992717218536686</v>
      </c>
      <c r="M7">
        <f t="shared" si="9"/>
        <v>-7.4535243682705143E-3</v>
      </c>
      <c r="N7">
        <f t="shared" si="10"/>
        <v>-0.42705548879981359</v>
      </c>
      <c r="O7">
        <f t="shared" ref="O7:O70" si="11">IF((N7-N6)&gt;180,O6-360,IF((N7-N6)&lt;(-180),O6+360,O6))</f>
        <v>0</v>
      </c>
      <c r="P7">
        <f t="shared" si="5"/>
        <v>-0.42705548879981359</v>
      </c>
      <c r="Q7">
        <f t="shared" ref="Q7:Q70" si="12">-(P7-P6)/((E7-E6)*360)*1000</f>
        <v>0.11193653677794106</v>
      </c>
      <c r="W7">
        <v>2</v>
      </c>
      <c r="X7">
        <f t="shared" si="6"/>
        <v>4.1666666666666664E-2</v>
      </c>
      <c r="Y7">
        <v>0</v>
      </c>
      <c r="Z7">
        <f t="shared" ref="Z7:Z70" si="13" xml:space="preserve"> b0_*Y7 + b1_*Y6 + b2_*Y5 - a1_*Z6 - a2_*Z5</f>
        <v>7.6572879246613379E-2</v>
      </c>
    </row>
    <row r="8" spans="1:26" ht="15" thickBot="1" x14ac:dyDescent="0.45">
      <c r="E8">
        <v>10.9057</v>
      </c>
      <c r="F8">
        <f t="shared" si="0"/>
        <v>1.4275527917605919E-3</v>
      </c>
      <c r="G8">
        <f t="shared" si="1"/>
        <v>8.8506581520134575E-2</v>
      </c>
      <c r="H8">
        <f t="shared" si="2"/>
        <v>-1.3012058581346215E-3</v>
      </c>
      <c r="I8">
        <f t="shared" si="3"/>
        <v>0.17659287956060021</v>
      </c>
      <c r="J8">
        <f t="shared" si="4"/>
        <v>-1.2412385159416297E-3</v>
      </c>
      <c r="K8">
        <f t="shared" si="7"/>
        <v>1.9950850735444623</v>
      </c>
      <c r="L8">
        <f t="shared" si="8"/>
        <v>5.9992283882565083</v>
      </c>
      <c r="M8">
        <f t="shared" si="9"/>
        <v>-7.6720403057286557E-3</v>
      </c>
      <c r="N8">
        <f t="shared" si="10"/>
        <v>-0.43957552977250974</v>
      </c>
      <c r="O8">
        <f t="shared" si="11"/>
        <v>0</v>
      </c>
      <c r="P8">
        <f t="shared" si="5"/>
        <v>-0.43957552977250974</v>
      </c>
      <c r="Q8">
        <f t="shared" si="12"/>
        <v>0.11193399288967744</v>
      </c>
      <c r="W8">
        <v>3</v>
      </c>
      <c r="X8">
        <f t="shared" si="6"/>
        <v>6.25E-2</v>
      </c>
      <c r="Y8">
        <v>0</v>
      </c>
      <c r="Z8">
        <f t="shared" si="13"/>
        <v>6.9795746585948823E-2</v>
      </c>
    </row>
    <row r="9" spans="1:26" ht="15" thickBot="1" x14ac:dyDescent="0.45">
      <c r="A9" s="9" t="s">
        <v>29</v>
      </c>
      <c r="B9" s="10">
        <v>0</v>
      </c>
      <c r="E9">
        <v>11.2255</v>
      </c>
      <c r="F9">
        <f t="shared" si="0"/>
        <v>1.4694145138696758E-3</v>
      </c>
      <c r="G9">
        <f t="shared" si="1"/>
        <v>8.8506636789504878E-2</v>
      </c>
      <c r="H9">
        <f t="shared" si="2"/>
        <v>-1.339362541172021E-3</v>
      </c>
      <c r="I9">
        <f t="shared" si="3"/>
        <v>0.17659293228282757</v>
      </c>
      <c r="J9">
        <f t="shared" si="4"/>
        <v>-1.2776367109931749E-3</v>
      </c>
      <c r="K9">
        <f t="shared" si="7"/>
        <v>1.9950745283930598</v>
      </c>
      <c r="L9">
        <f t="shared" si="8"/>
        <v>5.9991824783028038</v>
      </c>
      <c r="M9">
        <f t="shared" si="9"/>
        <v>-7.8969508756183693E-3</v>
      </c>
      <c r="N9">
        <f t="shared" si="10"/>
        <v>-0.45246195619507246</v>
      </c>
      <c r="O9">
        <f t="shared" si="11"/>
        <v>0</v>
      </c>
      <c r="P9">
        <f t="shared" si="5"/>
        <v>-0.45246195619507246</v>
      </c>
      <c r="Q9">
        <f t="shared" si="12"/>
        <v>0.11193129753459354</v>
      </c>
      <c r="W9">
        <v>4</v>
      </c>
      <c r="X9">
        <f t="shared" si="6"/>
        <v>8.3333333333333329E-2</v>
      </c>
      <c r="Y9">
        <v>0</v>
      </c>
      <c r="Z9">
        <f t="shared" si="13"/>
        <v>6.3618428475189392E-2</v>
      </c>
    </row>
    <row r="10" spans="1:26" ht="15" thickBot="1" x14ac:dyDescent="0.45">
      <c r="E10">
        <v>11.5547</v>
      </c>
      <c r="F10">
        <f t="shared" si="0"/>
        <v>1.5125066931014162E-3</v>
      </c>
      <c r="G10">
        <f t="shared" si="1"/>
        <v>8.8506695351847964E-2</v>
      </c>
      <c r="H10">
        <f t="shared" si="2"/>
        <v>-1.3786407752923182E-3</v>
      </c>
      <c r="I10">
        <f t="shared" si="3"/>
        <v>0.17659298814626789</v>
      </c>
      <c r="J10">
        <f t="shared" si="4"/>
        <v>-1.3151047693511181E-3</v>
      </c>
      <c r="K10">
        <f t="shared" si="7"/>
        <v>1.9950633552208585</v>
      </c>
      <c r="L10">
        <f t="shared" si="8"/>
        <v>5.9991338338982843</v>
      </c>
      <c r="M10">
        <f t="shared" si="9"/>
        <v>-8.128466418471314E-3</v>
      </c>
      <c r="N10">
        <f t="shared" si="10"/>
        <v>-0.46572681969222635</v>
      </c>
      <c r="O10">
        <f t="shared" si="11"/>
        <v>0</v>
      </c>
      <c r="P10">
        <f t="shared" si="5"/>
        <v>-0.46572681969222635</v>
      </c>
      <c r="Q10">
        <f t="shared" si="12"/>
        <v>0.11192844182153606</v>
      </c>
      <c r="W10">
        <v>5</v>
      </c>
      <c r="X10">
        <f t="shared" si="6"/>
        <v>0.10416666666666667</v>
      </c>
      <c r="Y10">
        <v>0</v>
      </c>
      <c r="Z10">
        <f t="shared" si="13"/>
        <v>5.7987837936066801E-2</v>
      </c>
    </row>
    <row r="11" spans="1:26" x14ac:dyDescent="0.4">
      <c r="A11" s="6" t="s">
        <v>14</v>
      </c>
      <c r="B11" s="3"/>
      <c r="E11">
        <v>11.8935</v>
      </c>
      <c r="F11">
        <f t="shared" si="0"/>
        <v>1.5568555093945916E-3</v>
      </c>
      <c r="G11">
        <f t="shared" si="1"/>
        <v>8.8506757389304913E-2</v>
      </c>
      <c r="H11">
        <f t="shared" si="2"/>
        <v>-1.4190644230436002E-3</v>
      </c>
      <c r="I11">
        <f t="shared" si="3"/>
        <v>0.17659304732466807</v>
      </c>
      <c r="J11">
        <f t="shared" si="4"/>
        <v>-1.3536654538347235E-3</v>
      </c>
      <c r="K11">
        <f t="shared" si="7"/>
        <v>1.9950515193240534</v>
      </c>
      <c r="L11">
        <f t="shared" si="8"/>
        <v>5.9990823039064693</v>
      </c>
      <c r="M11">
        <f t="shared" si="9"/>
        <v>-8.3667268855625032E-3</v>
      </c>
      <c r="N11">
        <f t="shared" si="10"/>
        <v>-0.47937813888136716</v>
      </c>
      <c r="O11">
        <f t="shared" si="11"/>
        <v>0</v>
      </c>
      <c r="P11">
        <f t="shared" si="5"/>
        <v>-0.47937813888136716</v>
      </c>
      <c r="Q11">
        <f t="shared" si="12"/>
        <v>0.11192541641365641</v>
      </c>
      <c r="W11">
        <v>6</v>
      </c>
      <c r="X11">
        <f t="shared" si="6"/>
        <v>0.125</v>
      </c>
      <c r="Y11">
        <v>0</v>
      </c>
      <c r="Z11">
        <f t="shared" si="13"/>
        <v>5.2855586487976947E-2</v>
      </c>
    </row>
    <row r="12" spans="1:26" x14ac:dyDescent="0.4">
      <c r="A12" s="7" t="s">
        <v>4</v>
      </c>
      <c r="B12" s="8">
        <v>1</v>
      </c>
      <c r="E12">
        <v>12.2422</v>
      </c>
      <c r="F12">
        <f t="shared" si="0"/>
        <v>1.6025002326573736E-3</v>
      </c>
      <c r="G12">
        <f t="shared" si="1"/>
        <v>8.850682311162883E-2</v>
      </c>
      <c r="H12">
        <f t="shared" si="2"/>
        <v>-1.460669278365746E-3</v>
      </c>
      <c r="I12">
        <f t="shared" si="3"/>
        <v>0.17659311001811451</v>
      </c>
      <c r="J12">
        <f t="shared" si="4"/>
        <v>-1.3933529087852097E-3</v>
      </c>
      <c r="K12">
        <f t="shared" si="7"/>
        <v>1.9950389807374131</v>
      </c>
      <c r="L12">
        <f t="shared" si="8"/>
        <v>5.9990277142775996</v>
      </c>
      <c r="M12">
        <f t="shared" si="9"/>
        <v>-8.6119424873676298E-3</v>
      </c>
      <c r="N12">
        <f t="shared" si="10"/>
        <v>-0.49342795793556149</v>
      </c>
      <c r="O12">
        <f t="shared" si="11"/>
        <v>0</v>
      </c>
      <c r="P12">
        <f t="shared" si="5"/>
        <v>-0.49342795793556149</v>
      </c>
      <c r="Q12">
        <f t="shared" si="12"/>
        <v>0.11192221150140441</v>
      </c>
      <c r="W12">
        <v>7</v>
      </c>
      <c r="X12">
        <f t="shared" si="6"/>
        <v>0.14583333333333334</v>
      </c>
      <c r="Y12">
        <v>0</v>
      </c>
      <c r="Z12">
        <f t="shared" si="13"/>
        <v>4.8177568304377152E-2</v>
      </c>
    </row>
    <row r="13" spans="1:26" x14ac:dyDescent="0.4">
      <c r="A13" s="7" t="s">
        <v>5</v>
      </c>
      <c r="B13" s="8">
        <f>B22/a0_raw</f>
        <v>-0.91149434725005085</v>
      </c>
      <c r="E13">
        <v>12.6012</v>
      </c>
      <c r="F13">
        <f t="shared" si="0"/>
        <v>1.649493222767321E-3</v>
      </c>
      <c r="G13">
        <f t="shared" si="1"/>
        <v>8.850689275928969E-2</v>
      </c>
      <c r="H13">
        <f t="shared" si="2"/>
        <v>-1.5035030665839523E-3</v>
      </c>
      <c r="I13">
        <f t="shared" si="3"/>
        <v>0.17659317645599493</v>
      </c>
      <c r="J13">
        <f t="shared" si="4"/>
        <v>-1.4342126600595726E-3</v>
      </c>
      <c r="K13">
        <f t="shared" si="7"/>
        <v>1.9950256936432267</v>
      </c>
      <c r="L13">
        <f t="shared" si="8"/>
        <v>5.9989698654740673</v>
      </c>
      <c r="M13">
        <f t="shared" si="9"/>
        <v>-8.8643936779937427E-3</v>
      </c>
      <c r="N13">
        <f t="shared" si="10"/>
        <v>-0.50789234569149033</v>
      </c>
      <c r="O13">
        <f t="shared" si="11"/>
        <v>0</v>
      </c>
      <c r="P13">
        <f t="shared" si="5"/>
        <v>-0.50789234569149033</v>
      </c>
      <c r="Q13">
        <f t="shared" si="12"/>
        <v>0.11191881581498639</v>
      </c>
      <c r="W13">
        <v>8</v>
      </c>
      <c r="X13">
        <f t="shared" si="6"/>
        <v>0.16666666666666666</v>
      </c>
      <c r="Y13">
        <v>0</v>
      </c>
      <c r="Z13">
        <f t="shared" si="13"/>
        <v>4.3913581173692991E-2</v>
      </c>
    </row>
    <row r="14" spans="1:26" x14ac:dyDescent="0.4">
      <c r="A14" s="7" t="s">
        <v>6</v>
      </c>
      <c r="B14" s="8">
        <f>B23/a0_raw</f>
        <v>0</v>
      </c>
      <c r="E14">
        <v>12.970700000000001</v>
      </c>
      <c r="F14">
        <f t="shared" si="0"/>
        <v>1.6978606596632138E-3</v>
      </c>
      <c r="G14">
        <f t="shared" si="1"/>
        <v>8.8506966546056831E-2</v>
      </c>
      <c r="H14">
        <f t="shared" si="2"/>
        <v>-1.547589650153615E-3</v>
      </c>
      <c r="I14">
        <f t="shared" si="3"/>
        <v>0.17659324684222699</v>
      </c>
      <c r="J14">
        <f t="shared" si="4"/>
        <v>-1.4762674703886567E-3</v>
      </c>
      <c r="K14">
        <f t="shared" si="7"/>
        <v>1.9950116173261685</v>
      </c>
      <c r="L14">
        <f t="shared" si="8"/>
        <v>5.9989085801642075</v>
      </c>
      <c r="M14">
        <f t="shared" si="9"/>
        <v>-9.1242201856582827E-3</v>
      </c>
      <c r="N14">
        <f t="shared" si="10"/>
        <v>-0.52277930798629202</v>
      </c>
      <c r="O14">
        <f t="shared" si="11"/>
        <v>0</v>
      </c>
      <c r="P14">
        <f t="shared" si="5"/>
        <v>-0.52277930798629202</v>
      </c>
      <c r="Q14">
        <f t="shared" si="12"/>
        <v>0.11191521797324966</v>
      </c>
      <c r="W14">
        <v>9</v>
      </c>
      <c r="X14">
        <f t="shared" si="6"/>
        <v>0.1875</v>
      </c>
      <c r="Y14">
        <v>0</v>
      </c>
      <c r="Z14">
        <f t="shared" si="13"/>
        <v>4.0026981007327413E-2</v>
      </c>
    </row>
    <row r="15" spans="1:26" x14ac:dyDescent="0.4">
      <c r="A15" s="7"/>
      <c r="B15" s="8"/>
      <c r="E15">
        <v>13.351000000000001</v>
      </c>
      <c r="F15">
        <f t="shared" si="0"/>
        <v>1.7476418132532222E-3</v>
      </c>
      <c r="G15">
        <f t="shared" si="1"/>
        <v>8.8507044716269245E-2</v>
      </c>
      <c r="H15">
        <f t="shared" si="2"/>
        <v>-1.5929648229118772E-3</v>
      </c>
      <c r="I15">
        <f t="shared" si="3"/>
        <v>0.1765933214098887</v>
      </c>
      <c r="J15">
        <f t="shared" si="4"/>
        <v>-1.5195514840156794E-3</v>
      </c>
      <c r="K15">
        <f t="shared" si="7"/>
        <v>1.9949967052484008</v>
      </c>
      <c r="L15">
        <f t="shared" si="8"/>
        <v>5.9988436556571409</v>
      </c>
      <c r="M15">
        <f t="shared" si="9"/>
        <v>-9.3916319736353504E-3</v>
      </c>
      <c r="N15">
        <f t="shared" si="10"/>
        <v>-0.53810087482942526</v>
      </c>
      <c r="O15">
        <f t="shared" si="11"/>
        <v>0</v>
      </c>
      <c r="P15">
        <f t="shared" si="5"/>
        <v>-0.53810087482942526</v>
      </c>
      <c r="Q15">
        <f t="shared" si="12"/>
        <v>0.11191140651483651</v>
      </c>
      <c r="W15">
        <v>10</v>
      </c>
      <c r="X15">
        <f t="shared" si="6"/>
        <v>0.20833333333333334</v>
      </c>
      <c r="Y15">
        <v>0</v>
      </c>
      <c r="Z15">
        <f t="shared" si="13"/>
        <v>3.6484366925664084E-2</v>
      </c>
    </row>
    <row r="16" spans="1:26" x14ac:dyDescent="0.4">
      <c r="A16" s="7" t="s">
        <v>7</v>
      </c>
      <c r="B16" s="8">
        <f>(B25/a0_raw)*(10^(out_gain/20))</f>
        <v>1.0460792340613647</v>
      </c>
      <c r="E16">
        <v>13.7425</v>
      </c>
      <c r="F16">
        <f t="shared" si="0"/>
        <v>1.7988890434149055E-3</v>
      </c>
      <c r="G16">
        <f t="shared" si="1"/>
        <v>8.850712754822132E-2</v>
      </c>
      <c r="H16">
        <f t="shared" si="2"/>
        <v>-1.6396763100698247E-3</v>
      </c>
      <c r="I16">
        <f t="shared" si="3"/>
        <v>0.17659340042444949</v>
      </c>
      <c r="J16">
        <f t="shared" si="4"/>
        <v>-1.5641102266887841E-3</v>
      </c>
      <c r="K16">
        <f t="shared" si="7"/>
        <v>1.9949809044052711</v>
      </c>
      <c r="L16">
        <f t="shared" si="8"/>
        <v>5.998774861095848</v>
      </c>
      <c r="M16">
        <f t="shared" si="9"/>
        <v>-9.6669092214742847E-3</v>
      </c>
      <c r="N16">
        <f t="shared" si="10"/>
        <v>-0.55387309932657292</v>
      </c>
      <c r="O16">
        <f t="shared" si="11"/>
        <v>0</v>
      </c>
      <c r="P16">
        <f t="shared" si="5"/>
        <v>-0.55387309932657292</v>
      </c>
      <c r="Q16">
        <f t="shared" si="12"/>
        <v>0.1119073683634717</v>
      </c>
      <c r="W16">
        <v>11</v>
      </c>
      <c r="X16">
        <f t="shared" si="6"/>
        <v>0.22916666666666666</v>
      </c>
      <c r="Y16">
        <v>0</v>
      </c>
      <c r="Z16">
        <f t="shared" si="13"/>
        <v>3.3255294215739528E-2</v>
      </c>
    </row>
    <row r="17" spans="1:26" x14ac:dyDescent="0.4">
      <c r="A17" s="7" t="s">
        <v>8</v>
      </c>
      <c r="B17" s="8">
        <f>(B26/a0_raw)*(10^(out_gain/20))</f>
        <v>-0.86948724046766934</v>
      </c>
      <c r="E17">
        <v>14.1455</v>
      </c>
      <c r="F17">
        <f t="shared" si="0"/>
        <v>1.8516416200564342E-3</v>
      </c>
      <c r="G17">
        <f t="shared" si="1"/>
        <v>8.8507215313638365E-2</v>
      </c>
      <c r="H17">
        <f t="shared" si="2"/>
        <v>-1.6877599053782689E-3</v>
      </c>
      <c r="I17">
        <f t="shared" si="3"/>
        <v>0.17659348414511156</v>
      </c>
      <c r="J17">
        <f t="shared" si="4"/>
        <v>-1.6099778425688355E-3</v>
      </c>
      <c r="K17">
        <f t="shared" si="7"/>
        <v>1.9949641630574975</v>
      </c>
      <c r="L17">
        <f t="shared" si="8"/>
        <v>5.9987019711203242</v>
      </c>
      <c r="M17">
        <f t="shared" si="9"/>
        <v>-9.9502616847619851E-3</v>
      </c>
      <c r="N17">
        <f t="shared" si="10"/>
        <v>-0.57010799958759373</v>
      </c>
      <c r="O17">
        <f t="shared" si="11"/>
        <v>0</v>
      </c>
      <c r="P17">
        <f t="shared" si="5"/>
        <v>-0.57010799958759373</v>
      </c>
      <c r="Q17">
        <f t="shared" si="12"/>
        <v>0.11190308975062582</v>
      </c>
      <c r="W17">
        <v>12</v>
      </c>
      <c r="X17">
        <f t="shared" si="6"/>
        <v>0.25</v>
      </c>
      <c r="Y17">
        <v>0</v>
      </c>
      <c r="Z17">
        <f t="shared" si="13"/>
        <v>3.0312012693783894E-2</v>
      </c>
    </row>
    <row r="18" spans="1:26" ht="15" thickBot="1" x14ac:dyDescent="0.45">
      <c r="A18" s="4" t="s">
        <v>9</v>
      </c>
      <c r="B18" s="5">
        <f>(B27/a0_raw)*(10^(out_gain/20))</f>
        <v>0</v>
      </c>
      <c r="E18">
        <v>14.5602</v>
      </c>
      <c r="F18">
        <f t="shared" si="0"/>
        <v>1.9059257231165878E-3</v>
      </c>
      <c r="G18">
        <f t="shared" si="1"/>
        <v>8.8507308275147967E-2</v>
      </c>
      <c r="H18">
        <f t="shared" si="2"/>
        <v>-1.7372394711297541E-3</v>
      </c>
      <c r="I18">
        <f t="shared" si="3"/>
        <v>0.17659357282239929</v>
      </c>
      <c r="J18">
        <f t="shared" si="4"/>
        <v>-1.6571770942313312E-3</v>
      </c>
      <c r="K18">
        <f t="shared" si="7"/>
        <v>1.9949464312141632</v>
      </c>
      <c r="L18">
        <f t="shared" si="8"/>
        <v>5.998624767969706</v>
      </c>
      <c r="M18">
        <f t="shared" si="9"/>
        <v>-1.0241828699978139E-2</v>
      </c>
      <c r="N18">
        <f t="shared" si="10"/>
        <v>-0.586813559004706</v>
      </c>
      <c r="O18">
        <f t="shared" si="11"/>
        <v>0</v>
      </c>
      <c r="P18">
        <f t="shared" si="5"/>
        <v>-0.586813559004706</v>
      </c>
      <c r="Q18">
        <f t="shared" si="12"/>
        <v>0.11189855730455936</v>
      </c>
      <c r="W18">
        <v>13</v>
      </c>
      <c r="X18">
        <f t="shared" si="6"/>
        <v>0.27083333333333331</v>
      </c>
      <c r="Y18">
        <v>0</v>
      </c>
      <c r="Z18">
        <f t="shared" si="13"/>
        <v>2.7629228224155807E-2</v>
      </c>
    </row>
    <row r="19" spans="1:26" ht="15" thickBot="1" x14ac:dyDescent="0.45">
      <c r="E19">
        <v>14.9872</v>
      </c>
      <c r="F19">
        <f t="shared" si="0"/>
        <v>1.9618198924117062E-3</v>
      </c>
      <c r="G19">
        <f t="shared" si="1"/>
        <v>8.8507406800528599E-2</v>
      </c>
      <c r="H19">
        <f t="shared" si="2"/>
        <v>-1.7881865952120528E-3</v>
      </c>
      <c r="I19">
        <f t="shared" si="3"/>
        <v>0.17659366680714161</v>
      </c>
      <c r="J19">
        <f t="shared" si="4"/>
        <v>-1.705776270366353E-3</v>
      </c>
      <c r="K19">
        <f t="shared" si="7"/>
        <v>1.9949276388425763</v>
      </c>
      <c r="L19">
        <f t="shared" si="8"/>
        <v>5.9985429466075395</v>
      </c>
      <c r="M19">
        <f t="shared" si="9"/>
        <v>-1.0542030708001748E-2</v>
      </c>
      <c r="N19">
        <f t="shared" si="10"/>
        <v>-0.60401386706581128</v>
      </c>
      <c r="O19">
        <f t="shared" si="11"/>
        <v>0</v>
      </c>
      <c r="P19">
        <f t="shared" si="5"/>
        <v>-0.60401386706581128</v>
      </c>
      <c r="Q19">
        <f t="shared" si="12"/>
        <v>0.1118937552765112</v>
      </c>
      <c r="W19">
        <v>14</v>
      </c>
      <c r="X19">
        <f t="shared" si="6"/>
        <v>0.29166666666666669</v>
      </c>
      <c r="Y19">
        <v>0</v>
      </c>
      <c r="Z19">
        <f t="shared" si="13"/>
        <v>2.518388534519958E-2</v>
      </c>
    </row>
    <row r="20" spans="1:26" x14ac:dyDescent="0.4">
      <c r="A20" s="6" t="s">
        <v>27</v>
      </c>
      <c r="B20" s="3"/>
      <c r="E20">
        <v>15.4267</v>
      </c>
      <c r="F20">
        <f t="shared" si="0"/>
        <v>2.0193503078805692E-3</v>
      </c>
      <c r="G20">
        <f t="shared" si="1"/>
        <v>8.850751118405209E-2</v>
      </c>
      <c r="H20">
        <f t="shared" si="2"/>
        <v>-1.8406251398074593E-3</v>
      </c>
      <c r="I20">
        <f t="shared" si="3"/>
        <v>0.17659376638004842</v>
      </c>
      <c r="J20">
        <f t="shared" si="4"/>
        <v>-1.7557981334442299E-3</v>
      </c>
      <c r="K20">
        <f t="shared" si="7"/>
        <v>1.9949077299480868</v>
      </c>
      <c r="L20">
        <f t="shared" si="8"/>
        <v>5.9984562631008931</v>
      </c>
      <c r="M20">
        <f t="shared" si="9"/>
        <v>-1.0851006780181693E-2</v>
      </c>
      <c r="N20">
        <f t="shared" si="10"/>
        <v>-0.62171689197225166</v>
      </c>
      <c r="O20">
        <f t="shared" si="11"/>
        <v>0</v>
      </c>
      <c r="P20">
        <f t="shared" si="5"/>
        <v>-0.62171689197225166</v>
      </c>
      <c r="Q20">
        <f t="shared" si="12"/>
        <v>0.11188866708659051</v>
      </c>
      <c r="W20">
        <v>15</v>
      </c>
      <c r="X20">
        <f t="shared" si="6"/>
        <v>0.3125</v>
      </c>
      <c r="Y20">
        <v>0</v>
      </c>
      <c r="Z20">
        <f t="shared" si="13"/>
        <v>2.2954969133942814E-2</v>
      </c>
    </row>
    <row r="21" spans="1:26" x14ac:dyDescent="0.4">
      <c r="A21" s="7" t="s">
        <v>4</v>
      </c>
      <c r="B21" s="8">
        <v>1</v>
      </c>
      <c r="E21">
        <v>15.879</v>
      </c>
      <c r="F21">
        <f t="shared" si="0"/>
        <v>2.0785562394313468E-3</v>
      </c>
      <c r="G21">
        <f t="shared" si="1"/>
        <v>8.850762175752469E-2</v>
      </c>
      <c r="H21">
        <f t="shared" si="2"/>
        <v>-1.8945908984518058E-3</v>
      </c>
      <c r="I21">
        <f t="shared" si="3"/>
        <v>0.17659387185763464</v>
      </c>
      <c r="J21">
        <f t="shared" si="4"/>
        <v>-1.8072768274207539E-3</v>
      </c>
      <c r="K21">
        <f t="shared" si="7"/>
        <v>1.9948866413951529</v>
      </c>
      <c r="L21">
        <f t="shared" si="8"/>
        <v>5.9983644424072118</v>
      </c>
      <c r="M21">
        <f t="shared" si="9"/>
        <v>-1.116896615514662E-2</v>
      </c>
      <c r="N21">
        <f t="shared" si="10"/>
        <v>-0.63993462221435959</v>
      </c>
      <c r="O21">
        <f t="shared" si="11"/>
        <v>0</v>
      </c>
      <c r="P21">
        <f t="shared" si="5"/>
        <v>-0.63993462221435959</v>
      </c>
      <c r="Q21">
        <f t="shared" si="12"/>
        <v>0.11188327709059843</v>
      </c>
      <c r="W21">
        <v>16</v>
      </c>
      <c r="X21">
        <f t="shared" si="6"/>
        <v>0.33333333333333331</v>
      </c>
      <c r="Y21">
        <v>0</v>
      </c>
      <c r="Z21">
        <f t="shared" si="13"/>
        <v>2.0923324606888269E-2</v>
      </c>
    </row>
    <row r="22" spans="1:26" x14ac:dyDescent="0.4">
      <c r="A22" s="7" t="s">
        <v>5</v>
      </c>
      <c r="B22" s="8">
        <f>L1_</f>
        <v>-0.91149434725005085</v>
      </c>
      <c r="E22">
        <v>16.3446</v>
      </c>
      <c r="F22">
        <f t="shared" si="0"/>
        <v>2.1395031369109887E-3</v>
      </c>
      <c r="G22">
        <f t="shared" si="1"/>
        <v>8.8507738919842205E-2</v>
      </c>
      <c r="H22">
        <f t="shared" si="2"/>
        <v>-1.9501435274288806E-3</v>
      </c>
      <c r="I22">
        <f t="shared" si="3"/>
        <v>0.17659398362041234</v>
      </c>
      <c r="J22">
        <f t="shared" si="4"/>
        <v>-1.8602692592616398E-3</v>
      </c>
      <c r="K22">
        <f t="shared" si="7"/>
        <v>1.9948642972742472</v>
      </c>
      <c r="L22">
        <f t="shared" si="8"/>
        <v>5.9982671538439742</v>
      </c>
      <c r="M22">
        <f t="shared" si="9"/>
        <v>-1.1496258504345658E-2</v>
      </c>
      <c r="N22">
        <f t="shared" si="10"/>
        <v>-0.65868709249038637</v>
      </c>
      <c r="O22">
        <f t="shared" si="11"/>
        <v>0</v>
      </c>
      <c r="P22">
        <f t="shared" si="5"/>
        <v>-0.65868709249038637</v>
      </c>
      <c r="Q22">
        <f t="shared" si="12"/>
        <v>0.11187756703433303</v>
      </c>
      <c r="W22">
        <v>17</v>
      </c>
      <c r="X22">
        <f t="shared" si="6"/>
        <v>0.35416666666666669</v>
      </c>
      <c r="Y22">
        <v>0</v>
      </c>
      <c r="Z22">
        <f t="shared" si="13"/>
        <v>1.9071492104856549E-2</v>
      </c>
    </row>
    <row r="23" spans="1:26" x14ac:dyDescent="0.4">
      <c r="A23" s="7" t="s">
        <v>6</v>
      </c>
      <c r="B23" s="8">
        <v>0</v>
      </c>
      <c r="E23">
        <v>16.823899999999998</v>
      </c>
      <c r="F23">
        <f t="shared" si="0"/>
        <v>2.2022433601970549E-3</v>
      </c>
      <c r="G23">
        <f t="shared" si="1"/>
        <v>8.8507863066252135E-2</v>
      </c>
      <c r="H23">
        <f t="shared" si="2"/>
        <v>-2.0073307515368435E-3</v>
      </c>
      <c r="I23">
        <f t="shared" si="3"/>
        <v>0.17659410204541381</v>
      </c>
      <c r="J23">
        <f t="shared" si="4"/>
        <v>-1.9148209543211356E-3</v>
      </c>
      <c r="K23">
        <f t="shared" si="7"/>
        <v>1.9948406223961956</v>
      </c>
      <c r="L23">
        <f t="shared" si="8"/>
        <v>5.9981640698404739</v>
      </c>
      <c r="M23">
        <f t="shared" si="9"/>
        <v>-1.1833163014421277E-2</v>
      </c>
      <c r="N23">
        <f t="shared" si="10"/>
        <v>-0.6779902990166421</v>
      </c>
      <c r="O23">
        <f t="shared" si="11"/>
        <v>0</v>
      </c>
      <c r="P23">
        <f t="shared" si="5"/>
        <v>-0.6779902990166421</v>
      </c>
      <c r="Q23">
        <f t="shared" si="12"/>
        <v>0.11187151706340139</v>
      </c>
      <c r="W23">
        <v>18</v>
      </c>
      <c r="X23">
        <f t="shared" si="6"/>
        <v>0.375</v>
      </c>
      <c r="Y23">
        <v>0</v>
      </c>
      <c r="Z23">
        <f t="shared" si="13"/>
        <v>1.7383557247200719E-2</v>
      </c>
    </row>
    <row r="24" spans="1:26" x14ac:dyDescent="0.4">
      <c r="A24" s="7"/>
      <c r="B24" s="8"/>
      <c r="E24">
        <v>17.3172</v>
      </c>
      <c r="F24">
        <f t="shared" si="0"/>
        <v>2.2668161791977153E-3</v>
      </c>
      <c r="G24">
        <f t="shared" si="1"/>
        <v>8.8507994585558358E-2</v>
      </c>
      <c r="H24">
        <f t="shared" si="2"/>
        <v>-2.0661883640897567E-3</v>
      </c>
      <c r="I24">
        <f t="shared" si="3"/>
        <v>0.17659422750352449</v>
      </c>
      <c r="J24">
        <f t="shared" si="4"/>
        <v>-1.9709660563434835E-3</v>
      </c>
      <c r="K24">
        <f t="shared" si="7"/>
        <v>1.9948155428272074</v>
      </c>
      <c r="L24">
        <f t="shared" si="8"/>
        <v>5.998054868265509</v>
      </c>
      <c r="M24">
        <f t="shared" si="9"/>
        <v>-1.2179888390961846E-2</v>
      </c>
      <c r="N24">
        <f t="shared" si="10"/>
        <v>-0.6978561997425009</v>
      </c>
      <c r="O24">
        <f t="shared" si="11"/>
        <v>0</v>
      </c>
      <c r="P24">
        <f t="shared" si="5"/>
        <v>-0.6978561997425009</v>
      </c>
      <c r="Q24">
        <f t="shared" si="12"/>
        <v>0.1118651075853028</v>
      </c>
      <c r="W24">
        <v>19</v>
      </c>
      <c r="X24">
        <f t="shared" si="6"/>
        <v>0.39583333333333331</v>
      </c>
      <c r="Y24">
        <v>0</v>
      </c>
      <c r="Z24">
        <f t="shared" si="13"/>
        <v>1.5845014165921111E-2</v>
      </c>
    </row>
    <row r="25" spans="1:26" x14ac:dyDescent="0.4">
      <c r="A25" s="7" t="s">
        <v>7</v>
      </c>
      <c r="B25" s="8">
        <f>correction</f>
        <v>1.0460792340613647</v>
      </c>
      <c r="E25">
        <v>17.824999999999999</v>
      </c>
      <c r="F25">
        <f t="shared" si="0"/>
        <v>2.3332870437599192E-3</v>
      </c>
      <c r="G25">
        <f t="shared" si="1"/>
        <v>8.8508133940542355E-2</v>
      </c>
      <c r="H25">
        <f t="shared" si="2"/>
        <v>-2.1267760211219769E-3</v>
      </c>
      <c r="I25">
        <f t="shared" si="3"/>
        <v>0.17659436043619803</v>
      </c>
      <c r="J25">
        <f t="shared" si="4"/>
        <v>-2.0287614720564621E-3</v>
      </c>
      <c r="K25">
        <f t="shared" si="7"/>
        <v>1.9947889705564337</v>
      </c>
      <c r="L25">
        <f t="shared" si="8"/>
        <v>5.9979391656636079</v>
      </c>
      <c r="M25">
        <f t="shared" si="9"/>
        <v>-1.2536783705951349E-2</v>
      </c>
      <c r="N25">
        <f t="shared" si="10"/>
        <v>-0.7183047950193916</v>
      </c>
      <c r="O25">
        <f t="shared" si="11"/>
        <v>0</v>
      </c>
      <c r="P25">
        <f t="shared" si="5"/>
        <v>-0.7183047950193916</v>
      </c>
      <c r="Q25">
        <f t="shared" si="12"/>
        <v>0.11185831734328207</v>
      </c>
      <c r="W25">
        <v>20</v>
      </c>
      <c r="X25">
        <f t="shared" si="6"/>
        <v>0.41666666666666669</v>
      </c>
      <c r="Y25">
        <v>0</v>
      </c>
      <c r="Z25">
        <f t="shared" si="13"/>
        <v>1.4442640844334073E-2</v>
      </c>
    </row>
    <row r="26" spans="1:26" x14ac:dyDescent="0.4">
      <c r="A26" s="7" t="s">
        <v>8</v>
      </c>
      <c r="B26" s="8">
        <f>K1_*correction</f>
        <v>-0.86948724046766934</v>
      </c>
      <c r="E26">
        <v>18.3476</v>
      </c>
      <c r="F26">
        <f t="shared" si="0"/>
        <v>2.4016952237918372E-3</v>
      </c>
      <c r="G26">
        <f t="shared" si="1"/>
        <v>8.8508281562163948E-2</v>
      </c>
      <c r="H26">
        <f t="shared" si="2"/>
        <v>-2.1891295157680539E-3</v>
      </c>
      <c r="I26">
        <f t="shared" si="3"/>
        <v>0.17659450125453302</v>
      </c>
      <c r="J26">
        <f t="shared" si="4"/>
        <v>-2.0882413450330744E-3</v>
      </c>
      <c r="K26">
        <f t="shared" si="7"/>
        <v>1.9947608236745502</v>
      </c>
      <c r="L26">
        <f t="shared" si="8"/>
        <v>5.997816605113016</v>
      </c>
      <c r="M26">
        <f t="shared" si="9"/>
        <v>-1.2904057233695587E-2</v>
      </c>
      <c r="N26">
        <f t="shared" si="10"/>
        <v>-0.73934801808601736</v>
      </c>
      <c r="O26">
        <f t="shared" si="11"/>
        <v>0</v>
      </c>
      <c r="P26">
        <f t="shared" si="5"/>
        <v>-0.73934801808601736</v>
      </c>
      <c r="Q26">
        <f t="shared" si="12"/>
        <v>0.11185112400936416</v>
      </c>
      <c r="W26">
        <v>21</v>
      </c>
      <c r="X26">
        <f t="shared" si="6"/>
        <v>0.4375</v>
      </c>
      <c r="Y26">
        <v>0</v>
      </c>
      <c r="Z26">
        <f t="shared" si="13"/>
        <v>1.316438548897321E-2</v>
      </c>
    </row>
    <row r="27" spans="1:26" ht="15" thickBot="1" x14ac:dyDescent="0.45">
      <c r="A27" s="4" t="s">
        <v>9</v>
      </c>
      <c r="B27" s="5">
        <v>0</v>
      </c>
      <c r="E27">
        <v>18.8856</v>
      </c>
      <c r="F27">
        <f t="shared" si="0"/>
        <v>2.4721192591098083E-3</v>
      </c>
      <c r="G27">
        <f t="shared" si="1"/>
        <v>8.8508437989790023E-2</v>
      </c>
      <c r="H27">
        <f t="shared" si="2"/>
        <v>-2.2533204352577557E-3</v>
      </c>
      <c r="I27">
        <f t="shared" si="3"/>
        <v>0.17659465047303924</v>
      </c>
      <c r="J27">
        <f t="shared" si="4"/>
        <v>-2.1494739633357218E-3</v>
      </c>
      <c r="K27">
        <f t="shared" si="7"/>
        <v>1.9947309996400679</v>
      </c>
      <c r="L27">
        <f t="shared" si="8"/>
        <v>5.9976867398151015</v>
      </c>
      <c r="M27">
        <f t="shared" si="9"/>
        <v>-1.3282127833644575E-2</v>
      </c>
      <c r="N27">
        <f t="shared" si="10"/>
        <v>-0.76100986782107327</v>
      </c>
      <c r="O27">
        <f t="shared" si="11"/>
        <v>0</v>
      </c>
      <c r="P27">
        <f t="shared" si="5"/>
        <v>-0.76100986782107327</v>
      </c>
      <c r="Q27">
        <f t="shared" si="12"/>
        <v>0.11184350338215564</v>
      </c>
      <c r="W27">
        <v>22</v>
      </c>
      <c r="X27">
        <f t="shared" si="6"/>
        <v>0.45833333333333331</v>
      </c>
      <c r="Y27">
        <v>0</v>
      </c>
      <c r="Z27">
        <f t="shared" si="13"/>
        <v>1.1999262958219677E-2</v>
      </c>
    </row>
    <row r="28" spans="1:26" ht="15" thickBot="1" x14ac:dyDescent="0.45">
      <c r="E28">
        <v>19.439399999999999</v>
      </c>
      <c r="F28">
        <f t="shared" si="0"/>
        <v>2.5446115095913925E-3</v>
      </c>
      <c r="G28">
        <f t="shared" si="1"/>
        <v>8.850860373306102E-2</v>
      </c>
      <c r="H28">
        <f t="shared" si="2"/>
        <v>-2.3193965039042352E-3</v>
      </c>
      <c r="I28">
        <f t="shared" si="3"/>
        <v>0.1765948085778698</v>
      </c>
      <c r="J28">
        <f t="shared" si="4"/>
        <v>-2.2125048518559982E-3</v>
      </c>
      <c r="K28">
        <f t="shared" si="7"/>
        <v>1.9946994016228559</v>
      </c>
      <c r="L28">
        <f t="shared" si="8"/>
        <v>5.9975491477968497</v>
      </c>
      <c r="M28">
        <f t="shared" si="9"/>
        <v>-1.3671273527306127E-2</v>
      </c>
      <c r="N28">
        <f t="shared" si="10"/>
        <v>-0.78330627368357109</v>
      </c>
      <c r="O28">
        <f t="shared" si="11"/>
        <v>0</v>
      </c>
      <c r="P28">
        <f t="shared" si="5"/>
        <v>-0.78330627368357109</v>
      </c>
      <c r="Q28">
        <f t="shared" si="12"/>
        <v>0.11183542926897926</v>
      </c>
      <c r="W28">
        <v>23</v>
      </c>
      <c r="X28">
        <f t="shared" si="6"/>
        <v>0.47916666666666663</v>
      </c>
      <c r="Y28">
        <v>0</v>
      </c>
      <c r="Z28">
        <f t="shared" si="13"/>
        <v>1.0937260357584159E-2</v>
      </c>
    </row>
    <row r="29" spans="1:26" x14ac:dyDescent="0.4">
      <c r="A29" s="6" t="s">
        <v>76</v>
      </c>
      <c r="B29" s="3"/>
      <c r="C29" t="s">
        <v>38</v>
      </c>
      <c r="E29">
        <v>20.009399999999999</v>
      </c>
      <c r="F29">
        <f t="shared" si="0"/>
        <v>2.6192243351141503E-3</v>
      </c>
      <c r="G29">
        <f t="shared" si="1"/>
        <v>8.8508779326957443E-2</v>
      </c>
      <c r="H29">
        <f t="shared" si="2"/>
        <v>-2.3874054459001683E-3</v>
      </c>
      <c r="I29">
        <f t="shared" si="3"/>
        <v>0.17659497607935015</v>
      </c>
      <c r="J29">
        <f t="shared" si="4"/>
        <v>-2.2773795353705712E-3</v>
      </c>
      <c r="K29">
        <f t="shared" si="7"/>
        <v>1.9946659280087564</v>
      </c>
      <c r="L29">
        <f t="shared" si="8"/>
        <v>5.9974033862063028</v>
      </c>
      <c r="M29">
        <f t="shared" si="9"/>
        <v>-1.4071772046943654E-2</v>
      </c>
      <c r="N29">
        <f t="shared" si="10"/>
        <v>-0.80625314856003871</v>
      </c>
      <c r="O29">
        <f t="shared" si="11"/>
        <v>0</v>
      </c>
      <c r="P29">
        <f t="shared" si="5"/>
        <v>-0.80625314856003871</v>
      </c>
      <c r="Q29">
        <f t="shared" si="12"/>
        <v>0.11182687561631391</v>
      </c>
      <c r="W29">
        <v>24</v>
      </c>
      <c r="X29">
        <f t="shared" si="6"/>
        <v>0.5</v>
      </c>
      <c r="Y29">
        <v>0</v>
      </c>
      <c r="Z29">
        <f t="shared" si="13"/>
        <v>9.9692509903400311E-3</v>
      </c>
    </row>
    <row r="30" spans="1:26" x14ac:dyDescent="0.4">
      <c r="A30" s="7" t="s">
        <v>36</v>
      </c>
      <c r="B30" s="8">
        <f>Freq/(10^(Gain/40))</f>
        <v>707.94578438413782</v>
      </c>
      <c r="E30">
        <v>20.5962</v>
      </c>
      <c r="F30">
        <f t="shared" si="0"/>
        <v>2.6960362754944209E-3</v>
      </c>
      <c r="G30">
        <f t="shared" si="1"/>
        <v>8.8508965397134931E-2</v>
      </c>
      <c r="H30">
        <f t="shared" si="2"/>
        <v>-2.4574188480878637E-3</v>
      </c>
      <c r="I30">
        <f t="shared" si="3"/>
        <v>0.17659515357430189</v>
      </c>
      <c r="J30">
        <f t="shared" si="4"/>
        <v>-2.3441663015722407E-3</v>
      </c>
      <c r="K30">
        <f t="shared" si="7"/>
        <v>1.9946304599519524</v>
      </c>
      <c r="L30">
        <f t="shared" si="8"/>
        <v>5.9972489371019364</v>
      </c>
      <c r="M30">
        <f t="shared" si="9"/>
        <v>-1.4484041321684238E-2</v>
      </c>
      <c r="N30">
        <f t="shared" si="10"/>
        <v>-0.82987443802559357</v>
      </c>
      <c r="O30">
        <f t="shared" si="11"/>
        <v>0</v>
      </c>
      <c r="P30">
        <f t="shared" si="5"/>
        <v>-0.82987443802559357</v>
      </c>
      <c r="Q30">
        <f t="shared" si="12"/>
        <v>0.11181781349671881</v>
      </c>
      <c r="W30">
        <v>25</v>
      </c>
      <c r="X30">
        <f t="shared" si="6"/>
        <v>0.52083333333333337</v>
      </c>
      <c r="Y30">
        <v>0</v>
      </c>
      <c r="Z30">
        <f t="shared" si="13"/>
        <v>9.0869159240119096E-3</v>
      </c>
    </row>
    <row r="31" spans="1:26" x14ac:dyDescent="0.4">
      <c r="A31" s="7" t="s">
        <v>37</v>
      </c>
      <c r="B31" s="8">
        <f>Freq*(10^(Gain/40))</f>
        <v>1412.5375446227545</v>
      </c>
      <c r="E31">
        <v>21.200099999999999</v>
      </c>
      <c r="F31">
        <f t="shared" si="0"/>
        <v>2.7750866006403733E-3</v>
      </c>
      <c r="G31">
        <f t="shared" si="1"/>
        <v>8.8509162504826433E-2</v>
      </c>
      <c r="H31">
        <f t="shared" si="2"/>
        <v>-2.529472502987649E-3</v>
      </c>
      <c r="I31">
        <f t="shared" si="3"/>
        <v>0.17659534159809287</v>
      </c>
      <c r="J31">
        <f t="shared" si="4"/>
        <v>-2.412899293448094E-3</v>
      </c>
      <c r="K31">
        <f t="shared" si="7"/>
        <v>1.9945928909469119</v>
      </c>
      <c r="L31">
        <f t="shared" si="8"/>
        <v>5.9970853362188077</v>
      </c>
      <c r="M31">
        <f t="shared" si="9"/>
        <v>-1.4908288151250559E-2</v>
      </c>
      <c r="N31">
        <f t="shared" si="10"/>
        <v>-0.85418199083154978</v>
      </c>
      <c r="O31">
        <f t="shared" si="11"/>
        <v>0</v>
      </c>
      <c r="P31">
        <f t="shared" si="5"/>
        <v>-0.85418199083154978</v>
      </c>
      <c r="Q31">
        <f t="shared" si="12"/>
        <v>0.11180821330774145</v>
      </c>
      <c r="W31">
        <v>26</v>
      </c>
      <c r="X31">
        <f t="shared" si="6"/>
        <v>0.54166666666666663</v>
      </c>
      <c r="Y31">
        <v>0</v>
      </c>
      <c r="Z31">
        <f t="shared" si="13"/>
        <v>8.2826724986733279E-3</v>
      </c>
    </row>
    <row r="32" spans="1:26" x14ac:dyDescent="0.4">
      <c r="A32" s="7" t="s">
        <v>72</v>
      </c>
      <c r="B32" s="8">
        <f>-EXP(-PI()*f1_*2/Fs)</f>
        <v>-0.91149434725005085</v>
      </c>
      <c r="E32">
        <v>21.8217</v>
      </c>
      <c r="F32">
        <f t="shared" si="0"/>
        <v>2.8564538503683496E-3</v>
      </c>
      <c r="G32">
        <f t="shared" si="1"/>
        <v>8.8509371338368559E-2</v>
      </c>
      <c r="H32">
        <f t="shared" si="2"/>
        <v>-2.6036379971316943E-3</v>
      </c>
      <c r="I32">
        <f t="shared" si="3"/>
        <v>0.17659554080733741</v>
      </c>
      <c r="J32">
        <f t="shared" si="4"/>
        <v>-2.4836467983950848E-3</v>
      </c>
      <c r="K32">
        <f t="shared" si="7"/>
        <v>1.9945530903278259</v>
      </c>
      <c r="L32">
        <f t="shared" si="8"/>
        <v>5.9969120140157379</v>
      </c>
      <c r="M32">
        <f t="shared" si="9"/>
        <v>-1.5344929720566114E-2</v>
      </c>
      <c r="N32">
        <f t="shared" si="10"/>
        <v>-0.87919970991329999</v>
      </c>
      <c r="O32">
        <f t="shared" si="11"/>
        <v>0</v>
      </c>
      <c r="P32">
        <f t="shared" si="5"/>
        <v>-0.87919970991329999</v>
      </c>
      <c r="Q32">
        <f t="shared" si="12"/>
        <v>0.11179804394461505</v>
      </c>
      <c r="W32">
        <v>27</v>
      </c>
      <c r="X32">
        <f t="shared" si="6"/>
        <v>0.5625</v>
      </c>
      <c r="Y32">
        <v>0</v>
      </c>
      <c r="Z32">
        <f t="shared" si="13"/>
        <v>7.5496091626641925E-3</v>
      </c>
    </row>
    <row r="33" spans="1:26" x14ac:dyDescent="0.4">
      <c r="A33" s="7" t="s">
        <v>73</v>
      </c>
      <c r="B33" s="8">
        <f>-EXP(-PI()*f2_*2/Fs)</f>
        <v>-0.83118678983036176</v>
      </c>
      <c r="E33">
        <v>22.461600000000001</v>
      </c>
      <c r="F33">
        <f t="shared" si="0"/>
        <v>2.9402165644946874E-3</v>
      </c>
      <c r="G33">
        <f t="shared" si="1"/>
        <v>8.8509592623750244E-2</v>
      </c>
      <c r="H33">
        <f t="shared" si="2"/>
        <v>-2.679986916866022E-3</v>
      </c>
      <c r="I33">
        <f t="shared" si="3"/>
        <v>0.17659575189456633</v>
      </c>
      <c r="J33">
        <f t="shared" si="4"/>
        <v>-2.556477103632597E-3</v>
      </c>
      <c r="K33">
        <f t="shared" si="7"/>
        <v>1.9945109203304905</v>
      </c>
      <c r="L33">
        <f t="shared" si="8"/>
        <v>5.9967283699619323</v>
      </c>
      <c r="M33">
        <f t="shared" si="9"/>
        <v>-1.5794382768001825E-2</v>
      </c>
      <c r="N33">
        <f t="shared" si="10"/>
        <v>-0.90495147262065945</v>
      </c>
      <c r="O33">
        <f t="shared" si="11"/>
        <v>0</v>
      </c>
      <c r="P33">
        <f t="shared" si="5"/>
        <v>-0.90495147262065945</v>
      </c>
      <c r="Q33">
        <f t="shared" si="12"/>
        <v>0.11178727017832399</v>
      </c>
      <c r="W33">
        <v>28</v>
      </c>
      <c r="X33">
        <f t="shared" si="6"/>
        <v>0.58333333333333337</v>
      </c>
      <c r="Y33">
        <v>0</v>
      </c>
      <c r="Z33">
        <f t="shared" si="13"/>
        <v>6.8814260757156008E-3</v>
      </c>
    </row>
    <row r="34" spans="1:26" x14ac:dyDescent="0.4">
      <c r="A34" s="7" t="s">
        <v>74</v>
      </c>
      <c r="B34" s="8">
        <f>(1+K1_)/(1+L1_)</f>
        <v>1.9073720708730124</v>
      </c>
      <c r="E34">
        <v>23.120200000000001</v>
      </c>
      <c r="F34">
        <f t="shared" si="0"/>
        <v>3.0264271028969474E-3</v>
      </c>
      <c r="G34">
        <f t="shared" si="1"/>
        <v>8.8509827054080392E-2</v>
      </c>
      <c r="H34">
        <f t="shared" si="2"/>
        <v>-2.7585669855779101E-3</v>
      </c>
      <c r="I34">
        <f t="shared" si="3"/>
        <v>0.17659597552094586</v>
      </c>
      <c r="J34">
        <f t="shared" si="4"/>
        <v>-2.6314357331690191E-3</v>
      </c>
      <c r="K34">
        <f t="shared" si="7"/>
        <v>1.9944662495417083</v>
      </c>
      <c r="L34">
        <f t="shared" si="8"/>
        <v>5.9965338310990104</v>
      </c>
      <c r="M34">
        <f t="shared" si="9"/>
        <v>-1.6256923093639131E-2</v>
      </c>
      <c r="N34">
        <f t="shared" si="10"/>
        <v>-0.93145308113428382</v>
      </c>
      <c r="O34">
        <f t="shared" si="11"/>
        <v>0</v>
      </c>
      <c r="P34">
        <f t="shared" si="5"/>
        <v>-0.93145308113428382</v>
      </c>
      <c r="Q34">
        <f t="shared" si="12"/>
        <v>0.11177585667250557</v>
      </c>
      <c r="W34">
        <v>29</v>
      </c>
      <c r="X34">
        <f t="shared" si="6"/>
        <v>0.60416666666666674</v>
      </c>
      <c r="Y34">
        <v>0</v>
      </c>
      <c r="Z34">
        <f t="shared" si="13"/>
        <v>6.2723809690338706E-3</v>
      </c>
    </row>
    <row r="35" spans="1:26" ht="15" thickBot="1" x14ac:dyDescent="0.45">
      <c r="A35" s="4" t="s">
        <v>75</v>
      </c>
      <c r="B35" s="5">
        <f>10^(Gain/20)/norm</f>
        <v>1.0460792340613647</v>
      </c>
      <c r="E35">
        <v>23.798200000000001</v>
      </c>
      <c r="F35">
        <f t="shared" si="0"/>
        <v>3.1151770953608592E-3</v>
      </c>
      <c r="G35">
        <f t="shared" si="1"/>
        <v>8.8510075466583293E-2</v>
      </c>
      <c r="H35">
        <f t="shared" si="2"/>
        <v>-2.8394617205875841E-3</v>
      </c>
      <c r="I35">
        <f t="shared" si="3"/>
        <v>0.17659621248511603</v>
      </c>
      <c r="J35">
        <f t="shared" si="4"/>
        <v>-2.7086023553473454E-3</v>
      </c>
      <c r="K35">
        <f t="shared" si="7"/>
        <v>1.9944189191818655</v>
      </c>
      <c r="L35">
        <f t="shared" si="8"/>
        <v>5.9963277051942754</v>
      </c>
      <c r="M35">
        <f t="shared" si="9"/>
        <v>-1.6733036693724834E-2</v>
      </c>
      <c r="N35">
        <f t="shared" si="10"/>
        <v>-0.95873238098797409</v>
      </c>
      <c r="O35">
        <f t="shared" si="11"/>
        <v>0</v>
      </c>
      <c r="P35">
        <f t="shared" si="5"/>
        <v>-0.95873238098797409</v>
      </c>
      <c r="Q35">
        <f t="shared" si="12"/>
        <v>0.11176376537893408</v>
      </c>
      <c r="W35">
        <v>30</v>
      </c>
      <c r="X35">
        <f t="shared" si="6"/>
        <v>0.625</v>
      </c>
      <c r="Y35">
        <v>0</v>
      </c>
      <c r="Z35">
        <f t="shared" si="13"/>
        <v>5.7172397970731694E-3</v>
      </c>
    </row>
    <row r="36" spans="1:26" x14ac:dyDescent="0.4">
      <c r="E36">
        <v>24.495999999999999</v>
      </c>
      <c r="F36">
        <f t="shared" si="0"/>
        <v>3.2065189017639823E-3</v>
      </c>
      <c r="G36">
        <f t="shared" si="1"/>
        <v>8.8510338630574337E-2</v>
      </c>
      <c r="H36">
        <f t="shared" si="2"/>
        <v>-2.9227188448516625E-3</v>
      </c>
      <c r="I36">
        <f t="shared" si="3"/>
        <v>0.17659646352093772</v>
      </c>
      <c r="J36">
        <f t="shared" si="4"/>
        <v>-2.7880224937651523E-3</v>
      </c>
      <c r="K36">
        <f t="shared" si="7"/>
        <v>1.9943687835180408</v>
      </c>
      <c r="L36">
        <f t="shared" si="8"/>
        <v>5.9961093567258219</v>
      </c>
      <c r="M36">
        <f t="shared" si="9"/>
        <v>-1.7222998336190676E-2</v>
      </c>
      <c r="N36">
        <f t="shared" si="10"/>
        <v>-0.9868051152245646</v>
      </c>
      <c r="O36">
        <f t="shared" si="11"/>
        <v>0</v>
      </c>
      <c r="P36">
        <f t="shared" si="5"/>
        <v>-0.9868051152245646</v>
      </c>
      <c r="Q36">
        <f t="shared" si="12"/>
        <v>0.11175095632539817</v>
      </c>
      <c r="W36">
        <v>31</v>
      </c>
      <c r="X36">
        <f t="shared" si="6"/>
        <v>0.64583333333333337</v>
      </c>
      <c r="Y36">
        <v>0</v>
      </c>
      <c r="Z36">
        <f t="shared" si="13"/>
        <v>5.2112317569052219E-3</v>
      </c>
    </row>
    <row r="37" spans="1:26" x14ac:dyDescent="0.4">
      <c r="E37">
        <v>25.214300000000001</v>
      </c>
      <c r="F37">
        <f t="shared" si="0"/>
        <v>3.300544151892047E-3</v>
      </c>
      <c r="G37">
        <f t="shared" si="1"/>
        <v>8.8510617469069519E-2</v>
      </c>
      <c r="H37">
        <f t="shared" si="2"/>
        <v>-3.0084218752052779E-3</v>
      </c>
      <c r="I37">
        <f t="shared" si="3"/>
        <v>0.17659672950888849</v>
      </c>
      <c r="J37">
        <f t="shared" si="4"/>
        <v>-2.8697758163026962E-3</v>
      </c>
      <c r="K37">
        <f t="shared" si="7"/>
        <v>1.9943156676540921</v>
      </c>
      <c r="L37">
        <f t="shared" si="8"/>
        <v>5.9958780230427671</v>
      </c>
      <c r="M37">
        <f t="shared" si="9"/>
        <v>-1.7727292854925025E-2</v>
      </c>
      <c r="N37">
        <f t="shared" si="10"/>
        <v>-1.0156990627796239</v>
      </c>
      <c r="O37">
        <f t="shared" si="11"/>
        <v>0</v>
      </c>
      <c r="P37">
        <f t="shared" si="5"/>
        <v>-1.0156990627796239</v>
      </c>
      <c r="Q37">
        <f t="shared" si="12"/>
        <v>0.11173738748534016</v>
      </c>
      <c r="W37">
        <v>32</v>
      </c>
      <c r="X37">
        <f t="shared" si="6"/>
        <v>0.66666666666666663</v>
      </c>
      <c r="Y37">
        <v>0</v>
      </c>
      <c r="Z37">
        <f t="shared" si="13"/>
        <v>4.7500082886290608E-3</v>
      </c>
    </row>
    <row r="38" spans="1:26" x14ac:dyDescent="0.4">
      <c r="E38">
        <v>25.953600000000002</v>
      </c>
      <c r="F38">
        <f t="shared" si="0"/>
        <v>3.3973182955920026E-3</v>
      </c>
      <c r="G38">
        <f t="shared" si="1"/>
        <v>8.8510912874675829E-2</v>
      </c>
      <c r="H38">
        <f t="shared" si="2"/>
        <v>-3.096630465466339E-3</v>
      </c>
      <c r="I38">
        <f t="shared" si="3"/>
        <v>0.17659701130043925</v>
      </c>
      <c r="J38">
        <f t="shared" si="4"/>
        <v>-2.9539192275734559E-3</v>
      </c>
      <c r="K38">
        <f t="shared" si="7"/>
        <v>1.9942594026222953</v>
      </c>
      <c r="L38">
        <f t="shared" si="8"/>
        <v>5.9956329671779072</v>
      </c>
      <c r="M38">
        <f t="shared" si="9"/>
        <v>-1.8246264006292368E-2</v>
      </c>
      <c r="N38">
        <f t="shared" si="10"/>
        <v>-1.0454339194420177</v>
      </c>
      <c r="O38">
        <f t="shared" si="11"/>
        <v>0</v>
      </c>
      <c r="P38">
        <f t="shared" si="5"/>
        <v>-1.0454339194420177</v>
      </c>
      <c r="Q38">
        <f t="shared" si="12"/>
        <v>0.11172301374571229</v>
      </c>
      <c r="W38">
        <v>33</v>
      </c>
      <c r="X38">
        <f t="shared" si="6"/>
        <v>0.6875</v>
      </c>
      <c r="Y38">
        <v>0</v>
      </c>
      <c r="Z38">
        <f t="shared" si="13"/>
        <v>4.3296057044762771E-3</v>
      </c>
    </row>
    <row r="39" spans="1:26" x14ac:dyDescent="0.4">
      <c r="E39">
        <v>26.714600000000001</v>
      </c>
      <c r="F39">
        <f t="shared" si="0"/>
        <v>3.4969329626495789E-3</v>
      </c>
      <c r="G39">
        <f t="shared" si="1"/>
        <v>8.8511225866878651E-2</v>
      </c>
      <c r="H39">
        <f t="shared" si="2"/>
        <v>-3.1874281318927176E-3</v>
      </c>
      <c r="I39">
        <f t="shared" si="3"/>
        <v>0.17659730986809075</v>
      </c>
      <c r="J39">
        <f t="shared" si="4"/>
        <v>-3.0405323949070306E-3</v>
      </c>
      <c r="K39">
        <f t="shared" si="7"/>
        <v>1.9941997954391166</v>
      </c>
      <c r="L39">
        <f t="shared" si="8"/>
        <v>5.9953733474154616</v>
      </c>
      <c r="M39">
        <f t="shared" si="9"/>
        <v>-1.8780395241950076E-2</v>
      </c>
      <c r="N39">
        <f t="shared" si="10"/>
        <v>-1.0760373849513118</v>
      </c>
      <c r="O39">
        <f t="shared" si="11"/>
        <v>0</v>
      </c>
      <c r="P39">
        <f t="shared" si="5"/>
        <v>-1.0760373849513118</v>
      </c>
      <c r="Q39">
        <f t="shared" si="12"/>
        <v>0.1117077876671565</v>
      </c>
      <c r="W39">
        <v>34</v>
      </c>
      <c r="X39">
        <f t="shared" si="6"/>
        <v>0.70833333333333337</v>
      </c>
      <c r="Y39">
        <v>0</v>
      </c>
      <c r="Z39">
        <f t="shared" si="13"/>
        <v>3.9464111254517006E-3</v>
      </c>
    </row>
    <row r="40" spans="1:26" x14ac:dyDescent="0.4">
      <c r="E40">
        <v>27.498000000000001</v>
      </c>
      <c r="F40">
        <f t="shared" si="0"/>
        <v>3.5994797828505054E-3</v>
      </c>
      <c r="G40">
        <f t="shared" si="1"/>
        <v>8.8511557520037365E-2</v>
      </c>
      <c r="H40">
        <f t="shared" si="2"/>
        <v>-3.2808983904058318E-3</v>
      </c>
      <c r="I40">
        <f t="shared" si="3"/>
        <v>0.17659762623668995</v>
      </c>
      <c r="J40">
        <f t="shared" si="4"/>
        <v>-3.1296949853120721E-3</v>
      </c>
      <c r="K40">
        <f t="shared" si="7"/>
        <v>1.9941366428433509</v>
      </c>
      <c r="L40">
        <f t="shared" si="8"/>
        <v>5.9950982771019543</v>
      </c>
      <c r="M40">
        <f t="shared" si="9"/>
        <v>-1.9330169208312098E-2</v>
      </c>
      <c r="N40">
        <f t="shared" si="10"/>
        <v>-1.1075371129100231</v>
      </c>
      <c r="O40">
        <f t="shared" si="11"/>
        <v>0</v>
      </c>
      <c r="P40">
        <f t="shared" si="5"/>
        <v>-1.1075371129100231</v>
      </c>
      <c r="Q40">
        <f t="shared" si="12"/>
        <v>0.11169165730119154</v>
      </c>
      <c r="W40">
        <v>35</v>
      </c>
      <c r="X40">
        <f t="shared" si="6"/>
        <v>0.72916666666666674</v>
      </c>
      <c r="Y40">
        <v>0</v>
      </c>
      <c r="Z40">
        <f t="shared" si="13"/>
        <v>3.5971314327739364E-3</v>
      </c>
    </row>
    <row r="41" spans="1:26" x14ac:dyDescent="0.4">
      <c r="E41">
        <v>28.304300000000001</v>
      </c>
      <c r="F41">
        <f t="shared" si="0"/>
        <v>3.7050242060417331E-3</v>
      </c>
      <c r="G41">
        <f t="shared" si="1"/>
        <v>8.8511908877384804E-2</v>
      </c>
      <c r="H41">
        <f t="shared" si="2"/>
        <v>-3.3771008938602502E-3</v>
      </c>
      <c r="I41">
        <f t="shared" si="3"/>
        <v>0.17659796140139095</v>
      </c>
      <c r="J41">
        <f t="shared" si="4"/>
        <v>-3.2214639024831151E-3</v>
      </c>
      <c r="K41">
        <f t="shared" si="7"/>
        <v>1.9940697476909091</v>
      </c>
      <c r="L41">
        <f t="shared" si="8"/>
        <v>5.9948068960375913</v>
      </c>
      <c r="M41">
        <f t="shared" si="9"/>
        <v>-1.9895927356702092E-2</v>
      </c>
      <c r="N41">
        <f t="shared" si="10"/>
        <v>-1.1399526670379059</v>
      </c>
      <c r="O41">
        <f t="shared" si="11"/>
        <v>0</v>
      </c>
      <c r="P41">
        <f t="shared" si="5"/>
        <v>-1.1399526670379059</v>
      </c>
      <c r="Q41">
        <f t="shared" si="12"/>
        <v>0.1116745701485619</v>
      </c>
      <c r="W41">
        <v>36</v>
      </c>
      <c r="X41">
        <f t="shared" si="6"/>
        <v>0.75</v>
      </c>
      <c r="Y41">
        <v>0</v>
      </c>
      <c r="Z41">
        <f t="shared" si="13"/>
        <v>3.2787649672889195E-3</v>
      </c>
    </row>
    <row r="42" spans="1:26" x14ac:dyDescent="0.4">
      <c r="E42">
        <v>29.1342</v>
      </c>
      <c r="F42">
        <f t="shared" si="0"/>
        <v>3.8136578620089896E-3</v>
      </c>
      <c r="G42">
        <f t="shared" si="1"/>
        <v>8.8512281122559822E-2</v>
      </c>
      <c r="H42">
        <f t="shared" si="2"/>
        <v>-3.4761191574477174E-3</v>
      </c>
      <c r="I42">
        <f t="shared" si="3"/>
        <v>0.17659831649128366</v>
      </c>
      <c r="J42">
        <f t="shared" si="4"/>
        <v>-3.3159188127327654E-3</v>
      </c>
      <c r="K42">
        <f t="shared" si="7"/>
        <v>1.9939988863154274</v>
      </c>
      <c r="L42">
        <f t="shared" si="8"/>
        <v>5.9944982282870658</v>
      </c>
      <c r="M42">
        <f t="shared" si="9"/>
        <v>-2.0478150588707722E-2</v>
      </c>
      <c r="N42">
        <f t="shared" si="10"/>
        <v>-1.1733116009662945</v>
      </c>
      <c r="O42">
        <f t="shared" si="11"/>
        <v>0</v>
      </c>
      <c r="P42">
        <f t="shared" si="5"/>
        <v>-1.1733116009662945</v>
      </c>
      <c r="Q42">
        <f t="shared" si="12"/>
        <v>0.11165647108884834</v>
      </c>
      <c r="W42">
        <v>37</v>
      </c>
      <c r="X42">
        <f t="shared" si="6"/>
        <v>0.77083333333333337</v>
      </c>
      <c r="Y42">
        <v>0</v>
      </c>
      <c r="Z42">
        <f t="shared" si="13"/>
        <v>2.9885757336453479E-3</v>
      </c>
    </row>
    <row r="43" spans="1:26" x14ac:dyDescent="0.4">
      <c r="E43">
        <v>29.988499999999998</v>
      </c>
      <c r="F43">
        <f t="shared" si="0"/>
        <v>3.9254854705073963E-3</v>
      </c>
      <c r="G43">
        <f t="shared" si="1"/>
        <v>8.8512675547916864E-2</v>
      </c>
      <c r="H43">
        <f t="shared" si="2"/>
        <v>-3.5780486272778498E-3</v>
      </c>
      <c r="I43">
        <f t="shared" si="3"/>
        <v>0.17659869273916318</v>
      </c>
      <c r="J43">
        <f t="shared" si="4"/>
        <v>-3.4131507634435048E-3</v>
      </c>
      <c r="K43">
        <f t="shared" si="7"/>
        <v>1.9939238145978724</v>
      </c>
      <c r="L43">
        <f t="shared" si="8"/>
        <v>5.994171208581518</v>
      </c>
      <c r="M43">
        <f t="shared" si="9"/>
        <v>-2.1077388931845409E-2</v>
      </c>
      <c r="N43">
        <f t="shared" si="10"/>
        <v>-1.2076454289504963</v>
      </c>
      <c r="O43">
        <f t="shared" si="11"/>
        <v>0</v>
      </c>
      <c r="P43">
        <f t="shared" si="5"/>
        <v>-1.2076454289504963</v>
      </c>
      <c r="Q43">
        <f t="shared" si="12"/>
        <v>0.11163729884181291</v>
      </c>
      <c r="W43">
        <v>38</v>
      </c>
      <c r="X43">
        <f t="shared" si="6"/>
        <v>0.79166666666666663</v>
      </c>
      <c r="Y43">
        <v>0</v>
      </c>
      <c r="Z43">
        <f t="shared" si="13"/>
        <v>2.7240698875464083E-3</v>
      </c>
    </row>
    <row r="44" spans="1:26" x14ac:dyDescent="0.4">
      <c r="E44">
        <v>30.867799999999999</v>
      </c>
      <c r="F44">
        <f t="shared" si="0"/>
        <v>4.0405855713532921E-3</v>
      </c>
      <c r="G44">
        <f t="shared" si="1"/>
        <v>8.8513093419380851E-2</v>
      </c>
      <c r="H44">
        <f t="shared" si="2"/>
        <v>-3.68296088630934E-3</v>
      </c>
      <c r="I44">
        <f t="shared" si="3"/>
        <v>0.17659909135261287</v>
      </c>
      <c r="J44">
        <f t="shared" si="4"/>
        <v>-3.5132280386034956E-3</v>
      </c>
      <c r="K44">
        <f t="shared" si="7"/>
        <v>1.9938442937200751</v>
      </c>
      <c r="L44">
        <f t="shared" si="8"/>
        <v>5.993824794472272</v>
      </c>
      <c r="M44">
        <f t="shared" si="9"/>
        <v>-2.1694051019197191E-2</v>
      </c>
      <c r="N44">
        <f t="shared" si="10"/>
        <v>-1.2429775639414811</v>
      </c>
      <c r="O44">
        <f t="shared" si="11"/>
        <v>0</v>
      </c>
      <c r="P44">
        <f t="shared" si="5"/>
        <v>-1.2429775639414811</v>
      </c>
      <c r="Q44">
        <f t="shared" si="12"/>
        <v>0.11161699012783126</v>
      </c>
      <c r="W44">
        <v>39</v>
      </c>
      <c r="X44">
        <f t="shared" si="6"/>
        <v>0.8125</v>
      </c>
      <c r="Y44">
        <v>0</v>
      </c>
      <c r="Z44">
        <f t="shared" si="13"/>
        <v>2.482974304012633E-3</v>
      </c>
    </row>
    <row r="45" spans="1:26" x14ac:dyDescent="0.4">
      <c r="E45">
        <v>31.773</v>
      </c>
      <c r="F45">
        <f t="shared" si="0"/>
        <v>4.1590759742711871E-3</v>
      </c>
      <c r="G45">
        <f t="shared" si="1"/>
        <v>8.85135362135262E-2</v>
      </c>
      <c r="H45">
        <f t="shared" si="2"/>
        <v>-3.7909633110173977E-3</v>
      </c>
      <c r="I45">
        <f t="shared" si="3"/>
        <v>0.1765995137401577</v>
      </c>
      <c r="J45">
        <f t="shared" si="4"/>
        <v>-3.6162530661382687E-3</v>
      </c>
      <c r="K45">
        <f t="shared" si="7"/>
        <v>1.9937600450792796</v>
      </c>
      <c r="L45">
        <f t="shared" si="8"/>
        <v>5.9934577698960902</v>
      </c>
      <c r="M45">
        <f t="shared" si="9"/>
        <v>-2.2328754686060215E-2</v>
      </c>
      <c r="N45">
        <f t="shared" si="10"/>
        <v>-1.2793434052942099</v>
      </c>
      <c r="O45">
        <f t="shared" si="11"/>
        <v>0</v>
      </c>
      <c r="P45">
        <f t="shared" si="5"/>
        <v>-1.2793434052942099</v>
      </c>
      <c r="Q45">
        <f t="shared" si="12"/>
        <v>0.11159547722028519</v>
      </c>
      <c r="W45">
        <v>40</v>
      </c>
      <c r="X45">
        <f t="shared" si="6"/>
        <v>0.83333333333333337</v>
      </c>
      <c r="Y45">
        <v>0</v>
      </c>
      <c r="Z45">
        <f t="shared" si="13"/>
        <v>2.2632170424746441E-3</v>
      </c>
    </row>
    <row r="46" spans="1:26" x14ac:dyDescent="0.4">
      <c r="E46">
        <v>32.704599999999999</v>
      </c>
      <c r="F46">
        <f t="shared" si="0"/>
        <v>4.2810221291080313E-3</v>
      </c>
      <c r="G46">
        <f t="shared" si="1"/>
        <v>8.8514005284219932E-2</v>
      </c>
      <c r="H46">
        <f t="shared" si="2"/>
        <v>-3.9021155519990509E-3</v>
      </c>
      <c r="I46">
        <f t="shared" si="3"/>
        <v>0.17659996119327059</v>
      </c>
      <c r="J46">
        <f t="shared" si="4"/>
        <v>-3.7222827475888571E-3</v>
      </c>
      <c r="K46">
        <f t="shared" si="7"/>
        <v>1.993670813758972</v>
      </c>
      <c r="L46">
        <f t="shared" si="8"/>
        <v>5.9930690216378668</v>
      </c>
      <c r="M46">
        <f t="shared" si="9"/>
        <v>-2.2981835992847088E-2</v>
      </c>
      <c r="N46">
        <f t="shared" si="10"/>
        <v>-1.3167622078519861</v>
      </c>
      <c r="O46">
        <f t="shared" si="11"/>
        <v>0</v>
      </c>
      <c r="P46">
        <f t="shared" si="5"/>
        <v>-1.3167622078519861</v>
      </c>
      <c r="Q46">
        <f t="shared" si="12"/>
        <v>0.11157269022761379</v>
      </c>
      <c r="W46">
        <v>41</v>
      </c>
      <c r="X46">
        <f t="shared" si="6"/>
        <v>0.85416666666666674</v>
      </c>
      <c r="Y46">
        <v>0</v>
      </c>
      <c r="Z46">
        <f t="shared" si="13"/>
        <v>2.0629095408156162E-3</v>
      </c>
    </row>
    <row r="47" spans="1:26" x14ac:dyDescent="0.4">
      <c r="E47">
        <v>33.663600000000002</v>
      </c>
      <c r="F47">
        <f t="shared" si="0"/>
        <v>4.4065549355577233E-3</v>
      </c>
      <c r="G47">
        <f t="shared" si="1"/>
        <v>8.8514502309554377E-2</v>
      </c>
      <c r="H47">
        <f t="shared" si="2"/>
        <v>-4.016536915909078E-3</v>
      </c>
      <c r="I47">
        <f t="shared" si="3"/>
        <v>0.1766004353127073</v>
      </c>
      <c r="J47">
        <f t="shared" si="4"/>
        <v>-3.8314308912463886E-3</v>
      </c>
      <c r="K47">
        <f t="shared" si="7"/>
        <v>1.9935762835401982</v>
      </c>
      <c r="L47">
        <f t="shared" si="8"/>
        <v>5.9926571690348807</v>
      </c>
      <c r="M47">
        <f t="shared" si="9"/>
        <v>-2.3653980141473685E-2</v>
      </c>
      <c r="N47">
        <f t="shared" si="10"/>
        <v>-1.355273230792704</v>
      </c>
      <c r="O47">
        <f t="shared" si="11"/>
        <v>0</v>
      </c>
      <c r="P47">
        <f t="shared" si="5"/>
        <v>-1.355273230792704</v>
      </c>
      <c r="Q47">
        <f t="shared" si="12"/>
        <v>0.11154855445695119</v>
      </c>
      <c r="W47">
        <v>42</v>
      </c>
      <c r="X47">
        <f t="shared" si="6"/>
        <v>0.875</v>
      </c>
      <c r="Y47">
        <v>0</v>
      </c>
      <c r="Z47">
        <f t="shared" si="13"/>
        <v>1.8803303853416322E-3</v>
      </c>
    </row>
    <row r="48" spans="1:26" x14ac:dyDescent="0.4">
      <c r="E48">
        <v>34.650700000000001</v>
      </c>
      <c r="F48">
        <f t="shared" si="0"/>
        <v>4.5357660234059934E-3</v>
      </c>
      <c r="G48">
        <f t="shared" si="1"/>
        <v>8.8515028899512571E-2</v>
      </c>
      <c r="H48">
        <f t="shared" si="2"/>
        <v>-4.1343109147668096E-3</v>
      </c>
      <c r="I48">
        <f t="shared" si="3"/>
        <v>0.17660093763425333</v>
      </c>
      <c r="J48">
        <f t="shared" si="4"/>
        <v>-3.9437771603972596E-3</v>
      </c>
      <c r="K48">
        <f t="shared" si="7"/>
        <v>1.9934761515919914</v>
      </c>
      <c r="L48">
        <f t="shared" si="8"/>
        <v>5.9922208893191256</v>
      </c>
      <c r="M48">
        <f t="shared" si="9"/>
        <v>-2.4345660463616303E-2</v>
      </c>
      <c r="N48">
        <f t="shared" si="10"/>
        <v>-1.3949035940237253</v>
      </c>
      <c r="O48">
        <f t="shared" si="11"/>
        <v>0</v>
      </c>
      <c r="P48">
        <f t="shared" si="5"/>
        <v>-1.3949035940237253</v>
      </c>
      <c r="Q48">
        <f t="shared" si="12"/>
        <v>0.111522988864748</v>
      </c>
      <c r="W48">
        <v>43</v>
      </c>
      <c r="X48">
        <f t="shared" si="6"/>
        <v>0.89583333333333337</v>
      </c>
      <c r="Y48">
        <v>0</v>
      </c>
      <c r="Z48">
        <f t="shared" si="13"/>
        <v>1.7139105172014077E-3</v>
      </c>
    </row>
    <row r="49" spans="5:26" x14ac:dyDescent="0.4">
      <c r="E49">
        <v>35.666800000000002</v>
      </c>
      <c r="F49">
        <f t="shared" si="0"/>
        <v>4.6687732023773512E-3</v>
      </c>
      <c r="G49">
        <f t="shared" si="1"/>
        <v>8.8515586855041906E-2</v>
      </c>
      <c r="H49">
        <f t="shared" si="2"/>
        <v>-4.2555449225203587E-3</v>
      </c>
      <c r="I49">
        <f t="shared" si="3"/>
        <v>0.17660146987585734</v>
      </c>
      <c r="J49">
        <f t="shared" si="4"/>
        <v>-4.0594239805563665E-3</v>
      </c>
      <c r="K49">
        <f t="shared" si="7"/>
        <v>1.9933700792474407</v>
      </c>
      <c r="L49">
        <f t="shared" si="8"/>
        <v>5.9917587031071218</v>
      </c>
      <c r="M49">
        <f t="shared" si="9"/>
        <v>-2.505748877071734E-2</v>
      </c>
      <c r="N49">
        <f t="shared" si="10"/>
        <v>-1.435688351758557</v>
      </c>
      <c r="O49">
        <f t="shared" si="11"/>
        <v>0</v>
      </c>
      <c r="P49">
        <f t="shared" si="5"/>
        <v>-1.435688351758557</v>
      </c>
      <c r="Q49">
        <f t="shared" si="12"/>
        <v>0.11149590956388708</v>
      </c>
      <c r="W49">
        <v>44</v>
      </c>
      <c r="X49">
        <f t="shared" si="6"/>
        <v>0.91666666666666663</v>
      </c>
      <c r="Y49">
        <v>0</v>
      </c>
      <c r="Z49">
        <f t="shared" si="13"/>
        <v>1.5622197481214941E-3</v>
      </c>
    </row>
    <row r="50" spans="5:26" x14ac:dyDescent="0.4">
      <c r="E50">
        <v>36.712600000000002</v>
      </c>
      <c r="F50">
        <f t="shared" si="0"/>
        <v>4.805668102257527E-3</v>
      </c>
      <c r="G50">
        <f t="shared" si="1"/>
        <v>8.8516177958142483E-2</v>
      </c>
      <c r="H50">
        <f t="shared" si="2"/>
        <v>-4.3803224497355412E-3</v>
      </c>
      <c r="I50">
        <f t="shared" si="3"/>
        <v>0.17660203373739447</v>
      </c>
      <c r="J50">
        <f t="shared" si="4"/>
        <v>-4.1784510136235785E-3</v>
      </c>
      <c r="K50">
        <f t="shared" si="7"/>
        <v>1.9932577319775804</v>
      </c>
      <c r="L50">
        <f t="shared" si="8"/>
        <v>5.9912691485092964</v>
      </c>
      <c r="M50">
        <f t="shared" si="9"/>
        <v>-2.578993493482451E-2</v>
      </c>
      <c r="N50">
        <f t="shared" si="10"/>
        <v>-1.4776544256824442</v>
      </c>
      <c r="O50">
        <f t="shared" si="11"/>
        <v>0</v>
      </c>
      <c r="P50">
        <f t="shared" si="5"/>
        <v>-1.4776544256824442</v>
      </c>
      <c r="Q50">
        <f t="shared" si="12"/>
        <v>0.11146722850100717</v>
      </c>
      <c r="W50">
        <v>45</v>
      </c>
      <c r="X50">
        <f t="shared" si="6"/>
        <v>0.9375</v>
      </c>
      <c r="Y50">
        <v>0</v>
      </c>
      <c r="Z50">
        <f t="shared" si="13"/>
        <v>1.4239544695751401E-3</v>
      </c>
    </row>
    <row r="51" spans="5:26" x14ac:dyDescent="0.4">
      <c r="E51">
        <v>37.789099999999998</v>
      </c>
      <c r="F51">
        <f t="shared" si="0"/>
        <v>4.9465816227404185E-3</v>
      </c>
      <c r="G51">
        <f t="shared" si="1"/>
        <v>8.8516804254291648E-2</v>
      </c>
      <c r="H51">
        <f t="shared" si="2"/>
        <v>-4.5087628000483959E-3</v>
      </c>
      <c r="I51">
        <f t="shared" si="3"/>
        <v>0.17660263117007435</v>
      </c>
      <c r="J51">
        <f t="shared" si="4"/>
        <v>-4.3009720650104043E-3</v>
      </c>
      <c r="K51">
        <f t="shared" si="7"/>
        <v>1.9931387257736382</v>
      </c>
      <c r="L51">
        <f t="shared" si="8"/>
        <v>5.9907505474293732</v>
      </c>
      <c r="M51">
        <f t="shared" si="9"/>
        <v>-2.6543676971483077E-2</v>
      </c>
      <c r="N51">
        <f t="shared" si="10"/>
        <v>-1.520840663224575</v>
      </c>
      <c r="O51">
        <f t="shared" si="11"/>
        <v>0</v>
      </c>
      <c r="P51">
        <f t="shared" si="5"/>
        <v>-1.520840663224575</v>
      </c>
      <c r="Q51">
        <f t="shared" si="12"/>
        <v>0.11143685178854046</v>
      </c>
      <c r="W51">
        <v>46</v>
      </c>
      <c r="X51">
        <f t="shared" si="6"/>
        <v>0.95833333333333326</v>
      </c>
      <c r="Y51">
        <v>0</v>
      </c>
      <c r="Z51">
        <f t="shared" si="13"/>
        <v>1.2979264497591848E-3</v>
      </c>
    </row>
    <row r="52" spans="5:26" x14ac:dyDescent="0.4">
      <c r="E52">
        <v>38.897199999999998</v>
      </c>
      <c r="F52">
        <f t="shared" si="0"/>
        <v>5.091631573550537E-3</v>
      </c>
      <c r="G52">
        <f t="shared" si="1"/>
        <v>8.8517467838681752E-2</v>
      </c>
      <c r="H52">
        <f t="shared" si="2"/>
        <v>-4.6409733448609224E-3</v>
      </c>
      <c r="I52">
        <f t="shared" si="3"/>
        <v>0.17660326417252992</v>
      </c>
      <c r="J52">
        <f t="shared" si="4"/>
        <v>-4.4270895578029682E-3</v>
      </c>
      <c r="K52">
        <f t="shared" si="7"/>
        <v>1.9930126678644067</v>
      </c>
      <c r="L52">
        <f t="shared" si="8"/>
        <v>5.9902011829021244</v>
      </c>
      <c r="M52">
        <f t="shared" si="9"/>
        <v>-2.7319320637849476E-2</v>
      </c>
      <c r="N52">
        <f t="shared" si="10"/>
        <v>-1.5652817717134231</v>
      </c>
      <c r="O52">
        <f t="shared" si="11"/>
        <v>0</v>
      </c>
      <c r="P52">
        <f t="shared" si="5"/>
        <v>-1.5652817717134231</v>
      </c>
      <c r="Q52">
        <f t="shared" si="12"/>
        <v>0.11140467789922708</v>
      </c>
      <c r="W52">
        <v>47</v>
      </c>
      <c r="X52">
        <f t="shared" si="6"/>
        <v>0.97916666666666663</v>
      </c>
      <c r="Y52">
        <v>0</v>
      </c>
      <c r="Z52">
        <f t="shared" si="13"/>
        <v>1.183052622101824E-3</v>
      </c>
    </row>
    <row r="53" spans="5:26" x14ac:dyDescent="0.4">
      <c r="E53">
        <v>40.037700000000001</v>
      </c>
      <c r="F53">
        <f t="shared" si="0"/>
        <v>5.2409226744430026E-3</v>
      </c>
      <c r="G53">
        <f t="shared" si="1"/>
        <v>8.8518170852184164E-2</v>
      </c>
      <c r="H53">
        <f t="shared" si="2"/>
        <v>-4.7770495233074445E-3</v>
      </c>
      <c r="I53">
        <f t="shared" si="3"/>
        <v>0.1766039347869689</v>
      </c>
      <c r="J53">
        <f t="shared" si="4"/>
        <v>-4.5568945327299215E-3</v>
      </c>
      <c r="K53">
        <f t="shared" si="7"/>
        <v>1.9928791575534508</v>
      </c>
      <c r="L53">
        <f t="shared" si="8"/>
        <v>5.9896193026716844</v>
      </c>
      <c r="M53">
        <f t="shared" si="9"/>
        <v>-2.8117399355738426E-2</v>
      </c>
      <c r="N53">
        <f t="shared" si="10"/>
        <v>-1.6110083139676719</v>
      </c>
      <c r="O53">
        <f t="shared" si="11"/>
        <v>0</v>
      </c>
      <c r="P53">
        <f t="shared" si="5"/>
        <v>-1.6110083139676719</v>
      </c>
      <c r="Q53">
        <f t="shared" si="12"/>
        <v>0.1113706031814717</v>
      </c>
      <c r="W53">
        <v>48</v>
      </c>
      <c r="X53">
        <f t="shared" si="6"/>
        <v>1</v>
      </c>
      <c r="Y53">
        <v>0</v>
      </c>
      <c r="Z53">
        <f t="shared" si="13"/>
        <v>1.0783457775451631E-3</v>
      </c>
    </row>
    <row r="54" spans="5:26" x14ac:dyDescent="0.4">
      <c r="E54">
        <v>41.2117</v>
      </c>
      <c r="F54">
        <f t="shared" si="0"/>
        <v>5.3945989150811034E-3</v>
      </c>
      <c r="G54">
        <f t="shared" si="1"/>
        <v>8.8518915734147163E-2</v>
      </c>
      <c r="H54">
        <f t="shared" si="2"/>
        <v>-4.9171225672611594E-3</v>
      </c>
      <c r="I54">
        <f t="shared" si="3"/>
        <v>0.17660464534031939</v>
      </c>
      <c r="J54">
        <f t="shared" si="4"/>
        <v>-4.6905121737154786E-3</v>
      </c>
      <c r="K54">
        <f t="shared" si="7"/>
        <v>1.9927377383070559</v>
      </c>
      <c r="L54">
        <f t="shared" si="8"/>
        <v>5.989002910278991</v>
      </c>
      <c r="M54">
        <f t="shared" si="9"/>
        <v>-2.8938653907734535E-2</v>
      </c>
      <c r="N54">
        <f t="shared" si="10"/>
        <v>-1.6580627337029561</v>
      </c>
      <c r="O54">
        <f t="shared" si="11"/>
        <v>0</v>
      </c>
      <c r="P54">
        <f t="shared" si="5"/>
        <v>-1.6580627337029561</v>
      </c>
      <c r="Q54">
        <f t="shared" si="12"/>
        <v>0.11133451574693416</v>
      </c>
      <c r="W54">
        <v>49</v>
      </c>
      <c r="X54">
        <f t="shared" si="6"/>
        <v>1.0208333333333333</v>
      </c>
      <c r="Y54">
        <v>0</v>
      </c>
      <c r="Z54">
        <f t="shared" si="13"/>
        <v>9.8290608061337706E-4</v>
      </c>
    </row>
    <row r="55" spans="5:26" x14ac:dyDescent="0.4">
      <c r="E55">
        <v>42.420200000000001</v>
      </c>
      <c r="F55">
        <f t="shared" si="0"/>
        <v>5.5527911951587395E-3</v>
      </c>
      <c r="G55">
        <f t="shared" si="1"/>
        <v>8.8519704989789005E-2</v>
      </c>
      <c r="H55">
        <f t="shared" si="2"/>
        <v>-5.0613117761024277E-3</v>
      </c>
      <c r="I55">
        <f t="shared" si="3"/>
        <v>0.17660539822234456</v>
      </c>
      <c r="J55">
        <f t="shared" si="4"/>
        <v>-4.8280562821115978E-3</v>
      </c>
      <c r="K55">
        <f t="shared" si="7"/>
        <v>1.9925879420535497</v>
      </c>
      <c r="L55">
        <f t="shared" si="8"/>
        <v>5.9883499580080262</v>
      </c>
      <c r="M55">
        <f t="shared" si="9"/>
        <v>-2.9783752211082426E-2</v>
      </c>
      <c r="N55">
        <f t="shared" si="10"/>
        <v>-1.7064832997584567</v>
      </c>
      <c r="O55">
        <f t="shared" si="11"/>
        <v>0</v>
      </c>
      <c r="P55">
        <f t="shared" si="5"/>
        <v>-1.7064832997584567</v>
      </c>
      <c r="Q55">
        <f t="shared" si="12"/>
        <v>0.11129629489151054</v>
      </c>
      <c r="W55">
        <v>50</v>
      </c>
      <c r="X55">
        <f t="shared" si="6"/>
        <v>1.0416666666666667</v>
      </c>
      <c r="Y55">
        <v>0</v>
      </c>
      <c r="Z55">
        <f t="shared" si="13"/>
        <v>8.9591333635679596E-4</v>
      </c>
    </row>
    <row r="56" spans="5:26" x14ac:dyDescent="0.4">
      <c r="E56">
        <v>43.664000000000001</v>
      </c>
      <c r="F56">
        <f t="shared" si="0"/>
        <v>5.7156042344310301E-3</v>
      </c>
      <c r="G56">
        <f t="shared" si="1"/>
        <v>8.852054111813723E-2</v>
      </c>
      <c r="H56">
        <f t="shared" si="2"/>
        <v>-5.209712585431364E-3</v>
      </c>
      <c r="I56">
        <f t="shared" si="3"/>
        <v>0.17660619581690162</v>
      </c>
      <c r="J56">
        <f t="shared" si="4"/>
        <v>-4.9696178952755993E-3</v>
      </c>
      <c r="K56">
        <f t="shared" si="7"/>
        <v>1.9924293029554956</v>
      </c>
      <c r="L56">
        <f t="shared" si="8"/>
        <v>5.9876584068231811</v>
      </c>
      <c r="M56">
        <f t="shared" si="9"/>
        <v>-3.0653219314624947E-2</v>
      </c>
      <c r="N56">
        <f t="shared" si="10"/>
        <v>-1.7563000952169074</v>
      </c>
      <c r="O56">
        <f t="shared" si="11"/>
        <v>0</v>
      </c>
      <c r="P56">
        <f t="shared" si="5"/>
        <v>-1.7563000952169074</v>
      </c>
      <c r="Q56">
        <f t="shared" si="12"/>
        <v>0.11125581876876135</v>
      </c>
      <c r="W56">
        <v>51</v>
      </c>
      <c r="X56">
        <f t="shared" si="6"/>
        <v>1.0625</v>
      </c>
      <c r="Y56">
        <v>0</v>
      </c>
      <c r="Z56">
        <f t="shared" si="13"/>
        <v>8.16619941715153E-4</v>
      </c>
    </row>
    <row r="57" spans="5:26" x14ac:dyDescent="0.4">
      <c r="E57">
        <v>44.944400000000002</v>
      </c>
      <c r="F57">
        <f t="shared" si="0"/>
        <v>5.8832082025000454E-3</v>
      </c>
      <c r="G57">
        <f t="shared" si="1"/>
        <v>8.8521427088860682E-2</v>
      </c>
      <c r="H57">
        <f t="shared" si="2"/>
        <v>-5.3624800856648756E-3</v>
      </c>
      <c r="I57">
        <f t="shared" si="3"/>
        <v>0.17660704095679947</v>
      </c>
      <c r="J57">
        <f t="shared" si="4"/>
        <v>-5.1153449561311291E-3</v>
      </c>
      <c r="K57">
        <f t="shared" si="7"/>
        <v>1.9922612670743371</v>
      </c>
      <c r="L57">
        <f t="shared" si="8"/>
        <v>5.9869258324392014</v>
      </c>
      <c r="M57">
        <f t="shared" si="9"/>
        <v>-3.1547926473261656E-2</v>
      </c>
      <c r="N57">
        <f t="shared" si="10"/>
        <v>-1.8075630393069326</v>
      </c>
      <c r="O57">
        <f t="shared" si="11"/>
        <v>0</v>
      </c>
      <c r="P57">
        <f t="shared" si="5"/>
        <v>-1.8075630393069326</v>
      </c>
      <c r="Q57">
        <f t="shared" si="12"/>
        <v>0.11121295448042534</v>
      </c>
      <c r="W57">
        <v>52</v>
      </c>
      <c r="X57">
        <f t="shared" si="6"/>
        <v>1.0833333333333333</v>
      </c>
      <c r="Y57">
        <v>0</v>
      </c>
      <c r="Z57">
        <f t="shared" si="13"/>
        <v>7.4434446072502798E-4</v>
      </c>
    </row>
    <row r="58" spans="5:26" x14ac:dyDescent="0.4">
      <c r="E58">
        <v>46.2622</v>
      </c>
      <c r="F58">
        <f t="shared" si="0"/>
        <v>6.0557078191209052E-3</v>
      </c>
      <c r="G58">
        <f t="shared" si="1"/>
        <v>8.8522365675646753E-2</v>
      </c>
      <c r="H58">
        <f t="shared" si="2"/>
        <v>-5.5197097094871238E-3</v>
      </c>
      <c r="I58">
        <f t="shared" si="3"/>
        <v>0.17660793628789728</v>
      </c>
      <c r="J58">
        <f t="shared" si="4"/>
        <v>-5.2653284992539399E-3</v>
      </c>
      <c r="K58">
        <f t="shared" si="7"/>
        <v>1.9920833189969254</v>
      </c>
      <c r="L58">
        <f t="shared" si="8"/>
        <v>5.986149977174005</v>
      </c>
      <c r="M58">
        <f t="shared" si="9"/>
        <v>-3.2468391845728917E-2</v>
      </c>
      <c r="N58">
        <f t="shared" si="10"/>
        <v>-1.8603018203372441</v>
      </c>
      <c r="O58">
        <f t="shared" si="11"/>
        <v>0</v>
      </c>
      <c r="P58">
        <f t="shared" si="5"/>
        <v>-1.8603018203372441</v>
      </c>
      <c r="Q58">
        <f t="shared" si="12"/>
        <v>0.11116756258391838</v>
      </c>
      <c r="W58">
        <v>53</v>
      </c>
      <c r="X58">
        <f t="shared" si="6"/>
        <v>1.1041666666666667</v>
      </c>
      <c r="Y58">
        <v>0</v>
      </c>
      <c r="Z58">
        <f t="shared" si="13"/>
        <v>6.7846576835775053E-4</v>
      </c>
    </row>
    <row r="59" spans="5:26" x14ac:dyDescent="0.4">
      <c r="E59">
        <v>47.6188</v>
      </c>
      <c r="F59">
        <f t="shared" si="0"/>
        <v>6.2332863438650686E-3</v>
      </c>
      <c r="G59">
        <f t="shared" si="1"/>
        <v>8.8523360228877079E-2</v>
      </c>
      <c r="H59">
        <f t="shared" si="2"/>
        <v>-5.6815684752474348E-3</v>
      </c>
      <c r="I59">
        <f t="shared" si="3"/>
        <v>0.17660888500617111</v>
      </c>
      <c r="J59">
        <f t="shared" si="4"/>
        <v>-5.4197278457896875E-3</v>
      </c>
      <c r="K59">
        <f t="shared" si="7"/>
        <v>1.9918948354716097</v>
      </c>
      <c r="L59">
        <f t="shared" si="8"/>
        <v>5.985328111673125</v>
      </c>
      <c r="M59">
        <f t="shared" si="9"/>
        <v>-3.3415548772159021E-2</v>
      </c>
      <c r="N59">
        <f t="shared" si="10"/>
        <v>-1.914569914758272</v>
      </c>
      <c r="O59">
        <f t="shared" si="11"/>
        <v>0</v>
      </c>
      <c r="P59">
        <f t="shared" si="5"/>
        <v>-1.914569914758272</v>
      </c>
      <c r="Q59">
        <f t="shared" si="12"/>
        <v>0.11111949485852675</v>
      </c>
      <c r="W59">
        <v>54</v>
      </c>
      <c r="X59">
        <f t="shared" si="6"/>
        <v>1.125</v>
      </c>
      <c r="Y59">
        <v>0</v>
      </c>
      <c r="Z59">
        <f t="shared" si="13"/>
        <v>6.1841771266075204E-4</v>
      </c>
    </row>
    <row r="60" spans="5:26" x14ac:dyDescent="0.4">
      <c r="E60">
        <v>49.015099999999997</v>
      </c>
      <c r="F60">
        <f t="shared" si="0"/>
        <v>6.4160615864570442E-3</v>
      </c>
      <c r="G60">
        <f t="shared" si="1"/>
        <v>8.8524413903681709E-2</v>
      </c>
      <c r="H60">
        <f t="shared" si="2"/>
        <v>-5.848163743369471E-3</v>
      </c>
      <c r="I60">
        <f t="shared" si="3"/>
        <v>0.17660989012134376</v>
      </c>
      <c r="J60">
        <f t="shared" si="4"/>
        <v>-5.5786454083521057E-3</v>
      </c>
      <c r="K60">
        <f t="shared" si="7"/>
        <v>1.9916952319620753</v>
      </c>
      <c r="L60">
        <f t="shared" si="8"/>
        <v>5.9844576736876451</v>
      </c>
      <c r="M60">
        <f t="shared" si="9"/>
        <v>-3.4389977054213539E-2</v>
      </c>
      <c r="N60">
        <f t="shared" si="10"/>
        <v>-1.9704005427581792</v>
      </c>
      <c r="O60">
        <f t="shared" si="11"/>
        <v>0</v>
      </c>
      <c r="P60">
        <f t="shared" si="5"/>
        <v>-1.9704005427581792</v>
      </c>
      <c r="Q60">
        <f t="shared" si="12"/>
        <v>0.11106859398232506</v>
      </c>
      <c r="W60">
        <v>55</v>
      </c>
      <c r="X60">
        <f t="shared" si="6"/>
        <v>1.1458333333333333</v>
      </c>
      <c r="Y60">
        <v>0</v>
      </c>
      <c r="Z60">
        <f t="shared" si="13"/>
        <v>5.6368424932958167E-4</v>
      </c>
    </row>
    <row r="61" spans="5:26" x14ac:dyDescent="0.4">
      <c r="E61">
        <v>50.452300000000001</v>
      </c>
      <c r="F61">
        <f t="shared" si="0"/>
        <v>6.6041906265295134E-3</v>
      </c>
      <c r="G61">
        <f t="shared" si="1"/>
        <v>8.8525530242822392E-2</v>
      </c>
      <c r="H61">
        <f t="shared" si="2"/>
        <v>-6.0196386659291008E-3</v>
      </c>
      <c r="I61">
        <f t="shared" si="3"/>
        <v>0.17661095501290547</v>
      </c>
      <c r="J61">
        <f t="shared" si="4"/>
        <v>-5.7422177417139047E-3</v>
      </c>
      <c r="K61">
        <f t="shared" si="7"/>
        <v>1.9914838523652807</v>
      </c>
      <c r="L61">
        <f t="shared" si="8"/>
        <v>5.9835357870175514</v>
      </c>
      <c r="M61">
        <f t="shared" si="9"/>
        <v>-3.5392461311204659E-2</v>
      </c>
      <c r="N61">
        <f t="shared" si="10"/>
        <v>-2.0278386597120788</v>
      </c>
      <c r="O61">
        <f t="shared" si="11"/>
        <v>0</v>
      </c>
      <c r="P61">
        <f t="shared" si="5"/>
        <v>-2.0278386597120788</v>
      </c>
      <c r="Q61">
        <f t="shared" si="12"/>
        <v>0.1110146986306309</v>
      </c>
      <c r="W61">
        <v>56</v>
      </c>
      <c r="X61">
        <f t="shared" si="6"/>
        <v>1.1666666666666667</v>
      </c>
      <c r="Y61">
        <v>0</v>
      </c>
      <c r="Z61">
        <f t="shared" si="13"/>
        <v>5.1379500689780193E-4</v>
      </c>
    </row>
    <row r="62" spans="5:26" x14ac:dyDescent="0.4">
      <c r="E62">
        <v>51.931699999999999</v>
      </c>
      <c r="F62">
        <f t="shared" si="0"/>
        <v>6.7978436336845445E-3</v>
      </c>
      <c r="G62">
        <f t="shared" si="1"/>
        <v>8.852671305476878E-2</v>
      </c>
      <c r="H62">
        <f t="shared" si="2"/>
        <v>-6.1961483239666854E-3</v>
      </c>
      <c r="I62">
        <f t="shared" si="3"/>
        <v>0.17661208331380862</v>
      </c>
      <c r="J62">
        <f t="shared" si="4"/>
        <v>-5.9105927798543097E-3</v>
      </c>
      <c r="K62">
        <f t="shared" si="7"/>
        <v>1.9912599924055245</v>
      </c>
      <c r="L62">
        <f t="shared" si="8"/>
        <v>5.9825593632340208</v>
      </c>
      <c r="M62">
        <f t="shared" si="9"/>
        <v>-3.6423850707545169E-2</v>
      </c>
      <c r="N62">
        <f t="shared" si="10"/>
        <v>-2.0869329191569355</v>
      </c>
      <c r="O62">
        <f t="shared" si="11"/>
        <v>0</v>
      </c>
      <c r="P62">
        <f t="shared" si="5"/>
        <v>-2.0869329191569355</v>
      </c>
      <c r="Q62">
        <f t="shared" si="12"/>
        <v>0.11095763193197083</v>
      </c>
      <c r="W62">
        <v>57</v>
      </c>
      <c r="X62">
        <f t="shared" si="6"/>
        <v>1.1875</v>
      </c>
      <c r="Y62">
        <v>0</v>
      </c>
      <c r="Z62">
        <f t="shared" si="13"/>
        <v>4.6832124443264736E-4</v>
      </c>
    </row>
    <row r="63" spans="5:26" x14ac:dyDescent="0.4">
      <c r="E63">
        <v>53.4544</v>
      </c>
      <c r="F63">
        <f t="shared" si="0"/>
        <v>6.9971645975854266E-3</v>
      </c>
      <c r="G63">
        <f t="shared" si="1"/>
        <v>8.8527966182908258E-2</v>
      </c>
      <c r="H63">
        <f t="shared" si="2"/>
        <v>-6.3778239338046399E-3</v>
      </c>
      <c r="I63">
        <f t="shared" si="3"/>
        <v>0.17661327869031451</v>
      </c>
      <c r="J63">
        <f t="shared" si="4"/>
        <v>-6.0838956918634283E-3</v>
      </c>
      <c r="K63">
        <f t="shared" si="7"/>
        <v>1.991022943583322</v>
      </c>
      <c r="L63">
        <f t="shared" si="8"/>
        <v>5.9815252931069036</v>
      </c>
      <c r="M63">
        <f t="shared" si="9"/>
        <v>-3.7484849372410034E-2</v>
      </c>
      <c r="N63">
        <f t="shared" si="10"/>
        <v>-2.1477236647227076</v>
      </c>
      <c r="O63">
        <f t="shared" si="11"/>
        <v>0</v>
      </c>
      <c r="P63">
        <f t="shared" si="5"/>
        <v>-2.1477236647227076</v>
      </c>
      <c r="Q63">
        <f t="shared" si="12"/>
        <v>0.11089721030219003</v>
      </c>
      <c r="W63">
        <v>58</v>
      </c>
      <c r="X63">
        <f t="shared" si="6"/>
        <v>1.2083333333333335</v>
      </c>
      <c r="Y63">
        <v>0</v>
      </c>
      <c r="Z63">
        <f t="shared" si="13"/>
        <v>4.2687216699746741E-4</v>
      </c>
    </row>
    <row r="64" spans="5:26" x14ac:dyDescent="0.4">
      <c r="E64">
        <v>55.021900000000002</v>
      </c>
      <c r="F64">
        <f t="shared" si="0"/>
        <v>7.20234986777301E-3</v>
      </c>
      <c r="G64">
        <f t="shared" si="1"/>
        <v>8.85292940053658E-2</v>
      </c>
      <c r="H64">
        <f t="shared" si="2"/>
        <v>-6.5648444337631671E-3</v>
      </c>
      <c r="I64">
        <f t="shared" si="3"/>
        <v>0.17661454531877785</v>
      </c>
      <c r="J64">
        <f t="shared" si="4"/>
        <v>-6.2622971695142976E-3</v>
      </c>
      <c r="K64">
        <f t="shared" si="7"/>
        <v>1.9907718989175864</v>
      </c>
      <c r="L64">
        <f t="shared" si="8"/>
        <v>5.980430035139106</v>
      </c>
      <c r="M64">
        <f t="shared" si="9"/>
        <v>-3.8576434061481368E-2</v>
      </c>
      <c r="N64">
        <f t="shared" si="10"/>
        <v>-2.2102668603875952</v>
      </c>
      <c r="O64">
        <f t="shared" si="11"/>
        <v>0</v>
      </c>
      <c r="P64">
        <f t="shared" si="5"/>
        <v>-2.2102668603875952</v>
      </c>
      <c r="Q64">
        <f t="shared" si="12"/>
        <v>0.11083323704569828</v>
      </c>
      <c r="W64">
        <v>59</v>
      </c>
      <c r="X64">
        <f t="shared" si="6"/>
        <v>1.2291666666666665</v>
      </c>
      <c r="Y64">
        <v>0</v>
      </c>
      <c r="Z64">
        <f t="shared" si="13"/>
        <v>3.8909156721657123E-4</v>
      </c>
    </row>
    <row r="65" spans="5:26" x14ac:dyDescent="0.4">
      <c r="E65">
        <v>56.635199999999998</v>
      </c>
      <c r="F65">
        <f t="shared" si="0"/>
        <v>7.4135303439411939E-3</v>
      </c>
      <c r="G65">
        <f t="shared" si="1"/>
        <v>8.8530700696846765E-2</v>
      </c>
      <c r="H65">
        <f t="shared" si="2"/>
        <v>-6.7573291036509327E-3</v>
      </c>
      <c r="I65">
        <f t="shared" si="3"/>
        <v>0.17661588718150867</v>
      </c>
      <c r="J65">
        <f t="shared" si="4"/>
        <v>-6.4459109954891616E-3</v>
      </c>
      <c r="K65">
        <f t="shared" si="7"/>
        <v>1.9905060928881395</v>
      </c>
      <c r="L65">
        <f t="shared" si="8"/>
        <v>5.9792702257286141</v>
      </c>
      <c r="M65">
        <f t="shared" si="9"/>
        <v>-3.9699226673020949E-2</v>
      </c>
      <c r="N65">
        <f t="shared" si="10"/>
        <v>-2.2745981382972849</v>
      </c>
      <c r="O65">
        <f t="shared" si="11"/>
        <v>0</v>
      </c>
      <c r="P65">
        <f t="shared" si="5"/>
        <v>-2.2745981382972849</v>
      </c>
      <c r="Q65">
        <f t="shared" si="12"/>
        <v>0.11076550808503242</v>
      </c>
      <c r="W65">
        <v>60</v>
      </c>
      <c r="X65">
        <f t="shared" si="6"/>
        <v>1.25</v>
      </c>
      <c r="Y65">
        <v>0</v>
      </c>
      <c r="Z65">
        <f t="shared" si="13"/>
        <v>3.546547640805679E-4</v>
      </c>
    </row>
    <row r="66" spans="5:26" x14ac:dyDescent="0.4">
      <c r="E66">
        <v>58.295900000000003</v>
      </c>
      <c r="F66">
        <f t="shared" si="0"/>
        <v>7.6309154656002175E-3</v>
      </c>
      <c r="G66">
        <f t="shared" si="1"/>
        <v>8.8532191175973662E-2</v>
      </c>
      <c r="H66">
        <f t="shared" si="2"/>
        <v>-6.9554688069446997E-3</v>
      </c>
      <c r="I66">
        <f t="shared" si="3"/>
        <v>0.17661730897045003</v>
      </c>
      <c r="J66">
        <f t="shared" si="4"/>
        <v>-6.6349192371351392E-3</v>
      </c>
      <c r="K66">
        <f t="shared" si="7"/>
        <v>1.9902246227249316</v>
      </c>
      <c r="L66">
        <f t="shared" si="8"/>
        <v>5.9780418990957598</v>
      </c>
      <c r="M66">
        <f t="shared" si="9"/>
        <v>-4.0854259637906454E-2</v>
      </c>
      <c r="N66">
        <f t="shared" si="10"/>
        <v>-2.3407766523837066</v>
      </c>
      <c r="O66">
        <f t="shared" si="11"/>
        <v>0</v>
      </c>
      <c r="P66">
        <f t="shared" si="5"/>
        <v>-2.3407766523837066</v>
      </c>
      <c r="Q66">
        <f t="shared" si="12"/>
        <v>0.11069380730753013</v>
      </c>
      <c r="W66">
        <v>61</v>
      </c>
      <c r="X66">
        <f t="shared" si="6"/>
        <v>1.2708333333333333</v>
      </c>
      <c r="Y66">
        <v>0</v>
      </c>
      <c r="Z66">
        <f t="shared" si="13"/>
        <v>3.2326581268473802E-4</v>
      </c>
    </row>
    <row r="67" spans="5:26" x14ac:dyDescent="0.4">
      <c r="E67">
        <v>60.005299999999998</v>
      </c>
      <c r="F67">
        <f t="shared" si="0"/>
        <v>7.8546754023521501E-3</v>
      </c>
      <c r="G67">
        <f t="shared" si="1"/>
        <v>8.8533770349138119E-2</v>
      </c>
      <c r="H67">
        <f t="shared" si="2"/>
        <v>-7.1594186103716975E-3</v>
      </c>
      <c r="I67">
        <f t="shared" si="3"/>
        <v>0.17661881536587765</v>
      </c>
      <c r="J67">
        <f t="shared" si="4"/>
        <v>-6.8294698147779616E-3</v>
      </c>
      <c r="K67">
        <f t="shared" si="7"/>
        <v>1.9899265917756699</v>
      </c>
      <c r="L67">
        <f t="shared" si="8"/>
        <v>5.9767411123671446</v>
      </c>
      <c r="M67">
        <f t="shared" si="9"/>
        <v>-4.2042348661570861E-2</v>
      </c>
      <c r="N67">
        <f t="shared" si="10"/>
        <v>-2.4088491391254956</v>
      </c>
      <c r="O67">
        <f t="shared" si="11"/>
        <v>0</v>
      </c>
      <c r="P67">
        <f t="shared" si="5"/>
        <v>-2.4088491391254956</v>
      </c>
      <c r="Q67">
        <f t="shared" si="12"/>
        <v>0.11061790157330904</v>
      </c>
      <c r="W67">
        <v>62</v>
      </c>
      <c r="X67">
        <f t="shared" si="6"/>
        <v>1.2916666666666667</v>
      </c>
      <c r="Y67">
        <v>0</v>
      </c>
      <c r="Z67">
        <f t="shared" si="13"/>
        <v>2.9465496092133251E-4</v>
      </c>
    </row>
    <row r="68" spans="5:26" x14ac:dyDescent="0.4">
      <c r="E68">
        <v>61.764800000000001</v>
      </c>
      <c r="F68">
        <f t="shared" si="0"/>
        <v>8.0849934137684522E-3</v>
      </c>
      <c r="G68">
        <f t="shared" si="1"/>
        <v>8.8535443467175567E-2</v>
      </c>
      <c r="H68">
        <f t="shared" si="2"/>
        <v>-7.369345508111377E-3</v>
      </c>
      <c r="I68">
        <f t="shared" si="3"/>
        <v>0.17662041137663709</v>
      </c>
      <c r="J68">
        <f t="shared" si="4"/>
        <v>-7.0297220265073002E-3</v>
      </c>
      <c r="K68">
        <f t="shared" si="7"/>
        <v>1.9896110425687648</v>
      </c>
      <c r="L68">
        <f t="shared" si="8"/>
        <v>5.9753636530519474</v>
      </c>
      <c r="M68">
        <f t="shared" si="9"/>
        <v>-4.3264370530754492E-2</v>
      </c>
      <c r="N68">
        <f t="shared" si="10"/>
        <v>-2.4788658347024057</v>
      </c>
      <c r="O68">
        <f t="shared" si="11"/>
        <v>0</v>
      </c>
      <c r="P68">
        <f t="shared" si="5"/>
        <v>-2.4788658347024057</v>
      </c>
      <c r="Q68">
        <f t="shared" si="12"/>
        <v>0.11053755103550574</v>
      </c>
      <c r="W68">
        <v>63</v>
      </c>
      <c r="X68">
        <f t="shared" si="6"/>
        <v>1.3125</v>
      </c>
      <c r="Y68">
        <v>0</v>
      </c>
      <c r="Z68">
        <f t="shared" si="13"/>
        <v>2.6857633126897923E-4</v>
      </c>
    </row>
    <row r="69" spans="5:26" x14ac:dyDescent="0.4">
      <c r="E69">
        <v>63.575899999999997</v>
      </c>
      <c r="F69">
        <f t="shared" ref="F69:F132" si="14">2*PI()*E69/$B$7</f>
        <v>8.3220658493899716E-3</v>
      </c>
      <c r="G69">
        <f t="shared" ref="G69:G132" si="15">1+SUM(a1_*COS(F69),a2_*COS(2*F69))</f>
        <v>8.853721614952359E-2</v>
      </c>
      <c r="H69">
        <f t="shared" ref="H69:H132" si="16">SUM(a1_*SIN(F69),a2_*SIN(2*F69))</f>
        <v>-7.5854284213962902E-3</v>
      </c>
      <c r="I69">
        <f t="shared" ref="I69:I132" si="17">SUM(b0_,b1_*COS(F69),b2_*COS(2*F69))</f>
        <v>0.17662210236318865</v>
      </c>
      <c r="J69">
        <f t="shared" ref="J69:J132" si="18">SUM(b1_*SIN(F69),b2_*SIN(2*F69))</f>
        <v>-7.2358465477960444E-3</v>
      </c>
      <c r="K69">
        <f t="shared" si="7"/>
        <v>1.989276952830783</v>
      </c>
      <c r="L69">
        <f t="shared" si="8"/>
        <v>5.9739050210907081</v>
      </c>
      <c r="M69">
        <f t="shared" si="9"/>
        <v>-4.4521262202045442E-2</v>
      </c>
      <c r="N69">
        <f t="shared" si="10"/>
        <v>-2.5508804227725217</v>
      </c>
      <c r="O69">
        <f t="shared" si="11"/>
        <v>0</v>
      </c>
      <c r="P69">
        <f t="shared" ref="P69:P132" si="19">N69+O69</f>
        <v>-2.5508804227725217</v>
      </c>
      <c r="Q69">
        <f t="shared" si="12"/>
        <v>0.11045249981612788</v>
      </c>
      <c r="W69">
        <v>64</v>
      </c>
      <c r="X69">
        <f t="shared" ref="X69:X132" si="20">W69/Fs*1000</f>
        <v>1.3333333333333333</v>
      </c>
      <c r="Y69">
        <v>0</v>
      </c>
      <c r="Z69">
        <f t="shared" si="13"/>
        <v>2.4480580775683165E-4</v>
      </c>
    </row>
    <row r="70" spans="5:26" x14ac:dyDescent="0.4">
      <c r="E70">
        <v>65.440100000000001</v>
      </c>
      <c r="F70">
        <f t="shared" si="14"/>
        <v>8.5660890587575603E-3</v>
      </c>
      <c r="G70">
        <f t="shared" si="15"/>
        <v>8.8539094307679034E-2</v>
      </c>
      <c r="H70">
        <f t="shared" si="16"/>
        <v>-7.8078462670772087E-3</v>
      </c>
      <c r="I70">
        <f t="shared" si="17"/>
        <v>0.17662389396459199</v>
      </c>
      <c r="J70">
        <f t="shared" si="18"/>
        <v>-7.4480140499372438E-3</v>
      </c>
      <c r="K70">
        <f t="shared" ref="K70:K133" si="21">SQRT((I70^2+J70^2)/(G70^2+H70^2))</f>
        <v>1.9889232505391166</v>
      </c>
      <c r="L70">
        <f t="shared" ref="L70:L133" si="22">20*LOG10(K70)</f>
        <v>5.9723604939572379</v>
      </c>
      <c r="M70">
        <f t="shared" ref="M70:M133" si="23">ATAN2(J70,I70)-ATAN2(H70,G70)</f>
        <v>-4.5813950487666455E-2</v>
      </c>
      <c r="N70">
        <f t="shared" ref="N70:N133" si="24">DEGREES(M70)</f>
        <v>-2.6249460057646075</v>
      </c>
      <c r="O70">
        <f t="shared" si="11"/>
        <v>0</v>
      </c>
      <c r="P70">
        <f t="shared" si="19"/>
        <v>-2.6249460057646075</v>
      </c>
      <c r="Q70">
        <f t="shared" si="12"/>
        <v>0.11036247748823684</v>
      </c>
      <c r="W70">
        <v>65</v>
      </c>
      <c r="X70">
        <f t="shared" si="20"/>
        <v>1.3541666666666667</v>
      </c>
      <c r="Y70">
        <v>0</v>
      </c>
      <c r="Z70">
        <f t="shared" si="13"/>
        <v>2.2313910994433469E-4</v>
      </c>
    </row>
    <row r="71" spans="5:26" x14ac:dyDescent="0.4">
      <c r="E71">
        <v>67.358999999999995</v>
      </c>
      <c r="F71">
        <f t="shared" si="14"/>
        <v>8.8172724813814531E-3</v>
      </c>
      <c r="G71">
        <f t="shared" si="15"/>
        <v>8.8541084262659386E-2</v>
      </c>
      <c r="H71">
        <f t="shared" si="16"/>
        <v>-8.0367898882387576E-3</v>
      </c>
      <c r="I71">
        <f t="shared" si="17"/>
        <v>0.17662579221055452</v>
      </c>
      <c r="J71">
        <f t="shared" si="18"/>
        <v>-7.6664065808256677E-3</v>
      </c>
      <c r="K71">
        <f t="shared" si="21"/>
        <v>1.988548792476488</v>
      </c>
      <c r="L71">
        <f t="shared" si="22"/>
        <v>5.9707250323471959</v>
      </c>
      <c r="M71">
        <f t="shared" si="23"/>
        <v>-4.714342051726983E-2</v>
      </c>
      <c r="N71">
        <f t="shared" si="24"/>
        <v>-2.7011190274500136</v>
      </c>
      <c r="O71">
        <f t="shared" ref="O71:O134" si="25">IF((N71-N70)&gt;180,O70-360,IF((N71-N70)&lt;(-180),O70+360,O70))</f>
        <v>0</v>
      </c>
      <c r="P71">
        <f t="shared" si="19"/>
        <v>-2.7011190274500136</v>
      </c>
      <c r="Q71">
        <f t="shared" ref="Q71:Q134" si="26">-(P71-P70)/((E71-E70)*360)*1000</f>
        <v>0.1102671983448365</v>
      </c>
      <c r="W71">
        <v>66</v>
      </c>
      <c r="X71">
        <f t="shared" si="20"/>
        <v>1.375</v>
      </c>
      <c r="Y71">
        <v>0</v>
      </c>
      <c r="Z71">
        <f t="shared" ref="Z71:Z134" si="27" xml:space="preserve"> b0_*Y71 + b1_*Y70 + b2_*Y69 - a1_*Z70 - a2_*Z69</f>
        <v>2.0339003736466867E-4</v>
      </c>
    </row>
    <row r="72" spans="5:26" x14ac:dyDescent="0.4">
      <c r="E72">
        <v>69.334100000000007</v>
      </c>
      <c r="F72">
        <f t="shared" si="14"/>
        <v>9.0758124668025037E-3</v>
      </c>
      <c r="G72">
        <f t="shared" si="15"/>
        <v>8.8543192556466144E-2</v>
      </c>
      <c r="H72">
        <f t="shared" si="16"/>
        <v>-8.2724381917988702E-3</v>
      </c>
      <c r="I72">
        <f t="shared" si="17"/>
        <v>0.17662780334158312</v>
      </c>
      <c r="J72">
        <f t="shared" si="18"/>
        <v>-7.8911948022792906E-3</v>
      </c>
      <c r="K72">
        <f t="shared" si="21"/>
        <v>1.9881524004673325</v>
      </c>
      <c r="L72">
        <f t="shared" si="22"/>
        <v>5.9689934376966116</v>
      </c>
      <c r="M72">
        <f t="shared" si="23"/>
        <v>-4.8510576195792243E-2</v>
      </c>
      <c r="N72">
        <f t="shared" si="24"/>
        <v>-2.7794512777666922</v>
      </c>
      <c r="O72">
        <f t="shared" si="25"/>
        <v>0</v>
      </c>
      <c r="P72">
        <f t="shared" si="19"/>
        <v>-2.7794512777666922</v>
      </c>
      <c r="Q72">
        <f t="shared" si="26"/>
        <v>0.1101663633299553</v>
      </c>
      <c r="W72">
        <v>67</v>
      </c>
      <c r="X72">
        <f t="shared" si="20"/>
        <v>1.3958333333333333</v>
      </c>
      <c r="Y72">
        <v>0</v>
      </c>
      <c r="Z72">
        <f t="shared" si="27"/>
        <v>1.8538886934487211E-4</v>
      </c>
    </row>
    <row r="73" spans="5:26" x14ac:dyDescent="0.4">
      <c r="E73">
        <v>71.367099999999994</v>
      </c>
      <c r="F73">
        <f t="shared" si="14"/>
        <v>9.3419315445003384E-3</v>
      </c>
      <c r="G73">
        <f t="shared" si="15"/>
        <v>8.8545426284457385E-2</v>
      </c>
      <c r="H73">
        <f t="shared" si="16"/>
        <v>-8.5149939409698092E-3</v>
      </c>
      <c r="I73">
        <f t="shared" si="17"/>
        <v>0.17662993412603933</v>
      </c>
      <c r="J73">
        <f t="shared" si="18"/>
        <v>-8.1225721329698033E-3</v>
      </c>
      <c r="K73">
        <f t="shared" si="21"/>
        <v>1.9877327996921559</v>
      </c>
      <c r="L73">
        <f t="shared" si="22"/>
        <v>5.9671600819253658</v>
      </c>
      <c r="M73">
        <f t="shared" si="23"/>
        <v>-4.9916446966342898E-2</v>
      </c>
      <c r="N73">
        <f t="shared" si="24"/>
        <v>-2.8600017394600497</v>
      </c>
      <c r="O73">
        <f t="shared" si="25"/>
        <v>0</v>
      </c>
      <c r="P73">
        <f t="shared" si="19"/>
        <v>-2.8600017394600497</v>
      </c>
      <c r="Q73">
        <f t="shared" si="26"/>
        <v>0.11005965690189369</v>
      </c>
      <c r="W73">
        <v>68</v>
      </c>
      <c r="X73">
        <f t="shared" si="20"/>
        <v>1.4166666666666667</v>
      </c>
      <c r="Y73">
        <v>0</v>
      </c>
      <c r="Z73">
        <f t="shared" si="27"/>
        <v>1.6898090645092918E-4</v>
      </c>
    </row>
    <row r="74" spans="5:26" x14ac:dyDescent="0.4">
      <c r="E74">
        <v>73.459800000000001</v>
      </c>
      <c r="F74">
        <f t="shared" si="14"/>
        <v>9.6158653339239782E-3</v>
      </c>
      <c r="G74">
        <f t="shared" si="15"/>
        <v>8.8547793026633626E-2</v>
      </c>
      <c r="H74">
        <f t="shared" si="16"/>
        <v>-8.7646718236312031E-3</v>
      </c>
      <c r="I74">
        <f t="shared" si="17"/>
        <v>0.176632191794592</v>
      </c>
      <c r="J74">
        <f t="shared" si="18"/>
        <v>-8.3607433666763251E-3</v>
      </c>
      <c r="K74">
        <f t="shared" si="21"/>
        <v>1.9872886326591963</v>
      </c>
      <c r="L74">
        <f t="shared" si="22"/>
        <v>5.9652189674378757</v>
      </c>
      <c r="M74">
        <f t="shared" si="23"/>
        <v>-5.1362117078568303E-2</v>
      </c>
      <c r="N74">
        <f t="shared" si="24"/>
        <v>-2.9428325354587694</v>
      </c>
      <c r="O74">
        <f t="shared" si="25"/>
        <v>0</v>
      </c>
      <c r="P74">
        <f t="shared" si="19"/>
        <v>-2.9428325354587694</v>
      </c>
      <c r="Q74">
        <f t="shared" si="26"/>
        <v>0.10994674078505635</v>
      </c>
      <c r="W74">
        <v>69</v>
      </c>
      <c r="X74">
        <f t="shared" si="20"/>
        <v>1.4375</v>
      </c>
      <c r="Y74">
        <v>0</v>
      </c>
      <c r="Z74">
        <f t="shared" si="27"/>
        <v>1.540251410232116E-4</v>
      </c>
    </row>
    <row r="75" spans="5:26" x14ac:dyDescent="0.4">
      <c r="E75">
        <v>75.613799999999998</v>
      </c>
      <c r="F75">
        <f t="shared" si="14"/>
        <v>9.8978232745836631E-3</v>
      </c>
      <c r="G75">
        <f t="shared" si="15"/>
        <v>8.8550300525771619E-2</v>
      </c>
      <c r="H75">
        <f t="shared" si="16"/>
        <v>-9.0216626591170627E-3</v>
      </c>
      <c r="I75">
        <f t="shared" si="17"/>
        <v>0.17663458373318441</v>
      </c>
      <c r="J75">
        <f t="shared" si="18"/>
        <v>-8.6058905286375848E-3</v>
      </c>
      <c r="K75">
        <f t="shared" si="21"/>
        <v>1.9868185206469651</v>
      </c>
      <c r="L75">
        <f t="shared" si="22"/>
        <v>5.9631639946264761</v>
      </c>
      <c r="M75">
        <f t="shared" si="23"/>
        <v>-5.2848517197731537E-2</v>
      </c>
      <c r="N75">
        <f t="shared" si="24"/>
        <v>-3.0279969889545653</v>
      </c>
      <c r="O75">
        <f t="shared" si="25"/>
        <v>0</v>
      </c>
      <c r="P75">
        <f t="shared" si="19"/>
        <v>-3.0279969889545653</v>
      </c>
      <c r="Q75">
        <f t="shared" si="26"/>
        <v>0.1098272638705715</v>
      </c>
      <c r="W75">
        <v>70</v>
      </c>
      <c r="X75">
        <f t="shared" si="20"/>
        <v>1.4583333333333335</v>
      </c>
      <c r="Y75">
        <v>0</v>
      </c>
      <c r="Z75">
        <f t="shared" si="27"/>
        <v>1.4039304537704928E-4</v>
      </c>
    </row>
    <row r="76" spans="5:26" x14ac:dyDescent="0.4">
      <c r="E76">
        <v>77.831000000000003</v>
      </c>
      <c r="F76">
        <f t="shared" si="14"/>
        <v>1.0188054075897799E-2</v>
      </c>
      <c r="G76">
        <f t="shared" si="15"/>
        <v>8.8552957277606925E-2</v>
      </c>
      <c r="H76">
        <f t="shared" si="16"/>
        <v>-9.286193052074258E-3</v>
      </c>
      <c r="I76">
        <f t="shared" si="17"/>
        <v>0.17663711804601789</v>
      </c>
      <c r="J76">
        <f t="shared" si="18"/>
        <v>-8.8582297802040928E-3</v>
      </c>
      <c r="K76">
        <f t="shared" si="21"/>
        <v>1.9863209541447686</v>
      </c>
      <c r="L76">
        <f t="shared" si="22"/>
        <v>5.9609884818987249</v>
      </c>
      <c r="M76">
        <f t="shared" si="23"/>
        <v>-5.4376768433394451E-2</v>
      </c>
      <c r="N76">
        <f t="shared" si="24"/>
        <v>-3.1155593347937032</v>
      </c>
      <c r="O76">
        <f t="shared" si="25"/>
        <v>0</v>
      </c>
      <c r="P76">
        <f t="shared" si="19"/>
        <v>-3.1155593347937032</v>
      </c>
      <c r="Q76">
        <f t="shared" si="26"/>
        <v>0.10970085623401099</v>
      </c>
      <c r="W76">
        <v>71</v>
      </c>
      <c r="X76">
        <f t="shared" si="20"/>
        <v>1.4791666666666665</v>
      </c>
      <c r="Y76">
        <v>0</v>
      </c>
      <c r="Z76">
        <f t="shared" si="27"/>
        <v>1.2796746725440031E-4</v>
      </c>
    </row>
    <row r="77" spans="5:26" x14ac:dyDescent="0.4">
      <c r="E77">
        <v>80.113200000000006</v>
      </c>
      <c r="F77">
        <f t="shared" si="14"/>
        <v>1.0486793357315409E-2</v>
      </c>
      <c r="G77">
        <f t="shared" si="15"/>
        <v>8.8555772099322638E-2</v>
      </c>
      <c r="H77">
        <f t="shared" si="16"/>
        <v>-9.5584776682434511E-3</v>
      </c>
      <c r="I77">
        <f t="shared" si="17"/>
        <v>0.17663980314392702</v>
      </c>
      <c r="J77">
        <f t="shared" si="18"/>
        <v>-9.1179658940362968E-3</v>
      </c>
      <c r="K77">
        <f t="shared" si="21"/>
        <v>1.9857943751428677</v>
      </c>
      <c r="L77">
        <f t="shared" si="22"/>
        <v>5.9586855240317647</v>
      </c>
      <c r="M77">
        <f t="shared" si="23"/>
        <v>-5.5947904641015178E-2</v>
      </c>
      <c r="N77">
        <f t="shared" si="24"/>
        <v>-3.2055788085305608</v>
      </c>
      <c r="O77">
        <f t="shared" si="25"/>
        <v>0</v>
      </c>
      <c r="P77">
        <f t="shared" si="19"/>
        <v>-3.2055788085305608</v>
      </c>
      <c r="Q77">
        <f t="shared" si="26"/>
        <v>0.1095671254550403</v>
      </c>
      <c r="W77">
        <v>72</v>
      </c>
      <c r="X77">
        <f t="shared" si="20"/>
        <v>1.5</v>
      </c>
      <c r="Y77">
        <v>0</v>
      </c>
      <c r="Z77">
        <f t="shared" si="27"/>
        <v>1.1664162303429187E-4</v>
      </c>
    </row>
    <row r="78" spans="5:26" x14ac:dyDescent="0.4">
      <c r="E78">
        <v>82.462299999999999</v>
      </c>
      <c r="F78">
        <f t="shared" si="14"/>
        <v>1.0794289828254899E-2</v>
      </c>
      <c r="G78">
        <f t="shared" si="15"/>
        <v>8.8558754387811467E-2</v>
      </c>
      <c r="H78">
        <f t="shared" si="16"/>
        <v>-9.8387430954678372E-3</v>
      </c>
      <c r="I78">
        <f t="shared" si="17"/>
        <v>0.1766426479907397</v>
      </c>
      <c r="J78">
        <f t="shared" si="18"/>
        <v>-9.3853150154554494E-3</v>
      </c>
      <c r="K78">
        <f t="shared" si="21"/>
        <v>1.9852371301989695</v>
      </c>
      <c r="L78">
        <f t="shared" si="22"/>
        <v>5.9562477855704463</v>
      </c>
      <c r="M78">
        <f t="shared" si="23"/>
        <v>-5.756300886897181E-2</v>
      </c>
      <c r="N78">
        <f t="shared" si="24"/>
        <v>-3.2981174642662112</v>
      </c>
      <c r="O78">
        <f t="shared" si="25"/>
        <v>0</v>
      </c>
      <c r="P78">
        <f t="shared" si="19"/>
        <v>-3.2981174642662112</v>
      </c>
      <c r="Q78">
        <f t="shared" si="26"/>
        <v>0.10942566152480469</v>
      </c>
      <c r="W78">
        <v>73</v>
      </c>
      <c r="X78">
        <f t="shared" si="20"/>
        <v>1.5208333333333333</v>
      </c>
      <c r="Y78">
        <v>0</v>
      </c>
      <c r="Z78">
        <f t="shared" si="27"/>
        <v>1.0631818004982837E-4</v>
      </c>
    </row>
    <row r="79" spans="5:26" x14ac:dyDescent="0.4">
      <c r="E79">
        <v>84.880300000000005</v>
      </c>
      <c r="F79">
        <f t="shared" si="14"/>
        <v>1.1110805288104073E-2</v>
      </c>
      <c r="G79">
        <f t="shared" si="15"/>
        <v>8.8561914157074373E-2</v>
      </c>
      <c r="H79">
        <f t="shared" si="16"/>
        <v>-1.012722784279879E-2</v>
      </c>
      <c r="I79">
        <f t="shared" si="17"/>
        <v>0.1766456621389515</v>
      </c>
      <c r="J79">
        <f t="shared" si="18"/>
        <v>-9.6605046615904581E-3</v>
      </c>
      <c r="K79">
        <f t="shared" si="21"/>
        <v>1.9846474651738932</v>
      </c>
      <c r="L79">
        <f t="shared" si="22"/>
        <v>5.953667476120204</v>
      </c>
      <c r="M79">
        <f t="shared" si="23"/>
        <v>-5.9223211409347831E-2</v>
      </c>
      <c r="N79">
        <f t="shared" si="24"/>
        <v>-3.3932400629666546</v>
      </c>
      <c r="O79">
        <f t="shared" si="25"/>
        <v>0</v>
      </c>
      <c r="P79">
        <f t="shared" si="19"/>
        <v>-3.3932400629666546</v>
      </c>
      <c r="Q79">
        <f t="shared" si="26"/>
        <v>0.10927603012182144</v>
      </c>
      <c r="W79">
        <v>74</v>
      </c>
      <c r="X79">
        <f t="shared" si="20"/>
        <v>1.5416666666666667</v>
      </c>
      <c r="Y79">
        <v>0</v>
      </c>
      <c r="Z79">
        <f t="shared" si="27"/>
        <v>9.6908420125331688E-5</v>
      </c>
    </row>
    <row r="80" spans="5:26" x14ac:dyDescent="0.4">
      <c r="E80">
        <v>87.369200000000006</v>
      </c>
      <c r="F80">
        <f t="shared" si="14"/>
        <v>1.1436601536250724E-2</v>
      </c>
      <c r="G80">
        <f t="shared" si="15"/>
        <v>8.8565261941326301E-2</v>
      </c>
      <c r="H80">
        <f t="shared" si="16"/>
        <v>-1.0424170408863141E-2</v>
      </c>
      <c r="I80">
        <f t="shared" si="17"/>
        <v>0.17664885563729815</v>
      </c>
      <c r="J80">
        <f t="shared" si="18"/>
        <v>-9.9437623396261207E-3</v>
      </c>
      <c r="K80">
        <f t="shared" si="21"/>
        <v>1.9840235451981842</v>
      </c>
      <c r="L80">
        <f t="shared" si="22"/>
        <v>5.9509364358891155</v>
      </c>
      <c r="M80">
        <f t="shared" si="23"/>
        <v>-6.0929619165761784E-2</v>
      </c>
      <c r="N80">
        <f t="shared" si="24"/>
        <v>-3.491010025537562</v>
      </c>
      <c r="O80">
        <f t="shared" si="25"/>
        <v>0</v>
      </c>
      <c r="P80">
        <f t="shared" si="19"/>
        <v>-3.491010025537562</v>
      </c>
      <c r="Q80">
        <f t="shared" si="26"/>
        <v>0.10911777466496508</v>
      </c>
      <c r="W80">
        <v>75</v>
      </c>
      <c r="X80">
        <f t="shared" si="20"/>
        <v>1.5625</v>
      </c>
      <c r="Y80">
        <v>0</v>
      </c>
      <c r="Z80">
        <f t="shared" si="27"/>
        <v>8.8331477145172892E-5</v>
      </c>
    </row>
    <row r="81" spans="5:26" x14ac:dyDescent="0.4">
      <c r="E81">
        <v>89.931100000000001</v>
      </c>
      <c r="F81">
        <f t="shared" si="14"/>
        <v>1.1771953462052044E-2</v>
      </c>
      <c r="G81">
        <f t="shared" si="15"/>
        <v>8.8568808957273704E-2</v>
      </c>
      <c r="H81">
        <f t="shared" si="16"/>
        <v>-1.0729821211628505E-2</v>
      </c>
      <c r="I81">
        <f t="shared" si="17"/>
        <v>0.17665223918555306</v>
      </c>
      <c r="J81">
        <f t="shared" si="18"/>
        <v>-1.0235326926773558E-2</v>
      </c>
      <c r="K81">
        <f t="shared" si="21"/>
        <v>1.9833634264667672</v>
      </c>
      <c r="L81">
        <f t="shared" si="22"/>
        <v>5.9480460102548278</v>
      </c>
      <c r="M81">
        <f t="shared" si="23"/>
        <v>-6.2683382284801858E-2</v>
      </c>
      <c r="N81">
        <f t="shared" si="24"/>
        <v>-3.5914932505242576</v>
      </c>
      <c r="O81">
        <f t="shared" si="25"/>
        <v>0</v>
      </c>
      <c r="P81">
        <f t="shared" si="19"/>
        <v>-3.5914932505242576</v>
      </c>
      <c r="Q81">
        <f t="shared" si="26"/>
        <v>0.1089504154758142</v>
      </c>
      <c r="W81">
        <v>76</v>
      </c>
      <c r="X81">
        <f t="shared" si="20"/>
        <v>1.5833333333333333</v>
      </c>
      <c r="Y81">
        <v>0</v>
      </c>
      <c r="Z81">
        <f t="shared" si="27"/>
        <v>8.0513642102072148E-5</v>
      </c>
    </row>
    <row r="82" spans="5:26" x14ac:dyDescent="0.4">
      <c r="E82">
        <v>92.568100000000001</v>
      </c>
      <c r="F82">
        <f t="shared" si="14"/>
        <v>1.2117135954865221E-2</v>
      </c>
      <c r="G82">
        <f t="shared" si="15"/>
        <v>8.8572567002580427E-2</v>
      </c>
      <c r="H82">
        <f t="shared" si="16"/>
        <v>-1.1044430656698427E-2</v>
      </c>
      <c r="I82">
        <f t="shared" si="17"/>
        <v>0.17665582403767333</v>
      </c>
      <c r="J82">
        <f t="shared" si="18"/>
        <v>-1.0535437288449634E-2</v>
      </c>
      <c r="K82">
        <f t="shared" si="21"/>
        <v>1.9826650774706092</v>
      </c>
      <c r="L82">
        <f t="shared" si="22"/>
        <v>5.9449871404730557</v>
      </c>
      <c r="M82">
        <f t="shared" si="23"/>
        <v>-6.4485623418264915E-2</v>
      </c>
      <c r="N82">
        <f t="shared" si="24"/>
        <v>-3.6947540611365643</v>
      </c>
      <c r="O82">
        <f t="shared" si="25"/>
        <v>0</v>
      </c>
      <c r="P82">
        <f t="shared" si="19"/>
        <v>-3.6947540611365643</v>
      </c>
      <c r="Q82">
        <f t="shared" si="26"/>
        <v>0.10877344900803387</v>
      </c>
      <c r="W82">
        <v>77</v>
      </c>
      <c r="X82">
        <f t="shared" si="20"/>
        <v>1.6041666666666667</v>
      </c>
      <c r="Y82">
        <v>0</v>
      </c>
      <c r="Z82">
        <f t="shared" si="27"/>
        <v>7.338772965255247E-5</v>
      </c>
    </row>
    <row r="83" spans="5:26" x14ac:dyDescent="0.4">
      <c r="E83">
        <v>95.282399999999996</v>
      </c>
      <c r="F83">
        <f t="shared" si="14"/>
        <v>1.2472436994016836E-2</v>
      </c>
      <c r="G83">
        <f t="shared" si="15"/>
        <v>8.8576548628952145E-2</v>
      </c>
      <c r="H83">
        <f t="shared" si="16"/>
        <v>-1.136826106682237E-2</v>
      </c>
      <c r="I83">
        <f t="shared" si="17"/>
        <v>0.17665962216690678</v>
      </c>
      <c r="J83">
        <f t="shared" si="18"/>
        <v>-1.0844343658003824E-2</v>
      </c>
      <c r="K83">
        <f t="shared" si="21"/>
        <v>1.9819263493583599</v>
      </c>
      <c r="L83">
        <f t="shared" si="22"/>
        <v>5.9417502314254449</v>
      </c>
      <c r="M83">
        <f t="shared" si="23"/>
        <v>-6.6337503831318756E-2</v>
      </c>
      <c r="N83">
        <f t="shared" si="24"/>
        <v>-3.8008589929674934</v>
      </c>
      <c r="O83">
        <f t="shared" si="25"/>
        <v>0</v>
      </c>
      <c r="P83">
        <f t="shared" si="19"/>
        <v>-3.8008589929674934</v>
      </c>
      <c r="Q83">
        <f t="shared" si="26"/>
        <v>0.10858634703333506</v>
      </c>
      <c r="W83">
        <v>78</v>
      </c>
      <c r="X83">
        <f t="shared" si="20"/>
        <v>1.625</v>
      </c>
      <c r="Y83">
        <v>0</v>
      </c>
      <c r="Z83">
        <f t="shared" si="27"/>
        <v>6.6892500735816509E-5</v>
      </c>
    </row>
    <row r="84" spans="5:26" x14ac:dyDescent="0.4">
      <c r="E84">
        <v>98.076300000000003</v>
      </c>
      <c r="F84">
        <f t="shared" si="14"/>
        <v>1.283815764880286E-2</v>
      </c>
      <c r="G84">
        <f t="shared" si="15"/>
        <v>8.8580767188911169E-2</v>
      </c>
      <c r="H84">
        <f t="shared" si="16"/>
        <v>-1.1701586680553109E-2</v>
      </c>
      <c r="I84">
        <f t="shared" si="17"/>
        <v>0.17666364631041209</v>
      </c>
      <c r="J84">
        <f t="shared" si="18"/>
        <v>-1.1162307635437494E-2</v>
      </c>
      <c r="K84">
        <f t="shared" si="21"/>
        <v>1.9811449702166373</v>
      </c>
      <c r="L84">
        <f t="shared" si="22"/>
        <v>5.9383251237091583</v>
      </c>
      <c r="M84">
        <f t="shared" si="23"/>
        <v>-6.8240220581815558E-2</v>
      </c>
      <c r="N84">
        <f t="shared" si="24"/>
        <v>-3.9098766323798064</v>
      </c>
      <c r="O84">
        <f t="shared" si="25"/>
        <v>0</v>
      </c>
      <c r="P84">
        <f t="shared" si="19"/>
        <v>-3.9098766323798064</v>
      </c>
      <c r="Q84">
        <f t="shared" si="26"/>
        <v>0.10838855225502456</v>
      </c>
      <c r="W84">
        <v>79</v>
      </c>
      <c r="X84">
        <f t="shared" si="20"/>
        <v>1.6458333333333333</v>
      </c>
      <c r="Y84">
        <v>0</v>
      </c>
      <c r="Z84">
        <f t="shared" si="27"/>
        <v>6.0972136294116616E-5</v>
      </c>
    </row>
    <row r="85" spans="5:26" x14ac:dyDescent="0.4">
      <c r="E85">
        <v>100.9522</v>
      </c>
      <c r="F85">
        <f t="shared" si="14"/>
        <v>1.3214612078488647E-2</v>
      </c>
      <c r="G85">
        <f t="shared" si="15"/>
        <v>8.8585236885173613E-2</v>
      </c>
      <c r="H85">
        <f t="shared" si="16"/>
        <v>-1.2044693650779219E-2</v>
      </c>
      <c r="I85">
        <f t="shared" si="17"/>
        <v>0.17666791001635895</v>
      </c>
      <c r="J85">
        <f t="shared" si="18"/>
        <v>-1.1489602186004009E-2</v>
      </c>
      <c r="K85">
        <f t="shared" si="21"/>
        <v>1.9803185392357041</v>
      </c>
      <c r="L85">
        <f t="shared" si="22"/>
        <v>5.934701064882983</v>
      </c>
      <c r="M85">
        <f t="shared" si="23"/>
        <v>-7.0195003462628414E-2</v>
      </c>
      <c r="N85">
        <f t="shared" si="24"/>
        <v>-4.0218774413148077</v>
      </c>
      <c r="O85">
        <f t="shared" si="25"/>
        <v>0</v>
      </c>
      <c r="P85">
        <f t="shared" si="19"/>
        <v>-4.0218774413148077</v>
      </c>
      <c r="Q85">
        <f t="shared" si="26"/>
        <v>0.10817947708640122</v>
      </c>
      <c r="W85">
        <v>80</v>
      </c>
      <c r="X85">
        <f t="shared" si="20"/>
        <v>1.6666666666666667</v>
      </c>
      <c r="Y85">
        <v>0</v>
      </c>
      <c r="Z85">
        <f t="shared" si="27"/>
        <v>5.5575757571846959E-5</v>
      </c>
    </row>
    <row r="86" spans="5:26" x14ac:dyDescent="0.4">
      <c r="E86">
        <v>103.9123</v>
      </c>
      <c r="F86">
        <f t="shared" si="14"/>
        <v>1.3602088262400776E-2</v>
      </c>
      <c r="G86">
        <f t="shared" si="15"/>
        <v>8.8589972335888612E-2</v>
      </c>
      <c r="H86">
        <f t="shared" si="16"/>
        <v>-1.2397844252133382E-2</v>
      </c>
      <c r="I86">
        <f t="shared" si="17"/>
        <v>0.17667242722920518</v>
      </c>
      <c r="J86">
        <f t="shared" si="18"/>
        <v>-1.1826477497153572E-2</v>
      </c>
      <c r="K86">
        <f t="shared" si="21"/>
        <v>1.979444610544453</v>
      </c>
      <c r="L86">
        <f t="shared" si="22"/>
        <v>5.9308670738083329</v>
      </c>
      <c r="M86">
        <f t="shared" si="23"/>
        <v>-7.2202908407728694E-2</v>
      </c>
      <c r="N86">
        <f t="shared" si="24"/>
        <v>-4.1369219203325009</v>
      </c>
      <c r="O86">
        <f t="shared" si="25"/>
        <v>0</v>
      </c>
      <c r="P86">
        <f t="shared" si="19"/>
        <v>-4.1369219203325009</v>
      </c>
      <c r="Q86">
        <f t="shared" si="26"/>
        <v>0.10795851399323345</v>
      </c>
      <c r="W86">
        <v>81</v>
      </c>
      <c r="X86">
        <f t="shared" si="20"/>
        <v>1.6875</v>
      </c>
      <c r="Y86">
        <v>0</v>
      </c>
      <c r="Z86">
        <f t="shared" si="27"/>
        <v>5.0656988870877718E-5</v>
      </c>
    </row>
    <row r="87" spans="5:26" x14ac:dyDescent="0.4">
      <c r="E87">
        <v>106.9593</v>
      </c>
      <c r="F87">
        <f t="shared" si="14"/>
        <v>1.4000939629712782E-2</v>
      </c>
      <c r="G87">
        <f t="shared" si="15"/>
        <v>8.8594989727541651E-2</v>
      </c>
      <c r="H87">
        <f t="shared" si="16"/>
        <v>-1.2761360392071411E-2</v>
      </c>
      <c r="I87">
        <f t="shared" si="17"/>
        <v>0.17667721338946585</v>
      </c>
      <c r="J87">
        <f t="shared" si="18"/>
        <v>-1.2173240640922655E-2</v>
      </c>
      <c r="K87">
        <f t="shared" si="21"/>
        <v>1.9785204842770259</v>
      </c>
      <c r="L87">
        <f t="shared" si="22"/>
        <v>5.9268110203949895</v>
      </c>
      <c r="M87">
        <f t="shared" si="23"/>
        <v>-7.426528943888755E-2</v>
      </c>
      <c r="N87">
        <f t="shared" si="24"/>
        <v>-4.2550876491657421</v>
      </c>
      <c r="O87">
        <f t="shared" si="25"/>
        <v>0</v>
      </c>
      <c r="P87">
        <f t="shared" si="19"/>
        <v>-4.2550876491657421</v>
      </c>
      <c r="Q87">
        <f t="shared" si="26"/>
        <v>0.10772501990413273</v>
      </c>
      <c r="W87">
        <v>82</v>
      </c>
      <c r="X87">
        <f t="shared" si="20"/>
        <v>1.7083333333333335</v>
      </c>
      <c r="Y87">
        <v>0</v>
      </c>
      <c r="Z87">
        <f t="shared" si="27"/>
        <v>4.6173559004513773E-5</v>
      </c>
    </row>
    <row r="88" spans="5:26" x14ac:dyDescent="0.4">
      <c r="E88">
        <v>110.0956</v>
      </c>
      <c r="F88">
        <f t="shared" si="14"/>
        <v>1.4411480339690018E-2</v>
      </c>
      <c r="G88">
        <f t="shared" si="15"/>
        <v>8.8600305591123751E-2</v>
      </c>
      <c r="H88">
        <f t="shared" si="16"/>
        <v>-1.3135528166131573E-2</v>
      </c>
      <c r="I88">
        <f t="shared" si="17"/>
        <v>0.17668228426628552</v>
      </c>
      <c r="J88">
        <f t="shared" si="18"/>
        <v>-1.253016452785736E-2</v>
      </c>
      <c r="K88">
        <f t="shared" si="21"/>
        <v>1.9775434369727138</v>
      </c>
      <c r="L88">
        <f t="shared" si="22"/>
        <v>5.9225206320706816</v>
      </c>
      <c r="M88">
        <f t="shared" si="23"/>
        <v>-7.6383252255033618E-2</v>
      </c>
      <c r="N88">
        <f t="shared" si="24"/>
        <v>-4.3764379796965542</v>
      </c>
      <c r="O88">
        <f t="shared" si="25"/>
        <v>0</v>
      </c>
      <c r="P88">
        <f t="shared" si="19"/>
        <v>-4.3764379796965542</v>
      </c>
      <c r="Q88">
        <f t="shared" si="26"/>
        <v>0.10747831887079601</v>
      </c>
      <c r="W88">
        <v>83</v>
      </c>
      <c r="X88">
        <f t="shared" si="20"/>
        <v>1.7291666666666665</v>
      </c>
      <c r="Y88">
        <v>0</v>
      </c>
      <c r="Z88">
        <f t="shared" si="27"/>
        <v>4.2086938025030992E-5</v>
      </c>
    </row>
    <row r="89" spans="5:26" x14ac:dyDescent="0.4">
      <c r="E89">
        <v>113.32389999999999</v>
      </c>
      <c r="F89">
        <f t="shared" si="14"/>
        <v>1.4834063821506014E-2</v>
      </c>
      <c r="G89">
        <f t="shared" si="15"/>
        <v>8.860593782560533E-2</v>
      </c>
      <c r="H89">
        <f t="shared" si="16"/>
        <v>-1.3520669438007721E-2</v>
      </c>
      <c r="I89">
        <f t="shared" si="17"/>
        <v>0.17668765693374289</v>
      </c>
      <c r="J89">
        <f t="shared" si="18"/>
        <v>-1.2897556188249013E-2</v>
      </c>
      <c r="K89">
        <f t="shared" si="21"/>
        <v>1.9765105378444867</v>
      </c>
      <c r="L89">
        <f t="shared" si="22"/>
        <v>5.9179826828690549</v>
      </c>
      <c r="M89">
        <f t="shared" si="23"/>
        <v>-7.8558057029169293E-2</v>
      </c>
      <c r="N89">
        <f t="shared" si="24"/>
        <v>-4.5010451145194308</v>
      </c>
      <c r="O89">
        <f t="shared" si="25"/>
        <v>0</v>
      </c>
      <c r="P89">
        <f t="shared" si="19"/>
        <v>-4.5010451145194308</v>
      </c>
      <c r="Q89">
        <f t="shared" si="26"/>
        <v>0.10721770903061892</v>
      </c>
      <c r="W89">
        <v>84</v>
      </c>
      <c r="X89">
        <f t="shared" si="20"/>
        <v>1.75</v>
      </c>
      <c r="Y89">
        <v>0</v>
      </c>
      <c r="Z89">
        <f t="shared" si="27"/>
        <v>3.8362006102878968E-5</v>
      </c>
    </row>
    <row r="90" spans="5:26" x14ac:dyDescent="0.4">
      <c r="E90">
        <v>116.6468</v>
      </c>
      <c r="F90">
        <f t="shared" si="14"/>
        <v>1.526903041436491E-2</v>
      </c>
      <c r="G90">
        <f t="shared" si="15"/>
        <v>8.8611905080963949E-2</v>
      </c>
      <c r="H90">
        <f t="shared" si="16"/>
        <v>-1.3917094116455342E-2</v>
      </c>
      <c r="I90">
        <f t="shared" si="17"/>
        <v>0.17669334918231316</v>
      </c>
      <c r="J90">
        <f t="shared" si="18"/>
        <v>-1.3275711248405569E-2</v>
      </c>
      <c r="K90">
        <f t="shared" si="21"/>
        <v>1.9754187677656112</v>
      </c>
      <c r="L90">
        <f t="shared" si="22"/>
        <v>5.9131835106556032</v>
      </c>
      <c r="M90">
        <f t="shared" si="23"/>
        <v>-8.0790843988177041E-2</v>
      </c>
      <c r="N90">
        <f t="shared" si="24"/>
        <v>-4.628974383822424</v>
      </c>
      <c r="O90">
        <f t="shared" si="25"/>
        <v>0</v>
      </c>
      <c r="P90">
        <f t="shared" si="19"/>
        <v>-4.628974383822424</v>
      </c>
      <c r="Q90">
        <f t="shared" si="26"/>
        <v>0.10694245430112338</v>
      </c>
      <c r="W90">
        <v>85</v>
      </c>
      <c r="X90">
        <f t="shared" si="20"/>
        <v>1.7708333333333333</v>
      </c>
      <c r="Y90">
        <v>0</v>
      </c>
      <c r="Z90">
        <f t="shared" si="27"/>
        <v>3.4966751711946132E-5</v>
      </c>
    </row>
    <row r="91" spans="5:26" x14ac:dyDescent="0.4">
      <c r="E91">
        <v>120.0672</v>
      </c>
      <c r="F91">
        <f t="shared" si="14"/>
        <v>1.5716759727379015E-2</v>
      </c>
      <c r="G91">
        <f t="shared" si="15"/>
        <v>8.8618227520871562E-2</v>
      </c>
      <c r="H91">
        <f t="shared" si="16"/>
        <v>-1.4325147873528428E-2</v>
      </c>
      <c r="I91">
        <f t="shared" si="17"/>
        <v>0.17669938024640575</v>
      </c>
      <c r="J91">
        <f t="shared" si="18"/>
        <v>-1.3664959449746977E-2</v>
      </c>
      <c r="K91">
        <f t="shared" si="21"/>
        <v>1.9742648856597322</v>
      </c>
      <c r="L91">
        <f t="shared" si="22"/>
        <v>5.908108424247887</v>
      </c>
      <c r="M91">
        <f t="shared" si="23"/>
        <v>-8.3082898212216483E-2</v>
      </c>
      <c r="N91">
        <f t="shared" si="24"/>
        <v>-4.760299417275017</v>
      </c>
      <c r="O91">
        <f t="shared" si="25"/>
        <v>0</v>
      </c>
      <c r="P91">
        <f t="shared" si="19"/>
        <v>-4.760299417275017</v>
      </c>
      <c r="Q91">
        <f t="shared" si="26"/>
        <v>0.10665178329743193</v>
      </c>
      <c r="W91">
        <v>86</v>
      </c>
      <c r="X91">
        <f t="shared" si="20"/>
        <v>1.7916666666666667</v>
      </c>
      <c r="Y91">
        <v>0</v>
      </c>
      <c r="Z91">
        <f t="shared" si="27"/>
        <v>3.1871996527134941E-5</v>
      </c>
    </row>
    <row r="92" spans="5:26" x14ac:dyDescent="0.4">
      <c r="E92">
        <v>123.5878</v>
      </c>
      <c r="F92">
        <f t="shared" si="14"/>
        <v>1.6177605189721861E-2</v>
      </c>
      <c r="G92">
        <f t="shared" si="15"/>
        <v>8.8624925978996294E-2</v>
      </c>
      <c r="H92">
        <f t="shared" si="16"/>
        <v>-1.474515249179373E-2</v>
      </c>
      <c r="I92">
        <f t="shared" si="17"/>
        <v>0.17670576999954879</v>
      </c>
      <c r="J92">
        <f t="shared" si="18"/>
        <v>-1.4065607745176276E-2</v>
      </c>
      <c r="K92">
        <f t="shared" si="21"/>
        <v>1.9730455895614594</v>
      </c>
      <c r="L92">
        <f t="shared" si="22"/>
        <v>5.902742405157654</v>
      </c>
      <c r="M92">
        <f t="shared" si="23"/>
        <v>-8.5435309161000506E-2</v>
      </c>
      <c r="N92">
        <f t="shared" si="24"/>
        <v>-4.8950826363207076</v>
      </c>
      <c r="O92">
        <f t="shared" si="25"/>
        <v>0</v>
      </c>
      <c r="P92">
        <f t="shared" si="19"/>
        <v>-4.8950826363207076</v>
      </c>
      <c r="Q92">
        <f t="shared" si="26"/>
        <v>0.10634489310983175</v>
      </c>
      <c r="W92">
        <v>87</v>
      </c>
      <c r="X92">
        <f t="shared" si="20"/>
        <v>1.8125</v>
      </c>
      <c r="Y92">
        <v>0</v>
      </c>
      <c r="Z92">
        <f t="shared" si="27"/>
        <v>2.905114467005675E-5</v>
      </c>
    </row>
    <row r="93" spans="5:26" x14ac:dyDescent="0.4">
      <c r="E93">
        <v>127.21169999999999</v>
      </c>
      <c r="F93">
        <f t="shared" si="14"/>
        <v>1.6651972590444528E-2</v>
      </c>
      <c r="G93">
        <f t="shared" si="15"/>
        <v>8.8632023139221472E-2</v>
      </c>
      <c r="H93">
        <f t="shared" si="16"/>
        <v>-1.5177477441516752E-2</v>
      </c>
      <c r="I93">
        <f t="shared" si="17"/>
        <v>0.17671254008021686</v>
      </c>
      <c r="J93">
        <f t="shared" si="18"/>
        <v>-1.4478008577561111E-2</v>
      </c>
      <c r="K93">
        <f t="shared" si="21"/>
        <v>1.9717573089212714</v>
      </c>
      <c r="L93">
        <f t="shared" si="22"/>
        <v>5.8970691869263252</v>
      </c>
      <c r="M93">
        <f t="shared" si="23"/>
        <v>-8.78493673902907E-2</v>
      </c>
      <c r="N93">
        <f t="shared" si="24"/>
        <v>-5.03339798435786</v>
      </c>
      <c r="O93">
        <f t="shared" si="25"/>
        <v>0</v>
      </c>
      <c r="P93">
        <f t="shared" si="19"/>
        <v>-5.03339798435786</v>
      </c>
      <c r="Q93">
        <f t="shared" si="26"/>
        <v>0.10602094431502027</v>
      </c>
      <c r="W93">
        <v>88</v>
      </c>
      <c r="X93">
        <f t="shared" si="20"/>
        <v>1.8333333333333333</v>
      </c>
      <c r="Y93">
        <v>0</v>
      </c>
      <c r="Z93">
        <f t="shared" si="27"/>
        <v>2.647995414790017E-5</v>
      </c>
    </row>
    <row r="94" spans="5:26" x14ac:dyDescent="0.4">
      <c r="E94">
        <v>130.9419</v>
      </c>
      <c r="F94">
        <f t="shared" si="14"/>
        <v>1.7140254628628723E-2</v>
      </c>
      <c r="G94">
        <f t="shared" si="15"/>
        <v>8.8639542672424243E-2</v>
      </c>
      <c r="H94">
        <f t="shared" si="16"/>
        <v>-1.5622480227809077E-2</v>
      </c>
      <c r="I94">
        <f t="shared" si="17"/>
        <v>0.17671971306839152</v>
      </c>
      <c r="J94">
        <f t="shared" si="18"/>
        <v>-1.490250297604101E-2</v>
      </c>
      <c r="K94">
        <f t="shared" si="21"/>
        <v>1.9703963704852228</v>
      </c>
      <c r="L94">
        <f t="shared" si="22"/>
        <v>5.8910719770300757</v>
      </c>
      <c r="M94">
        <f t="shared" si="23"/>
        <v>-9.0326224259771104E-2</v>
      </c>
      <c r="N94">
        <f t="shared" si="24"/>
        <v>-5.1753114294370723</v>
      </c>
      <c r="O94">
        <f t="shared" si="25"/>
        <v>0</v>
      </c>
      <c r="P94">
        <f t="shared" si="19"/>
        <v>-5.1753114294370723</v>
      </c>
      <c r="Q94">
        <f t="shared" si="26"/>
        <v>0.10567905584390166</v>
      </c>
      <c r="W94">
        <v>89</v>
      </c>
      <c r="X94">
        <f t="shared" si="20"/>
        <v>1.8541666666666667</v>
      </c>
      <c r="Y94">
        <v>0</v>
      </c>
      <c r="Z94">
        <f t="shared" si="27"/>
        <v>2.4136328521251541E-5</v>
      </c>
    </row>
    <row r="95" spans="5:26" x14ac:dyDescent="0.4">
      <c r="E95">
        <v>134.78139999999999</v>
      </c>
      <c r="F95">
        <f t="shared" si="14"/>
        <v>1.764284400335614E-2</v>
      </c>
      <c r="G95">
        <f t="shared" si="15"/>
        <v>8.8647509467699948E-2</v>
      </c>
      <c r="H95">
        <f t="shared" si="16"/>
        <v>-1.608051831783686E-2</v>
      </c>
      <c r="I95">
        <f t="shared" si="17"/>
        <v>0.17672731270612985</v>
      </c>
      <c r="J95">
        <f t="shared" si="18"/>
        <v>-1.5339431933558818E-2</v>
      </c>
      <c r="K95">
        <f t="shared" si="21"/>
        <v>1.9689589649865238</v>
      </c>
      <c r="L95">
        <f t="shared" si="22"/>
        <v>5.8847333022887973</v>
      </c>
      <c r="M95">
        <f t="shared" si="23"/>
        <v>-9.2866954026827431E-2</v>
      </c>
      <c r="N95">
        <f t="shared" si="24"/>
        <v>-5.3208845219726566</v>
      </c>
      <c r="O95">
        <f t="shared" si="25"/>
        <v>0</v>
      </c>
      <c r="P95">
        <f t="shared" si="19"/>
        <v>-5.3208845219726566</v>
      </c>
      <c r="Q95">
        <f t="shared" si="26"/>
        <v>0.10531832308574955</v>
      </c>
      <c r="W95">
        <v>90</v>
      </c>
      <c r="X95">
        <f t="shared" si="20"/>
        <v>1.875</v>
      </c>
      <c r="Y95">
        <v>0</v>
      </c>
      <c r="Z95">
        <f t="shared" si="27"/>
        <v>2.2000127010490957E-5</v>
      </c>
    </row>
    <row r="96" spans="5:26" x14ac:dyDescent="0.4">
      <c r="E96">
        <v>138.73349999999999</v>
      </c>
      <c r="F96">
        <f t="shared" si="14"/>
        <v>1.8160172683616648E-2</v>
      </c>
      <c r="G96">
        <f t="shared" si="15"/>
        <v>8.8655950332806599E-2</v>
      </c>
      <c r="H96">
        <f t="shared" si="16"/>
        <v>-1.6551984926180104E-2</v>
      </c>
      <c r="I96">
        <f t="shared" si="17"/>
        <v>0.17673536456572825</v>
      </c>
      <c r="J96">
        <f t="shared" si="18"/>
        <v>-1.5789170543016765E-2</v>
      </c>
      <c r="K96">
        <f t="shared" si="21"/>
        <v>1.9674410310530825</v>
      </c>
      <c r="L96">
        <f t="shared" si="22"/>
        <v>5.8780344874882076</v>
      </c>
      <c r="M96">
        <f t="shared" si="23"/>
        <v>-9.5472746026687982E-2</v>
      </c>
      <c r="N96">
        <f t="shared" si="24"/>
        <v>-5.4701854058536208</v>
      </c>
      <c r="O96">
        <f t="shared" si="25"/>
        <v>0</v>
      </c>
      <c r="P96">
        <f t="shared" si="19"/>
        <v>-5.4701854058536208</v>
      </c>
      <c r="Q96">
        <f t="shared" si="26"/>
        <v>0.10493779951092397</v>
      </c>
      <c r="W96">
        <v>91</v>
      </c>
      <c r="X96">
        <f t="shared" si="20"/>
        <v>1.8958333333333333</v>
      </c>
      <c r="Y96">
        <v>0</v>
      </c>
      <c r="Z96">
        <f t="shared" si="27"/>
        <v>2.0052991408845668E-5</v>
      </c>
    </row>
    <row r="97" spans="5:26" x14ac:dyDescent="0.4">
      <c r="E97">
        <v>142.80160000000001</v>
      </c>
      <c r="F97">
        <f t="shared" si="14"/>
        <v>1.8692685728369508E-2</v>
      </c>
      <c r="G97">
        <f t="shared" si="15"/>
        <v>8.8664893695257874E-2</v>
      </c>
      <c r="H97">
        <f t="shared" si="16"/>
        <v>-1.703728515112525E-2</v>
      </c>
      <c r="I97">
        <f t="shared" si="17"/>
        <v>0.1767438957645906</v>
      </c>
      <c r="J97">
        <f t="shared" si="18"/>
        <v>-1.6252105233351317E-2</v>
      </c>
      <c r="K97">
        <f t="shared" si="21"/>
        <v>1.9658383213191473</v>
      </c>
      <c r="L97">
        <f t="shared" si="22"/>
        <v>5.870955935778996</v>
      </c>
      <c r="M97">
        <f t="shared" si="23"/>
        <v>-9.8144764191589351E-2</v>
      </c>
      <c r="N97">
        <f t="shared" si="24"/>
        <v>-5.6232807694847606</v>
      </c>
      <c r="O97">
        <f t="shared" si="25"/>
        <v>0</v>
      </c>
      <c r="P97">
        <f t="shared" si="19"/>
        <v>-5.6232807694847606</v>
      </c>
      <c r="Q97">
        <f t="shared" si="26"/>
        <v>0.10453649098482999</v>
      </c>
      <c r="W97">
        <v>92</v>
      </c>
      <c r="X97">
        <f t="shared" si="20"/>
        <v>1.9166666666666665</v>
      </c>
      <c r="Y97">
        <v>0</v>
      </c>
      <c r="Z97">
        <f t="shared" si="27"/>
        <v>1.8278188314616661E-5</v>
      </c>
    </row>
    <row r="98" spans="5:26" x14ac:dyDescent="0.4">
      <c r="E98">
        <v>146.9888</v>
      </c>
      <c r="F98">
        <f t="shared" si="14"/>
        <v>1.9240788926665808E-2</v>
      </c>
      <c r="G98">
        <f t="shared" si="15"/>
        <v>8.8674368775600754E-2</v>
      </c>
      <c r="H98">
        <f t="shared" si="16"/>
        <v>-1.7536788253454602E-2</v>
      </c>
      <c r="I98">
        <f t="shared" si="17"/>
        <v>0.17675293417660631</v>
      </c>
      <c r="J98">
        <f t="shared" si="18"/>
        <v>-1.6728588247601147E-2</v>
      </c>
      <c r="K98">
        <f t="shared" si="21"/>
        <v>1.9641465625106609</v>
      </c>
      <c r="L98">
        <f t="shared" si="22"/>
        <v>5.863477824973601</v>
      </c>
      <c r="M98">
        <f t="shared" si="23"/>
        <v>-0.10088387841874003</v>
      </c>
      <c r="N98">
        <f t="shared" si="24"/>
        <v>-5.7802204543047324</v>
      </c>
      <c r="O98">
        <f t="shared" si="25"/>
        <v>0</v>
      </c>
      <c r="P98">
        <f t="shared" si="19"/>
        <v>-5.7802204543047324</v>
      </c>
      <c r="Q98">
        <f t="shared" si="26"/>
        <v>0.10411338578151678</v>
      </c>
      <c r="W98">
        <v>93</v>
      </c>
      <c r="X98">
        <f t="shared" si="20"/>
        <v>1.9375</v>
      </c>
      <c r="Y98">
        <v>0</v>
      </c>
      <c r="Z98">
        <f t="shared" si="27"/>
        <v>1.6660465326745021E-5</v>
      </c>
    </row>
    <row r="99" spans="5:26" x14ac:dyDescent="0.4">
      <c r="E99">
        <v>151.2989</v>
      </c>
      <c r="F99">
        <f t="shared" si="14"/>
        <v>1.9804979697342365E-2</v>
      </c>
      <c r="G99">
        <f t="shared" si="15"/>
        <v>8.8684407911741259E-2</v>
      </c>
      <c r="H99">
        <f t="shared" si="16"/>
        <v>-1.8050946945316955E-2</v>
      </c>
      <c r="I99">
        <f t="shared" si="17"/>
        <v>0.17676251064935766</v>
      </c>
      <c r="J99">
        <f t="shared" si="18"/>
        <v>-1.7219051434233752E-2</v>
      </c>
      <c r="K99">
        <f t="shared" si="21"/>
        <v>1.9623610537135716</v>
      </c>
      <c r="L99">
        <f t="shared" si="22"/>
        <v>5.8555783198947351</v>
      </c>
      <c r="M99">
        <f t="shared" si="23"/>
        <v>-0.10369131223563066</v>
      </c>
      <c r="N99">
        <f t="shared" si="24"/>
        <v>-5.9410745632748698</v>
      </c>
      <c r="O99">
        <f t="shared" si="25"/>
        <v>0</v>
      </c>
      <c r="P99">
        <f t="shared" si="19"/>
        <v>-5.9410745632748698</v>
      </c>
      <c r="Q99">
        <f t="shared" si="26"/>
        <v>0.10366742520161765</v>
      </c>
      <c r="W99">
        <v>94</v>
      </c>
      <c r="X99">
        <f t="shared" si="20"/>
        <v>1.9583333333333333</v>
      </c>
      <c r="Y99">
        <v>0</v>
      </c>
      <c r="Z99">
        <f t="shared" si="27"/>
        <v>1.5185919967883558E-5</v>
      </c>
    </row>
    <row r="100" spans="5:26" x14ac:dyDescent="0.4">
      <c r="E100">
        <v>155.7354</v>
      </c>
      <c r="F100">
        <f t="shared" si="14"/>
        <v>2.0385716189327829E-2</v>
      </c>
      <c r="G100">
        <f t="shared" si="15"/>
        <v>8.8695044427565928E-2</v>
      </c>
      <c r="H100">
        <f t="shared" si="16"/>
        <v>-1.8580178091725321E-2</v>
      </c>
      <c r="I100">
        <f t="shared" si="17"/>
        <v>0.17677265697096745</v>
      </c>
      <c r="J100">
        <f t="shared" si="18"/>
        <v>-1.772389244663107E-2</v>
      </c>
      <c r="K100">
        <f t="shared" si="21"/>
        <v>1.9604770632281785</v>
      </c>
      <c r="L100">
        <f t="shared" si="22"/>
        <v>5.8472353119981024</v>
      </c>
      <c r="M100">
        <f t="shared" si="23"/>
        <v>-0.10656797892715253</v>
      </c>
      <c r="N100">
        <f t="shared" si="24"/>
        <v>-6.1058954237649345</v>
      </c>
      <c r="O100">
        <f t="shared" si="25"/>
        <v>0</v>
      </c>
      <c r="P100">
        <f t="shared" si="19"/>
        <v>-6.1058954237649345</v>
      </c>
      <c r="Q100">
        <f t="shared" si="26"/>
        <v>0.1031975033435171</v>
      </c>
      <c r="W100">
        <v>95</v>
      </c>
      <c r="X100">
        <f t="shared" si="20"/>
        <v>1.9791666666666667</v>
      </c>
      <c r="Y100">
        <v>0</v>
      </c>
      <c r="Z100">
        <f t="shared" si="27"/>
        <v>1.3841880208517537E-5</v>
      </c>
    </row>
    <row r="101" spans="5:26" x14ac:dyDescent="0.4">
      <c r="E101">
        <v>160.30189999999999</v>
      </c>
      <c r="F101">
        <f t="shared" si="14"/>
        <v>2.0983469641520234E-2</v>
      </c>
      <c r="G101">
        <f t="shared" si="15"/>
        <v>8.870631360131398E-2</v>
      </c>
      <c r="H101">
        <f t="shared" si="16"/>
        <v>-1.9124910423044855E-2</v>
      </c>
      <c r="I101">
        <f t="shared" si="17"/>
        <v>0.17678340679384241</v>
      </c>
      <c r="J101">
        <f t="shared" si="18"/>
        <v>-1.8243520256700868E-2</v>
      </c>
      <c r="K101">
        <f t="shared" si="21"/>
        <v>1.9584896718498668</v>
      </c>
      <c r="L101">
        <f t="shared" si="22"/>
        <v>5.8384257125162105</v>
      </c>
      <c r="M101">
        <f t="shared" si="23"/>
        <v>-0.10951473607002038</v>
      </c>
      <c r="N101">
        <f t="shared" si="24"/>
        <v>-6.2747321713012916</v>
      </c>
      <c r="O101">
        <f t="shared" si="25"/>
        <v>0</v>
      </c>
      <c r="P101">
        <f t="shared" si="19"/>
        <v>-6.2747321713012916</v>
      </c>
      <c r="Q101">
        <f t="shared" si="26"/>
        <v>0.10270249980921285</v>
      </c>
      <c r="W101">
        <v>96</v>
      </c>
      <c r="X101">
        <f t="shared" si="20"/>
        <v>2</v>
      </c>
      <c r="Y101">
        <v>0</v>
      </c>
      <c r="Z101">
        <f t="shared" si="27"/>
        <v>1.261679556537609E-5</v>
      </c>
    </row>
    <row r="102" spans="5:26" x14ac:dyDescent="0.4">
      <c r="E102">
        <v>165.00239999999999</v>
      </c>
      <c r="F102">
        <f t="shared" si="14"/>
        <v>2.159876365269519E-2</v>
      </c>
      <c r="G102">
        <f t="shared" si="15"/>
        <v>8.8718253545257419E-2</v>
      </c>
      <c r="H102">
        <f t="shared" si="16"/>
        <v>-1.968562031510929E-2</v>
      </c>
      <c r="I102">
        <f t="shared" si="17"/>
        <v>0.17679479647381369</v>
      </c>
      <c r="J102">
        <f t="shared" si="18"/>
        <v>-1.8778389286031542E-2</v>
      </c>
      <c r="K102">
        <f t="shared" si="21"/>
        <v>1.9563936372499025</v>
      </c>
      <c r="L102">
        <f t="shared" si="22"/>
        <v>5.8291248340403978</v>
      </c>
      <c r="M102">
        <f t="shared" si="23"/>
        <v>-0.11253256841922066</v>
      </c>
      <c r="N102">
        <f t="shared" si="24"/>
        <v>-6.4476412281885178</v>
      </c>
      <c r="O102">
        <f t="shared" si="25"/>
        <v>0</v>
      </c>
      <c r="P102">
        <f t="shared" si="19"/>
        <v>-6.4476412281885178</v>
      </c>
      <c r="Q102">
        <f t="shared" si="26"/>
        <v>0.10218124365447295</v>
      </c>
      <c r="W102">
        <v>97</v>
      </c>
      <c r="X102">
        <f t="shared" si="20"/>
        <v>2.020833333333333</v>
      </c>
      <c r="Y102">
        <v>0</v>
      </c>
      <c r="Z102">
        <f t="shared" si="27"/>
        <v>1.1500137838249815E-5</v>
      </c>
    </row>
    <row r="103" spans="5:26" x14ac:dyDescent="0.4">
      <c r="E103">
        <v>169.84059999999999</v>
      </c>
      <c r="F103">
        <f t="shared" si="14"/>
        <v>2.2232082551720107E-2</v>
      </c>
      <c r="G103">
        <f t="shared" si="15"/>
        <v>8.873090357408886E-2</v>
      </c>
      <c r="H103">
        <f t="shared" si="16"/>
        <v>-2.0262748281014504E-2</v>
      </c>
      <c r="I103">
        <f t="shared" si="17"/>
        <v>0.17680686351371755</v>
      </c>
      <c r="J103">
        <f t="shared" si="18"/>
        <v>-1.9328919746242922E-2</v>
      </c>
      <c r="K103">
        <f t="shared" si="21"/>
        <v>1.9541837019306647</v>
      </c>
      <c r="L103">
        <f t="shared" si="22"/>
        <v>5.8193077381649507</v>
      </c>
      <c r="M103">
        <f t="shared" si="23"/>
        <v>-0.11562212711497066</v>
      </c>
      <c r="N103">
        <f t="shared" si="24"/>
        <v>-6.6246599020129366</v>
      </c>
      <c r="O103">
        <f t="shared" si="25"/>
        <v>0</v>
      </c>
      <c r="P103">
        <f t="shared" si="19"/>
        <v>-6.6246599020129366</v>
      </c>
      <c r="Q103">
        <f t="shared" si="26"/>
        <v>0.10163253656342511</v>
      </c>
      <c r="W103">
        <v>98</v>
      </c>
      <c r="X103">
        <f t="shared" si="20"/>
        <v>2.0416666666666665</v>
      </c>
      <c r="Y103">
        <v>0</v>
      </c>
      <c r="Z103">
        <f t="shared" si="27"/>
        <v>1.0482310632161126E-5</v>
      </c>
    </row>
    <row r="104" spans="5:26" x14ac:dyDescent="0.4">
      <c r="E104">
        <v>174.82079999999999</v>
      </c>
      <c r="F104">
        <f t="shared" si="14"/>
        <v>2.2883989207278767E-2</v>
      </c>
      <c r="G104">
        <f t="shared" si="15"/>
        <v>8.8744306630223257E-2</v>
      </c>
      <c r="H104">
        <f t="shared" si="16"/>
        <v>-2.0856806322247411E-2</v>
      </c>
      <c r="I104">
        <f t="shared" si="17"/>
        <v>0.17681964887692614</v>
      </c>
      <c r="J104">
        <f t="shared" si="18"/>
        <v>-1.9895600042733594E-2</v>
      </c>
      <c r="K104">
        <f t="shared" si="21"/>
        <v>1.9518541909254825</v>
      </c>
      <c r="L104">
        <f t="shared" si="22"/>
        <v>5.8089474301210418</v>
      </c>
      <c r="M104">
        <f t="shared" si="23"/>
        <v>-0.11878429609777719</v>
      </c>
      <c r="N104">
        <f t="shared" si="24"/>
        <v>-6.8058388388349265</v>
      </c>
      <c r="O104">
        <f t="shared" si="25"/>
        <v>0</v>
      </c>
      <c r="P104">
        <f t="shared" si="19"/>
        <v>-6.8058388388349265</v>
      </c>
      <c r="Q104">
        <f t="shared" si="26"/>
        <v>0.1010551432684486</v>
      </c>
      <c r="W104">
        <v>99</v>
      </c>
      <c r="X104">
        <f t="shared" si="20"/>
        <v>2.0625</v>
      </c>
      <c r="Y104">
        <v>0</v>
      </c>
      <c r="Z104">
        <f t="shared" si="27"/>
        <v>9.5545668873339739E-6</v>
      </c>
    </row>
    <row r="105" spans="5:26" x14ac:dyDescent="0.4">
      <c r="E105">
        <v>179.9469</v>
      </c>
      <c r="F105">
        <f t="shared" si="14"/>
        <v>2.3554994128177378E-2</v>
      </c>
      <c r="G105">
        <f t="shared" si="15"/>
        <v>8.8758506794188063E-2</v>
      </c>
      <c r="H105">
        <f t="shared" si="16"/>
        <v>-2.1468258635447535E-2</v>
      </c>
      <c r="I105">
        <f t="shared" si="17"/>
        <v>0.1768331946124726</v>
      </c>
      <c r="J105">
        <f t="shared" si="18"/>
        <v>-2.0478872979187802E-2</v>
      </c>
      <c r="K105">
        <f t="shared" si="21"/>
        <v>1.9493994716611311</v>
      </c>
      <c r="L105">
        <f t="shared" si="22"/>
        <v>5.7980168804667898</v>
      </c>
      <c r="M105">
        <f t="shared" si="23"/>
        <v>-0.12201954256137038</v>
      </c>
      <c r="N105">
        <f t="shared" si="24"/>
        <v>-6.9912048068834416</v>
      </c>
      <c r="O105">
        <f t="shared" si="25"/>
        <v>0</v>
      </c>
      <c r="P105">
        <f t="shared" si="19"/>
        <v>-6.9912048068834416</v>
      </c>
      <c r="Q105">
        <f t="shared" si="26"/>
        <v>0.10044779984811653</v>
      </c>
      <c r="W105">
        <v>100</v>
      </c>
      <c r="X105">
        <f t="shared" si="20"/>
        <v>2.0833333333333335</v>
      </c>
      <c r="Y105">
        <v>0</v>
      </c>
      <c r="Z105">
        <f t="shared" si="27"/>
        <v>8.7089337082274314E-6</v>
      </c>
    </row>
    <row r="106" spans="5:26" x14ac:dyDescent="0.4">
      <c r="E106">
        <v>185.2234</v>
      </c>
      <c r="F106">
        <f t="shared" si="14"/>
        <v>2.4245686363038487E-2</v>
      </c>
      <c r="G106">
        <f t="shared" si="15"/>
        <v>8.8773552109038922E-2</v>
      </c>
      <c r="H106">
        <f t="shared" si="16"/>
        <v>-2.2097640888067833E-2</v>
      </c>
      <c r="I106">
        <f t="shared" si="17"/>
        <v>0.17684754654930157</v>
      </c>
      <c r="J106">
        <f t="shared" si="18"/>
        <v>-2.1079249536301022E-2</v>
      </c>
      <c r="K106">
        <f t="shared" si="21"/>
        <v>1.9468134906503529</v>
      </c>
      <c r="L106">
        <f t="shared" si="22"/>
        <v>5.7864869414304598</v>
      </c>
      <c r="M106">
        <f t="shared" si="23"/>
        <v>-0.12532854019180251</v>
      </c>
      <c r="N106">
        <f t="shared" si="24"/>
        <v>-7.1807964055259923</v>
      </c>
      <c r="O106">
        <f t="shared" si="25"/>
        <v>0</v>
      </c>
      <c r="P106">
        <f t="shared" si="19"/>
        <v>-7.1807964055259923</v>
      </c>
      <c r="Q106">
        <f t="shared" si="26"/>
        <v>9.9809216253698652E-2</v>
      </c>
      <c r="W106">
        <v>101</v>
      </c>
      <c r="X106">
        <f t="shared" si="20"/>
        <v>2.1041666666666665</v>
      </c>
      <c r="Y106">
        <v>0</v>
      </c>
      <c r="Z106">
        <f t="shared" si="27"/>
        <v>7.9381438456247266E-6</v>
      </c>
    </row>
    <row r="107" spans="5:26" x14ac:dyDescent="0.4">
      <c r="E107">
        <v>190.65459999999999</v>
      </c>
      <c r="F107">
        <f t="shared" si="14"/>
        <v>2.4956628780545855E-2</v>
      </c>
      <c r="G107">
        <f t="shared" si="15"/>
        <v>8.878949254268742E-2</v>
      </c>
      <c r="H107">
        <f t="shared" si="16"/>
        <v>-2.2745464782749164E-2</v>
      </c>
      <c r="I107">
        <f t="shared" si="17"/>
        <v>0.17686275235250448</v>
      </c>
      <c r="J107">
        <f t="shared" si="18"/>
        <v>-2.1697217834398395E-2</v>
      </c>
      <c r="K107">
        <f t="shared" si="21"/>
        <v>1.9440901570770182</v>
      </c>
      <c r="L107">
        <f t="shared" si="22"/>
        <v>5.7743280288127332</v>
      </c>
      <c r="M107">
        <f t="shared" si="23"/>
        <v>-0.12871165014665054</v>
      </c>
      <c r="N107">
        <f t="shared" si="24"/>
        <v>-7.3746343275674793</v>
      </c>
      <c r="O107">
        <f t="shared" si="25"/>
        <v>0</v>
      </c>
      <c r="P107">
        <f t="shared" si="19"/>
        <v>-7.3746343275674793</v>
      </c>
      <c r="Q107">
        <f t="shared" si="26"/>
        <v>9.9138067524205495E-2</v>
      </c>
      <c r="W107">
        <v>102</v>
      </c>
      <c r="X107">
        <f t="shared" si="20"/>
        <v>2.125</v>
      </c>
      <c r="Y107">
        <v>0</v>
      </c>
      <c r="Z107">
        <f t="shared" si="27"/>
        <v>7.2355732429447187E-6</v>
      </c>
    </row>
    <row r="108" spans="5:26" x14ac:dyDescent="0.4">
      <c r="E108">
        <v>196.24510000000001</v>
      </c>
      <c r="F108">
        <f t="shared" si="14"/>
        <v>2.5688423519291428E-2</v>
      </c>
      <c r="G108">
        <f t="shared" si="15"/>
        <v>8.8806381539987433E-2</v>
      </c>
      <c r="H108">
        <f t="shared" si="16"/>
        <v>-2.3412277688114259E-2</v>
      </c>
      <c r="I108">
        <f t="shared" si="17"/>
        <v>0.17687886300387712</v>
      </c>
      <c r="J108">
        <f t="shared" si="18"/>
        <v>-2.2333300016085335E-2</v>
      </c>
      <c r="K108">
        <f t="shared" si="21"/>
        <v>1.9412231083418814</v>
      </c>
      <c r="L108">
        <f t="shared" si="22"/>
        <v>5.7615090504090709</v>
      </c>
      <c r="M108">
        <f t="shared" si="23"/>
        <v>-0.13216922277004861</v>
      </c>
      <c r="N108">
        <f t="shared" si="24"/>
        <v>-7.5727386462481645</v>
      </c>
      <c r="O108">
        <f t="shared" si="25"/>
        <v>0</v>
      </c>
      <c r="P108">
        <f t="shared" si="19"/>
        <v>-7.5727386462481645</v>
      </c>
      <c r="Q108">
        <f t="shared" si="26"/>
        <v>9.8433015671766849E-2</v>
      </c>
      <c r="W108">
        <v>103</v>
      </c>
      <c r="X108">
        <f t="shared" si="20"/>
        <v>2.1458333333333335</v>
      </c>
      <c r="Y108">
        <v>0</v>
      </c>
      <c r="Z108">
        <f t="shared" si="27"/>
        <v>6.5951841100578296E-6</v>
      </c>
    </row>
    <row r="109" spans="5:26" x14ac:dyDescent="0.4">
      <c r="E109">
        <v>201.99950000000001</v>
      </c>
      <c r="F109">
        <f t="shared" si="14"/>
        <v>2.6441672717867144E-2</v>
      </c>
      <c r="G109">
        <f t="shared" si="15"/>
        <v>8.882427531621484E-2</v>
      </c>
      <c r="H109">
        <f t="shared" si="16"/>
        <v>-2.409862684418225E-2</v>
      </c>
      <c r="I109">
        <f t="shared" si="17"/>
        <v>0.17689593212795929</v>
      </c>
      <c r="J109">
        <f t="shared" si="18"/>
        <v>-2.2988018101290485E-2</v>
      </c>
      <c r="K109">
        <f t="shared" si="21"/>
        <v>1.9382058673859457</v>
      </c>
      <c r="L109">
        <f t="shared" si="22"/>
        <v>5.7479980788702285</v>
      </c>
      <c r="M109">
        <f t="shared" si="23"/>
        <v>-0.13570139634619727</v>
      </c>
      <c r="N109">
        <f t="shared" si="24"/>
        <v>-7.7751172846691139</v>
      </c>
      <c r="O109">
        <f t="shared" si="25"/>
        <v>0</v>
      </c>
      <c r="P109">
        <f t="shared" si="19"/>
        <v>-7.7751172846691139</v>
      </c>
      <c r="Q109">
        <f t="shared" si="26"/>
        <v>9.7692702019782557E-2</v>
      </c>
      <c r="W109">
        <v>104</v>
      </c>
      <c r="X109">
        <f t="shared" si="20"/>
        <v>2.1666666666666665</v>
      </c>
      <c r="Y109">
        <v>0</v>
      </c>
      <c r="Z109">
        <f t="shared" si="27"/>
        <v>6.0114730353910688E-6</v>
      </c>
    </row>
    <row r="110" spans="5:26" x14ac:dyDescent="0.4">
      <c r="E110">
        <v>207.92259999999999</v>
      </c>
      <c r="F110">
        <f t="shared" si="14"/>
        <v>2.7217004694803711E-2</v>
      </c>
      <c r="G110">
        <f t="shared" si="15"/>
        <v>8.8843233622260875E-2</v>
      </c>
      <c r="H110">
        <f t="shared" si="16"/>
        <v>-2.4805083206037394E-2</v>
      </c>
      <c r="I110">
        <f t="shared" si="17"/>
        <v>0.17691401672196438</v>
      </c>
      <c r="J110">
        <f t="shared" si="18"/>
        <v>-2.3661916732075686E-2</v>
      </c>
      <c r="K110">
        <f t="shared" si="21"/>
        <v>1.9350317519385536</v>
      </c>
      <c r="L110">
        <f t="shared" si="22"/>
        <v>5.7337619150424324</v>
      </c>
      <c r="M110">
        <f t="shared" si="23"/>
        <v>-0.1393082069061331</v>
      </c>
      <c r="N110">
        <f t="shared" si="24"/>
        <v>-7.9817723072566542</v>
      </c>
      <c r="O110">
        <f t="shared" si="25"/>
        <v>0</v>
      </c>
      <c r="P110">
        <f t="shared" si="19"/>
        <v>-7.9817723072566542</v>
      </c>
      <c r="Q110">
        <f t="shared" si="26"/>
        <v>9.6915758540263797E-2</v>
      </c>
      <c r="W110">
        <v>105</v>
      </c>
      <c r="X110">
        <f t="shared" si="20"/>
        <v>2.1875</v>
      </c>
      <c r="Y110">
        <v>0</v>
      </c>
      <c r="Z110">
        <f t="shared" si="27"/>
        <v>5.4794236904050645E-6</v>
      </c>
    </row>
    <row r="111" spans="5:26" x14ac:dyDescent="0.4">
      <c r="E111">
        <v>214.01939999999999</v>
      </c>
      <c r="F111">
        <f t="shared" si="14"/>
        <v>2.801507394857064E-2</v>
      </c>
      <c r="G111">
        <f t="shared" si="15"/>
        <v>8.8863319958881526E-2</v>
      </c>
      <c r="H111">
        <f t="shared" si="16"/>
        <v>-2.553224143009613E-2</v>
      </c>
      <c r="I111">
        <f t="shared" si="17"/>
        <v>0.17693317736015379</v>
      </c>
      <c r="J111">
        <f t="shared" si="18"/>
        <v>-2.4355563159535926E-2</v>
      </c>
      <c r="K111">
        <f t="shared" si="21"/>
        <v>1.9316938828323433</v>
      </c>
      <c r="L111">
        <f t="shared" si="22"/>
        <v>5.7187660903459516</v>
      </c>
      <c r="M111">
        <f t="shared" si="23"/>
        <v>-0.14298957141697044</v>
      </c>
      <c r="N111">
        <f t="shared" si="24"/>
        <v>-8.1926989565768764</v>
      </c>
      <c r="O111">
        <f t="shared" si="25"/>
        <v>0</v>
      </c>
      <c r="P111">
        <f t="shared" si="19"/>
        <v>-8.1926989565768764</v>
      </c>
      <c r="Q111">
        <f t="shared" si="26"/>
        <v>9.6100800292422128E-2</v>
      </c>
      <c r="W111">
        <v>106</v>
      </c>
      <c r="X111">
        <f t="shared" si="20"/>
        <v>2.2083333333333335</v>
      </c>
      <c r="Y111">
        <v>0</v>
      </c>
      <c r="Z111">
        <f t="shared" si="27"/>
        <v>4.9944637199922292E-6</v>
      </c>
    </row>
    <row r="112" spans="5:26" x14ac:dyDescent="0.4">
      <c r="E112">
        <v>220.29499999999999</v>
      </c>
      <c r="F112">
        <f t="shared" si="14"/>
        <v>2.8836548067606809E-2</v>
      </c>
      <c r="G112">
        <f t="shared" si="15"/>
        <v>8.8884601458544488E-2</v>
      </c>
      <c r="H112">
        <f t="shared" si="16"/>
        <v>-2.6280707932643855E-2</v>
      </c>
      <c r="I112">
        <f t="shared" si="17"/>
        <v>0.17695347808113004</v>
      </c>
      <c r="J112">
        <f t="shared" si="18"/>
        <v>-2.5069535852670115E-2</v>
      </c>
      <c r="K112">
        <f t="shared" si="21"/>
        <v>1.9281852512100999</v>
      </c>
      <c r="L112">
        <f t="shared" si="22"/>
        <v>5.7029751319314972</v>
      </c>
      <c r="M112">
        <f t="shared" si="23"/>
        <v>-0.14674521063645218</v>
      </c>
      <c r="N112">
        <f t="shared" si="24"/>
        <v>-8.4078812332269877</v>
      </c>
      <c r="O112">
        <f t="shared" si="25"/>
        <v>0</v>
      </c>
      <c r="P112">
        <f t="shared" si="19"/>
        <v>-8.4078812332269877</v>
      </c>
      <c r="Q112">
        <f t="shared" si="26"/>
        <v>9.5246437990042274E-2</v>
      </c>
      <c r="W112">
        <v>107</v>
      </c>
      <c r="X112">
        <f t="shared" si="20"/>
        <v>2.2291666666666665</v>
      </c>
      <c r="Y112">
        <v>0</v>
      </c>
      <c r="Z112">
        <f t="shared" si="27"/>
        <v>4.5524254483183775E-6</v>
      </c>
    </row>
    <row r="113" spans="5:26" x14ac:dyDescent="0.4">
      <c r="E113">
        <v>226.75460000000001</v>
      </c>
      <c r="F113">
        <f t="shared" si="14"/>
        <v>2.9682107730320505E-2</v>
      </c>
      <c r="G113">
        <f t="shared" si="15"/>
        <v>8.8907149073021552E-2</v>
      </c>
      <c r="H113">
        <f t="shared" si="16"/>
        <v>-2.7051100874951904E-2</v>
      </c>
      <c r="I113">
        <f t="shared" si="17"/>
        <v>0.17697498656678323</v>
      </c>
      <c r="J113">
        <f t="shared" si="18"/>
        <v>-2.5804424484183956E-2</v>
      </c>
      <c r="K113">
        <f t="shared" si="21"/>
        <v>1.9244987376815412</v>
      </c>
      <c r="L113">
        <f t="shared" si="22"/>
        <v>5.6863526113597054</v>
      </c>
      <c r="M113">
        <f t="shared" si="23"/>
        <v>-0.15057463367901303</v>
      </c>
      <c r="N113">
        <f t="shared" si="24"/>
        <v>-8.6272910115358705</v>
      </c>
      <c r="O113">
        <f t="shared" si="25"/>
        <v>0</v>
      </c>
      <c r="P113">
        <f t="shared" si="19"/>
        <v>-8.6272910115358705</v>
      </c>
      <c r="Q113">
        <f t="shared" si="26"/>
        <v>9.4351292094489017E-2</v>
      </c>
      <c r="W113">
        <v>108</v>
      </c>
      <c r="X113">
        <f t="shared" si="20"/>
        <v>2.25</v>
      </c>
      <c r="Y113">
        <v>0</v>
      </c>
      <c r="Z113">
        <f t="shared" si="27"/>
        <v>4.1495100624194796E-6</v>
      </c>
    </row>
    <row r="114" spans="5:26" x14ac:dyDescent="0.4">
      <c r="E114">
        <v>233.40360000000001</v>
      </c>
      <c r="F114">
        <f t="shared" si="14"/>
        <v>3.0552459795058776E-2</v>
      </c>
      <c r="G114">
        <f t="shared" si="15"/>
        <v>8.8931038133737483E-2</v>
      </c>
      <c r="H114">
        <f t="shared" si="16"/>
        <v>-2.7844062073034335E-2</v>
      </c>
      <c r="I114">
        <f t="shared" si="17"/>
        <v>0.17699777467681599</v>
      </c>
      <c r="J114">
        <f t="shared" si="18"/>
        <v>-2.6560841291373972E-2</v>
      </c>
      <c r="K114">
        <f t="shared" si="21"/>
        <v>1.9206270754908532</v>
      </c>
      <c r="L114">
        <f t="shared" si="22"/>
        <v>5.6688609382634159</v>
      </c>
      <c r="M114">
        <f t="shared" si="23"/>
        <v>-0.15447718068415361</v>
      </c>
      <c r="N114">
        <f t="shared" si="24"/>
        <v>-8.8508904842818446</v>
      </c>
      <c r="O114">
        <f t="shared" si="25"/>
        <v>0</v>
      </c>
      <c r="P114">
        <f t="shared" si="19"/>
        <v>-8.8508904842818446</v>
      </c>
      <c r="Q114">
        <f t="shared" si="26"/>
        <v>9.3413994061752811E-2</v>
      </c>
      <c r="W114">
        <v>109</v>
      </c>
      <c r="X114">
        <f t="shared" si="20"/>
        <v>2.2708333333333335</v>
      </c>
      <c r="Y114">
        <v>0</v>
      </c>
      <c r="Z114">
        <f t="shared" si="27"/>
        <v>3.7822549657525614E-6</v>
      </c>
    </row>
    <row r="115" spans="5:26" x14ac:dyDescent="0.4">
      <c r="E115">
        <v>240.2475</v>
      </c>
      <c r="F115">
        <f t="shared" si="14"/>
        <v>3.144832421013808E-2</v>
      </c>
      <c r="G115">
        <f t="shared" si="15"/>
        <v>8.895634823445675E-2</v>
      </c>
      <c r="H115">
        <f t="shared" si="16"/>
        <v>-2.8660245053031483E-2</v>
      </c>
      <c r="I115">
        <f t="shared" si="17"/>
        <v>0.17702191833683611</v>
      </c>
      <c r="J115">
        <f t="shared" si="18"/>
        <v>-2.7339409681990348E-2</v>
      </c>
      <c r="K115">
        <f t="shared" si="21"/>
        <v>1.916562929647708</v>
      </c>
      <c r="L115">
        <f t="shared" si="22"/>
        <v>5.6504616745212992</v>
      </c>
      <c r="M115">
        <f t="shared" si="23"/>
        <v>-0.15845194597736856</v>
      </c>
      <c r="N115">
        <f t="shared" si="24"/>
        <v>-9.07862776013814</v>
      </c>
      <c r="O115">
        <f t="shared" si="25"/>
        <v>0</v>
      </c>
      <c r="P115">
        <f t="shared" si="19"/>
        <v>-9.07862776013814</v>
      </c>
      <c r="Q115">
        <f t="shared" si="26"/>
        <v>9.2433195114666494E-2</v>
      </c>
      <c r="W115">
        <v>110</v>
      </c>
      <c r="X115">
        <f t="shared" si="20"/>
        <v>2.2916666666666665</v>
      </c>
      <c r="Y115">
        <v>0</v>
      </c>
      <c r="Z115">
        <f t="shared" si="27"/>
        <v>3.4475040211418946E-6</v>
      </c>
    </row>
    <row r="116" spans="5:26" x14ac:dyDescent="0.4">
      <c r="E116">
        <v>247.29220000000001</v>
      </c>
      <c r="F116">
        <f t="shared" si="14"/>
        <v>3.2370473283752414E-2</v>
      </c>
      <c r="G116">
        <f t="shared" si="15"/>
        <v>8.8983164606153964E-2</v>
      </c>
      <c r="H116">
        <f t="shared" si="16"/>
        <v>-2.9500350807715753E-2</v>
      </c>
      <c r="I116">
        <f t="shared" si="17"/>
        <v>0.17704749884986593</v>
      </c>
      <c r="J116">
        <f t="shared" si="18"/>
        <v>-2.8140798342869287E-2</v>
      </c>
      <c r="K116">
        <f t="shared" si="21"/>
        <v>1.9122987417348485</v>
      </c>
      <c r="L116">
        <f t="shared" si="22"/>
        <v>5.631114785498383</v>
      </c>
      <c r="M116">
        <f t="shared" si="23"/>
        <v>-0.16249793306313864</v>
      </c>
      <c r="N116">
        <f t="shared" si="24"/>
        <v>-9.3104457441172013</v>
      </c>
      <c r="O116">
        <f t="shared" si="25"/>
        <v>0</v>
      </c>
      <c r="P116">
        <f t="shared" si="19"/>
        <v>-9.3104457441172013</v>
      </c>
      <c r="Q116">
        <f t="shared" si="26"/>
        <v>9.1407560916189581E-2</v>
      </c>
      <c r="W116">
        <v>111</v>
      </c>
      <c r="X116">
        <f t="shared" si="20"/>
        <v>2.3125</v>
      </c>
      <c r="Y116">
        <v>0</v>
      </c>
      <c r="Z116">
        <f t="shared" si="27"/>
        <v>3.142380427392657E-6</v>
      </c>
    </row>
    <row r="117" spans="5:26" x14ac:dyDescent="0.4">
      <c r="E117">
        <v>254.54339999999999</v>
      </c>
      <c r="F117">
        <f t="shared" si="14"/>
        <v>3.3319653144157003E-2</v>
      </c>
      <c r="G117">
        <f t="shared" si="15"/>
        <v>8.9011576127630554E-2</v>
      </c>
      <c r="H117">
        <f t="shared" si="16"/>
        <v>-3.0365056221459935E-2</v>
      </c>
      <c r="I117">
        <f t="shared" si="17"/>
        <v>0.17707460099864025</v>
      </c>
      <c r="J117">
        <f t="shared" si="18"/>
        <v>-2.8965652963506474E-2</v>
      </c>
      <c r="K117">
        <f t="shared" si="21"/>
        <v>1.9078271176654147</v>
      </c>
      <c r="L117">
        <f t="shared" si="22"/>
        <v>5.6107803502788531</v>
      </c>
      <c r="M117">
        <f t="shared" si="23"/>
        <v>-0.16661368949573929</v>
      </c>
      <c r="N117">
        <f t="shared" si="24"/>
        <v>-9.5462612172090395</v>
      </c>
      <c r="O117">
        <f t="shared" si="25"/>
        <v>0</v>
      </c>
      <c r="P117">
        <f t="shared" si="19"/>
        <v>-9.5462612172090395</v>
      </c>
      <c r="Q117">
        <f t="shared" si="26"/>
        <v>9.0335803840835088E-2</v>
      </c>
      <c r="W117">
        <v>112</v>
      </c>
      <c r="X117">
        <f t="shared" si="20"/>
        <v>2.3333333333333335</v>
      </c>
      <c r="Y117">
        <v>0</v>
      </c>
      <c r="Z117">
        <f t="shared" si="27"/>
        <v>2.8642619964776055E-6</v>
      </c>
    </row>
    <row r="118" spans="5:26" x14ac:dyDescent="0.4">
      <c r="E118">
        <v>262.00720000000001</v>
      </c>
      <c r="F118">
        <f t="shared" si="14"/>
        <v>3.4296662279484656E-2</v>
      </c>
      <c r="G118">
        <f t="shared" si="15"/>
        <v>8.9041677850764778E-2</v>
      </c>
      <c r="H118">
        <f t="shared" si="16"/>
        <v>-3.1255085599729636E-2</v>
      </c>
      <c r="I118">
        <f t="shared" si="17"/>
        <v>0.17710331545447888</v>
      </c>
      <c r="J118">
        <f t="shared" si="18"/>
        <v>-2.9814664469043083E-2</v>
      </c>
      <c r="K118">
        <f t="shared" si="21"/>
        <v>1.9031404994678676</v>
      </c>
      <c r="L118">
        <f t="shared" si="22"/>
        <v>5.5894170257636944</v>
      </c>
      <c r="M118">
        <f t="shared" si="23"/>
        <v>-0.17079763473774889</v>
      </c>
      <c r="N118">
        <f t="shared" si="24"/>
        <v>-9.7859836212900309</v>
      </c>
      <c r="O118">
        <f t="shared" si="25"/>
        <v>0</v>
      </c>
      <c r="P118">
        <f t="shared" si="19"/>
        <v>-9.7859836212900309</v>
      </c>
      <c r="Q118">
        <f t="shared" si="26"/>
        <v>8.9216694832610854E-2</v>
      </c>
      <c r="W118">
        <v>113</v>
      </c>
      <c r="X118">
        <f t="shared" si="20"/>
        <v>2.3541666666666665</v>
      </c>
      <c r="Y118">
        <v>0</v>
      </c>
      <c r="Z118">
        <f t="shared" si="27"/>
        <v>2.6107586188324823E-6</v>
      </c>
    </row>
    <row r="119" spans="5:26" x14ac:dyDescent="0.4">
      <c r="E119">
        <v>269.68990000000002</v>
      </c>
      <c r="F119">
        <f t="shared" si="14"/>
        <v>3.5302325357806918E-2</v>
      </c>
      <c r="G119">
        <f t="shared" si="15"/>
        <v>8.9073570583621975E-2</v>
      </c>
      <c r="H119">
        <f t="shared" si="16"/>
        <v>-3.2171186790742441E-2</v>
      </c>
      <c r="I119">
        <f t="shared" si="17"/>
        <v>0.17713373837960911</v>
      </c>
      <c r="J119">
        <f t="shared" si="18"/>
        <v>-3.0688546242381556E-2</v>
      </c>
      <c r="K119">
        <f t="shared" si="21"/>
        <v>1.8982313158424742</v>
      </c>
      <c r="L119">
        <f t="shared" si="22"/>
        <v>5.5669826768181583</v>
      </c>
      <c r="M119">
        <f t="shared" si="23"/>
        <v>-0.1750479230951798</v>
      </c>
      <c r="N119">
        <f t="shared" si="24"/>
        <v>-10.029507205884412</v>
      </c>
      <c r="O119">
        <f t="shared" si="25"/>
        <v>0</v>
      </c>
      <c r="P119">
        <f t="shared" si="19"/>
        <v>-10.029507205884412</v>
      </c>
      <c r="Q119">
        <f t="shared" si="26"/>
        <v>8.8049045472432697E-2</v>
      </c>
      <c r="W119">
        <v>114</v>
      </c>
      <c r="X119">
        <f t="shared" si="20"/>
        <v>2.375</v>
      </c>
      <c r="Y119">
        <v>0</v>
      </c>
      <c r="Z119">
        <f t="shared" si="27"/>
        <v>2.3796917231001578E-6</v>
      </c>
    </row>
    <row r="120" spans="5:26" x14ac:dyDescent="0.4">
      <c r="E120">
        <v>277.59789999999998</v>
      </c>
      <c r="F120">
        <f t="shared" si="14"/>
        <v>3.633748013716475E-2</v>
      </c>
      <c r="G120">
        <f t="shared" si="15"/>
        <v>8.9107360784915435E-2</v>
      </c>
      <c r="H120">
        <f t="shared" si="16"/>
        <v>-3.3114119232951565E-2</v>
      </c>
      <c r="I120">
        <f t="shared" si="17"/>
        <v>0.17716597132649037</v>
      </c>
      <c r="J120">
        <f t="shared" si="18"/>
        <v>-3.158802272251264E-2</v>
      </c>
      <c r="K120">
        <f t="shared" si="21"/>
        <v>1.8930920844711903</v>
      </c>
      <c r="L120">
        <f t="shared" si="22"/>
        <v>5.5434347917433824</v>
      </c>
      <c r="M120">
        <f t="shared" si="23"/>
        <v>-0.17936236921427673</v>
      </c>
      <c r="N120">
        <f t="shared" si="24"/>
        <v>-10.276706759445265</v>
      </c>
      <c r="O120">
        <f t="shared" si="25"/>
        <v>0</v>
      </c>
      <c r="P120">
        <f t="shared" si="19"/>
        <v>-10.276706759445265</v>
      </c>
      <c r="Q120">
        <f t="shared" si="26"/>
        <v>8.6831743368478376E-2</v>
      </c>
      <c r="W120">
        <v>115</v>
      </c>
      <c r="X120">
        <f t="shared" si="20"/>
        <v>2.395833333333333</v>
      </c>
      <c r="Y120">
        <v>0</v>
      </c>
      <c r="Z120">
        <f t="shared" si="27"/>
        <v>2.1690755538035271E-6</v>
      </c>
    </row>
    <row r="121" spans="5:26" x14ac:dyDescent="0.4">
      <c r="E121">
        <v>285.73770000000002</v>
      </c>
      <c r="F121">
        <f t="shared" si="14"/>
        <v>3.7402977465568511E-2</v>
      </c>
      <c r="G121">
        <f t="shared" si="15"/>
        <v>8.9143160844938785E-2</v>
      </c>
      <c r="H121">
        <f t="shared" si="16"/>
        <v>-3.4084653925883154E-2</v>
      </c>
      <c r="I121">
        <f t="shared" si="17"/>
        <v>0.1772001215058</v>
      </c>
      <c r="J121">
        <f t="shared" si="18"/>
        <v>-3.2513829376696668E-2</v>
      </c>
      <c r="K121">
        <f t="shared" si="21"/>
        <v>1.8877154580110345</v>
      </c>
      <c r="L121">
        <f t="shared" si="22"/>
        <v>5.5187306432170846</v>
      </c>
      <c r="M121">
        <f t="shared" si="23"/>
        <v>-0.18373843191961825</v>
      </c>
      <c r="N121">
        <f t="shared" si="24"/>
        <v>-10.527436683345934</v>
      </c>
      <c r="O121">
        <f t="shared" si="25"/>
        <v>0</v>
      </c>
      <c r="P121">
        <f t="shared" si="19"/>
        <v>-10.527436683345934</v>
      </c>
      <c r="Q121">
        <f t="shared" si="26"/>
        <v>8.556377439681441E-2</v>
      </c>
      <c r="W121">
        <v>116</v>
      </c>
      <c r="X121">
        <f t="shared" si="20"/>
        <v>2.416666666666667</v>
      </c>
      <c r="Y121">
        <v>0</v>
      </c>
      <c r="Z121">
        <f t="shared" si="27"/>
        <v>1.9771001060501887E-6</v>
      </c>
    </row>
    <row r="122" spans="5:26" x14ac:dyDescent="0.4">
      <c r="E122">
        <v>294.11630000000002</v>
      </c>
      <c r="F122">
        <f t="shared" si="14"/>
        <v>3.8499733640875493E-2</v>
      </c>
      <c r="G122">
        <f t="shared" si="15"/>
        <v>8.9181091215119856E-2</v>
      </c>
      <c r="H122">
        <f t="shared" si="16"/>
        <v>-3.5083621088999178E-2</v>
      </c>
      <c r="I122">
        <f t="shared" si="17"/>
        <v>0.17723630381784417</v>
      </c>
      <c r="J122">
        <f t="shared" si="18"/>
        <v>-3.3466758162921259E-2</v>
      </c>
      <c r="K122">
        <f t="shared" si="21"/>
        <v>1.8820940032583842</v>
      </c>
      <c r="L122">
        <f t="shared" si="22"/>
        <v>5.4928262189857922</v>
      </c>
      <c r="M122">
        <f t="shared" si="23"/>
        <v>-0.18817340887607226</v>
      </c>
      <c r="N122">
        <f t="shared" si="24"/>
        <v>-10.781542145188524</v>
      </c>
      <c r="O122">
        <f t="shared" si="25"/>
        <v>0</v>
      </c>
      <c r="P122">
        <f t="shared" si="19"/>
        <v>-10.781542145188524</v>
      </c>
      <c r="Q122">
        <f t="shared" si="26"/>
        <v>8.424420608673347E-2</v>
      </c>
      <c r="W122">
        <v>117</v>
      </c>
      <c r="X122">
        <f t="shared" si="20"/>
        <v>2.4375</v>
      </c>
      <c r="Y122">
        <v>0</v>
      </c>
      <c r="Z122">
        <f t="shared" si="27"/>
        <v>1.8021155706122229E-6</v>
      </c>
    </row>
    <row r="123" spans="5:26" x14ac:dyDescent="0.4">
      <c r="E123">
        <v>302.7405</v>
      </c>
      <c r="F123">
        <f t="shared" si="14"/>
        <v>3.96286387810042E-2</v>
      </c>
      <c r="G123">
        <f t="shared" si="15"/>
        <v>8.9221277672848043E-2</v>
      </c>
      <c r="H123">
        <f t="shared" si="16"/>
        <v>-3.6111826662701241E-2</v>
      </c>
      <c r="I123">
        <f t="shared" si="17"/>
        <v>0.17727463824343836</v>
      </c>
      <c r="J123">
        <f t="shared" si="18"/>
        <v>-3.4447577879037863E-2</v>
      </c>
      <c r="K123">
        <f t="shared" si="21"/>
        <v>1.8762207144559482</v>
      </c>
      <c r="L123">
        <f t="shared" si="22"/>
        <v>5.4656785298159685</v>
      </c>
      <c r="M123">
        <f t="shared" si="23"/>
        <v>-0.19266404324829756</v>
      </c>
      <c r="N123">
        <f t="shared" si="24"/>
        <v>-11.038836542053414</v>
      </c>
      <c r="O123">
        <f t="shared" si="25"/>
        <v>0</v>
      </c>
      <c r="P123">
        <f t="shared" si="19"/>
        <v>-11.038836542053414</v>
      </c>
      <c r="Q123">
        <f t="shared" si="26"/>
        <v>8.2872226752397679E-2</v>
      </c>
      <c r="W123">
        <v>118</v>
      </c>
      <c r="X123">
        <f t="shared" si="20"/>
        <v>2.458333333333333</v>
      </c>
      <c r="Y123">
        <v>0</v>
      </c>
      <c r="Z123">
        <f t="shared" si="27"/>
        <v>1.642618155704341E-6</v>
      </c>
    </row>
    <row r="124" spans="5:26" x14ac:dyDescent="0.4">
      <c r="E124">
        <v>311.61759999999998</v>
      </c>
      <c r="F124">
        <f t="shared" si="14"/>
        <v>4.0790648453720109E-2</v>
      </c>
      <c r="G124">
        <f t="shared" si="15"/>
        <v>8.9263854852206559E-2</v>
      </c>
      <c r="H124">
        <f t="shared" si="16"/>
        <v>-3.7170135729285375E-2</v>
      </c>
      <c r="I124">
        <f t="shared" si="17"/>
        <v>0.17731525321192287</v>
      </c>
      <c r="J124">
        <f t="shared" si="18"/>
        <v>-3.5457113739180417E-2</v>
      </c>
      <c r="K124">
        <f t="shared" si="21"/>
        <v>1.8700885984983204</v>
      </c>
      <c r="L124">
        <f t="shared" si="22"/>
        <v>5.4372436486704698</v>
      </c>
      <c r="M124">
        <f t="shared" si="23"/>
        <v>-0.19720687796885428</v>
      </c>
      <c r="N124">
        <f t="shared" si="24"/>
        <v>-11.299121798566807</v>
      </c>
      <c r="O124">
        <f t="shared" si="25"/>
        <v>0</v>
      </c>
      <c r="P124">
        <f t="shared" si="19"/>
        <v>-11.299121798566807</v>
      </c>
      <c r="Q124">
        <f t="shared" si="26"/>
        <v>8.144716195898366E-2</v>
      </c>
      <c r="W124">
        <v>119</v>
      </c>
      <c r="X124">
        <f t="shared" si="20"/>
        <v>2.479166666666667</v>
      </c>
      <c r="Y124">
        <v>0</v>
      </c>
      <c r="Z124">
        <f t="shared" si="27"/>
        <v>1.4972371636148107E-6</v>
      </c>
    </row>
    <row r="125" spans="5:26" x14ac:dyDescent="0.4">
      <c r="E125">
        <v>320.755</v>
      </c>
      <c r="F125">
        <f t="shared" si="14"/>
        <v>4.1986731316758084E-2</v>
      </c>
      <c r="G125">
        <f t="shared" si="15"/>
        <v>8.9308964859928675E-2</v>
      </c>
      <c r="H125">
        <f t="shared" si="16"/>
        <v>-3.8259424777455024E-2</v>
      </c>
      <c r="I125">
        <f t="shared" si="17"/>
        <v>0.17735828428090328</v>
      </c>
      <c r="J125">
        <f t="shared" si="18"/>
        <v>-3.6496201838214844E-2</v>
      </c>
      <c r="K125">
        <f t="shared" si="21"/>
        <v>1.8636909982753691</v>
      </c>
      <c r="L125">
        <f t="shared" si="22"/>
        <v>5.4074781510422207</v>
      </c>
      <c r="M125">
        <f t="shared" si="23"/>
        <v>-0.20179802579973161</v>
      </c>
      <c r="N125">
        <f t="shared" si="24"/>
        <v>-11.562175192396721</v>
      </c>
      <c r="O125">
        <f t="shared" si="25"/>
        <v>0</v>
      </c>
      <c r="P125">
        <f t="shared" si="19"/>
        <v>-11.562175192396721</v>
      </c>
      <c r="Q125">
        <f t="shared" si="26"/>
        <v>7.996846715146097E-2</v>
      </c>
      <c r="W125">
        <v>120</v>
      </c>
      <c r="X125">
        <f t="shared" si="20"/>
        <v>2.5</v>
      </c>
      <c r="Y125">
        <v>0</v>
      </c>
      <c r="Z125">
        <f t="shared" si="27"/>
        <v>1.3647232111275994E-6</v>
      </c>
    </row>
    <row r="126" spans="5:26" x14ac:dyDescent="0.4">
      <c r="E126">
        <v>330.16030000000001</v>
      </c>
      <c r="F126">
        <f t="shared" si="14"/>
        <v>4.3217882207791755E-2</v>
      </c>
      <c r="G126">
        <f t="shared" si="15"/>
        <v>8.9356758154854665E-2</v>
      </c>
      <c r="H126">
        <f t="shared" si="16"/>
        <v>-3.9380593578061292E-2</v>
      </c>
      <c r="I126">
        <f t="shared" si="17"/>
        <v>0.1774038749751774</v>
      </c>
      <c r="J126">
        <f t="shared" si="18"/>
        <v>-3.7565700480174227E-2</v>
      </c>
      <c r="K126">
        <f t="shared" si="21"/>
        <v>1.8570215856412278</v>
      </c>
      <c r="L126">
        <f t="shared" si="22"/>
        <v>5.3763390383970036</v>
      </c>
      <c r="M126">
        <f t="shared" si="23"/>
        <v>-0.20643320662433995</v>
      </c>
      <c r="N126">
        <f t="shared" si="24"/>
        <v>-11.827751490926747</v>
      </c>
      <c r="O126">
        <f t="shared" si="25"/>
        <v>0</v>
      </c>
      <c r="P126">
        <f t="shared" si="19"/>
        <v>-11.827751490926747</v>
      </c>
      <c r="Q126">
        <f t="shared" si="26"/>
        <v>7.8435769232367336E-2</v>
      </c>
      <c r="W126">
        <v>121</v>
      </c>
      <c r="X126">
        <f t="shared" si="20"/>
        <v>2.520833333333333</v>
      </c>
      <c r="Y126">
        <v>0</v>
      </c>
      <c r="Z126">
        <f t="shared" si="27"/>
        <v>1.2439374925037446E-6</v>
      </c>
    </row>
    <row r="127" spans="5:26" x14ac:dyDescent="0.4">
      <c r="E127">
        <v>339.84140000000002</v>
      </c>
      <c r="F127">
        <f t="shared" si="14"/>
        <v>4.4485135234402937E-2</v>
      </c>
      <c r="G127">
        <f t="shared" si="15"/>
        <v>8.9407394532557971E-2</v>
      </c>
      <c r="H127">
        <f t="shared" si="16"/>
        <v>-4.0534577052335867E-2</v>
      </c>
      <c r="I127">
        <f t="shared" si="17"/>
        <v>0.17745217772598365</v>
      </c>
      <c r="J127">
        <f t="shared" si="18"/>
        <v>-3.866650149953265E-2</v>
      </c>
      <c r="K127">
        <f t="shared" si="21"/>
        <v>1.8500743520737704</v>
      </c>
      <c r="L127">
        <f t="shared" si="22"/>
        <v>5.3437836496439237</v>
      </c>
      <c r="M127">
        <f t="shared" si="23"/>
        <v>-0.21110778072725811</v>
      </c>
      <c r="N127">
        <f t="shared" si="24"/>
        <v>-12.095584858045111</v>
      </c>
      <c r="O127">
        <f t="shared" si="25"/>
        <v>0</v>
      </c>
      <c r="P127">
        <f t="shared" si="19"/>
        <v>-12.095584858045111</v>
      </c>
      <c r="Q127">
        <f t="shared" si="26"/>
        <v>7.6848867931204809E-2</v>
      </c>
      <c r="W127">
        <v>122</v>
      </c>
      <c r="X127">
        <f t="shared" si="20"/>
        <v>2.5416666666666665</v>
      </c>
      <c r="Y127">
        <v>0</v>
      </c>
      <c r="Z127">
        <f t="shared" si="27"/>
        <v>1.1338419927495656E-6</v>
      </c>
    </row>
    <row r="128" spans="5:26" x14ac:dyDescent="0.4">
      <c r="E128">
        <v>349.8064</v>
      </c>
      <c r="F128">
        <f t="shared" si="14"/>
        <v>4.5789550684112196E-2</v>
      </c>
      <c r="G128">
        <f t="shared" si="15"/>
        <v>8.9461043132515239E-2</v>
      </c>
      <c r="H128">
        <f t="shared" si="16"/>
        <v>-4.1722333293681191E-2</v>
      </c>
      <c r="I128">
        <f t="shared" si="17"/>
        <v>0.17750335387784077</v>
      </c>
      <c r="J128">
        <f t="shared" si="18"/>
        <v>-3.9799518835022814E-2</v>
      </c>
      <c r="K128">
        <f t="shared" si="21"/>
        <v>1.8428437434989513</v>
      </c>
      <c r="L128">
        <f t="shared" si="22"/>
        <v>5.3097702506310718</v>
      </c>
      <c r="M128">
        <f t="shared" si="23"/>
        <v>-0.21581668419768296</v>
      </c>
      <c r="N128">
        <f t="shared" si="24"/>
        <v>-12.365385153034961</v>
      </c>
      <c r="O128">
        <f t="shared" si="25"/>
        <v>0</v>
      </c>
      <c r="P128">
        <f t="shared" si="19"/>
        <v>-12.365385153034961</v>
      </c>
      <c r="Q128">
        <f t="shared" si="26"/>
        <v>7.5207753523401394E-2</v>
      </c>
      <c r="W128">
        <v>123</v>
      </c>
      <c r="X128">
        <f t="shared" si="20"/>
        <v>2.5625</v>
      </c>
      <c r="Y128">
        <v>0</v>
      </c>
      <c r="Z128">
        <f t="shared" si="27"/>
        <v>1.0334905670659622E-6</v>
      </c>
    </row>
    <row r="129" spans="5:26" x14ac:dyDescent="0.4">
      <c r="E129">
        <v>360.06360000000001</v>
      </c>
      <c r="F129">
        <f t="shared" si="14"/>
        <v>4.7132215024378914E-2</v>
      </c>
      <c r="G129">
        <f t="shared" si="15"/>
        <v>8.9517882940594706E-2</v>
      </c>
      <c r="H129">
        <f t="shared" si="16"/>
        <v>-4.2944843506755558E-2</v>
      </c>
      <c r="I129">
        <f t="shared" si="17"/>
        <v>0.17755757416787865</v>
      </c>
      <c r="J129">
        <f t="shared" si="18"/>
        <v>-4.096568847152849E-2</v>
      </c>
      <c r="K129">
        <f t="shared" si="21"/>
        <v>1.835324729075317</v>
      </c>
      <c r="L129">
        <f t="shared" si="22"/>
        <v>5.2742583261877432</v>
      </c>
      <c r="M129">
        <f t="shared" si="23"/>
        <v>-0.22055441815965615</v>
      </c>
      <c r="N129">
        <f t="shared" si="24"/>
        <v>-12.636837313511819</v>
      </c>
      <c r="O129">
        <f t="shared" si="25"/>
        <v>0</v>
      </c>
      <c r="P129">
        <f t="shared" si="19"/>
        <v>-12.636837313511819</v>
      </c>
      <c r="Q129">
        <f t="shared" si="26"/>
        <v>7.3512632989742213E-2</v>
      </c>
      <c r="W129">
        <v>124</v>
      </c>
      <c r="X129">
        <f t="shared" si="20"/>
        <v>2.5833333333333335</v>
      </c>
      <c r="Y129">
        <v>0</v>
      </c>
      <c r="Z129">
        <f t="shared" si="27"/>
        <v>9.4202080981687406E-7</v>
      </c>
    </row>
    <row r="130" spans="5:26" x14ac:dyDescent="0.4">
      <c r="E130">
        <v>370.62150000000003</v>
      </c>
      <c r="F130">
        <f t="shared" si="14"/>
        <v>4.8514240902601237E-2</v>
      </c>
      <c r="G130">
        <f t="shared" si="15"/>
        <v>8.9578103315011481E-2</v>
      </c>
      <c r="H130">
        <f t="shared" si="16"/>
        <v>-4.420311194140631E-2</v>
      </c>
      <c r="I130">
        <f t="shared" si="17"/>
        <v>0.17761501922755407</v>
      </c>
      <c r="J130">
        <f t="shared" si="18"/>
        <v>-4.2165968377062484E-2</v>
      </c>
      <c r="K130">
        <f t="shared" si="21"/>
        <v>1.8275128719848366</v>
      </c>
      <c r="L130">
        <f t="shared" si="22"/>
        <v>5.2372088913919246</v>
      </c>
      <c r="M130">
        <f t="shared" si="23"/>
        <v>-0.22531504053628559</v>
      </c>
      <c r="N130">
        <f t="shared" si="24"/>
        <v>-12.909600883548226</v>
      </c>
      <c r="O130">
        <f t="shared" si="25"/>
        <v>0</v>
      </c>
      <c r="P130">
        <f t="shared" si="19"/>
        <v>-12.909600883548226</v>
      </c>
      <c r="Q130">
        <f t="shared" si="26"/>
        <v>7.1763947701196457E-2</v>
      </c>
      <c r="W130">
        <v>125</v>
      </c>
      <c r="X130">
        <f t="shared" si="20"/>
        <v>2.6041666666666665</v>
      </c>
      <c r="Y130">
        <v>0</v>
      </c>
      <c r="Z130">
        <f t="shared" si="27"/>
        <v>8.5864664313999594E-7</v>
      </c>
    </row>
    <row r="131" spans="5:26" x14ac:dyDescent="0.4">
      <c r="E131">
        <v>381.48899999999998</v>
      </c>
      <c r="F131">
        <f t="shared" si="14"/>
        <v>4.9936793326054857E-2</v>
      </c>
      <c r="G131">
        <f t="shared" si="15"/>
        <v>8.9641905727756876E-2</v>
      </c>
      <c r="H131">
        <f t="shared" si="16"/>
        <v>-4.5498189654161601E-2</v>
      </c>
      <c r="I131">
        <f t="shared" si="17"/>
        <v>0.17767588124382494</v>
      </c>
      <c r="J131">
        <f t="shared" si="18"/>
        <v>-4.340136116918681E-2</v>
      </c>
      <c r="K131">
        <f t="shared" si="21"/>
        <v>1.8194042517802047</v>
      </c>
      <c r="L131">
        <f t="shared" si="22"/>
        <v>5.1985841056430582</v>
      </c>
      <c r="M131">
        <f t="shared" si="23"/>
        <v>-0.23009224746052248</v>
      </c>
      <c r="N131">
        <f t="shared" si="24"/>
        <v>-13.183314678167672</v>
      </c>
      <c r="O131">
        <f t="shared" si="25"/>
        <v>0</v>
      </c>
      <c r="P131">
        <f t="shared" si="19"/>
        <v>-13.183314678167672</v>
      </c>
      <c r="Q131">
        <f t="shared" si="26"/>
        <v>6.9962373698194871E-2</v>
      </c>
      <c r="W131">
        <v>126</v>
      </c>
      <c r="X131">
        <f t="shared" si="20"/>
        <v>2.625</v>
      </c>
      <c r="Y131">
        <v>0</v>
      </c>
      <c r="Z131">
        <f t="shared" si="27"/>
        <v>7.8265156150733799E-7</v>
      </c>
    </row>
    <row r="132" spans="5:26" x14ac:dyDescent="0.4">
      <c r="E132">
        <v>392.67520000000002</v>
      </c>
      <c r="F132">
        <f t="shared" si="14"/>
        <v>5.1401063481954279E-2</v>
      </c>
      <c r="G132">
        <f t="shared" si="15"/>
        <v>8.9709503288551873E-2</v>
      </c>
      <c r="H132">
        <f t="shared" si="16"/>
        <v>-4.6831150590405851E-2</v>
      </c>
      <c r="I132">
        <f t="shared" si="17"/>
        <v>0.17774036350504274</v>
      </c>
      <c r="J132">
        <f t="shared" si="18"/>
        <v>-4.467289129946448E-2</v>
      </c>
      <c r="K132">
        <f t="shared" si="21"/>
        <v>1.8109956827850466</v>
      </c>
      <c r="L132">
        <f t="shared" si="22"/>
        <v>5.1583483000982167</v>
      </c>
      <c r="M132">
        <f t="shared" si="23"/>
        <v>-0.23487927492445437</v>
      </c>
      <c r="N132">
        <f t="shared" si="24"/>
        <v>-13.457591148264184</v>
      </c>
      <c r="O132">
        <f t="shared" si="25"/>
        <v>0</v>
      </c>
      <c r="P132">
        <f t="shared" si="19"/>
        <v>-13.457591148264184</v>
      </c>
      <c r="Q132">
        <f t="shared" si="26"/>
        <v>6.8108837996944269E-2</v>
      </c>
      <c r="W132">
        <v>127</v>
      </c>
      <c r="X132">
        <f t="shared" si="20"/>
        <v>2.6458333333333335</v>
      </c>
      <c r="Y132">
        <v>0</v>
      </c>
      <c r="Z132">
        <f t="shared" si="27"/>
        <v>7.133824741803641E-7</v>
      </c>
    </row>
    <row r="133" spans="5:26" x14ac:dyDescent="0.4">
      <c r="E133">
        <v>404.18939999999998</v>
      </c>
      <c r="F133">
        <f t="shared" ref="F133:F196" si="28">2*PI()*E133/$B$7</f>
        <v>5.290826873745276E-2</v>
      </c>
      <c r="G133">
        <f t="shared" ref="G133:G196" si="29">1+SUM(a1_*COS(F133),a2_*COS(2*F133))</f>
        <v>8.9781121356674487E-2</v>
      </c>
      <c r="H133">
        <f t="shared" ref="H133:H196" si="30">SUM(a1_*SIN(F133),a2_*SIN(2*F133))</f>
        <v>-4.82030914992315E-2</v>
      </c>
      <c r="I133">
        <f t="shared" ref="I133:I196" si="31">SUM(b0_,b1_*COS(F133),b2_*COS(2*F133))</f>
        <v>0.17780868098458336</v>
      </c>
      <c r="J133">
        <f t="shared" ref="J133:J196" si="32">SUM(b1_*SIN(F133),b2_*SIN(2*F133))</f>
        <v>-4.5981604972235364E-2</v>
      </c>
      <c r="K133">
        <f t="shared" si="21"/>
        <v>1.802284788094711</v>
      </c>
      <c r="L133">
        <f t="shared" si="22"/>
        <v>5.1164683424694326</v>
      </c>
      <c r="M133">
        <f t="shared" si="23"/>
        <v>-0.2396688995736409</v>
      </c>
      <c r="N133">
        <f t="shared" si="24"/>
        <v>-13.732016426114399</v>
      </c>
      <c r="O133">
        <f t="shared" si="25"/>
        <v>0</v>
      </c>
      <c r="P133">
        <f t="shared" ref="P133:P196" si="33">N133+O133</f>
        <v>-13.732016426114399</v>
      </c>
      <c r="Q133">
        <f t="shared" si="26"/>
        <v>6.620455076972967E-2</v>
      </c>
      <c r="W133">
        <v>128</v>
      </c>
      <c r="X133">
        <f t="shared" ref="X133:X196" si="34">W133/Fs*1000</f>
        <v>2.6666666666666665</v>
      </c>
      <c r="Y133">
        <v>0</v>
      </c>
      <c r="Z133">
        <f t="shared" si="27"/>
        <v>6.5024409264265724E-7</v>
      </c>
    </row>
    <row r="134" spans="5:26" x14ac:dyDescent="0.4">
      <c r="E134">
        <v>416.0412</v>
      </c>
      <c r="F134">
        <f t="shared" si="28"/>
        <v>5.4459665729611743E-2</v>
      </c>
      <c r="G134">
        <f t="shared" si="29"/>
        <v>8.9856998829868973E-2</v>
      </c>
      <c r="H134">
        <f t="shared" si="30"/>
        <v>-4.9615143754937696E-2</v>
      </c>
      <c r="I134">
        <f t="shared" si="31"/>
        <v>0.17788106157035499</v>
      </c>
      <c r="J134">
        <f t="shared" si="32"/>
        <v>-4.7328581421309621E-2</v>
      </c>
      <c r="K134">
        <f t="shared" ref="K134:K197" si="35">SQRT((I134^2+J134^2)/(G134^2+H134^2))</f>
        <v>1.7932699963301606</v>
      </c>
      <c r="L134">
        <f t="shared" ref="L134:L197" si="36">20*LOG10(K134)</f>
        <v>5.0729136449932568</v>
      </c>
      <c r="M134">
        <f t="shared" ref="M134:M197" si="37">ATAN2(J134,I134)-ATAN2(H134,G134)</f>
        <v>-0.24445348317776494</v>
      </c>
      <c r="N134">
        <f t="shared" ref="N134:N197" si="38">DEGREES(M134)</f>
        <v>-14.006152873358198</v>
      </c>
      <c r="O134">
        <f t="shared" si="25"/>
        <v>0</v>
      </c>
      <c r="P134">
        <f t="shared" si="33"/>
        <v>-14.006152873358198</v>
      </c>
      <c r="Q134">
        <f t="shared" si="26"/>
        <v>6.4251010920938184E-2</v>
      </c>
      <c r="W134">
        <v>129</v>
      </c>
      <c r="X134">
        <f t="shared" si="34"/>
        <v>2.6875</v>
      </c>
      <c r="Y134">
        <v>0</v>
      </c>
      <c r="Z134">
        <f t="shared" si="27"/>
        <v>5.9269381477652049E-7</v>
      </c>
    </row>
    <row r="135" spans="5:26" x14ac:dyDescent="0.4">
      <c r="E135">
        <v>428.24059999999997</v>
      </c>
      <c r="F135">
        <f t="shared" si="28"/>
        <v>5.6056563455370217E-2</v>
      </c>
      <c r="G135">
        <f t="shared" si="29"/>
        <v>8.9937389575973969E-2</v>
      </c>
      <c r="H135">
        <f t="shared" si="30"/>
        <v>-5.1068485164566496E-2</v>
      </c>
      <c r="I135">
        <f t="shared" si="31"/>
        <v>0.17795774743044923</v>
      </c>
      <c r="J135">
        <f t="shared" si="32"/>
        <v>-4.8714944173341997E-2</v>
      </c>
      <c r="K135">
        <f t="shared" si="35"/>
        <v>1.7839505346200808</v>
      </c>
      <c r="L135">
        <f t="shared" si="36"/>
        <v>5.027656161795635</v>
      </c>
      <c r="M135">
        <f t="shared" si="37"/>
        <v>-0.24922501371657635</v>
      </c>
      <c r="N135">
        <f t="shared" si="38"/>
        <v>-14.279541435049875</v>
      </c>
      <c r="O135">
        <f t="shared" ref="O135:O198" si="39">IF((N135-N134)&gt;180,O134-360,IF((N135-N134)&lt;(-180),O134+360,O134))</f>
        <v>0</v>
      </c>
      <c r="P135">
        <f t="shared" si="33"/>
        <v>-14.279541435049875</v>
      </c>
      <c r="Q135">
        <f t="shared" ref="Q135:Q198" si="40">-(P135-P134)/((E135-E134)*360)*1000</f>
        <v>6.2250001751378847E-2</v>
      </c>
      <c r="W135">
        <v>130</v>
      </c>
      <c r="X135">
        <f t="shared" si="34"/>
        <v>2.7083333333333335</v>
      </c>
      <c r="Y135">
        <v>0</v>
      </c>
      <c r="Z135">
        <f t="shared" ref="Z135:Z198" si="41" xml:space="preserve"> b0_*Y135 + b1_*Y134 + b2_*Y133 - a1_*Z134 - a2_*Z133</f>
        <v>5.402370618188671E-7</v>
      </c>
    </row>
    <row r="136" spans="5:26" x14ac:dyDescent="0.4">
      <c r="E136">
        <v>440.79770000000002</v>
      </c>
      <c r="F136">
        <f t="shared" si="28"/>
        <v>5.770028400163657E-2</v>
      </c>
      <c r="G136">
        <f t="shared" si="29"/>
        <v>9.0022561267651846E-2</v>
      </c>
      <c r="H136">
        <f t="shared" si="30"/>
        <v>-5.2564304113265271E-2</v>
      </c>
      <c r="I136">
        <f t="shared" si="31"/>
        <v>0.17803899390157263</v>
      </c>
      <c r="J136">
        <f t="shared" si="32"/>
        <v>-5.0141826845590272E-2</v>
      </c>
      <c r="K136">
        <f t="shared" si="35"/>
        <v>1.7743267254210635</v>
      </c>
      <c r="L136">
        <f t="shared" si="36"/>
        <v>4.9806718813047999</v>
      </c>
      <c r="M136">
        <f t="shared" si="37"/>
        <v>-0.25397499407510771</v>
      </c>
      <c r="N136">
        <f t="shared" si="38"/>
        <v>-14.55169526236376</v>
      </c>
      <c r="O136">
        <f t="shared" si="39"/>
        <v>0</v>
      </c>
      <c r="P136">
        <f t="shared" si="33"/>
        <v>-14.55169526236376</v>
      </c>
      <c r="Q136">
        <f t="shared" si="40"/>
        <v>6.0203618164200015E-2</v>
      </c>
      <c r="W136">
        <v>131</v>
      </c>
      <c r="X136">
        <f t="shared" si="34"/>
        <v>2.7291666666666665</v>
      </c>
      <c r="Y136">
        <v>0</v>
      </c>
      <c r="Z136">
        <f t="shared" si="41"/>
        <v>4.9242302802287363E-7</v>
      </c>
    </row>
    <row r="137" spans="5:26" x14ac:dyDescent="0.4">
      <c r="E137">
        <v>453.72289999999998</v>
      </c>
      <c r="F137">
        <f t="shared" si="28"/>
        <v>5.9392188725227349E-2</v>
      </c>
      <c r="G137">
        <f t="shared" si="29"/>
        <v>9.0112797443467119E-2</v>
      </c>
      <c r="H137">
        <f t="shared" si="30"/>
        <v>-5.4103823271956342E-2</v>
      </c>
      <c r="I137">
        <f t="shared" si="31"/>
        <v>0.17812507145513801</v>
      </c>
      <c r="J137">
        <f t="shared" si="32"/>
        <v>-5.1610395760993751E-2</v>
      </c>
      <c r="K137">
        <f t="shared" si="35"/>
        <v>1.7643998995865482</v>
      </c>
      <c r="L137">
        <f t="shared" si="36"/>
        <v>4.9319404878062736</v>
      </c>
      <c r="M137">
        <f t="shared" si="37"/>
        <v>-0.25869453789911834</v>
      </c>
      <c r="N137">
        <f t="shared" si="38"/>
        <v>-14.822105204706602</v>
      </c>
      <c r="O137">
        <f t="shared" si="39"/>
        <v>0</v>
      </c>
      <c r="P137">
        <f t="shared" si="33"/>
        <v>-14.822105204706602</v>
      </c>
      <c r="Q137">
        <f t="shared" si="40"/>
        <v>5.8114282852885925E-2</v>
      </c>
      <c r="W137">
        <v>132</v>
      </c>
      <c r="X137">
        <f t="shared" si="34"/>
        <v>2.75</v>
      </c>
      <c r="Y137">
        <v>0</v>
      </c>
      <c r="Z137">
        <f t="shared" si="41"/>
        <v>4.4884080649860271E-7</v>
      </c>
    </row>
    <row r="138" spans="5:26" x14ac:dyDescent="0.4">
      <c r="E138">
        <v>467.02719999999999</v>
      </c>
      <c r="F138">
        <f t="shared" si="28"/>
        <v>6.1133717522775459E-2</v>
      </c>
      <c r="G138">
        <f t="shared" si="29"/>
        <v>9.0208400570483738E-2</v>
      </c>
      <c r="H138">
        <f t="shared" si="30"/>
        <v>-5.5688335190404795E-2</v>
      </c>
      <c r="I138">
        <f t="shared" si="31"/>
        <v>0.17821626861871953</v>
      </c>
      <c r="J138">
        <f t="shared" si="32"/>
        <v>-5.3121883900899822E-2</v>
      </c>
      <c r="K138">
        <f t="shared" si="35"/>
        <v>1.7541722255440066</v>
      </c>
      <c r="L138">
        <f t="shared" si="36"/>
        <v>4.8814446076414821</v>
      </c>
      <c r="M138">
        <f t="shared" si="37"/>
        <v>-0.26337448922550522</v>
      </c>
      <c r="N138">
        <f t="shared" si="38"/>
        <v>-15.090246664035222</v>
      </c>
      <c r="O138">
        <f t="shared" si="39"/>
        <v>0</v>
      </c>
      <c r="P138">
        <f t="shared" si="33"/>
        <v>-15.090246664035222</v>
      </c>
      <c r="Q138">
        <f t="shared" si="40"/>
        <v>5.5984710734419893E-2</v>
      </c>
      <c r="W138">
        <v>133</v>
      </c>
      <c r="X138">
        <f t="shared" si="34"/>
        <v>2.7708333333333335</v>
      </c>
      <c r="Y138">
        <v>0</v>
      </c>
      <c r="Z138">
        <f t="shared" si="41"/>
        <v>4.0911585793863025E-7</v>
      </c>
    </row>
    <row r="139" spans="5:26" x14ac:dyDescent="0.4">
      <c r="E139">
        <v>480.72160000000002</v>
      </c>
      <c r="F139">
        <f t="shared" si="28"/>
        <v>6.2926310290913806E-2</v>
      </c>
      <c r="G139">
        <f t="shared" si="29"/>
        <v>9.0309688780643382E-2</v>
      </c>
      <c r="H139">
        <f t="shared" si="30"/>
        <v>-5.7319130684497011E-2</v>
      </c>
      <c r="I139">
        <f t="shared" si="31"/>
        <v>0.17831288886283769</v>
      </c>
      <c r="J139">
        <f t="shared" si="32"/>
        <v>-5.4677522592684664E-2</v>
      </c>
      <c r="K139">
        <f t="shared" si="35"/>
        <v>1.7436472257547431</v>
      </c>
      <c r="L139">
        <f t="shared" si="36"/>
        <v>4.8291724627851051</v>
      </c>
      <c r="M139">
        <f t="shared" si="37"/>
        <v>-0.26800522414243977</v>
      </c>
      <c r="N139">
        <f t="shared" si="38"/>
        <v>-15.355568230819436</v>
      </c>
      <c r="O139">
        <f t="shared" si="39"/>
        <v>0</v>
      </c>
      <c r="P139">
        <f t="shared" si="33"/>
        <v>-15.355568230819436</v>
      </c>
      <c r="Q139">
        <f t="shared" si="40"/>
        <v>5.3817936687870341E-2</v>
      </c>
      <c r="W139">
        <v>134</v>
      </c>
      <c r="X139">
        <f t="shared" si="34"/>
        <v>2.7916666666666665</v>
      </c>
      <c r="Y139">
        <v>0</v>
      </c>
      <c r="Z139">
        <f t="shared" si="41"/>
        <v>3.7290679188141632E-7</v>
      </c>
    </row>
    <row r="140" spans="5:26" x14ac:dyDescent="0.4">
      <c r="E140">
        <v>494.8175</v>
      </c>
      <c r="F140">
        <f t="shared" si="28"/>
        <v>6.4771459286152813E-2</v>
      </c>
      <c r="G140">
        <f t="shared" si="29"/>
        <v>9.0416999610943294E-2</v>
      </c>
      <c r="H140">
        <f t="shared" si="30"/>
        <v>-5.8997546322177699E-2</v>
      </c>
      <c r="I140">
        <f t="shared" si="31"/>
        <v>0.17841525416876769</v>
      </c>
      <c r="J140">
        <f t="shared" si="32"/>
        <v>-5.6278586807254526E-2</v>
      </c>
      <c r="K140">
        <f t="shared" si="35"/>
        <v>1.7328295187325766</v>
      </c>
      <c r="L140">
        <f t="shared" si="36"/>
        <v>4.7751167509235799</v>
      </c>
      <c r="M140">
        <f t="shared" si="37"/>
        <v>-0.27257682413112949</v>
      </c>
      <c r="N140">
        <f t="shared" si="38"/>
        <v>-15.617501615793412</v>
      </c>
      <c r="O140">
        <f t="shared" si="39"/>
        <v>0</v>
      </c>
      <c r="P140">
        <f t="shared" si="33"/>
        <v>-15.617501615793412</v>
      </c>
      <c r="Q140">
        <f t="shared" si="40"/>
        <v>5.1617330999710678E-2</v>
      </c>
      <c r="W140">
        <v>135</v>
      </c>
      <c r="X140">
        <f t="shared" si="34"/>
        <v>2.8125</v>
      </c>
      <c r="Y140">
        <v>0</v>
      </c>
      <c r="Z140">
        <f t="shared" si="41"/>
        <v>3.3990243285106212E-7</v>
      </c>
    </row>
    <row r="141" spans="5:26" x14ac:dyDescent="0.4">
      <c r="E141">
        <v>509.32679999999999</v>
      </c>
      <c r="F141">
        <f t="shared" si="28"/>
        <v>6.6670722214849903E-2</v>
      </c>
      <c r="G141">
        <f t="shared" si="29"/>
        <v>9.0530691919448847E-2</v>
      </c>
      <c r="H141">
        <f t="shared" si="30"/>
        <v>-6.0724976148861687E-2</v>
      </c>
      <c r="I141">
        <f t="shared" si="31"/>
        <v>0.17852370685625074</v>
      </c>
      <c r="J141">
        <f t="shared" si="32"/>
        <v>-5.7926406344080424E-2</v>
      </c>
      <c r="K141">
        <f t="shared" si="35"/>
        <v>1.7217247846277908</v>
      </c>
      <c r="L141">
        <f t="shared" si="36"/>
        <v>4.7192746256292297</v>
      </c>
      <c r="M141">
        <f t="shared" si="37"/>
        <v>-0.27707913072045098</v>
      </c>
      <c r="N141">
        <f t="shared" si="38"/>
        <v>-15.875464781435474</v>
      </c>
      <c r="O141">
        <f t="shared" si="39"/>
        <v>0</v>
      </c>
      <c r="P141">
        <f t="shared" si="33"/>
        <v>-15.875464781435474</v>
      </c>
      <c r="Q141">
        <f t="shared" si="40"/>
        <v>4.938655545103679E-2</v>
      </c>
      <c r="W141">
        <v>136</v>
      </c>
      <c r="X141">
        <f t="shared" si="34"/>
        <v>2.8333333333333335</v>
      </c>
      <c r="Y141">
        <v>0</v>
      </c>
      <c r="Z141">
        <f t="shared" si="41"/>
        <v>3.0981914616028312E-7</v>
      </c>
    </row>
    <row r="142" spans="5:26" x14ac:dyDescent="0.4">
      <c r="E142">
        <v>524.26149999999996</v>
      </c>
      <c r="F142">
        <f t="shared" si="28"/>
        <v>6.8625669873331879E-2</v>
      </c>
      <c r="G142">
        <f t="shared" si="29"/>
        <v>9.0651143907365062E-2</v>
      </c>
      <c r="H142">
        <f t="shared" si="30"/>
        <v>-6.2502823870707033E-2</v>
      </c>
      <c r="I142">
        <f t="shared" si="31"/>
        <v>0.17863860769672013</v>
      </c>
      <c r="J142">
        <f t="shared" si="32"/>
        <v>-5.9622320218151857E-2</v>
      </c>
      <c r="K142">
        <f t="shared" si="35"/>
        <v>1.710340105941881</v>
      </c>
      <c r="L142">
        <f t="shared" si="36"/>
        <v>4.6616495931876116</v>
      </c>
      <c r="M142">
        <f t="shared" si="37"/>
        <v>-0.28150165210756262</v>
      </c>
      <c r="N142">
        <f t="shared" si="38"/>
        <v>-16.128856591723313</v>
      </c>
      <c r="O142">
        <f t="shared" si="39"/>
        <v>0</v>
      </c>
      <c r="P142">
        <f t="shared" si="33"/>
        <v>-16.128856591723313</v>
      </c>
      <c r="Q142">
        <f t="shared" si="40"/>
        <v>4.7129580084530914E-2</v>
      </c>
      <c r="W142">
        <v>137</v>
      </c>
      <c r="X142">
        <f t="shared" si="34"/>
        <v>2.854166666666667</v>
      </c>
      <c r="Y142">
        <v>0</v>
      </c>
      <c r="Z142">
        <f t="shared" si="41"/>
        <v>2.8239840039493537E-7</v>
      </c>
    </row>
    <row r="143" spans="5:26" x14ac:dyDescent="0.4">
      <c r="E143">
        <v>539.63409999999999</v>
      </c>
      <c r="F143">
        <f t="shared" si="28"/>
        <v>7.0637938507772488E-2</v>
      </c>
      <c r="G143">
        <f t="shared" si="29"/>
        <v>9.0778757372989571E-2</v>
      </c>
      <c r="H143">
        <f t="shared" si="30"/>
        <v>-6.4332550272714131E-2</v>
      </c>
      <c r="I143">
        <f t="shared" si="31"/>
        <v>0.17876033997120666</v>
      </c>
      <c r="J143">
        <f t="shared" si="32"/>
        <v>-6.1367721892766465E-2</v>
      </c>
      <c r="K143">
        <f t="shared" si="35"/>
        <v>1.6986836858540333</v>
      </c>
      <c r="L143">
        <f t="shared" si="36"/>
        <v>4.6022503169030156</v>
      </c>
      <c r="M143">
        <f t="shared" si="37"/>
        <v>-0.28583372890967418</v>
      </c>
      <c r="N143">
        <f t="shared" si="38"/>
        <v>-16.377066309010836</v>
      </c>
      <c r="O143">
        <f t="shared" si="39"/>
        <v>0</v>
      </c>
      <c r="P143">
        <f t="shared" si="33"/>
        <v>-16.377066309010836</v>
      </c>
      <c r="Q143">
        <f t="shared" si="40"/>
        <v>4.4850671773791297E-2</v>
      </c>
      <c r="W143">
        <v>138</v>
      </c>
      <c r="X143">
        <f t="shared" si="34"/>
        <v>2.875</v>
      </c>
      <c r="Y143">
        <v>0</v>
      </c>
      <c r="Z143">
        <f t="shared" si="41"/>
        <v>2.574045456324401E-7</v>
      </c>
    </row>
    <row r="144" spans="5:26" x14ac:dyDescent="0.4">
      <c r="E144">
        <v>555.45749999999998</v>
      </c>
      <c r="F144">
        <f t="shared" si="28"/>
        <v>7.2709216724223022E-2</v>
      </c>
      <c r="G144">
        <f t="shared" si="29"/>
        <v>9.0913958254512206E-2</v>
      </c>
      <c r="H144">
        <f t="shared" si="30"/>
        <v>-6.6215661080423691E-2</v>
      </c>
      <c r="I144">
        <f t="shared" si="31"/>
        <v>0.17888930998812302</v>
      </c>
      <c r="J144">
        <f t="shared" si="32"/>
        <v>-6.3164047700633552E-2</v>
      </c>
      <c r="K144">
        <f t="shared" si="35"/>
        <v>1.6867649413081491</v>
      </c>
      <c r="L144">
        <f t="shared" si="36"/>
        <v>4.5410913162109949</v>
      </c>
      <c r="M144">
        <f t="shared" si="37"/>
        <v>-0.29006454067344789</v>
      </c>
      <c r="N144">
        <f t="shared" si="38"/>
        <v>-16.619473966989371</v>
      </c>
      <c r="O144">
        <f t="shared" si="39"/>
        <v>0</v>
      </c>
      <c r="P144">
        <f t="shared" si="33"/>
        <v>-16.619473966989371</v>
      </c>
      <c r="Q144">
        <f t="shared" si="40"/>
        <v>4.2554356553960136E-2</v>
      </c>
      <c r="W144">
        <v>139</v>
      </c>
      <c r="X144">
        <f t="shared" si="34"/>
        <v>2.895833333333333</v>
      </c>
      <c r="Y144">
        <v>0</v>
      </c>
      <c r="Z144">
        <f t="shared" si="41"/>
        <v>2.3462278830043692E-7</v>
      </c>
    </row>
    <row r="145" spans="5:26" x14ac:dyDescent="0.4">
      <c r="E145">
        <v>571.74490000000003</v>
      </c>
      <c r="F145">
        <f t="shared" si="28"/>
        <v>7.484123239864296E-2</v>
      </c>
      <c r="G145">
        <f t="shared" si="29"/>
        <v>9.105719709523119E-2</v>
      </c>
      <c r="H145">
        <f t="shared" si="30"/>
        <v>-6.8153694811204257E-2</v>
      </c>
      <c r="I145">
        <f t="shared" si="31"/>
        <v>0.17902594752703949</v>
      </c>
      <c r="J145">
        <f t="shared" si="32"/>
        <v>-6.5012765255046845E-2</v>
      </c>
      <c r="K145">
        <f t="shared" si="35"/>
        <v>1.6745945835368379</v>
      </c>
      <c r="L145">
        <f t="shared" si="36"/>
        <v>4.478193643048419</v>
      </c>
      <c r="M145">
        <f t="shared" si="37"/>
        <v>-0.29418312589797346</v>
      </c>
      <c r="N145">
        <f t="shared" si="38"/>
        <v>-16.855451517919626</v>
      </c>
      <c r="O145">
        <f t="shared" si="39"/>
        <v>0</v>
      </c>
      <c r="P145">
        <f t="shared" si="33"/>
        <v>-16.855451517919626</v>
      </c>
      <c r="Q145">
        <f t="shared" si="40"/>
        <v>4.0245416520038955E-2</v>
      </c>
      <c r="W145">
        <v>140</v>
      </c>
      <c r="X145">
        <f t="shared" si="34"/>
        <v>2.916666666666667</v>
      </c>
      <c r="Y145">
        <v>0</v>
      </c>
      <c r="Z145">
        <f t="shared" si="41"/>
        <v>2.1385734527189362E-7</v>
      </c>
    </row>
    <row r="146" spans="5:26" x14ac:dyDescent="0.4">
      <c r="E146">
        <v>588.50980000000004</v>
      </c>
      <c r="F146">
        <f t="shared" si="28"/>
        <v>7.7035752676899938E-2</v>
      </c>
      <c r="G146">
        <f t="shared" si="29"/>
        <v>9.120895033717713E-2</v>
      </c>
      <c r="H146">
        <f t="shared" si="30"/>
        <v>-7.0148222511628222E-2</v>
      </c>
      <c r="I146">
        <f t="shared" si="31"/>
        <v>0.17917070707269078</v>
      </c>
      <c r="J146">
        <f t="shared" si="32"/>
        <v>-6.6915373199363817E-2</v>
      </c>
      <c r="K146">
        <f t="shared" si="35"/>
        <v>1.6621846095463928</v>
      </c>
      <c r="L146">
        <f t="shared" si="36"/>
        <v>4.413585135710953</v>
      </c>
      <c r="M146">
        <f t="shared" si="37"/>
        <v>-0.29817843867746419</v>
      </c>
      <c r="N146">
        <f t="shared" si="38"/>
        <v>-17.084366078019126</v>
      </c>
      <c r="O146">
        <f t="shared" si="39"/>
        <v>0</v>
      </c>
      <c r="P146">
        <f t="shared" si="33"/>
        <v>-17.084366078019126</v>
      </c>
      <c r="Q146">
        <f t="shared" si="40"/>
        <v>3.7928873900480643E-2</v>
      </c>
      <c r="W146">
        <v>141</v>
      </c>
      <c r="X146">
        <f t="shared" si="34"/>
        <v>2.9375</v>
      </c>
      <c r="Y146">
        <v>0</v>
      </c>
      <c r="Z146">
        <f t="shared" si="41"/>
        <v>1.9492976133323342E-7</v>
      </c>
    </row>
    <row r="147" spans="5:26" x14ac:dyDescent="0.4">
      <c r="E147">
        <v>605.76639999999998</v>
      </c>
      <c r="F147">
        <f t="shared" si="28"/>
        <v>7.9294636334647325E-2</v>
      </c>
      <c r="G147">
        <f t="shared" si="29"/>
        <v>9.1369725453216755E-2</v>
      </c>
      <c r="H147">
        <f t="shared" si="30"/>
        <v>-7.2200895048700586E-2</v>
      </c>
      <c r="I147">
        <f t="shared" si="31"/>
        <v>0.17932407271056094</v>
      </c>
      <c r="J147">
        <f t="shared" si="32"/>
        <v>-6.8873446318771986E-2</v>
      </c>
      <c r="K147">
        <f t="shared" si="35"/>
        <v>1.6495479894134417</v>
      </c>
      <c r="L147">
        <f t="shared" si="36"/>
        <v>4.3472990952238435</v>
      </c>
      <c r="M147">
        <f t="shared" si="37"/>
        <v>-0.30203949644910888</v>
      </c>
      <c r="N147">
        <f t="shared" si="38"/>
        <v>-17.305588392790554</v>
      </c>
      <c r="O147">
        <f t="shared" si="39"/>
        <v>0</v>
      </c>
      <c r="P147">
        <f t="shared" si="33"/>
        <v>-17.305588392790554</v>
      </c>
      <c r="Q147">
        <f t="shared" si="40"/>
        <v>3.5609936483469197E-2</v>
      </c>
      <c r="W147">
        <v>142</v>
      </c>
      <c r="X147">
        <f t="shared" si="34"/>
        <v>2.958333333333333</v>
      </c>
      <c r="Y147">
        <v>0</v>
      </c>
      <c r="Z147">
        <f t="shared" si="41"/>
        <v>1.7767737556604379E-7</v>
      </c>
    </row>
    <row r="148" spans="5:26" x14ac:dyDescent="0.4">
      <c r="E148">
        <v>623.52890000000002</v>
      </c>
      <c r="F148">
        <f t="shared" si="28"/>
        <v>8.1619742147538532E-2</v>
      </c>
      <c r="G148">
        <f t="shared" si="29"/>
        <v>9.1540056102431211E-2</v>
      </c>
      <c r="H148">
        <f t="shared" si="30"/>
        <v>-7.4313359515112892E-2</v>
      </c>
      <c r="I148">
        <f t="shared" si="31"/>
        <v>0.17948655350553178</v>
      </c>
      <c r="J148">
        <f t="shared" si="32"/>
        <v>-7.0888555798088324E-2</v>
      </c>
      <c r="K148">
        <f t="shared" si="35"/>
        <v>1.6366991531788955</v>
      </c>
      <c r="L148">
        <f t="shared" si="36"/>
        <v>4.279377154253198</v>
      </c>
      <c r="M148">
        <f t="shared" si="37"/>
        <v>-0.30575527473486952</v>
      </c>
      <c r="N148">
        <f t="shared" si="38"/>
        <v>-17.518486806170994</v>
      </c>
      <c r="O148">
        <f t="shared" si="39"/>
        <v>0</v>
      </c>
      <c r="P148">
        <f t="shared" si="33"/>
        <v>-17.518486806170994</v>
      </c>
      <c r="Q148">
        <f t="shared" si="40"/>
        <v>3.3293989112587317E-2</v>
      </c>
      <c r="W148">
        <v>143</v>
      </c>
      <c r="X148">
        <f t="shared" si="34"/>
        <v>2.979166666666667</v>
      </c>
      <c r="Y148">
        <v>0</v>
      </c>
      <c r="Z148">
        <f t="shared" si="41"/>
        <v>1.6195192346267322E-7</v>
      </c>
    </row>
    <row r="149" spans="5:26" x14ac:dyDescent="0.4">
      <c r="E149">
        <v>641.81230000000005</v>
      </c>
      <c r="F149">
        <f t="shared" si="28"/>
        <v>8.401303361098203E-2</v>
      </c>
      <c r="G149">
        <f t="shared" si="29"/>
        <v>9.1720511218783107E-2</v>
      </c>
      <c r="H149">
        <f t="shared" si="30"/>
        <v>-7.6487354040570443E-2</v>
      </c>
      <c r="I149">
        <f t="shared" si="31"/>
        <v>0.17965869217168851</v>
      </c>
      <c r="J149">
        <f t="shared" si="32"/>
        <v>-7.2962359663613946E-2</v>
      </c>
      <c r="K149">
        <f t="shared" si="35"/>
        <v>1.6236533639368271</v>
      </c>
      <c r="L149">
        <f t="shared" si="36"/>
        <v>4.2098663331025428</v>
      </c>
      <c r="M149">
        <f t="shared" si="37"/>
        <v>-0.30931494775741264</v>
      </c>
      <c r="N149">
        <f t="shared" si="38"/>
        <v>-17.722441046809291</v>
      </c>
      <c r="O149">
        <f t="shared" si="39"/>
        <v>0</v>
      </c>
      <c r="P149">
        <f t="shared" si="33"/>
        <v>-17.722441046809291</v>
      </c>
      <c r="Q149">
        <f t="shared" si="40"/>
        <v>3.0986553777120233E-2</v>
      </c>
      <c r="W149">
        <v>144</v>
      </c>
      <c r="X149">
        <f t="shared" si="34"/>
        <v>3</v>
      </c>
      <c r="Y149">
        <v>0</v>
      </c>
      <c r="Z149">
        <f t="shared" si="41"/>
        <v>1.4761826276249953E-7</v>
      </c>
    </row>
    <row r="150" spans="5:26" x14ac:dyDescent="0.4">
      <c r="E150">
        <v>660.6318</v>
      </c>
      <c r="F150">
        <f t="shared" si="28"/>
        <v>8.6476500400325076E-2</v>
      </c>
      <c r="G150">
        <f t="shared" si="29"/>
        <v>9.1911691106909443E-2</v>
      </c>
      <c r="H150">
        <f t="shared" si="30"/>
        <v>-7.8724636045415547E-2</v>
      </c>
      <c r="I150">
        <f t="shared" si="31"/>
        <v>0.17984106134804312</v>
      </c>
      <c r="J150">
        <f t="shared" si="32"/>
        <v>-7.5096534343259108E-2</v>
      </c>
      <c r="K150">
        <f t="shared" si="35"/>
        <v>1.6104271028467876</v>
      </c>
      <c r="L150">
        <f t="shared" si="36"/>
        <v>4.1388214189055015</v>
      </c>
      <c r="M150">
        <f t="shared" si="37"/>
        <v>-0.31270782034149991</v>
      </c>
      <c r="N150">
        <f t="shared" si="38"/>
        <v>-17.916838326303139</v>
      </c>
      <c r="O150">
        <f t="shared" si="39"/>
        <v>0</v>
      </c>
      <c r="P150">
        <f t="shared" si="33"/>
        <v>-17.916838326303139</v>
      </c>
      <c r="Q150">
        <f t="shared" si="40"/>
        <v>2.8693240683252512E-2</v>
      </c>
      <c r="W150">
        <v>145</v>
      </c>
      <c r="X150">
        <f t="shared" si="34"/>
        <v>3.0208333333333335</v>
      </c>
      <c r="Y150">
        <v>0</v>
      </c>
      <c r="Z150">
        <f t="shared" si="41"/>
        <v>1.34553212058891E-7</v>
      </c>
    </row>
    <row r="151" spans="5:26" x14ac:dyDescent="0.4">
      <c r="E151">
        <v>680.00319999999999</v>
      </c>
      <c r="F151">
        <f t="shared" si="28"/>
        <v>8.9012210730731289E-2</v>
      </c>
      <c r="G151">
        <f t="shared" si="29"/>
        <v>9.211423318960843E-2</v>
      </c>
      <c r="H151">
        <f t="shared" si="30"/>
        <v>-8.1027029390837169E-2</v>
      </c>
      <c r="I151">
        <f t="shared" si="31"/>
        <v>0.18003426908114195</v>
      </c>
      <c r="J151">
        <f t="shared" si="32"/>
        <v>-7.7292819643789423E-2</v>
      </c>
      <c r="K151">
        <f t="shared" si="35"/>
        <v>1.5970377187785989</v>
      </c>
      <c r="L151">
        <f t="shared" si="36"/>
        <v>4.0663034682169288</v>
      </c>
      <c r="M151">
        <f t="shared" si="37"/>
        <v>-0.31592347309569768</v>
      </c>
      <c r="N151">
        <f t="shared" si="38"/>
        <v>-18.101081657498291</v>
      </c>
      <c r="O151">
        <f t="shared" si="39"/>
        <v>0</v>
      </c>
      <c r="P151">
        <f t="shared" si="33"/>
        <v>-18.101081657498291</v>
      </c>
      <c r="Q151">
        <f t="shared" si="40"/>
        <v>2.6419723463334797E-2</v>
      </c>
      <c r="W151">
        <v>146</v>
      </c>
      <c r="X151">
        <f t="shared" si="34"/>
        <v>3.0416666666666665</v>
      </c>
      <c r="Y151">
        <v>0</v>
      </c>
      <c r="Z151">
        <f t="shared" si="41"/>
        <v>1.2264449219601653E-7</v>
      </c>
    </row>
    <row r="152" spans="5:26" x14ac:dyDescent="0.4">
      <c r="E152">
        <v>699.9425</v>
      </c>
      <c r="F152">
        <f t="shared" si="28"/>
        <v>9.1622258997303072E-2</v>
      </c>
      <c r="G152">
        <f t="shared" si="29"/>
        <v>9.2328809824030911E-2</v>
      </c>
      <c r="H152">
        <f t="shared" si="30"/>
        <v>-8.3396376380128423E-2</v>
      </c>
      <c r="I152">
        <f t="shared" si="31"/>
        <v>0.18023895674190005</v>
      </c>
      <c r="J152">
        <f t="shared" si="32"/>
        <v>-7.9552972964152341E-2</v>
      </c>
      <c r="K152">
        <f t="shared" si="35"/>
        <v>1.5835036322175349</v>
      </c>
      <c r="L152">
        <f t="shared" si="36"/>
        <v>3.9923812777484264</v>
      </c>
      <c r="M152">
        <f t="shared" si="37"/>
        <v>-0.31895175935857312</v>
      </c>
      <c r="N152">
        <f t="shared" si="38"/>
        <v>-18.274589679518495</v>
      </c>
      <c r="O152">
        <f t="shared" si="39"/>
        <v>0</v>
      </c>
      <c r="P152">
        <f t="shared" si="33"/>
        <v>-18.274589679518495</v>
      </c>
      <c r="Q152">
        <f t="shared" si="40"/>
        <v>2.4171697493588079E-2</v>
      </c>
      <c r="W152">
        <v>147</v>
      </c>
      <c r="X152">
        <f t="shared" si="34"/>
        <v>3.0625</v>
      </c>
      <c r="Y152">
        <v>0</v>
      </c>
      <c r="Z152">
        <f t="shared" si="41"/>
        <v>1.1178976135802205E-7</v>
      </c>
    </row>
    <row r="153" spans="5:26" x14ac:dyDescent="0.4">
      <c r="E153">
        <v>720.46659999999997</v>
      </c>
      <c r="F153">
        <f t="shared" si="28"/>
        <v>9.430885740486733E-2</v>
      </c>
      <c r="G153">
        <f t="shared" si="29"/>
        <v>9.2556137824064022E-2</v>
      </c>
      <c r="H153">
        <f t="shared" si="30"/>
        <v>-8.5834620451291269E-2</v>
      </c>
      <c r="I153">
        <f t="shared" si="31"/>
        <v>0.18045580810913686</v>
      </c>
      <c r="J153">
        <f t="shared" si="32"/>
        <v>-8.1878848177112329E-2</v>
      </c>
      <c r="K153">
        <f t="shared" si="35"/>
        <v>1.5698437730269976</v>
      </c>
      <c r="L153">
        <f t="shared" si="36"/>
        <v>3.9171286929204001</v>
      </c>
      <c r="M153">
        <f t="shared" si="37"/>
        <v>-0.32178298113656378</v>
      </c>
      <c r="N153">
        <f t="shared" si="38"/>
        <v>-18.436806738262888</v>
      </c>
      <c r="O153">
        <f t="shared" si="39"/>
        <v>0</v>
      </c>
      <c r="P153">
        <f t="shared" si="33"/>
        <v>-18.436806738262888</v>
      </c>
      <c r="Q153">
        <f t="shared" si="40"/>
        <v>2.1954820964458679E-2</v>
      </c>
      <c r="W153">
        <v>148</v>
      </c>
      <c r="X153">
        <f t="shared" si="34"/>
        <v>3.0833333333333335</v>
      </c>
      <c r="Y153">
        <v>0</v>
      </c>
      <c r="Z153">
        <f t="shared" si="41"/>
        <v>1.0189573555826927E-7</v>
      </c>
    </row>
    <row r="154" spans="5:26" x14ac:dyDescent="0.4">
      <c r="E154">
        <v>741.5924</v>
      </c>
      <c r="F154">
        <f t="shared" si="28"/>
        <v>9.7074218158250972E-2</v>
      </c>
      <c r="G154">
        <f t="shared" si="29"/>
        <v>9.2796970921471433E-2</v>
      </c>
      <c r="H154">
        <f t="shared" si="30"/>
        <v>-8.8343698697409975E-2</v>
      </c>
      <c r="I154">
        <f t="shared" si="31"/>
        <v>0.18068554217815203</v>
      </c>
      <c r="J154">
        <f t="shared" si="32"/>
        <v>-8.42722931029279E-2</v>
      </c>
      <c r="K154">
        <f t="shared" si="35"/>
        <v>1.5560780966258381</v>
      </c>
      <c r="L154">
        <f t="shared" si="36"/>
        <v>3.8406277924375285</v>
      </c>
      <c r="M154">
        <f t="shared" si="37"/>
        <v>-0.32440781955863152</v>
      </c>
      <c r="N154">
        <f t="shared" si="38"/>
        <v>-18.587198901751147</v>
      </c>
      <c r="O154">
        <f t="shared" si="39"/>
        <v>0</v>
      </c>
      <c r="P154">
        <f t="shared" si="33"/>
        <v>-18.587198901751147</v>
      </c>
      <c r="Q154">
        <f t="shared" si="40"/>
        <v>1.9774683547586793E-2</v>
      </c>
      <c r="W154">
        <v>149</v>
      </c>
      <c r="X154">
        <f t="shared" si="34"/>
        <v>3.1041666666666665</v>
      </c>
      <c r="Y154">
        <v>0</v>
      </c>
      <c r="Z154">
        <f t="shared" si="41"/>
        <v>9.287738697024845E-8</v>
      </c>
    </row>
    <row r="155" spans="5:26" x14ac:dyDescent="0.4">
      <c r="E155">
        <v>763.33770000000004</v>
      </c>
      <c r="F155">
        <f t="shared" si="28"/>
        <v>9.9920671272005393E-2</v>
      </c>
      <c r="G155">
        <f t="shared" si="29"/>
        <v>9.3052111989084696E-2</v>
      </c>
      <c r="H155">
        <f t="shared" si="30"/>
        <v>-9.0925648204104842E-2</v>
      </c>
      <c r="I155">
        <f t="shared" si="31"/>
        <v>0.18092892482059886</v>
      </c>
      <c r="J155">
        <f t="shared" si="32"/>
        <v>-8.6735250946139972E-2</v>
      </c>
      <c r="K155">
        <f t="shared" si="35"/>
        <v>1.5422268818980971</v>
      </c>
      <c r="L155">
        <f t="shared" si="36"/>
        <v>3.7629653771293672</v>
      </c>
      <c r="M155">
        <f t="shared" si="37"/>
        <v>-0.32681752608653314</v>
      </c>
      <c r="N155">
        <f t="shared" si="38"/>
        <v>-18.725264915665033</v>
      </c>
      <c r="O155">
        <f t="shared" si="39"/>
        <v>0</v>
      </c>
      <c r="P155">
        <f t="shared" si="33"/>
        <v>-18.725264915665033</v>
      </c>
      <c r="Q155">
        <f t="shared" si="40"/>
        <v>1.7636763131175359E-2</v>
      </c>
      <c r="W155">
        <v>150</v>
      </c>
      <c r="X155">
        <f t="shared" si="34"/>
        <v>3.125</v>
      </c>
      <c r="Y155">
        <v>0</v>
      </c>
      <c r="Z155">
        <f t="shared" si="41"/>
        <v>8.4657213210736986E-8</v>
      </c>
    </row>
    <row r="156" spans="5:26" x14ac:dyDescent="0.4">
      <c r="E156">
        <v>785.72069999999997</v>
      </c>
      <c r="F156">
        <f t="shared" si="28"/>
        <v>0.10285059912055958</v>
      </c>
      <c r="G156">
        <f t="shared" si="29"/>
        <v>9.3322410030694414E-2</v>
      </c>
      <c r="H156">
        <f t="shared" si="30"/>
        <v>-9.3582546002169142E-2</v>
      </c>
      <c r="I156">
        <f t="shared" si="31"/>
        <v>0.18118676591309935</v>
      </c>
      <c r="J156">
        <f t="shared" si="32"/>
        <v>-8.9269703015550136E-2</v>
      </c>
      <c r="K156">
        <f t="shared" si="35"/>
        <v>1.528310960261092</v>
      </c>
      <c r="L156">
        <f t="shared" si="36"/>
        <v>3.6842345531918337</v>
      </c>
      <c r="M156">
        <f t="shared" si="37"/>
        <v>-0.32900391269898543</v>
      </c>
      <c r="N156">
        <f t="shared" si="38"/>
        <v>-18.850535640942454</v>
      </c>
      <c r="O156">
        <f t="shared" si="39"/>
        <v>0</v>
      </c>
      <c r="P156">
        <f t="shared" si="33"/>
        <v>-18.850535640942454</v>
      </c>
      <c r="Q156">
        <f t="shared" si="40"/>
        <v>1.5546362725359673E-2</v>
      </c>
      <c r="W156">
        <v>151</v>
      </c>
      <c r="X156">
        <f t="shared" si="34"/>
        <v>3.1458333333333335</v>
      </c>
      <c r="Y156">
        <v>0</v>
      </c>
      <c r="Z156">
        <f t="shared" si="41"/>
        <v>7.7164571295529089E-8</v>
      </c>
    </row>
    <row r="157" spans="5:26" x14ac:dyDescent="0.4">
      <c r="E157">
        <v>808.75990000000002</v>
      </c>
      <c r="F157">
        <f t="shared" si="28"/>
        <v>0.10586642334825065</v>
      </c>
      <c r="G157">
        <f t="shared" si="29"/>
        <v>9.3608761314362798E-2</v>
      </c>
      <c r="H157">
        <f t="shared" si="30"/>
        <v>-9.6316496524285256E-2</v>
      </c>
      <c r="I157">
        <f t="shared" si="31"/>
        <v>0.18145992041832737</v>
      </c>
      <c r="J157">
        <f t="shared" si="32"/>
        <v>-9.1877656759006276E-2</v>
      </c>
      <c r="K157">
        <f t="shared" si="35"/>
        <v>1.5143516544656936</v>
      </c>
      <c r="L157">
        <f t="shared" si="36"/>
        <v>3.6045347273303219</v>
      </c>
      <c r="M157">
        <f t="shared" si="37"/>
        <v>-0.33095941148492303</v>
      </c>
      <c r="N157">
        <f t="shared" si="38"/>
        <v>-18.962577468219635</v>
      </c>
      <c r="O157">
        <f t="shared" si="39"/>
        <v>0</v>
      </c>
      <c r="P157">
        <f t="shared" si="33"/>
        <v>-18.962577468219635</v>
      </c>
      <c r="Q157">
        <f t="shared" si="40"/>
        <v>1.3508598301684525E-2</v>
      </c>
      <c r="W157">
        <v>152</v>
      </c>
      <c r="X157">
        <f t="shared" si="34"/>
        <v>3.1666666666666665</v>
      </c>
      <c r="Y157">
        <v>0</v>
      </c>
      <c r="Z157">
        <f t="shared" si="41"/>
        <v>7.0335070543848294E-8</v>
      </c>
    </row>
    <row r="158" spans="5:26" x14ac:dyDescent="0.4">
      <c r="E158">
        <v>832.47469999999998</v>
      </c>
      <c r="F158">
        <f t="shared" si="28"/>
        <v>0.10897068340914029</v>
      </c>
      <c r="G158">
        <f t="shared" si="29"/>
        <v>9.3912119472119859E-2</v>
      </c>
      <c r="H158">
        <f t="shared" si="30"/>
        <v>-9.912970205387607E-2</v>
      </c>
      <c r="I158">
        <f t="shared" si="31"/>
        <v>0.18174929801924977</v>
      </c>
      <c r="J158">
        <f t="shared" si="32"/>
        <v>-9.456121296554991E-2</v>
      </c>
      <c r="K158">
        <f t="shared" si="35"/>
        <v>1.500370294567726</v>
      </c>
      <c r="L158">
        <f t="shared" si="36"/>
        <v>3.5239691416580921</v>
      </c>
      <c r="M158">
        <f t="shared" si="37"/>
        <v>-0.3326771848882637</v>
      </c>
      <c r="N158">
        <f t="shared" si="38"/>
        <v>-19.060998634390881</v>
      </c>
      <c r="O158">
        <f t="shared" si="39"/>
        <v>0</v>
      </c>
      <c r="P158">
        <f t="shared" si="33"/>
        <v>-19.060998634390881</v>
      </c>
      <c r="Q158">
        <f t="shared" si="40"/>
        <v>1.1528333709475128E-2</v>
      </c>
      <c r="W158">
        <v>153</v>
      </c>
      <c r="X158">
        <f t="shared" si="34"/>
        <v>3.1875</v>
      </c>
      <c r="Y158">
        <v>0</v>
      </c>
      <c r="Z158">
        <f t="shared" si="41"/>
        <v>6.4110019214151276E-8</v>
      </c>
    </row>
    <row r="159" spans="5:26" x14ac:dyDescent="0.4">
      <c r="E159">
        <v>856.88490000000002</v>
      </c>
      <c r="F159">
        <f t="shared" si="28"/>
        <v>0.1121659711171677</v>
      </c>
      <c r="G159">
        <f t="shared" si="29"/>
        <v>9.4233492364471982E-2</v>
      </c>
      <c r="H159">
        <f t="shared" si="30"/>
        <v>-0.10202440254436826</v>
      </c>
      <c r="I159">
        <f t="shared" si="31"/>
        <v>0.18205586012813768</v>
      </c>
      <c r="J159">
        <f t="shared" si="32"/>
        <v>-9.7322508358167401E-2</v>
      </c>
      <c r="K159">
        <f t="shared" si="35"/>
        <v>1.4863884107533758</v>
      </c>
      <c r="L159">
        <f t="shared" si="36"/>
        <v>3.442646210097362</v>
      </c>
      <c r="M159">
        <f t="shared" si="37"/>
        <v>-0.33415112861123752</v>
      </c>
      <c r="N159">
        <f t="shared" si="38"/>
        <v>-19.145449388957079</v>
      </c>
      <c r="O159">
        <f t="shared" si="39"/>
        <v>0</v>
      </c>
      <c r="P159">
        <f t="shared" si="33"/>
        <v>-19.145449388957079</v>
      </c>
      <c r="Q159">
        <f t="shared" si="40"/>
        <v>9.6101395871623571E-3</v>
      </c>
      <c r="W159">
        <v>154</v>
      </c>
      <c r="X159">
        <f t="shared" si="34"/>
        <v>3.2083333333333335</v>
      </c>
      <c r="Y159">
        <v>0</v>
      </c>
      <c r="Z159">
        <f t="shared" si="41"/>
        <v>5.8435920115791034E-8</v>
      </c>
    </row>
    <row r="160" spans="5:26" x14ac:dyDescent="0.4">
      <c r="E160">
        <v>882.01089999999999</v>
      </c>
      <c r="F160">
        <f t="shared" si="28"/>
        <v>0.11545495682608842</v>
      </c>
      <c r="G160">
        <f t="shared" si="29"/>
        <v>9.4573947588543539E-2</v>
      </c>
      <c r="H160">
        <f t="shared" si="30"/>
        <v>-0.10500289845238962</v>
      </c>
      <c r="I160">
        <f t="shared" si="31"/>
        <v>0.18238062514085973</v>
      </c>
      <c r="J160">
        <f t="shared" si="32"/>
        <v>-0.10016373737469721</v>
      </c>
      <c r="K160">
        <f t="shared" si="35"/>
        <v>1.4724274913710942</v>
      </c>
      <c r="L160">
        <f t="shared" si="36"/>
        <v>3.3606783493489649</v>
      </c>
      <c r="M160">
        <f t="shared" si="37"/>
        <v>-0.33537593709842817</v>
      </c>
      <c r="N160">
        <f t="shared" si="38"/>
        <v>-19.215625745984905</v>
      </c>
      <c r="O160">
        <f t="shared" si="39"/>
        <v>0</v>
      </c>
      <c r="P160">
        <f t="shared" si="33"/>
        <v>-19.215625745984905</v>
      </c>
      <c r="Q160">
        <f t="shared" si="40"/>
        <v>7.758271315660854E-3</v>
      </c>
      <c r="W160">
        <v>155</v>
      </c>
      <c r="X160">
        <f t="shared" si="34"/>
        <v>3.2291666666666665</v>
      </c>
      <c r="Y160">
        <v>0</v>
      </c>
      <c r="Z160">
        <f t="shared" si="41"/>
        <v>5.3264010861899067E-8</v>
      </c>
    </row>
    <row r="161" spans="5:26" x14ac:dyDescent="0.4">
      <c r="E161">
        <v>907.87360000000001</v>
      </c>
      <c r="F161">
        <f t="shared" si="28"/>
        <v>0.11884037633950492</v>
      </c>
      <c r="G161">
        <f t="shared" si="29"/>
        <v>9.4934614339493906E-2</v>
      </c>
      <c r="H161">
        <f t="shared" si="30"/>
        <v>-0.10806753790105407</v>
      </c>
      <c r="I161">
        <f t="shared" si="31"/>
        <v>0.18272467021251426</v>
      </c>
      <c r="J161">
        <f t="shared" si="32"/>
        <v>-0.10308713992270732</v>
      </c>
      <c r="K161">
        <f t="shared" si="35"/>
        <v>1.4585089194743746</v>
      </c>
      <c r="L161">
        <f t="shared" si="36"/>
        <v>3.2781817876556483</v>
      </c>
      <c r="M161">
        <f t="shared" si="37"/>
        <v>-0.33634714053135761</v>
      </c>
      <c r="N161">
        <f t="shared" si="38"/>
        <v>-19.271271603740381</v>
      </c>
      <c r="O161">
        <f t="shared" si="39"/>
        <v>0</v>
      </c>
      <c r="P161">
        <f t="shared" si="33"/>
        <v>-19.271271603740381</v>
      </c>
      <c r="Q161">
        <f t="shared" si="40"/>
        <v>5.9766314846687891E-3</v>
      </c>
      <c r="W161">
        <v>156</v>
      </c>
      <c r="X161">
        <f t="shared" si="34"/>
        <v>3.25</v>
      </c>
      <c r="Y161">
        <v>0</v>
      </c>
      <c r="Z161">
        <f t="shared" si="41"/>
        <v>4.8549844812486309E-8</v>
      </c>
    </row>
    <row r="162" spans="5:26" x14ac:dyDescent="0.4">
      <c r="E162">
        <v>934.49469999999997</v>
      </c>
      <c r="F162">
        <f t="shared" si="28"/>
        <v>0.1223250701807749</v>
      </c>
      <c r="G162">
        <f t="shared" si="29"/>
        <v>9.5316691001298581E-2</v>
      </c>
      <c r="H162">
        <f t="shared" si="30"/>
        <v>-0.11122075115713038</v>
      </c>
      <c r="I162">
        <f t="shared" si="31"/>
        <v>0.18308913849838115</v>
      </c>
      <c r="J162">
        <f t="shared" si="32"/>
        <v>-0.10609503426775009</v>
      </c>
      <c r="K162">
        <f t="shared" si="35"/>
        <v>1.4446536950416491</v>
      </c>
      <c r="L162">
        <f t="shared" si="36"/>
        <v>3.1952750545518875</v>
      </c>
      <c r="M162">
        <f t="shared" si="37"/>
        <v>-0.33706115168366368</v>
      </c>
      <c r="N162">
        <f t="shared" si="38"/>
        <v>-19.312181429292792</v>
      </c>
      <c r="O162">
        <f t="shared" si="39"/>
        <v>0</v>
      </c>
      <c r="P162">
        <f t="shared" si="33"/>
        <v>-19.312181429292792</v>
      </c>
      <c r="Q162">
        <f t="shared" si="40"/>
        <v>4.2687343615498271E-3</v>
      </c>
      <c r="W162">
        <v>157</v>
      </c>
      <c r="X162">
        <f t="shared" si="34"/>
        <v>3.2708333333333335</v>
      </c>
      <c r="Y162">
        <v>0</v>
      </c>
      <c r="Z162">
        <f t="shared" si="41"/>
        <v>4.4252909106448477E-8</v>
      </c>
    </row>
    <row r="163" spans="5:26" x14ac:dyDescent="0.4">
      <c r="E163">
        <v>961.89639999999997</v>
      </c>
      <c r="F163">
        <f t="shared" si="28"/>
        <v>0.12591194432310288</v>
      </c>
      <c r="G163">
        <f t="shared" si="29"/>
        <v>9.5721444652744125E-2</v>
      </c>
      <c r="H163">
        <f t="shared" si="30"/>
        <v>-0.11446501390327121</v>
      </c>
      <c r="I163">
        <f t="shared" si="31"/>
        <v>0.18347523868268434</v>
      </c>
      <c r="J163">
        <f t="shared" si="32"/>
        <v>-0.10918978199822636</v>
      </c>
      <c r="K163">
        <f t="shared" si="35"/>
        <v>1.4308824877866102</v>
      </c>
      <c r="L163">
        <f t="shared" si="36"/>
        <v>3.1120793697949329</v>
      </c>
      <c r="M163">
        <f t="shared" si="37"/>
        <v>-0.33751528135025621</v>
      </c>
      <c r="N163">
        <f t="shared" si="38"/>
        <v>-19.338201142540225</v>
      </c>
      <c r="O163">
        <f t="shared" si="39"/>
        <v>0</v>
      </c>
      <c r="P163">
        <f t="shared" si="33"/>
        <v>-19.338201142540225</v>
      </c>
      <c r="Q163">
        <f t="shared" si="40"/>
        <v>2.6376823789351733E-3</v>
      </c>
      <c r="W163">
        <v>158</v>
      </c>
      <c r="X163">
        <f t="shared" si="34"/>
        <v>3.2916666666666665</v>
      </c>
      <c r="Y163">
        <v>0</v>
      </c>
      <c r="Z163">
        <f t="shared" si="41"/>
        <v>4.0336276499898087E-8</v>
      </c>
    </row>
    <row r="164" spans="5:26" x14ac:dyDescent="0.4">
      <c r="E164">
        <v>990.10149999999999</v>
      </c>
      <c r="F164">
        <f t="shared" si="28"/>
        <v>0.12960398327950975</v>
      </c>
      <c r="G164">
        <f t="shared" si="29"/>
        <v>9.6150216155175161E-2</v>
      </c>
      <c r="H164">
        <f t="shared" si="30"/>
        <v>-0.11780285782806701</v>
      </c>
      <c r="I164">
        <f t="shared" si="31"/>
        <v>0.18388424983186447</v>
      </c>
      <c r="J164">
        <f t="shared" si="32"/>
        <v>-0.11237379812738651</v>
      </c>
      <c r="K164">
        <f t="shared" si="35"/>
        <v>1.4172154712290368</v>
      </c>
      <c r="L164">
        <f t="shared" si="36"/>
        <v>3.0287176944579604</v>
      </c>
      <c r="M164">
        <f t="shared" si="37"/>
        <v>-0.33770776696665017</v>
      </c>
      <c r="N164">
        <f t="shared" si="38"/>
        <v>-19.349229755976573</v>
      </c>
      <c r="O164">
        <f t="shared" si="39"/>
        <v>0</v>
      </c>
      <c r="P164">
        <f t="shared" si="33"/>
        <v>-19.349229755976573</v>
      </c>
      <c r="Q164">
        <f t="shared" si="40"/>
        <v>1.0861524094291472E-3</v>
      </c>
      <c r="W164">
        <v>159</v>
      </c>
      <c r="X164">
        <f t="shared" si="34"/>
        <v>3.3125</v>
      </c>
      <c r="Y164">
        <v>0</v>
      </c>
      <c r="Z164">
        <f t="shared" si="41"/>
        <v>3.6766288018772175E-8</v>
      </c>
    </row>
    <row r="165" spans="5:26" x14ac:dyDescent="0.4">
      <c r="E165">
        <v>1019.1337</v>
      </c>
      <c r="F165">
        <f t="shared" si="28"/>
        <v>0.13340428937274101</v>
      </c>
      <c r="G165">
        <f t="shared" si="29"/>
        <v>9.6604428834916489E-2</v>
      </c>
      <c r="H165">
        <f t="shared" si="30"/>
        <v>-0.12123690472834087</v>
      </c>
      <c r="I165">
        <f t="shared" si="31"/>
        <v>0.18431752967686321</v>
      </c>
      <c r="J165">
        <f t="shared" si="32"/>
        <v>-0.1156495836239877</v>
      </c>
      <c r="K165">
        <f t="shared" si="35"/>
        <v>1.4036720807569574</v>
      </c>
      <c r="L165">
        <f t="shared" si="36"/>
        <v>2.9453132363393357</v>
      </c>
      <c r="M165">
        <f t="shared" si="37"/>
        <v>-0.33763778700848635</v>
      </c>
      <c r="N165">
        <f t="shared" si="38"/>
        <v>-19.345220199723286</v>
      </c>
      <c r="O165">
        <f t="shared" si="39"/>
        <v>0</v>
      </c>
      <c r="P165">
        <f t="shared" si="33"/>
        <v>-19.345220199723286</v>
      </c>
      <c r="Q165">
        <f t="shared" si="40"/>
        <v>-3.8363114952123258E-4</v>
      </c>
      <c r="W165">
        <v>160</v>
      </c>
      <c r="X165">
        <f t="shared" si="34"/>
        <v>3.3333333333333335</v>
      </c>
      <c r="Y165">
        <v>0</v>
      </c>
      <c r="Z165">
        <f t="shared" si="41"/>
        <v>3.3512263698478109E-8</v>
      </c>
    </row>
    <row r="166" spans="5:26" x14ac:dyDescent="0.4">
      <c r="E166">
        <v>1049.0172</v>
      </c>
      <c r="F166">
        <f t="shared" si="28"/>
        <v>0.13731603037538895</v>
      </c>
      <c r="G166">
        <f t="shared" si="29"/>
        <v>9.7085586739885321E-2</v>
      </c>
      <c r="H166">
        <f t="shared" si="30"/>
        <v>-0.12476981764809587</v>
      </c>
      <c r="I166">
        <f t="shared" si="31"/>
        <v>0.18477651295008124</v>
      </c>
      <c r="J166">
        <f t="shared" si="32"/>
        <v>-0.11901967880305046</v>
      </c>
      <c r="K166">
        <f t="shared" si="35"/>
        <v>1.3902711177290945</v>
      </c>
      <c r="L166">
        <f t="shared" si="36"/>
        <v>2.8619900115881629</v>
      </c>
      <c r="M166">
        <f t="shared" si="37"/>
        <v>-0.33730546378414594</v>
      </c>
      <c r="N166">
        <f t="shared" si="38"/>
        <v>-19.3261794815344</v>
      </c>
      <c r="O166">
        <f t="shared" si="39"/>
        <v>0</v>
      </c>
      <c r="P166">
        <f t="shared" si="33"/>
        <v>-19.3261794815344</v>
      </c>
      <c r="Q166">
        <f t="shared" si="40"/>
        <v>-1.7699025836337141E-3</v>
      </c>
      <c r="W166">
        <v>161</v>
      </c>
      <c r="X166">
        <f t="shared" si="34"/>
        <v>3.354166666666667</v>
      </c>
      <c r="Y166">
        <v>0</v>
      </c>
      <c r="Z166">
        <f t="shared" si="41"/>
        <v>3.0546238924715878E-8</v>
      </c>
    </row>
    <row r="167" spans="5:26" x14ac:dyDescent="0.4">
      <c r="E167">
        <v>1079.777</v>
      </c>
      <c r="F167">
        <f t="shared" si="28"/>
        <v>0.14134247877980108</v>
      </c>
      <c r="G167">
        <f t="shared" si="29"/>
        <v>9.7595283759424056E-2</v>
      </c>
      <c r="H167">
        <f t="shared" si="30"/>
        <v>-0.12840433472263302</v>
      </c>
      <c r="I167">
        <f t="shared" si="31"/>
        <v>0.18526272008491473</v>
      </c>
      <c r="J167">
        <f t="shared" si="32"/>
        <v>-0.12248669561023751</v>
      </c>
      <c r="K167">
        <f t="shared" si="35"/>
        <v>1.3770305220164671</v>
      </c>
      <c r="L167">
        <f t="shared" si="36"/>
        <v>2.7788713308671875</v>
      </c>
      <c r="M167">
        <f t="shared" si="37"/>
        <v>-0.33671186400939312</v>
      </c>
      <c r="N167">
        <f t="shared" si="38"/>
        <v>-19.292168719721147</v>
      </c>
      <c r="O167">
        <f t="shared" si="39"/>
        <v>0</v>
      </c>
      <c r="P167">
        <f t="shared" si="33"/>
        <v>-19.292168719721147</v>
      </c>
      <c r="Q167">
        <f t="shared" si="40"/>
        <v>-3.0713573680630738E-3</v>
      </c>
      <c r="W167">
        <v>162</v>
      </c>
      <c r="X167">
        <f t="shared" si="34"/>
        <v>3.375</v>
      </c>
      <c r="Y167">
        <v>0</v>
      </c>
      <c r="Z167">
        <f t="shared" si="41"/>
        <v>2.7842724109627995E-8</v>
      </c>
    </row>
    <row r="168" spans="5:26" x14ac:dyDescent="0.4">
      <c r="E168">
        <v>1111.4386999999999</v>
      </c>
      <c r="F168">
        <f t="shared" si="28"/>
        <v>0.14548698561814125</v>
      </c>
      <c r="G168">
        <f t="shared" si="29"/>
        <v>9.813520514259555E-2</v>
      </c>
      <c r="H168">
        <f t="shared" si="30"/>
        <v>-0.13214324373802872</v>
      </c>
      <c r="I168">
        <f t="shared" si="31"/>
        <v>0.18577775866407831</v>
      </c>
      <c r="J168">
        <f t="shared" si="32"/>
        <v>-0.12605329335378257</v>
      </c>
      <c r="K168">
        <f t="shared" si="35"/>
        <v>1.3639673862411874</v>
      </c>
      <c r="L168">
        <f t="shared" si="36"/>
        <v>2.6960797210012526</v>
      </c>
      <c r="M168">
        <f t="shared" si="37"/>
        <v>-0.3358589930497895</v>
      </c>
      <c r="N168">
        <f t="shared" si="38"/>
        <v>-19.243302813266588</v>
      </c>
      <c r="O168">
        <f t="shared" si="39"/>
        <v>0</v>
      </c>
      <c r="P168">
        <f t="shared" si="33"/>
        <v>-19.243302813266588</v>
      </c>
      <c r="Q168">
        <f t="shared" si="40"/>
        <v>-4.28715542881277E-3</v>
      </c>
      <c r="W168">
        <v>163</v>
      </c>
      <c r="X168">
        <f t="shared" si="34"/>
        <v>3.395833333333333</v>
      </c>
      <c r="Y168">
        <v>0</v>
      </c>
      <c r="Z168">
        <f t="shared" si="41"/>
        <v>2.5378485637968622E-8</v>
      </c>
    </row>
    <row r="169" spans="5:26" x14ac:dyDescent="0.4">
      <c r="E169">
        <v>1144.0288</v>
      </c>
      <c r="F169">
        <f t="shared" si="28"/>
        <v>0.14975301973229779</v>
      </c>
      <c r="G169">
        <f t="shared" si="29"/>
        <v>9.8707137545931856E-2</v>
      </c>
      <c r="H169">
        <f t="shared" si="30"/>
        <v>-0.13598941561073238</v>
      </c>
      <c r="I169">
        <f t="shared" si="31"/>
        <v>0.1863233330042936</v>
      </c>
      <c r="J169">
        <f t="shared" si="32"/>
        <v>-0.12972221064114789</v>
      </c>
      <c r="K169">
        <f t="shared" si="35"/>
        <v>1.3510977637302166</v>
      </c>
      <c r="L169">
        <f t="shared" si="36"/>
        <v>2.6137355032002514</v>
      </c>
      <c r="M169">
        <f t="shared" si="37"/>
        <v>-0.33474977265453143</v>
      </c>
      <c r="N169">
        <f t="shared" si="38"/>
        <v>-19.179749166068468</v>
      </c>
      <c r="O169">
        <f t="shared" si="39"/>
        <v>0</v>
      </c>
      <c r="P169">
        <f t="shared" si="33"/>
        <v>-19.179749166068468</v>
      </c>
      <c r="Q169">
        <f t="shared" si="40"/>
        <v>-5.4169182937046914E-3</v>
      </c>
      <c r="W169">
        <v>164</v>
      </c>
      <c r="X169">
        <f t="shared" si="34"/>
        <v>3.416666666666667</v>
      </c>
      <c r="Y169">
        <v>0</v>
      </c>
      <c r="Z169">
        <f t="shared" si="41"/>
        <v>2.3132346200774998E-8</v>
      </c>
    </row>
    <row r="170" spans="5:26" x14ac:dyDescent="0.4">
      <c r="E170">
        <v>1177.5744999999999</v>
      </c>
      <c r="F170">
        <f t="shared" si="28"/>
        <v>0.15414414159394474</v>
      </c>
      <c r="G170">
        <f t="shared" si="29"/>
        <v>9.9312971051285781E-2</v>
      </c>
      <c r="H170">
        <f t="shared" si="30"/>
        <v>-0.13994577861562776</v>
      </c>
      <c r="I170">
        <f t="shared" si="31"/>
        <v>0.18690124608114611</v>
      </c>
      <c r="J170">
        <f t="shared" si="32"/>
        <v>-0.13349624079481068</v>
      </c>
      <c r="K170">
        <f t="shared" si="35"/>
        <v>1.3384367010659755</v>
      </c>
      <c r="L170">
        <f t="shared" si="36"/>
        <v>2.5319567367899856</v>
      </c>
      <c r="M170">
        <f t="shared" si="37"/>
        <v>-0.33338802159995229</v>
      </c>
      <c r="N170">
        <f t="shared" si="38"/>
        <v>-19.101726577893594</v>
      </c>
      <c r="O170">
        <f t="shared" si="39"/>
        <v>0</v>
      </c>
      <c r="P170">
        <f t="shared" si="33"/>
        <v>-19.101726577893594</v>
      </c>
      <c r="Q170">
        <f t="shared" si="40"/>
        <v>-6.4607210938175449E-3</v>
      </c>
      <c r="W170">
        <v>165</v>
      </c>
      <c r="X170">
        <f t="shared" si="34"/>
        <v>3.4375</v>
      </c>
      <c r="Y170">
        <v>0</v>
      </c>
      <c r="Z170">
        <f t="shared" si="41"/>
        <v>2.1085002800637602E-8</v>
      </c>
    </row>
    <row r="171" spans="5:26" x14ac:dyDescent="0.4">
      <c r="E171">
        <v>1212.1039000000001</v>
      </c>
      <c r="F171">
        <f t="shared" si="28"/>
        <v>0.15866402948448072</v>
      </c>
      <c r="G171">
        <f t="shared" si="29"/>
        <v>9.9954708353724331E-2</v>
      </c>
      <c r="H171">
        <f t="shared" si="30"/>
        <v>-0.14401533964882676</v>
      </c>
      <c r="I171">
        <f t="shared" si="31"/>
        <v>0.1875134082935459</v>
      </c>
      <c r="J171">
        <f t="shared" si="32"/>
        <v>-0.13737825213514018</v>
      </c>
      <c r="K171">
        <f t="shared" si="35"/>
        <v>1.325998117670719</v>
      </c>
      <c r="L171">
        <f t="shared" si="36"/>
        <v>2.4508581512725209</v>
      </c>
      <c r="M171">
        <f t="shared" si="37"/>
        <v>-0.33177841839531741</v>
      </c>
      <c r="N171">
        <f t="shared" si="38"/>
        <v>-19.009503107577281</v>
      </c>
      <c r="O171">
        <f t="shared" si="39"/>
        <v>0</v>
      </c>
      <c r="P171">
        <f t="shared" si="33"/>
        <v>-19.009503107577281</v>
      </c>
      <c r="Q171">
        <f t="shared" si="40"/>
        <v>-7.4190778419028743E-3</v>
      </c>
      <c r="W171">
        <v>166</v>
      </c>
      <c r="X171">
        <f t="shared" si="34"/>
        <v>3.458333333333333</v>
      </c>
      <c r="Y171">
        <v>0</v>
      </c>
      <c r="Z171">
        <f t="shared" si="41"/>
        <v>1.9218860864532664E-8</v>
      </c>
    </row>
    <row r="172" spans="5:26" x14ac:dyDescent="0.4">
      <c r="E172">
        <v>1247.6457</v>
      </c>
      <c r="F172">
        <f t="shared" si="28"/>
        <v>0.16331644022512062</v>
      </c>
      <c r="G172">
        <f t="shared" si="29"/>
        <v>0.10063446513880492</v>
      </c>
      <c r="H172">
        <f t="shared" si="30"/>
        <v>-0.14820114632698592</v>
      </c>
      <c r="I172">
        <f t="shared" si="31"/>
        <v>0.18816183782361606</v>
      </c>
      <c r="J172">
        <f t="shared" si="32"/>
        <v>-0.14137115182640433</v>
      </c>
      <c r="K172">
        <f t="shared" si="35"/>
        <v>1.3137948821399721</v>
      </c>
      <c r="L172">
        <f t="shared" si="36"/>
        <v>2.370551315002297</v>
      </c>
      <c r="M172">
        <f t="shared" si="37"/>
        <v>-0.32992647856785018</v>
      </c>
      <c r="N172">
        <f t="shared" si="38"/>
        <v>-18.903394771551223</v>
      </c>
      <c r="O172">
        <f t="shared" si="39"/>
        <v>0</v>
      </c>
      <c r="P172">
        <f t="shared" si="33"/>
        <v>-18.903394771551223</v>
      </c>
      <c r="Q172">
        <f t="shared" si="40"/>
        <v>-8.292922076264005E-3</v>
      </c>
      <c r="W172">
        <v>167</v>
      </c>
      <c r="X172">
        <f t="shared" si="34"/>
        <v>3.479166666666667</v>
      </c>
      <c r="Y172">
        <v>0</v>
      </c>
      <c r="Z172">
        <f t="shared" si="41"/>
        <v>1.751788303860675E-8</v>
      </c>
    </row>
    <row r="173" spans="5:26" x14ac:dyDescent="0.4">
      <c r="E173">
        <v>1284.2298000000001</v>
      </c>
      <c r="F173">
        <f t="shared" si="28"/>
        <v>0.16810528771671207</v>
      </c>
      <c r="G173">
        <f t="shared" si="29"/>
        <v>0.10135448769631161</v>
      </c>
      <c r="H173">
        <f t="shared" si="30"/>
        <v>-0.15250635490115766</v>
      </c>
      <c r="I173">
        <f t="shared" si="31"/>
        <v>0.18884867743868305</v>
      </c>
      <c r="J173">
        <f t="shared" si="32"/>
        <v>-0.1454779506607447</v>
      </c>
      <c r="K173">
        <f t="shared" si="35"/>
        <v>1.301838580510045</v>
      </c>
      <c r="L173">
        <f t="shared" si="36"/>
        <v>2.2911427577652201</v>
      </c>
      <c r="M173">
        <f t="shared" si="37"/>
        <v>-0.32783848236936564</v>
      </c>
      <c r="N173">
        <f t="shared" si="38"/>
        <v>-18.783761401738701</v>
      </c>
      <c r="O173">
        <f t="shared" si="39"/>
        <v>0</v>
      </c>
      <c r="P173">
        <f t="shared" si="33"/>
        <v>-18.783761401738701</v>
      </c>
      <c r="Q173">
        <f t="shared" si="40"/>
        <v>-9.0835886668223318E-3</v>
      </c>
      <c r="W173">
        <v>168</v>
      </c>
      <c r="X173">
        <f t="shared" si="34"/>
        <v>3.5</v>
      </c>
      <c r="Y173">
        <v>0</v>
      </c>
      <c r="Z173">
        <f t="shared" si="41"/>
        <v>1.5967451365477596E-8</v>
      </c>
    </row>
    <row r="174" spans="5:26" x14ac:dyDescent="0.4">
      <c r="E174">
        <v>1321.8865000000001</v>
      </c>
      <c r="F174">
        <f t="shared" si="28"/>
        <v>0.17303453821998016</v>
      </c>
      <c r="G174">
        <f t="shared" si="29"/>
        <v>0.10211714408101091</v>
      </c>
      <c r="H174">
        <f t="shared" si="30"/>
        <v>-0.15693413304809201</v>
      </c>
      <c r="I174">
        <f t="shared" si="31"/>
        <v>0.18957618605939786</v>
      </c>
      <c r="J174">
        <f t="shared" si="32"/>
        <v>-0.14970167032943602</v>
      </c>
      <c r="K174">
        <f t="shared" si="35"/>
        <v>1.2901397756041804</v>
      </c>
      <c r="L174">
        <f t="shared" si="36"/>
        <v>2.2127352987774485</v>
      </c>
      <c r="M174">
        <f t="shared" si="37"/>
        <v>-0.32552146977614793</v>
      </c>
      <c r="N174">
        <f t="shared" si="38"/>
        <v>-18.651006359068663</v>
      </c>
      <c r="O174">
        <f t="shared" si="39"/>
        <v>0</v>
      </c>
      <c r="P174">
        <f t="shared" si="33"/>
        <v>-18.651006359068663</v>
      </c>
      <c r="Q174">
        <f t="shared" si="40"/>
        <v>-9.7927860756989154E-3</v>
      </c>
      <c r="W174">
        <v>169</v>
      </c>
      <c r="X174">
        <f t="shared" si="34"/>
        <v>3.5208333333333335</v>
      </c>
      <c r="Y174">
        <v>0</v>
      </c>
      <c r="Z174">
        <f t="shared" si="41"/>
        <v>1.4554241659622934E-8</v>
      </c>
    </row>
    <row r="175" spans="5:26" x14ac:dyDescent="0.4">
      <c r="E175">
        <v>1360.6475</v>
      </c>
      <c r="F175">
        <f t="shared" si="28"/>
        <v>0.1781083412552216</v>
      </c>
      <c r="G175">
        <f t="shared" si="29"/>
        <v>0.10292495083386066</v>
      </c>
      <c r="H175">
        <f t="shared" si="30"/>
        <v>-0.16148777425045183</v>
      </c>
      <c r="I175">
        <f t="shared" si="31"/>
        <v>0.19034676424947172</v>
      </c>
      <c r="J175">
        <f t="shared" si="32"/>
        <v>-0.15404545253177759</v>
      </c>
      <c r="K175">
        <f t="shared" si="35"/>
        <v>1.2787076808063971</v>
      </c>
      <c r="L175">
        <f t="shared" si="36"/>
        <v>2.1354254771783534</v>
      </c>
      <c r="M175">
        <f t="shared" si="37"/>
        <v>-0.32298313055201433</v>
      </c>
      <c r="N175">
        <f t="shared" si="38"/>
        <v>-18.505570234553296</v>
      </c>
      <c r="O175">
        <f t="shared" si="39"/>
        <v>0</v>
      </c>
      <c r="P175">
        <f t="shared" si="33"/>
        <v>-18.505570234553296</v>
      </c>
      <c r="Q175">
        <f t="shared" si="40"/>
        <v>-1.0422569974069521E-2</v>
      </c>
      <c r="W175">
        <v>170</v>
      </c>
      <c r="X175">
        <f t="shared" si="34"/>
        <v>3.5416666666666665</v>
      </c>
      <c r="Y175">
        <v>0</v>
      </c>
      <c r="Z175">
        <f t="shared" si="41"/>
        <v>1.3266109001257503E-8</v>
      </c>
    </row>
    <row r="176" spans="5:26" x14ac:dyDescent="0.4">
      <c r="E176">
        <v>1400.5450000000001</v>
      </c>
      <c r="F176">
        <f t="shared" si="28"/>
        <v>0.1833309117925799</v>
      </c>
      <c r="G176">
        <f t="shared" si="29"/>
        <v>0.10378056223408338</v>
      </c>
      <c r="H176">
        <f t="shared" si="30"/>
        <v>-0.166170588370327</v>
      </c>
      <c r="I176">
        <f t="shared" si="31"/>
        <v>0.19116294396307798</v>
      </c>
      <c r="J176">
        <f t="shared" si="32"/>
        <v>-0.15851245459163382</v>
      </c>
      <c r="K176">
        <f t="shared" si="35"/>
        <v>1.2675504521505576</v>
      </c>
      <c r="L176">
        <f t="shared" si="36"/>
        <v>2.0593050903562977</v>
      </c>
      <c r="M176">
        <f t="shared" si="37"/>
        <v>-0.3202318018372754</v>
      </c>
      <c r="N176">
        <f t="shared" si="38"/>
        <v>-18.347930711145601</v>
      </c>
      <c r="O176">
        <f t="shared" si="39"/>
        <v>0</v>
      </c>
      <c r="P176">
        <f t="shared" si="33"/>
        <v>-18.347930711145601</v>
      </c>
      <c r="Q176">
        <f t="shared" si="40"/>
        <v>-1.0975313366034863E-2</v>
      </c>
      <c r="W176">
        <v>171</v>
      </c>
      <c r="X176">
        <f t="shared" si="34"/>
        <v>3.5625</v>
      </c>
      <c r="Y176">
        <v>0</v>
      </c>
      <c r="Z176">
        <f t="shared" si="41"/>
        <v>1.2091983364649232E-8</v>
      </c>
    </row>
    <row r="177" spans="5:26" x14ac:dyDescent="0.4">
      <c r="E177">
        <v>1441.6124</v>
      </c>
      <c r="F177">
        <f t="shared" si="28"/>
        <v>0.18870662188183124</v>
      </c>
      <c r="G177">
        <f t="shared" si="29"/>
        <v>0.10468679239964773</v>
      </c>
      <c r="H177">
        <f t="shared" si="30"/>
        <v>-0.17098598002516147</v>
      </c>
      <c r="I177">
        <f t="shared" si="31"/>
        <v>0.19202740962681186</v>
      </c>
      <c r="J177">
        <f t="shared" si="32"/>
        <v>-0.16310592422133025</v>
      </c>
      <c r="K177">
        <f t="shared" si="35"/>
        <v>1.2566749931062404</v>
      </c>
      <c r="L177">
        <f t="shared" si="36"/>
        <v>1.9844594606209789</v>
      </c>
      <c r="M177">
        <f t="shared" si="37"/>
        <v>-0.31727636405149973</v>
      </c>
      <c r="N177">
        <f t="shared" si="38"/>
        <v>-18.178596599407168</v>
      </c>
      <c r="O177">
        <f t="shared" si="39"/>
        <v>0</v>
      </c>
      <c r="P177">
        <f t="shared" si="33"/>
        <v>-18.178596599407168</v>
      </c>
      <c r="Q177">
        <f t="shared" si="40"/>
        <v>-1.1453672075825568E-2</v>
      </c>
      <c r="W177">
        <v>172</v>
      </c>
      <c r="X177">
        <f t="shared" si="34"/>
        <v>3.5833333333333335</v>
      </c>
      <c r="Y177">
        <v>0</v>
      </c>
      <c r="Z177">
        <f t="shared" si="41"/>
        <v>1.1021774483919426E-8</v>
      </c>
    </row>
    <row r="178" spans="5:26" x14ac:dyDescent="0.4">
      <c r="E178">
        <v>1483.884</v>
      </c>
      <c r="F178">
        <f t="shared" si="28"/>
        <v>0.19423996138247651</v>
      </c>
      <c r="G178">
        <f t="shared" si="29"/>
        <v>0.10564661729493896</v>
      </c>
      <c r="H178">
        <f t="shared" si="30"/>
        <v>-0.17593740907723665</v>
      </c>
      <c r="I178">
        <f t="shared" si="31"/>
        <v>0.19294300005483456</v>
      </c>
      <c r="J178">
        <f t="shared" si="32"/>
        <v>-0.16782916183201754</v>
      </c>
      <c r="K178">
        <f t="shared" si="35"/>
        <v>1.2460870715545742</v>
      </c>
      <c r="L178">
        <f t="shared" si="36"/>
        <v>1.9109678027147354</v>
      </c>
      <c r="M178">
        <f t="shared" si="37"/>
        <v>-0.3141261975092835</v>
      </c>
      <c r="N178">
        <f t="shared" si="38"/>
        <v>-17.998105351774857</v>
      </c>
      <c r="O178">
        <f t="shared" si="39"/>
        <v>0</v>
      </c>
      <c r="P178">
        <f t="shared" si="33"/>
        <v>-17.998105351774857</v>
      </c>
      <c r="Q178">
        <f t="shared" si="40"/>
        <v>-1.1860553581043046E-2</v>
      </c>
      <c r="W178">
        <v>173</v>
      </c>
      <c r="X178">
        <f t="shared" si="34"/>
        <v>3.6041666666666665</v>
      </c>
      <c r="Y178">
        <v>0</v>
      </c>
      <c r="Z178">
        <f t="shared" si="41"/>
        <v>1.0046285138757403E-8</v>
      </c>
    </row>
    <row r="179" spans="5:26" x14ac:dyDescent="0.4">
      <c r="E179">
        <v>1527.3951</v>
      </c>
      <c r="F179">
        <f t="shared" si="28"/>
        <v>0.19993555105371033</v>
      </c>
      <c r="G179">
        <f t="shared" si="29"/>
        <v>0.10666318542421915</v>
      </c>
      <c r="H179">
        <f t="shared" si="30"/>
        <v>-0.18102839775127325</v>
      </c>
      <c r="I179">
        <f t="shared" si="31"/>
        <v>0.19391271864951576</v>
      </c>
      <c r="J179">
        <f t="shared" si="32"/>
        <v>-0.17268552732325179</v>
      </c>
      <c r="K179">
        <f t="shared" si="35"/>
        <v>1.2357913242244558</v>
      </c>
      <c r="L179">
        <f t="shared" si="36"/>
        <v>1.8389028391819524</v>
      </c>
      <c r="M179">
        <f t="shared" si="37"/>
        <v>-0.31079111159585215</v>
      </c>
      <c r="N179">
        <f t="shared" si="38"/>
        <v>-17.807019004621708</v>
      </c>
      <c r="O179">
        <f t="shared" si="39"/>
        <v>0</v>
      </c>
      <c r="P179">
        <f t="shared" si="33"/>
        <v>-17.807019004621708</v>
      </c>
      <c r="Q179">
        <f t="shared" si="40"/>
        <v>-1.2199080435997905E-2</v>
      </c>
      <c r="W179">
        <v>174</v>
      </c>
      <c r="X179">
        <f t="shared" si="34"/>
        <v>3.625</v>
      </c>
      <c r="Y179">
        <v>0</v>
      </c>
      <c r="Z179">
        <f t="shared" si="41"/>
        <v>9.1571321148395652E-9</v>
      </c>
    </row>
    <row r="180" spans="5:26" x14ac:dyDescent="0.4">
      <c r="E180">
        <v>1572.1821</v>
      </c>
      <c r="F180">
        <f t="shared" si="28"/>
        <v>0.20579815564439055</v>
      </c>
      <c r="G180">
        <f t="shared" si="29"/>
        <v>0.10773982926884784</v>
      </c>
      <c r="H180">
        <f t="shared" si="30"/>
        <v>-0.18626253728437023</v>
      </c>
      <c r="I180">
        <f t="shared" si="31"/>
        <v>0.19493974431155847</v>
      </c>
      <c r="J180">
        <f t="shared" si="32"/>
        <v>-0.17767844642646458</v>
      </c>
      <c r="K180">
        <f t="shared" si="35"/>
        <v>1.2257912745259598</v>
      </c>
      <c r="L180">
        <f t="shared" si="36"/>
        <v>1.7683305123121227</v>
      </c>
      <c r="M180">
        <f t="shared" si="37"/>
        <v>-0.30728127174543074</v>
      </c>
      <c r="N180">
        <f t="shared" si="38"/>
        <v>-17.605919994425733</v>
      </c>
      <c r="O180">
        <f t="shared" si="39"/>
        <v>0</v>
      </c>
      <c r="P180">
        <f t="shared" si="33"/>
        <v>-17.605919994425733</v>
      </c>
      <c r="Q180">
        <f t="shared" si="40"/>
        <v>-1.2472555912552421E-2</v>
      </c>
      <c r="W180">
        <v>175</v>
      </c>
      <c r="X180">
        <f t="shared" si="34"/>
        <v>3.6458333333333335</v>
      </c>
      <c r="Y180">
        <v>0</v>
      </c>
      <c r="Z180">
        <f t="shared" si="41"/>
        <v>8.346674159698168E-9</v>
      </c>
    </row>
    <row r="181" spans="5:26" x14ac:dyDescent="0.4">
      <c r="E181">
        <v>1618.2823000000001</v>
      </c>
      <c r="F181">
        <f t="shared" si="28"/>
        <v>0.21183265771309975</v>
      </c>
      <c r="G181">
        <f t="shared" si="29"/>
        <v>0.10888006998740574</v>
      </c>
      <c r="H181">
        <f t="shared" si="30"/>
        <v>-0.19164345906694868</v>
      </c>
      <c r="I181">
        <f t="shared" si="31"/>
        <v>0.1960274359235129</v>
      </c>
      <c r="J181">
        <f t="shared" si="32"/>
        <v>-0.18281138317590445</v>
      </c>
      <c r="K181">
        <f t="shared" si="35"/>
        <v>1.2160894234182875</v>
      </c>
      <c r="L181">
        <f t="shared" si="36"/>
        <v>1.6993102268461882</v>
      </c>
      <c r="M181">
        <f t="shared" si="37"/>
        <v>-0.30360714968576374</v>
      </c>
      <c r="N181">
        <f t="shared" si="38"/>
        <v>-17.395408306990902</v>
      </c>
      <c r="O181">
        <f t="shared" si="39"/>
        <v>0</v>
      </c>
      <c r="P181">
        <f t="shared" si="33"/>
        <v>-17.395408306990902</v>
      </c>
      <c r="Q181">
        <f t="shared" si="40"/>
        <v>-1.2684428425884799E-2</v>
      </c>
      <c r="W181">
        <v>176</v>
      </c>
      <c r="X181">
        <f t="shared" si="34"/>
        <v>3.6666666666666665</v>
      </c>
      <c r="Y181">
        <v>0</v>
      </c>
      <c r="Z181">
        <f t="shared" si="41"/>
        <v>7.6079463149029479E-9</v>
      </c>
    </row>
    <row r="182" spans="5:26" x14ac:dyDescent="0.4">
      <c r="E182">
        <v>1665.7343000000001</v>
      </c>
      <c r="F182">
        <f t="shared" si="28"/>
        <v>0.21804410998802237</v>
      </c>
      <c r="G182">
        <f t="shared" si="29"/>
        <v>0.11008763713401482</v>
      </c>
      <c r="H182">
        <f t="shared" si="30"/>
        <v>-0.19717487539510539</v>
      </c>
      <c r="I182">
        <f t="shared" si="31"/>
        <v>0.19717935115935858</v>
      </c>
      <c r="J182">
        <f t="shared" si="32"/>
        <v>-0.18808787878287875</v>
      </c>
      <c r="K182">
        <f t="shared" si="35"/>
        <v>1.2066872133641087</v>
      </c>
      <c r="L182">
        <f t="shared" si="36"/>
        <v>1.631894215297961</v>
      </c>
      <c r="M182">
        <f t="shared" si="37"/>
        <v>-0.29977942695560644</v>
      </c>
      <c r="N182">
        <f t="shared" si="38"/>
        <v>-17.176095949406594</v>
      </c>
      <c r="O182">
        <f t="shared" si="39"/>
        <v>0</v>
      </c>
      <c r="P182">
        <f t="shared" si="33"/>
        <v>-17.176095949406594</v>
      </c>
      <c r="Q182">
        <f t="shared" si="40"/>
        <v>-1.2838257466276298E-2</v>
      </c>
      <c r="W182">
        <v>177</v>
      </c>
      <c r="X182">
        <f t="shared" si="34"/>
        <v>3.6875</v>
      </c>
      <c r="Y182">
        <v>0</v>
      </c>
      <c r="Z182">
        <f t="shared" si="41"/>
        <v>6.9346000602158919E-9</v>
      </c>
    </row>
    <row r="183" spans="5:26" x14ac:dyDescent="0.4">
      <c r="E183">
        <v>1714.5777</v>
      </c>
      <c r="F183">
        <f t="shared" si="28"/>
        <v>0.22443769609703687</v>
      </c>
      <c r="G183">
        <f t="shared" si="29"/>
        <v>0.11136647192118776</v>
      </c>
      <c r="H183">
        <f t="shared" si="30"/>
        <v>-0.20286053791459585</v>
      </c>
      <c r="I183">
        <f t="shared" si="31"/>
        <v>0.19839924959698219</v>
      </c>
      <c r="J183">
        <f t="shared" si="32"/>
        <v>-0.19351151199488595</v>
      </c>
      <c r="K183">
        <f t="shared" si="35"/>
        <v>1.1975851502659287</v>
      </c>
      <c r="L183">
        <f t="shared" si="36"/>
        <v>1.5661280446700485</v>
      </c>
      <c r="M183">
        <f t="shared" si="37"/>
        <v>-0.29580895474700641</v>
      </c>
      <c r="N183">
        <f t="shared" si="38"/>
        <v>-16.948604649179828</v>
      </c>
      <c r="O183">
        <f t="shared" si="39"/>
        <v>0</v>
      </c>
      <c r="P183">
        <f t="shared" si="33"/>
        <v>-16.948604649179828</v>
      </c>
      <c r="Q183">
        <f t="shared" si="40"/>
        <v>-1.2937679981485433E-2</v>
      </c>
      <c r="W183">
        <v>178</v>
      </c>
      <c r="X183">
        <f t="shared" si="34"/>
        <v>3.7083333333333335</v>
      </c>
      <c r="Y183">
        <v>0</v>
      </c>
      <c r="Z183">
        <f t="shared" si="41"/>
        <v>6.3208487553266475E-9</v>
      </c>
    </row>
    <row r="184" spans="5:26" x14ac:dyDescent="0.4">
      <c r="E184">
        <v>1764.8534</v>
      </c>
      <c r="F184">
        <f t="shared" si="28"/>
        <v>0.23101876983762368</v>
      </c>
      <c r="G184">
        <f t="shared" si="29"/>
        <v>0.11272074596918258</v>
      </c>
      <c r="H184">
        <f t="shared" si="30"/>
        <v>-0.20870426549381382</v>
      </c>
      <c r="I184">
        <f t="shared" si="31"/>
        <v>0.1996911106034498</v>
      </c>
      <c r="J184">
        <f t="shared" si="32"/>
        <v>-0.19908592568404201</v>
      </c>
      <c r="K184">
        <f t="shared" si="35"/>
        <v>1.188782803971524</v>
      </c>
      <c r="L184">
        <f t="shared" si="36"/>
        <v>1.5020502857611637</v>
      </c>
      <c r="M184">
        <f t="shared" si="37"/>
        <v>-0.29170666785392996</v>
      </c>
      <c r="N184">
        <f t="shared" si="38"/>
        <v>-16.713560923854711</v>
      </c>
      <c r="O184">
        <f t="shared" si="39"/>
        <v>0</v>
      </c>
      <c r="P184">
        <f t="shared" si="33"/>
        <v>-16.713560923854711</v>
      </c>
      <c r="Q184">
        <f t="shared" si="40"/>
        <v>-1.2986377852803911E-2</v>
      </c>
      <c r="W184">
        <v>179</v>
      </c>
      <c r="X184">
        <f t="shared" si="34"/>
        <v>3.7291666666666665</v>
      </c>
      <c r="Y184">
        <v>0</v>
      </c>
      <c r="Z184">
        <f t="shared" si="41"/>
        <v>5.761417910302759E-9</v>
      </c>
    </row>
    <row r="185" spans="5:26" x14ac:dyDescent="0.4">
      <c r="E185">
        <v>1816.6032</v>
      </c>
      <c r="F185">
        <f t="shared" si="28"/>
        <v>0.23779280281698789</v>
      </c>
      <c r="G185">
        <f t="shared" si="29"/>
        <v>0.11415486217985504</v>
      </c>
      <c r="H185">
        <f t="shared" si="30"/>
        <v>-0.2147098900125575</v>
      </c>
      <c r="I185">
        <f t="shared" si="31"/>
        <v>0.20105913416858712</v>
      </c>
      <c r="J185">
        <f t="shared" si="32"/>
        <v>-0.20481477513422394</v>
      </c>
      <c r="K185">
        <f t="shared" si="35"/>
        <v>1.1802789410702512</v>
      </c>
      <c r="L185">
        <f t="shared" si="36"/>
        <v>1.4396931673318627</v>
      </c>
      <c r="M185">
        <f t="shared" si="37"/>
        <v>-0.28748355769129352</v>
      </c>
      <c r="N185">
        <f t="shared" si="38"/>
        <v>-16.471594535116836</v>
      </c>
      <c r="O185">
        <f t="shared" si="39"/>
        <v>0</v>
      </c>
      <c r="P185">
        <f t="shared" si="33"/>
        <v>-16.471594535116836</v>
      </c>
      <c r="Q185">
        <f t="shared" si="40"/>
        <v>-1.2988047443762269E-2</v>
      </c>
      <c r="W185">
        <v>180</v>
      </c>
      <c r="X185">
        <f t="shared" si="34"/>
        <v>3.75</v>
      </c>
      <c r="Y185">
        <v>0</v>
      </c>
      <c r="Z185">
        <f t="shared" si="41"/>
        <v>5.2514998573861652E-9</v>
      </c>
    </row>
    <row r="186" spans="5:26" x14ac:dyDescent="0.4">
      <c r="E186">
        <v>1869.8704</v>
      </c>
      <c r="F186">
        <f t="shared" si="28"/>
        <v>0.24476546299187532</v>
      </c>
      <c r="G186">
        <f t="shared" si="29"/>
        <v>0.11567348306588132</v>
      </c>
      <c r="H186">
        <f t="shared" si="30"/>
        <v>-0.22088131771602171</v>
      </c>
      <c r="I186">
        <f t="shared" si="31"/>
        <v>0.20250776792862224</v>
      </c>
      <c r="J186">
        <f t="shared" si="32"/>
        <v>-0.21070178656750363</v>
      </c>
      <c r="K186">
        <f t="shared" si="35"/>
        <v>1.1720714837579311</v>
      </c>
      <c r="L186">
        <f t="shared" si="36"/>
        <v>1.3790819956702818</v>
      </c>
      <c r="M186">
        <f t="shared" si="37"/>
        <v>-0.28315056664788241</v>
      </c>
      <c r="N186">
        <f t="shared" si="38"/>
        <v>-16.223332435661391</v>
      </c>
      <c r="O186">
        <f t="shared" si="39"/>
        <v>0</v>
      </c>
      <c r="P186">
        <f t="shared" si="33"/>
        <v>-16.223332435661391</v>
      </c>
      <c r="Q186">
        <f t="shared" si="40"/>
        <v>-1.2946371180234595E-2</v>
      </c>
      <c r="W186">
        <v>181</v>
      </c>
      <c r="X186">
        <f t="shared" si="34"/>
        <v>3.7708333333333335</v>
      </c>
      <c r="Y186">
        <v>0</v>
      </c>
      <c r="Z186">
        <f t="shared" si="41"/>
        <v>4.7867124345919374E-9</v>
      </c>
    </row>
    <row r="187" spans="5:26" x14ac:dyDescent="0.4">
      <c r="E187">
        <v>1924.6995999999999</v>
      </c>
      <c r="F187">
        <f t="shared" si="28"/>
        <v>0.25194258848863388</v>
      </c>
      <c r="G187">
        <f t="shared" si="29"/>
        <v>0.11728153862450907</v>
      </c>
      <c r="H187">
        <f t="shared" si="30"/>
        <v>-0.22722249672002584</v>
      </c>
      <c r="I187">
        <f t="shared" si="31"/>
        <v>0.20404171467706689</v>
      </c>
      <c r="J187">
        <f t="shared" si="32"/>
        <v>-0.2167507261469287</v>
      </c>
      <c r="K187">
        <f t="shared" si="35"/>
        <v>1.1641576164042133</v>
      </c>
      <c r="L187">
        <f t="shared" si="36"/>
        <v>1.3202356767329255</v>
      </c>
      <c r="M187">
        <f t="shared" si="37"/>
        <v>-0.27871855124711109</v>
      </c>
      <c r="N187">
        <f t="shared" si="38"/>
        <v>-15.969396658460212</v>
      </c>
      <c r="O187">
        <f t="shared" si="39"/>
        <v>0</v>
      </c>
      <c r="P187">
        <f t="shared" si="33"/>
        <v>-15.969396658460212</v>
      </c>
      <c r="Q187">
        <f t="shared" si="40"/>
        <v>-1.286499089704324E-2</v>
      </c>
      <c r="W187">
        <v>182</v>
      </c>
      <c r="X187">
        <f t="shared" si="34"/>
        <v>3.7916666666666665</v>
      </c>
      <c r="Y187">
        <v>0</v>
      </c>
      <c r="Z187">
        <f t="shared" si="41"/>
        <v>4.3630613260420797E-9</v>
      </c>
    </row>
    <row r="188" spans="5:26" x14ac:dyDescent="0.4">
      <c r="E188">
        <v>1981.1365000000001</v>
      </c>
      <c r="F188">
        <f t="shared" si="28"/>
        <v>0.25933016142327481</v>
      </c>
      <c r="G188">
        <f t="shared" si="29"/>
        <v>0.11898423373768408</v>
      </c>
      <c r="H188">
        <f t="shared" si="30"/>
        <v>-0.23373738397188543</v>
      </c>
      <c r="I188">
        <f t="shared" si="31"/>
        <v>0.20566593942380162</v>
      </c>
      <c r="J188">
        <f t="shared" si="32"/>
        <v>-0.22296536846003503</v>
      </c>
      <c r="K188">
        <f t="shared" si="35"/>
        <v>1.1565338782299399</v>
      </c>
      <c r="L188">
        <f t="shared" si="36"/>
        <v>1.2631671807462077</v>
      </c>
      <c r="M188">
        <f t="shared" si="37"/>
        <v>-0.27419824883940835</v>
      </c>
      <c r="N188">
        <f t="shared" si="38"/>
        <v>-15.710402408376021</v>
      </c>
      <c r="O188">
        <f t="shared" si="39"/>
        <v>0</v>
      </c>
      <c r="P188">
        <f t="shared" si="33"/>
        <v>-15.710402408376021</v>
      </c>
      <c r="Q188">
        <f t="shared" si="40"/>
        <v>-1.274748387058971E-2</v>
      </c>
      <c r="W188">
        <v>183</v>
      </c>
      <c r="X188">
        <f t="shared" si="34"/>
        <v>3.8125</v>
      </c>
      <c r="Y188">
        <v>0</v>
      </c>
      <c r="Z188">
        <f t="shared" si="41"/>
        <v>3.9769057353926666E-9</v>
      </c>
    </row>
    <row r="189" spans="5:26" x14ac:dyDescent="0.4">
      <c r="E189">
        <v>2039.2283</v>
      </c>
      <c r="F189">
        <f t="shared" si="28"/>
        <v>0.26693436026135009</v>
      </c>
      <c r="G189">
        <f t="shared" si="29"/>
        <v>0.12078707388673726</v>
      </c>
      <c r="H189">
        <f t="shared" si="30"/>
        <v>-0.24042998070987462</v>
      </c>
      <c r="I189">
        <f t="shared" si="31"/>
        <v>0.20738569392467576</v>
      </c>
      <c r="J189">
        <f t="shared" si="32"/>
        <v>-0.22934953034412489</v>
      </c>
      <c r="K189">
        <f t="shared" si="35"/>
        <v>1.1491961705985398</v>
      </c>
      <c r="L189">
        <f t="shared" si="36"/>
        <v>1.2078834029472045</v>
      </c>
      <c r="M189">
        <f t="shared" si="37"/>
        <v>-0.26960019978946059</v>
      </c>
      <c r="N189">
        <f t="shared" si="38"/>
        <v>-15.446953603819878</v>
      </c>
      <c r="O189">
        <f t="shared" si="39"/>
        <v>0</v>
      </c>
      <c r="P189">
        <f t="shared" si="33"/>
        <v>-15.446953603819878</v>
      </c>
      <c r="Q189">
        <f t="shared" si="40"/>
        <v>-1.2597341361055704E-2</v>
      </c>
      <c r="W189">
        <v>184</v>
      </c>
      <c r="X189">
        <f t="shared" si="34"/>
        <v>3.833333333333333</v>
      </c>
      <c r="Y189">
        <v>0</v>
      </c>
      <c r="Z189">
        <f t="shared" si="41"/>
        <v>3.6249270973567221E-9</v>
      </c>
    </row>
    <row r="190" spans="5:26" x14ac:dyDescent="0.4">
      <c r="E190">
        <v>2099.0234999999998</v>
      </c>
      <c r="F190">
        <f t="shared" si="28"/>
        <v>0.27476153363801392</v>
      </c>
      <c r="G190">
        <f t="shared" si="29"/>
        <v>0.12269587401078619</v>
      </c>
      <c r="H190">
        <f t="shared" si="30"/>
        <v>-0.2473042975588941</v>
      </c>
      <c r="I190">
        <f t="shared" si="31"/>
        <v>0.20920652513166105</v>
      </c>
      <c r="J190">
        <f t="shared" si="32"/>
        <v>-0.23590703759053533</v>
      </c>
      <c r="K190">
        <f t="shared" si="35"/>
        <v>1.1421398513591468</v>
      </c>
      <c r="L190">
        <f t="shared" si="36"/>
        <v>1.1543857026257784</v>
      </c>
      <c r="M190">
        <f t="shared" si="37"/>
        <v>-0.26493472248052408</v>
      </c>
      <c r="N190">
        <f t="shared" si="38"/>
        <v>-15.179641444603762</v>
      </c>
      <c r="O190">
        <f t="shared" si="39"/>
        <v>0</v>
      </c>
      <c r="P190">
        <f t="shared" si="33"/>
        <v>-15.179641444603762</v>
      </c>
      <c r="Q190">
        <f t="shared" si="40"/>
        <v>-1.2417949527726735E-2</v>
      </c>
      <c r="W190">
        <v>185</v>
      </c>
      <c r="X190">
        <f t="shared" si="34"/>
        <v>3.854166666666667</v>
      </c>
      <c r="Y190">
        <v>0</v>
      </c>
      <c r="Z190">
        <f t="shared" si="41"/>
        <v>3.304100558434187E-9</v>
      </c>
    </row>
    <row r="191" spans="5:26" x14ac:dyDescent="0.4">
      <c r="E191">
        <v>2160.5720000000001</v>
      </c>
      <c r="F191">
        <f t="shared" si="28"/>
        <v>0.28281821344799196</v>
      </c>
      <c r="G191">
        <f t="shared" si="29"/>
        <v>0.12471677678756521</v>
      </c>
      <c r="H191">
        <f t="shared" si="30"/>
        <v>-0.25436435330377422</v>
      </c>
      <c r="I191">
        <f t="shared" si="31"/>
        <v>0.21113429263119221</v>
      </c>
      <c r="J191">
        <f t="shared" si="32"/>
        <v>-0.24264172377447465</v>
      </c>
      <c r="K191">
        <f t="shared" si="35"/>
        <v>1.1353597843802681</v>
      </c>
      <c r="L191">
        <f t="shared" si="36"/>
        <v>1.1026701400275516</v>
      </c>
      <c r="M191">
        <f t="shared" si="37"/>
        <v>-0.26021186843099908</v>
      </c>
      <c r="N191">
        <f t="shared" si="38"/>
        <v>-14.90904184030971</v>
      </c>
      <c r="O191">
        <f t="shared" si="39"/>
        <v>0</v>
      </c>
      <c r="P191">
        <f t="shared" si="33"/>
        <v>-14.90904184030971</v>
      </c>
      <c r="Q191">
        <f t="shared" si="40"/>
        <v>-1.2212573295587604E-2</v>
      </c>
      <c r="W191">
        <v>186</v>
      </c>
      <c r="X191">
        <f t="shared" si="34"/>
        <v>3.875</v>
      </c>
      <c r="Y191">
        <v>0</v>
      </c>
      <c r="Z191">
        <f t="shared" si="41"/>
        <v>3.0116689817584977E-9</v>
      </c>
    </row>
    <row r="192" spans="5:26" x14ac:dyDescent="0.4">
      <c r="E192">
        <v>2223.9252999999999</v>
      </c>
      <c r="F192">
        <f t="shared" si="28"/>
        <v>0.29111114102551988</v>
      </c>
      <c r="G192">
        <f t="shared" si="29"/>
        <v>0.12685627536937105</v>
      </c>
      <c r="H192">
        <f t="shared" si="30"/>
        <v>-0.26161418387952262</v>
      </c>
      <c r="I192">
        <f t="shared" si="31"/>
        <v>0.21317519033230392</v>
      </c>
      <c r="J192">
        <f t="shared" si="32"/>
        <v>-0.24955743883094592</v>
      </c>
      <c r="K192">
        <f t="shared" si="35"/>
        <v>1.1288503809735659</v>
      </c>
      <c r="L192">
        <f t="shared" si="36"/>
        <v>1.0527276777632744</v>
      </c>
      <c r="M192">
        <f t="shared" si="37"/>
        <v>-0.25544137488101448</v>
      </c>
      <c r="N192">
        <f t="shared" si="38"/>
        <v>-14.635712693701212</v>
      </c>
      <c r="O192">
        <f t="shared" si="39"/>
        <v>0</v>
      </c>
      <c r="P192">
        <f t="shared" si="33"/>
        <v>-14.635712693701212</v>
      </c>
      <c r="Q192">
        <f t="shared" si="40"/>
        <v>-1.198434224370401E-2</v>
      </c>
      <c r="W192">
        <v>187</v>
      </c>
      <c r="X192">
        <f t="shared" si="34"/>
        <v>3.895833333333333</v>
      </c>
      <c r="Y192">
        <v>0</v>
      </c>
      <c r="Z192">
        <f t="shared" si="41"/>
        <v>2.7451192526611872E-9</v>
      </c>
    </row>
    <row r="193" spans="5:26" x14ac:dyDescent="0.4">
      <c r="E193">
        <v>2289.1361999999999</v>
      </c>
      <c r="F193">
        <f t="shared" si="28"/>
        <v>0.2996472278744356</v>
      </c>
      <c r="G193">
        <f t="shared" si="29"/>
        <v>0.12912122016314642</v>
      </c>
      <c r="H193">
        <f t="shared" si="30"/>
        <v>-0.26905779285995318</v>
      </c>
      <c r="I193">
        <f t="shared" si="31"/>
        <v>0.21533575293424734</v>
      </c>
      <c r="J193">
        <f t="shared" si="32"/>
        <v>-0.25665800182515552</v>
      </c>
      <c r="K193">
        <f t="shared" si="35"/>
        <v>1.1226056924008971</v>
      </c>
      <c r="L193">
        <f t="shared" si="36"/>
        <v>1.0045448013579197</v>
      </c>
      <c r="M193">
        <f t="shared" si="37"/>
        <v>-0.25063265995194461</v>
      </c>
      <c r="N193">
        <f t="shared" si="38"/>
        <v>-14.360193623383957</v>
      </c>
      <c r="O193">
        <f t="shared" si="39"/>
        <v>0</v>
      </c>
      <c r="P193">
        <f t="shared" si="33"/>
        <v>-14.360193623383957</v>
      </c>
      <c r="Q193">
        <f t="shared" si="40"/>
        <v>-1.173623966056693E-2</v>
      </c>
      <c r="W193">
        <v>188</v>
      </c>
      <c r="X193">
        <f t="shared" si="34"/>
        <v>3.9166666666666665</v>
      </c>
      <c r="Y193">
        <v>0</v>
      </c>
      <c r="Z193">
        <f t="shared" si="41"/>
        <v>2.5021606813279563E-9</v>
      </c>
    </row>
    <row r="194" spans="5:26" x14ac:dyDescent="0.4">
      <c r="E194">
        <v>2356.2593000000002</v>
      </c>
      <c r="F194">
        <f t="shared" si="28"/>
        <v>0.30843362111802619</v>
      </c>
      <c r="G194">
        <f t="shared" si="29"/>
        <v>0.13151885333105029</v>
      </c>
      <c r="H194">
        <f t="shared" si="30"/>
        <v>-0.27669919217334649</v>
      </c>
      <c r="I194">
        <f t="shared" si="31"/>
        <v>0.21762288883706893</v>
      </c>
      <c r="J194">
        <f t="shared" si="32"/>
        <v>-0.26394723979175283</v>
      </c>
      <c r="K194">
        <f t="shared" si="35"/>
        <v>1.1166194175556727</v>
      </c>
      <c r="L194">
        <f t="shared" si="36"/>
        <v>0.95810351567523822</v>
      </c>
      <c r="M194">
        <f t="shared" si="37"/>
        <v>-0.24579476209651174</v>
      </c>
      <c r="N194">
        <f t="shared" si="38"/>
        <v>-14.083002494552261</v>
      </c>
      <c r="O194">
        <f t="shared" si="39"/>
        <v>0</v>
      </c>
      <c r="P194">
        <f t="shared" si="33"/>
        <v>-14.083002494552261</v>
      </c>
      <c r="Q194">
        <f t="shared" si="40"/>
        <v>-1.1471093526160421E-2</v>
      </c>
      <c r="W194">
        <v>189</v>
      </c>
      <c r="X194">
        <f t="shared" si="34"/>
        <v>3.9375</v>
      </c>
      <c r="Y194">
        <v>0</v>
      </c>
      <c r="Z194">
        <f t="shared" si="41"/>
        <v>2.280705316941768E-9</v>
      </c>
    </row>
    <row r="195" spans="5:26" x14ac:dyDescent="0.4">
      <c r="E195">
        <v>2425.3506000000002</v>
      </c>
      <c r="F195">
        <f t="shared" si="28"/>
        <v>0.31747765113914989</v>
      </c>
      <c r="G195">
        <f t="shared" si="29"/>
        <v>0.13405681325660801</v>
      </c>
      <c r="H195">
        <f t="shared" si="30"/>
        <v>-0.28454233850429939</v>
      </c>
      <c r="I195">
        <f t="shared" si="31"/>
        <v>0.22004388440193257</v>
      </c>
      <c r="J195">
        <f t="shared" si="32"/>
        <v>-0.27142892706766258</v>
      </c>
      <c r="K195">
        <f t="shared" si="35"/>
        <v>1.110884997995087</v>
      </c>
      <c r="L195">
        <f t="shared" si="36"/>
        <v>0.91338203712043831</v>
      </c>
      <c r="M195">
        <f t="shared" si="37"/>
        <v>-0.24093635113484524</v>
      </c>
      <c r="N195">
        <f t="shared" si="38"/>
        <v>-13.804636051308675</v>
      </c>
      <c r="O195">
        <f t="shared" si="39"/>
        <v>0</v>
      </c>
      <c r="P195">
        <f t="shared" si="33"/>
        <v>-13.804636051308675</v>
      </c>
      <c r="Q195">
        <f t="shared" si="40"/>
        <v>-1.1191569996816843E-2</v>
      </c>
      <c r="W195">
        <v>190</v>
      </c>
      <c r="X195">
        <f t="shared" si="34"/>
        <v>3.9583333333333335</v>
      </c>
      <c r="Y195">
        <v>0</v>
      </c>
      <c r="Z195">
        <f t="shared" si="41"/>
        <v>2.078850004135557E-9</v>
      </c>
    </row>
    <row r="196" spans="5:26" x14ac:dyDescent="0.4">
      <c r="E196">
        <v>2496.4677999999999</v>
      </c>
      <c r="F196">
        <f t="shared" si="28"/>
        <v>0.32678687085014468</v>
      </c>
      <c r="G196">
        <f t="shared" si="29"/>
        <v>0.13674316387160179</v>
      </c>
      <c r="H196">
        <f t="shared" si="30"/>
        <v>-0.29259114809984282</v>
      </c>
      <c r="I196">
        <f t="shared" si="31"/>
        <v>0.22260643192645257</v>
      </c>
      <c r="J196">
        <f t="shared" si="32"/>
        <v>-0.27910679941584826</v>
      </c>
      <c r="K196">
        <f t="shared" si="35"/>
        <v>1.1053956418952904</v>
      </c>
      <c r="L196">
        <f t="shared" si="36"/>
        <v>0.87035496021532588</v>
      </c>
      <c r="M196">
        <f t="shared" si="37"/>
        <v>-0.2360656916539341</v>
      </c>
      <c r="N196">
        <f t="shared" si="38"/>
        <v>-13.525567819607085</v>
      </c>
      <c r="O196">
        <f t="shared" si="39"/>
        <v>0</v>
      </c>
      <c r="P196">
        <f t="shared" si="33"/>
        <v>-13.525567819607085</v>
      </c>
      <c r="Q196">
        <f t="shared" si="40"/>
        <v>-1.0900169473832211E-2</v>
      </c>
      <c r="W196">
        <v>191</v>
      </c>
      <c r="X196">
        <f t="shared" si="34"/>
        <v>3.9791666666666665</v>
      </c>
      <c r="Y196">
        <v>0</v>
      </c>
      <c r="Z196">
        <f t="shared" si="41"/>
        <v>1.8948600275503052E-9</v>
      </c>
    </row>
    <row r="197" spans="5:26" x14ac:dyDescent="0.4">
      <c r="E197">
        <v>2569.6703000000002</v>
      </c>
      <c r="F197">
        <f t="shared" ref="F197:F260" si="42">2*PI()*E197/$B$7</f>
        <v>0.33636905569282838</v>
      </c>
      <c r="G197">
        <f t="shared" ref="G197:G260" si="43">1+SUM(a1_*COS(F197),a2_*COS(2*F197))</f>
        <v>0.13958641450147202</v>
      </c>
      <c r="H197">
        <f t="shared" ref="H197:H260" si="44">SUM(a1_*SIN(F197),a2_*SIN(2*F197))</f>
        <v>-0.30084947558266345</v>
      </c>
      <c r="I197">
        <f t="shared" ref="I197:I260" si="45">SUM(b0_,b1_*COS(F197),b2_*COS(2*F197))</f>
        <v>0.22531864857549955</v>
      </c>
      <c r="J197">
        <f t="shared" ref="J197:J260" si="46">SUM(b1_*SIN(F197),b2_*SIN(2*F197))</f>
        <v>-0.28698453381494726</v>
      </c>
      <c r="K197">
        <f t="shared" si="35"/>
        <v>1.1001443751454636</v>
      </c>
      <c r="L197">
        <f t="shared" si="36"/>
        <v>0.82899365252050017</v>
      </c>
      <c r="M197">
        <f t="shared" si="37"/>
        <v>-0.2311906329809319</v>
      </c>
      <c r="N197">
        <f t="shared" si="38"/>
        <v>-13.246247532765413</v>
      </c>
      <c r="O197">
        <f t="shared" si="39"/>
        <v>0</v>
      </c>
      <c r="P197">
        <f t="shared" ref="P197:P260" si="47">N197+O197</f>
        <v>-13.246247532765413</v>
      </c>
      <c r="Q197">
        <f t="shared" si="40"/>
        <v>-1.0599223874475719E-2</v>
      </c>
      <c r="W197">
        <v>192</v>
      </c>
      <c r="X197">
        <f t="shared" ref="X197:X260" si="48">W197/Fs*1000</f>
        <v>4</v>
      </c>
      <c r="Y197">
        <v>0</v>
      </c>
      <c r="Z197">
        <f t="shared" si="41"/>
        <v>1.7271542039421789E-9</v>
      </c>
    </row>
    <row r="198" spans="5:26" x14ac:dyDescent="0.4">
      <c r="E198">
        <v>2645.0194000000001</v>
      </c>
      <c r="F198">
        <f t="shared" si="42"/>
        <v>0.34623222981843682</v>
      </c>
      <c r="G198">
        <f t="shared" si="43"/>
        <v>0.14259554827918286</v>
      </c>
      <c r="H198">
        <f t="shared" si="44"/>
        <v>-0.30932111346967772</v>
      </c>
      <c r="I198">
        <f t="shared" si="45"/>
        <v>0.22818910348558596</v>
      </c>
      <c r="J198">
        <f t="shared" si="46"/>
        <v>-0.29506574800003171</v>
      </c>
      <c r="K198">
        <f t="shared" ref="K198:K261" si="49">SQRT((I198^2+J198^2)/(G198^2+H198^2))</f>
        <v>1.0951240750498406</v>
      </c>
      <c r="L198">
        <f t="shared" ref="L198:L261" si="50">20*LOG10(K198)</f>
        <v>0.78926653067968489</v>
      </c>
      <c r="M198">
        <f t="shared" ref="M198:M261" si="51">ATAN2(J198,I198)-ATAN2(H198,G198)</f>
        <v>-0.22631858985743003</v>
      </c>
      <c r="N198">
        <f t="shared" ref="N198:N261" si="52">DEGREES(M198)</f>
        <v>-12.96710002418302</v>
      </c>
      <c r="O198">
        <f t="shared" si="39"/>
        <v>0</v>
      </c>
      <c r="P198">
        <f t="shared" si="47"/>
        <v>-12.96710002418302</v>
      </c>
      <c r="Q198">
        <f t="shared" si="40"/>
        <v>-1.029089592393541E-2</v>
      </c>
      <c r="W198">
        <v>193</v>
      </c>
      <c r="X198">
        <f t="shared" si="48"/>
        <v>4.0208333333333339</v>
      </c>
      <c r="Y198">
        <v>0</v>
      </c>
      <c r="Z198">
        <f t="shared" si="41"/>
        <v>1.5742912937224576E-9</v>
      </c>
    </row>
    <row r="199" spans="5:26" x14ac:dyDescent="0.4">
      <c r="E199">
        <v>2722.5778</v>
      </c>
      <c r="F199">
        <f t="shared" si="42"/>
        <v>0.35638460063777755</v>
      </c>
      <c r="G199">
        <f t="shared" si="43"/>
        <v>0.14578002320984162</v>
      </c>
      <c r="H199">
        <f t="shared" si="44"/>
        <v>-0.31800971104891995</v>
      </c>
      <c r="I199">
        <f t="shared" si="45"/>
        <v>0.23122681878042073</v>
      </c>
      <c r="J199">
        <f t="shared" si="46"/>
        <v>-0.30335392307813447</v>
      </c>
      <c r="K199">
        <f t="shared" si="49"/>
        <v>1.0903275469650111</v>
      </c>
      <c r="L199">
        <f t="shared" si="50"/>
        <v>0.75113969221214716</v>
      </c>
      <c r="M199">
        <f t="shared" si="51"/>
        <v>-0.22145657180790357</v>
      </c>
      <c r="N199">
        <f t="shared" si="52"/>
        <v>-12.688526910028726</v>
      </c>
      <c r="O199">
        <f t="shared" ref="O199:O262" si="53">IF((N199-N198)&gt;180,O198-360,IF((N199-N198)&lt;(-180),O198+360,O198))</f>
        <v>0</v>
      </c>
      <c r="P199">
        <f t="shared" si="47"/>
        <v>-12.688526910028726</v>
      </c>
      <c r="Q199">
        <f t="shared" ref="Q199:Q262" si="54">-(P199-P198)/((E199-E198)*360)*1000</f>
        <v>-9.9771811432952818E-3</v>
      </c>
      <c r="W199">
        <v>194</v>
      </c>
      <c r="X199">
        <f t="shared" si="48"/>
        <v>4.0416666666666661</v>
      </c>
      <c r="Y199">
        <v>0</v>
      </c>
      <c r="Z199">
        <f t="shared" ref="Z199:Z262" si="55" xml:space="preserve"> b0_*Y199 + b1_*Y198 + b2_*Y197 - a1_*Z198 - a2_*Z197</f>
        <v>1.4349576151529895E-9</v>
      </c>
    </row>
    <row r="200" spans="5:26" x14ac:dyDescent="0.4">
      <c r="E200">
        <v>2802.4105</v>
      </c>
      <c r="F200">
        <f t="shared" si="42"/>
        <v>0.36683467663095409</v>
      </c>
      <c r="G200">
        <f t="shared" si="43"/>
        <v>0.14914983010464289</v>
      </c>
      <c r="H200">
        <f t="shared" si="44"/>
        <v>-0.32691884842853308</v>
      </c>
      <c r="I200">
        <f t="shared" si="45"/>
        <v>0.23444132483491187</v>
      </c>
      <c r="J200">
        <f t="shared" si="46"/>
        <v>-0.31185247416461981</v>
      </c>
      <c r="K200">
        <f t="shared" si="49"/>
        <v>1.0857475056495787</v>
      </c>
      <c r="L200">
        <f t="shared" si="50"/>
        <v>0.71457680611258245</v>
      </c>
      <c r="M200">
        <f t="shared" si="51"/>
        <v>-0.21661112579927178</v>
      </c>
      <c r="N200">
        <f t="shared" si="52"/>
        <v>-12.410903303875614</v>
      </c>
      <c r="O200">
        <f t="shared" si="53"/>
        <v>0</v>
      </c>
      <c r="P200">
        <f t="shared" si="47"/>
        <v>-12.410903303875614</v>
      </c>
      <c r="Q200">
        <f t="shared" si="54"/>
        <v>-9.659909833422204E-3</v>
      </c>
      <c r="W200">
        <v>195</v>
      </c>
      <c r="X200">
        <f t="shared" si="48"/>
        <v>4.0625</v>
      </c>
      <c r="Y200">
        <v>0</v>
      </c>
      <c r="Z200">
        <f t="shared" si="55"/>
        <v>1.3079557547553639E-9</v>
      </c>
    </row>
    <row r="201" spans="5:26" x14ac:dyDescent="0.4">
      <c r="E201">
        <v>2884.5839999999998</v>
      </c>
      <c r="F201">
        <f t="shared" si="42"/>
        <v>0.37759116262761078</v>
      </c>
      <c r="G201">
        <f t="shared" si="43"/>
        <v>0.15271548236398413</v>
      </c>
      <c r="H201">
        <f t="shared" si="44"/>
        <v>-0.33605191748165975</v>
      </c>
      <c r="I201">
        <f t="shared" si="45"/>
        <v>0.23784265052913633</v>
      </c>
      <c r="J201">
        <f t="shared" si="46"/>
        <v>-0.32056463681484554</v>
      </c>
      <c r="K201">
        <f t="shared" si="49"/>
        <v>1.0813766629996975</v>
      </c>
      <c r="L201">
        <f t="shared" si="50"/>
        <v>0.67953985815226092</v>
      </c>
      <c r="M201">
        <f t="shared" si="51"/>
        <v>-0.21178839027672325</v>
      </c>
      <c r="N201">
        <f t="shared" si="52"/>
        <v>-12.134580912725763</v>
      </c>
      <c r="O201">
        <f t="shared" si="53"/>
        <v>0</v>
      </c>
      <c r="P201">
        <f t="shared" si="47"/>
        <v>-12.134580912725763</v>
      </c>
      <c r="Q201">
        <f t="shared" si="54"/>
        <v>-9.3407509432904181E-3</v>
      </c>
      <c r="W201">
        <v>196</v>
      </c>
      <c r="X201">
        <f t="shared" si="48"/>
        <v>4.083333333333333</v>
      </c>
      <c r="Y201">
        <v>0</v>
      </c>
      <c r="Z201">
        <f t="shared" si="55"/>
        <v>1.192194276912688E-9</v>
      </c>
    </row>
    <row r="202" spans="5:26" x14ac:dyDescent="0.4">
      <c r="E202">
        <v>2969.1671000000001</v>
      </c>
      <c r="F202">
        <f t="shared" si="42"/>
        <v>0.38866306452668792</v>
      </c>
      <c r="G202">
        <f t="shared" si="43"/>
        <v>0.15648807271686127</v>
      </c>
      <c r="H202">
        <f t="shared" si="44"/>
        <v>-0.34541217928712536</v>
      </c>
      <c r="I202">
        <f t="shared" si="45"/>
        <v>0.24144137737284566</v>
      </c>
      <c r="J202">
        <f t="shared" si="46"/>
        <v>-0.32949352181763597</v>
      </c>
      <c r="K202">
        <f t="shared" si="49"/>
        <v>1.0772077157581379</v>
      </c>
      <c r="L202">
        <f t="shared" si="50"/>
        <v>0.64598910977612767</v>
      </c>
      <c r="M202">
        <f t="shared" si="51"/>
        <v>-0.20699405273254179</v>
      </c>
      <c r="N202">
        <f t="shared" si="52"/>
        <v>-11.859885605883051</v>
      </c>
      <c r="O202">
        <f t="shared" si="53"/>
        <v>0</v>
      </c>
      <c r="P202">
        <f t="shared" si="47"/>
        <v>-11.859885605883051</v>
      </c>
      <c r="Q202">
        <f t="shared" si="54"/>
        <v>-9.021217229062687E-3</v>
      </c>
      <c r="W202">
        <v>197</v>
      </c>
      <c r="X202">
        <f t="shared" si="48"/>
        <v>4.104166666666667</v>
      </c>
      <c r="Y202">
        <v>0</v>
      </c>
      <c r="Z202">
        <f t="shared" si="55"/>
        <v>1.086678344229777E-9</v>
      </c>
    </row>
    <row r="203" spans="5:26" x14ac:dyDescent="0.4">
      <c r="E203">
        <v>3056.2303000000002</v>
      </c>
      <c r="F203">
        <f t="shared" si="42"/>
        <v>0.4000596107566054</v>
      </c>
      <c r="G203">
        <f t="shared" si="43"/>
        <v>0.16047927097957848</v>
      </c>
      <c r="H203">
        <f t="shared" si="44"/>
        <v>-0.35500266282637416</v>
      </c>
      <c r="I203">
        <f t="shared" si="45"/>
        <v>0.24524863736746771</v>
      </c>
      <c r="J203">
        <f t="shared" si="46"/>
        <v>-0.33864201856086856</v>
      </c>
      <c r="K203">
        <f t="shared" si="49"/>
        <v>1.0732334091589575</v>
      </c>
      <c r="L203">
        <f t="shared" si="50"/>
        <v>0.61388367111884301</v>
      </c>
      <c r="M203">
        <f t="shared" si="51"/>
        <v>-0.20223339396107987</v>
      </c>
      <c r="N203">
        <f t="shared" si="52"/>
        <v>-11.587119950576346</v>
      </c>
      <c r="O203">
        <f t="shared" si="53"/>
        <v>0</v>
      </c>
      <c r="P203">
        <f t="shared" si="47"/>
        <v>-11.587119950576346</v>
      </c>
      <c r="Q203">
        <f t="shared" si="54"/>
        <v>-8.7026708856549808E-3</v>
      </c>
      <c r="W203">
        <v>198</v>
      </c>
      <c r="X203">
        <f t="shared" si="48"/>
        <v>4.125</v>
      </c>
      <c r="Y203">
        <v>0</v>
      </c>
      <c r="Z203">
        <f t="shared" si="55"/>
        <v>9.9050116804448659E-10</v>
      </c>
    </row>
    <row r="204" spans="5:26" x14ac:dyDescent="0.4">
      <c r="E204">
        <v>3145.8465000000001</v>
      </c>
      <c r="F204">
        <f t="shared" si="42"/>
        <v>0.41179034390504843</v>
      </c>
      <c r="G204">
        <f t="shared" si="43"/>
        <v>0.1647013795767257</v>
      </c>
      <c r="H204">
        <f t="shared" si="44"/>
        <v>-0.36482620490826984</v>
      </c>
      <c r="I204">
        <f t="shared" si="45"/>
        <v>0.2492761659683459</v>
      </c>
      <c r="J204">
        <f t="shared" si="46"/>
        <v>-0.34801283311630138</v>
      </c>
      <c r="K204">
        <f t="shared" si="49"/>
        <v>1.0694465307629333</v>
      </c>
      <c r="L204">
        <f t="shared" si="50"/>
        <v>0.58318151961701736</v>
      </c>
      <c r="M204">
        <f t="shared" si="51"/>
        <v>-0.19751125951995396</v>
      </c>
      <c r="N204">
        <f t="shared" si="52"/>
        <v>-11.316561576806464</v>
      </c>
      <c r="O204">
        <f t="shared" si="53"/>
        <v>0</v>
      </c>
      <c r="P204">
        <f t="shared" si="47"/>
        <v>-11.316561576806464</v>
      </c>
      <c r="Q204">
        <f t="shared" si="54"/>
        <v>-8.3863301305977349E-3</v>
      </c>
      <c r="W204">
        <v>199</v>
      </c>
      <c r="X204">
        <f t="shared" si="48"/>
        <v>4.145833333333333</v>
      </c>
      <c r="Y204">
        <v>0</v>
      </c>
      <c r="Z204">
        <f t="shared" si="55"/>
        <v>9.0283621561712228E-10</v>
      </c>
    </row>
    <row r="205" spans="5:26" x14ac:dyDescent="0.4">
      <c r="E205">
        <v>3238.0904</v>
      </c>
      <c r="F205">
        <f t="shared" si="42"/>
        <v>0.42386504217915139</v>
      </c>
      <c r="G205">
        <f t="shared" si="43"/>
        <v>0.16916733071557155</v>
      </c>
      <c r="H205">
        <f t="shared" si="44"/>
        <v>-0.37488534342983826</v>
      </c>
      <c r="I205">
        <f t="shared" si="45"/>
        <v>0.25353629938935252</v>
      </c>
      <c r="J205">
        <f t="shared" si="46"/>
        <v>-0.35760838641949833</v>
      </c>
      <c r="K205">
        <f t="shared" si="49"/>
        <v>1.0658399633402955</v>
      </c>
      <c r="L205">
        <f t="shared" si="50"/>
        <v>0.55383999895333802</v>
      </c>
      <c r="M205">
        <f t="shared" si="51"/>
        <v>-0.19283210548943241</v>
      </c>
      <c r="N205">
        <f t="shared" si="52"/>
        <v>-11.048465799165951</v>
      </c>
      <c r="O205">
        <f t="shared" si="53"/>
        <v>0</v>
      </c>
      <c r="P205">
        <f t="shared" si="47"/>
        <v>-11.048465799165951</v>
      </c>
      <c r="Q205">
        <f t="shared" si="54"/>
        <v>-8.0732763190397312E-3</v>
      </c>
      <c r="W205">
        <v>200</v>
      </c>
      <c r="X205">
        <f t="shared" si="48"/>
        <v>4.166666666666667</v>
      </c>
      <c r="Y205">
        <v>0</v>
      </c>
      <c r="Z205">
        <f t="shared" si="55"/>
        <v>8.2293010702763508E-10</v>
      </c>
    </row>
    <row r="206" spans="5:26" x14ac:dyDescent="0.4">
      <c r="E206">
        <v>3333.0392000000002</v>
      </c>
      <c r="F206">
        <f t="shared" si="42"/>
        <v>0.43629381103528342</v>
      </c>
      <c r="G206">
        <f t="shared" si="43"/>
        <v>0.17389074435837548</v>
      </c>
      <c r="H206">
        <f t="shared" si="44"/>
        <v>-0.38518235007855356</v>
      </c>
      <c r="I206">
        <f t="shared" si="45"/>
        <v>0.25804202990349068</v>
      </c>
      <c r="J206">
        <f t="shared" si="46"/>
        <v>-0.36743084546499871</v>
      </c>
      <c r="K206">
        <f t="shared" si="49"/>
        <v>1.0624066776875278</v>
      </c>
      <c r="L206">
        <f t="shared" si="50"/>
        <v>0.52581583524034869</v>
      </c>
      <c r="M206">
        <f t="shared" si="51"/>
        <v>-0.18819997602536098</v>
      </c>
      <c r="N206">
        <f t="shared" si="52"/>
        <v>-10.783064330716462</v>
      </c>
      <c r="O206">
        <f t="shared" si="53"/>
        <v>0</v>
      </c>
      <c r="P206">
        <f t="shared" si="47"/>
        <v>-10.783064330716462</v>
      </c>
      <c r="Q206">
        <f t="shared" si="54"/>
        <v>-7.7644614913361873E-3</v>
      </c>
      <c r="W206">
        <v>201</v>
      </c>
      <c r="X206">
        <f t="shared" si="48"/>
        <v>4.1875</v>
      </c>
      <c r="Y206">
        <v>0</v>
      </c>
      <c r="Z206">
        <f t="shared" si="55"/>
        <v>7.5009614073756872E-10</v>
      </c>
    </row>
    <row r="207" spans="5:26" x14ac:dyDescent="0.4">
      <c r="E207">
        <v>3430.7719999999999</v>
      </c>
      <c r="F207">
        <f t="shared" si="42"/>
        <v>0.44908700463923173</v>
      </c>
      <c r="G207">
        <f t="shared" si="43"/>
        <v>0.17888592431567685</v>
      </c>
      <c r="H207">
        <f t="shared" si="44"/>
        <v>-0.39571911728128073</v>
      </c>
      <c r="I207">
        <f t="shared" si="45"/>
        <v>0.26280700211622765</v>
      </c>
      <c r="J207">
        <f t="shared" si="46"/>
        <v>-0.37748201546532806</v>
      </c>
      <c r="K207">
        <f t="shared" si="49"/>
        <v>1.0591397759175223</v>
      </c>
      <c r="L207">
        <f t="shared" si="50"/>
        <v>0.49906556483003289</v>
      </c>
      <c r="M207">
        <f t="shared" si="51"/>
        <v>-0.18361854948612999</v>
      </c>
      <c r="N207">
        <f t="shared" si="52"/>
        <v>-10.520567925869299</v>
      </c>
      <c r="O207">
        <f t="shared" si="53"/>
        <v>0</v>
      </c>
      <c r="P207">
        <f t="shared" si="47"/>
        <v>-10.520567925869299</v>
      </c>
      <c r="Q207">
        <f t="shared" si="54"/>
        <v>-7.4607161580452896E-3</v>
      </c>
      <c r="W207">
        <v>202</v>
      </c>
      <c r="X207">
        <f t="shared" si="48"/>
        <v>4.208333333333333</v>
      </c>
      <c r="Y207">
        <v>0</v>
      </c>
      <c r="Z207">
        <f t="shared" si="55"/>
        <v>6.8370839217637244E-10</v>
      </c>
    </row>
    <row r="208" spans="5:26" x14ac:dyDescent="0.4">
      <c r="E208">
        <v>3531.3706999999999</v>
      </c>
      <c r="F208">
        <f t="shared" si="42"/>
        <v>0.46225534367592686</v>
      </c>
      <c r="G208">
        <f t="shared" si="43"/>
        <v>0.18416792889252076</v>
      </c>
      <c r="H208">
        <f t="shared" si="44"/>
        <v>-0.40649720395259459</v>
      </c>
      <c r="I208">
        <f t="shared" si="45"/>
        <v>0.2678455803559211</v>
      </c>
      <c r="J208">
        <f t="shared" si="46"/>
        <v>-0.38776338349096123</v>
      </c>
      <c r="K208">
        <f t="shared" si="49"/>
        <v>1.0560324772899903</v>
      </c>
      <c r="L208">
        <f t="shared" si="50"/>
        <v>0.47354549446608096</v>
      </c>
      <c r="M208">
        <f t="shared" si="51"/>
        <v>-0.17909111210020656</v>
      </c>
      <c r="N208">
        <f t="shared" si="52"/>
        <v>-10.261164871646145</v>
      </c>
      <c r="O208">
        <f t="shared" si="53"/>
        <v>0</v>
      </c>
      <c r="P208">
        <f t="shared" si="47"/>
        <v>-10.261164871646145</v>
      </c>
      <c r="Q208">
        <f t="shared" si="54"/>
        <v>-7.1627569691135456E-3</v>
      </c>
      <c r="W208">
        <v>203</v>
      </c>
      <c r="X208">
        <f t="shared" si="48"/>
        <v>4.229166666666667</v>
      </c>
      <c r="Y208">
        <v>0</v>
      </c>
      <c r="Z208">
        <f t="shared" si="55"/>
        <v>6.2319633463618434E-10</v>
      </c>
    </row>
    <row r="209" spans="5:26" x14ac:dyDescent="0.4">
      <c r="E209">
        <v>3634.9191000000001</v>
      </c>
      <c r="F209">
        <f t="shared" si="42"/>
        <v>0.47580979753971764</v>
      </c>
      <c r="G209">
        <f t="shared" si="43"/>
        <v>0.18975255027627203</v>
      </c>
      <c r="H209">
        <f t="shared" si="44"/>
        <v>-0.41751768260157696</v>
      </c>
      <c r="I209">
        <f t="shared" si="45"/>
        <v>0.27317282901156459</v>
      </c>
      <c r="J209">
        <f t="shared" si="46"/>
        <v>-0.39827597262335201</v>
      </c>
      <c r="K209">
        <f t="shared" si="49"/>
        <v>1.0530781635917732</v>
      </c>
      <c r="L209">
        <f t="shared" si="50"/>
        <v>0.44921214843448665</v>
      </c>
      <c r="M209">
        <f t="shared" si="51"/>
        <v>-0.17462061798533757</v>
      </c>
      <c r="N209">
        <f t="shared" si="52"/>
        <v>-10.005024426526079</v>
      </c>
      <c r="O209">
        <f t="shared" si="53"/>
        <v>0</v>
      </c>
      <c r="P209">
        <f t="shared" si="47"/>
        <v>-10.005024426526079</v>
      </c>
      <c r="Q209">
        <f t="shared" si="54"/>
        <v>-6.8711948851418814E-3</v>
      </c>
      <c r="W209">
        <v>204</v>
      </c>
      <c r="X209">
        <f t="shared" si="48"/>
        <v>4.25</v>
      </c>
      <c r="Y209">
        <v>0</v>
      </c>
      <c r="Z209">
        <f t="shared" si="55"/>
        <v>5.6803993624783313E-10</v>
      </c>
    </row>
    <row r="210" spans="5:26" x14ac:dyDescent="0.4">
      <c r="E210">
        <v>3741.5038</v>
      </c>
      <c r="F210">
        <f t="shared" si="42"/>
        <v>0.48976170214409559</v>
      </c>
      <c r="G210">
        <f t="shared" si="43"/>
        <v>0.19565638651240091</v>
      </c>
      <c r="H210">
        <f t="shared" si="44"/>
        <v>-0.42878117555521028</v>
      </c>
      <c r="I210">
        <f t="shared" si="45"/>
        <v>0.27880458119150064</v>
      </c>
      <c r="J210">
        <f t="shared" si="46"/>
        <v>-0.40902037650893641</v>
      </c>
      <c r="K210">
        <f t="shared" si="49"/>
        <v>1.0502703635122996</v>
      </c>
      <c r="L210">
        <f t="shared" si="50"/>
        <v>0.42602221506063964</v>
      </c>
      <c r="M210">
        <f t="shared" si="51"/>
        <v>-0.1702096664504742</v>
      </c>
      <c r="N210">
        <f t="shared" si="52"/>
        <v>-9.7522955199416543</v>
      </c>
      <c r="O210">
        <f t="shared" si="53"/>
        <v>0</v>
      </c>
      <c r="P210">
        <f t="shared" si="47"/>
        <v>-9.7522955199416543</v>
      </c>
      <c r="Q210">
        <f t="shared" si="54"/>
        <v>-6.5865432891614997E-3</v>
      </c>
      <c r="W210">
        <v>205</v>
      </c>
      <c r="X210">
        <f t="shared" si="48"/>
        <v>4.270833333333333</v>
      </c>
      <c r="Y210">
        <v>0</v>
      </c>
      <c r="Z210">
        <f t="shared" si="55"/>
        <v>5.1776519090217915E-10</v>
      </c>
    </row>
    <row r="211" spans="5:26" x14ac:dyDescent="0.4">
      <c r="E211">
        <v>3851.2139000000002</v>
      </c>
      <c r="F211">
        <f t="shared" si="42"/>
        <v>0.50412272065178731</v>
      </c>
      <c r="G211">
        <f t="shared" si="43"/>
        <v>0.20189685127826063</v>
      </c>
      <c r="H211">
        <f t="shared" si="44"/>
        <v>-0.44028775711941109</v>
      </c>
      <c r="I211">
        <f t="shared" si="45"/>
        <v>0.28475744804676217</v>
      </c>
      <c r="J211">
        <f t="shared" si="46"/>
        <v>-0.4199966660291703</v>
      </c>
      <c r="K211">
        <f t="shared" si="49"/>
        <v>1.0476027741156841</v>
      </c>
      <c r="L211">
        <f t="shared" si="50"/>
        <v>0.40393279585691544</v>
      </c>
      <c r="M211">
        <f t="shared" si="51"/>
        <v>-0.16586053530539191</v>
      </c>
      <c r="N211">
        <f t="shared" si="52"/>
        <v>-9.5031086607795405</v>
      </c>
      <c r="O211">
        <f t="shared" si="53"/>
        <v>0</v>
      </c>
      <c r="P211">
        <f t="shared" si="47"/>
        <v>-9.5031086607795405</v>
      </c>
      <c r="Q211">
        <f t="shared" si="54"/>
        <v>-6.3092251296349112E-3</v>
      </c>
      <c r="W211">
        <v>206</v>
      </c>
      <c r="X211">
        <f t="shared" si="48"/>
        <v>4.291666666666667</v>
      </c>
      <c r="Y211">
        <v>0</v>
      </c>
      <c r="Z211">
        <f t="shared" si="55"/>
        <v>4.7194004471017972E-10</v>
      </c>
    </row>
    <row r="212" spans="5:26" x14ac:dyDescent="0.4">
      <c r="E212">
        <v>3964.1408999999999</v>
      </c>
      <c r="F212">
        <f t="shared" si="42"/>
        <v>0.51890483038478452</v>
      </c>
      <c r="G212">
        <f t="shared" si="43"/>
        <v>0.20849219167369704</v>
      </c>
      <c r="H212">
        <f t="shared" si="44"/>
        <v>-0.45203687286247851</v>
      </c>
      <c r="I212">
        <f t="shared" si="45"/>
        <v>0.29104883574178619</v>
      </c>
      <c r="J212">
        <f t="shared" si="46"/>
        <v>-0.43120431230387885</v>
      </c>
      <c r="K212">
        <f t="shared" si="49"/>
        <v>1.0450692714878493</v>
      </c>
      <c r="L212">
        <f t="shared" si="50"/>
        <v>0.38290156449841517</v>
      </c>
      <c r="M212">
        <f t="shared" si="51"/>
        <v>-0.16157520316289453</v>
      </c>
      <c r="N212">
        <f t="shared" si="52"/>
        <v>-9.2575772152026872</v>
      </c>
      <c r="O212">
        <f t="shared" si="53"/>
        <v>0</v>
      </c>
      <c r="P212">
        <f t="shared" si="47"/>
        <v>-9.2575772152026872</v>
      </c>
      <c r="Q212">
        <f t="shared" si="54"/>
        <v>-6.0395812628427125E-3</v>
      </c>
      <c r="W212">
        <v>207</v>
      </c>
      <c r="X212">
        <f t="shared" si="48"/>
        <v>4.3125</v>
      </c>
      <c r="Y212">
        <v>0</v>
      </c>
      <c r="Z212">
        <f t="shared" si="55"/>
        <v>4.3017068299426509E-10</v>
      </c>
    </row>
    <row r="213" spans="5:26" x14ac:dyDescent="0.4">
      <c r="E213">
        <v>4080.3791999999999</v>
      </c>
      <c r="F213">
        <f t="shared" si="42"/>
        <v>0.5341203882741915</v>
      </c>
      <c r="G213">
        <f t="shared" si="43"/>
        <v>0.21546153997879469</v>
      </c>
      <c r="H213">
        <f t="shared" si="44"/>
        <v>-0.46402731580840367</v>
      </c>
      <c r="I213">
        <f t="shared" si="45"/>
        <v>0.29769699482685297</v>
      </c>
      <c r="J213">
        <f t="shared" si="46"/>
        <v>-0.4426421639817209</v>
      </c>
      <c r="K213">
        <f t="shared" si="49"/>
        <v>1.0426639062418381</v>
      </c>
      <c r="L213">
        <f t="shared" si="50"/>
        <v>0.36288679773269661</v>
      </c>
      <c r="M213">
        <f t="shared" si="51"/>
        <v>-0.157355348990317</v>
      </c>
      <c r="N213">
        <f t="shared" si="52"/>
        <v>-9.0157973809533232</v>
      </c>
      <c r="O213">
        <f t="shared" si="53"/>
        <v>0</v>
      </c>
      <c r="P213">
        <f t="shared" si="47"/>
        <v>-9.0157973809533232</v>
      </c>
      <c r="Q213">
        <f t="shared" si="54"/>
        <v>-5.7778774353434096E-3</v>
      </c>
      <c r="W213">
        <v>208</v>
      </c>
      <c r="X213">
        <f t="shared" si="48"/>
        <v>4.333333333333333</v>
      </c>
      <c r="Y213">
        <v>0</v>
      </c>
      <c r="Z213">
        <f t="shared" si="55"/>
        <v>3.920981459019662E-10</v>
      </c>
    </row>
    <row r="214" spans="5:26" x14ac:dyDescent="0.4">
      <c r="E214">
        <v>4200.0259999999998</v>
      </c>
      <c r="F214">
        <f t="shared" si="42"/>
        <v>0.5497821177702551</v>
      </c>
      <c r="G214">
        <f t="shared" si="43"/>
        <v>0.22282493083812638</v>
      </c>
      <c r="H214">
        <f t="shared" si="44"/>
        <v>-0.47625713321905555</v>
      </c>
      <c r="I214">
        <f t="shared" si="45"/>
        <v>0.30472103663038241</v>
      </c>
      <c r="J214">
        <f t="shared" si="46"/>
        <v>-0.45430835831840832</v>
      </c>
      <c r="K214">
        <f t="shared" si="49"/>
        <v>1.0403809129408077</v>
      </c>
      <c r="L214">
        <f t="shared" si="50"/>
        <v>0.3438475186788913</v>
      </c>
      <c r="M214">
        <f t="shared" si="51"/>
        <v>-0.15320237624142319</v>
      </c>
      <c r="N214">
        <f t="shared" si="52"/>
        <v>-8.7778495700088648</v>
      </c>
      <c r="O214">
        <f t="shared" si="53"/>
        <v>0</v>
      </c>
      <c r="P214">
        <f t="shared" si="47"/>
        <v>-8.7778495700088648</v>
      </c>
      <c r="Q214">
        <f t="shared" si="54"/>
        <v>-5.5243110681805485E-3</v>
      </c>
      <c r="W214">
        <v>209</v>
      </c>
      <c r="X214">
        <f t="shared" si="48"/>
        <v>4.354166666666667</v>
      </c>
      <c r="Y214">
        <v>0</v>
      </c>
      <c r="Z214">
        <f t="shared" si="55"/>
        <v>3.5739524355686786E-10</v>
      </c>
    </row>
    <row r="215" spans="5:26" x14ac:dyDescent="0.4">
      <c r="E215">
        <v>4323.1809999999996</v>
      </c>
      <c r="F215">
        <f t="shared" si="42"/>
        <v>0.56590306957245717</v>
      </c>
      <c r="G215">
        <f t="shared" si="43"/>
        <v>0.23060330249659156</v>
      </c>
      <c r="H215">
        <f t="shared" si="44"/>
        <v>-0.48872350766015432</v>
      </c>
      <c r="I215">
        <f t="shared" si="45"/>
        <v>0.31214093443781821</v>
      </c>
      <c r="J215">
        <f t="shared" si="46"/>
        <v>-0.4662002077238705</v>
      </c>
      <c r="K215">
        <f t="shared" si="49"/>
        <v>1.038214719676692</v>
      </c>
      <c r="L215">
        <f t="shared" si="50"/>
        <v>0.32574363917187105</v>
      </c>
      <c r="M215">
        <f t="shared" si="51"/>
        <v>-0.14911744162989526</v>
      </c>
      <c r="N215">
        <f t="shared" si="52"/>
        <v>-8.5438000571814019</v>
      </c>
      <c r="O215">
        <f t="shared" si="53"/>
        <v>0</v>
      </c>
      <c r="P215">
        <f t="shared" si="47"/>
        <v>-8.5438000571814019</v>
      </c>
      <c r="Q215">
        <f t="shared" si="54"/>
        <v>-5.2790185995846102E-3</v>
      </c>
      <c r="W215">
        <v>210</v>
      </c>
      <c r="X215">
        <f t="shared" si="48"/>
        <v>4.375</v>
      </c>
      <c r="Y215">
        <v>0</v>
      </c>
      <c r="Z215">
        <f t="shared" si="55"/>
        <v>3.2576374423614022E-10</v>
      </c>
    </row>
    <row r="216" spans="5:26" x14ac:dyDescent="0.4">
      <c r="E216">
        <v>4449.9472999999998</v>
      </c>
      <c r="F216">
        <f t="shared" si="42"/>
        <v>0.58249673943923896</v>
      </c>
      <c r="G216">
        <f t="shared" si="43"/>
        <v>0.23881857108919569</v>
      </c>
      <c r="H216">
        <f t="shared" si="44"/>
        <v>-0.50142275312365148</v>
      </c>
      <c r="I216">
        <f t="shared" si="45"/>
        <v>0.31997759435768991</v>
      </c>
      <c r="J216">
        <f t="shared" si="46"/>
        <v>-0.47831419606333803</v>
      </c>
      <c r="K216">
        <f t="shared" si="49"/>
        <v>1.0361599347451951</v>
      </c>
      <c r="L216">
        <f t="shared" si="50"/>
        <v>0.30853590772926331</v>
      </c>
      <c r="M216">
        <f t="shared" si="51"/>
        <v>-0.14510144321899254</v>
      </c>
      <c r="N216">
        <f t="shared" si="52"/>
        <v>-8.3137002977054308</v>
      </c>
      <c r="O216">
        <f t="shared" si="53"/>
        <v>0</v>
      </c>
      <c r="P216">
        <f t="shared" si="47"/>
        <v>-8.3137002977054308</v>
      </c>
      <c r="Q216">
        <f t="shared" si="54"/>
        <v>-5.042081361879008E-3</v>
      </c>
      <c r="W216">
        <v>211</v>
      </c>
      <c r="X216">
        <f t="shared" si="48"/>
        <v>4.395833333333333</v>
      </c>
      <c r="Y216">
        <v>0</v>
      </c>
      <c r="Z216">
        <f t="shared" si="55"/>
        <v>2.9693181141025317E-10</v>
      </c>
    </row>
    <row r="217" spans="5:26" x14ac:dyDescent="0.4">
      <c r="E217">
        <v>4580.4305999999997</v>
      </c>
      <c r="F217">
        <f t="shared" si="42"/>
        <v>0.59957696346824529</v>
      </c>
      <c r="G217">
        <f t="shared" si="43"/>
        <v>0.24749359620238887</v>
      </c>
      <c r="H217">
        <f t="shared" si="44"/>
        <v>-0.51435013105119631</v>
      </c>
      <c r="I217">
        <f t="shared" si="45"/>
        <v>0.32825282247009069</v>
      </c>
      <c r="J217">
        <f t="shared" si="46"/>
        <v>-0.49064580315954759</v>
      </c>
      <c r="K217">
        <f t="shared" si="49"/>
        <v>1.0342113631965189</v>
      </c>
      <c r="L217">
        <f t="shared" si="50"/>
        <v>0.29218610377098614</v>
      </c>
      <c r="M217">
        <f t="shared" si="51"/>
        <v>-0.14115506566346836</v>
      </c>
      <c r="N217">
        <f t="shared" si="52"/>
        <v>-8.0875895194087413</v>
      </c>
      <c r="O217">
        <f t="shared" si="53"/>
        <v>0</v>
      </c>
      <c r="P217">
        <f t="shared" si="47"/>
        <v>-8.0875895194087413</v>
      </c>
      <c r="Q217">
        <f t="shared" si="54"/>
        <v>-4.8135316570670937E-3</v>
      </c>
      <c r="W217">
        <v>212</v>
      </c>
      <c r="X217">
        <f t="shared" si="48"/>
        <v>4.416666666666667</v>
      </c>
      <c r="Y217">
        <v>0</v>
      </c>
      <c r="Z217">
        <f t="shared" si="55"/>
        <v>2.7065166761916392E-10</v>
      </c>
    </row>
    <row r="218" spans="5:26" x14ac:dyDescent="0.4">
      <c r="E218">
        <v>4714.7401</v>
      </c>
      <c r="F218">
        <f t="shared" si="42"/>
        <v>0.61715803590605034</v>
      </c>
      <c r="G218">
        <f t="shared" si="43"/>
        <v>0.25665225192687546</v>
      </c>
      <c r="H218">
        <f t="shared" si="44"/>
        <v>-0.52749982986102539</v>
      </c>
      <c r="I218">
        <f t="shared" si="45"/>
        <v>0.33698939260494931</v>
      </c>
      <c r="J218">
        <f t="shared" si="46"/>
        <v>-0.50318948526315443</v>
      </c>
      <c r="K218">
        <f t="shared" si="49"/>
        <v>1.0323639933154123</v>
      </c>
      <c r="L218">
        <f t="shared" si="50"/>
        <v>0.27665697715908677</v>
      </c>
      <c r="M218">
        <f t="shared" si="51"/>
        <v>-0.13727876960365926</v>
      </c>
      <c r="N218">
        <f t="shared" si="52"/>
        <v>-7.8654941150384881</v>
      </c>
      <c r="O218">
        <f t="shared" si="53"/>
        <v>0</v>
      </c>
      <c r="P218">
        <f t="shared" si="47"/>
        <v>-7.8654941150384881</v>
      </c>
      <c r="Q218">
        <f t="shared" si="54"/>
        <v>-4.5933584653822523E-3</v>
      </c>
      <c r="W218">
        <v>213</v>
      </c>
      <c r="X218">
        <f t="shared" si="48"/>
        <v>4.4375</v>
      </c>
      <c r="Y218">
        <v>0</v>
      </c>
      <c r="Z218">
        <f t="shared" si="55"/>
        <v>2.4669746510866756E-10</v>
      </c>
    </row>
    <row r="219" spans="5:26" x14ac:dyDescent="0.4">
      <c r="E219">
        <v>4852.9877999999999</v>
      </c>
      <c r="F219">
        <f t="shared" si="42"/>
        <v>0.63525461751837053</v>
      </c>
      <c r="G219">
        <f t="shared" si="43"/>
        <v>0.26631938939687738</v>
      </c>
      <c r="H219">
        <f t="shared" si="44"/>
        <v>-0.54086477671764266</v>
      </c>
      <c r="I219">
        <f t="shared" si="45"/>
        <v>0.34621101060770776</v>
      </c>
      <c r="J219">
        <f t="shared" si="46"/>
        <v>-0.51593849549719084</v>
      </c>
      <c r="K219">
        <f t="shared" si="49"/>
        <v>1.0306130074027897</v>
      </c>
      <c r="L219">
        <f t="shared" si="50"/>
        <v>0.26191238810963685</v>
      </c>
      <c r="M219">
        <f t="shared" si="51"/>
        <v>-0.13347283035015778</v>
      </c>
      <c r="N219">
        <f t="shared" si="52"/>
        <v>-7.6474298587296827</v>
      </c>
      <c r="O219">
        <f t="shared" si="53"/>
        <v>0</v>
      </c>
      <c r="P219">
        <f t="shared" si="47"/>
        <v>-7.6474298587296827</v>
      </c>
      <c r="Q219">
        <f t="shared" si="54"/>
        <v>-4.3815126421794899E-3</v>
      </c>
      <c r="W219">
        <v>214</v>
      </c>
      <c r="X219">
        <f t="shared" si="48"/>
        <v>4.458333333333333</v>
      </c>
      <c r="Y219">
        <v>0</v>
      </c>
      <c r="Z219">
        <f t="shared" si="55"/>
        <v>2.2486334492746714E-10</v>
      </c>
    </row>
    <row r="220" spans="5:26" x14ac:dyDescent="0.4">
      <c r="E220">
        <v>4995.2893000000004</v>
      </c>
      <c r="F220">
        <f t="shared" si="42"/>
        <v>0.65388184030982088</v>
      </c>
      <c r="G220">
        <f t="shared" si="43"/>
        <v>0.27652089564609683</v>
      </c>
      <c r="H220">
        <f t="shared" si="44"/>
        <v>-0.55443658846803234</v>
      </c>
      <c r="I220">
        <f t="shared" si="45"/>
        <v>0.35594237048284938</v>
      </c>
      <c r="J220">
        <f t="shared" si="46"/>
        <v>-0.52888483705443123</v>
      </c>
      <c r="K220">
        <f t="shared" si="49"/>
        <v>1.028953769985685</v>
      </c>
      <c r="L220">
        <f t="shared" si="50"/>
        <v>0.24791725441018084</v>
      </c>
      <c r="M220">
        <f t="shared" si="51"/>
        <v>-0.12973733140228916</v>
      </c>
      <c r="N220">
        <f t="shared" si="52"/>
        <v>-7.4334015346412512</v>
      </c>
      <c r="O220">
        <f t="shared" si="53"/>
        <v>0</v>
      </c>
      <c r="P220">
        <f t="shared" si="47"/>
        <v>-7.4334015346412512</v>
      </c>
      <c r="Q220">
        <f t="shared" si="54"/>
        <v>-4.1779118453977174E-3</v>
      </c>
      <c r="W220">
        <v>215</v>
      </c>
      <c r="X220">
        <f t="shared" si="48"/>
        <v>4.479166666666667</v>
      </c>
      <c r="Y220">
        <v>0</v>
      </c>
      <c r="Z220">
        <f t="shared" si="55"/>
        <v>2.0496166780512469E-10</v>
      </c>
    </row>
    <row r="221" spans="5:26" x14ac:dyDescent="0.4">
      <c r="E221">
        <v>5141.7633999999998</v>
      </c>
      <c r="F221">
        <f t="shared" si="42"/>
        <v>0.67305525516403653</v>
      </c>
      <c r="G221">
        <f t="shared" si="43"/>
        <v>0.28728366561358398</v>
      </c>
      <c r="H221">
        <f t="shared" si="44"/>
        <v>-0.56820539575719153</v>
      </c>
      <c r="I221">
        <f t="shared" si="45"/>
        <v>0.36620912768990366</v>
      </c>
      <c r="J221">
        <f t="shared" si="46"/>
        <v>-0.54201909541873228</v>
      </c>
      <c r="K221">
        <f t="shared" si="49"/>
        <v>1.0273818320131791</v>
      </c>
      <c r="L221">
        <f t="shared" si="50"/>
        <v>0.23463762982617059</v>
      </c>
      <c r="M221">
        <f t="shared" si="51"/>
        <v>-0.12607219217650023</v>
      </c>
      <c r="N221">
        <f t="shared" si="52"/>
        <v>-7.2234045256756998</v>
      </c>
      <c r="O221">
        <f t="shared" si="53"/>
        <v>0</v>
      </c>
      <c r="P221">
        <f t="shared" si="47"/>
        <v>-7.2234045256756998</v>
      </c>
      <c r="Q221">
        <f t="shared" si="54"/>
        <v>-3.9824448479581819E-3</v>
      </c>
      <c r="W221">
        <v>216</v>
      </c>
      <c r="X221">
        <f t="shared" si="48"/>
        <v>4.5</v>
      </c>
      <c r="Y221">
        <v>0</v>
      </c>
      <c r="Z221">
        <f t="shared" si="55"/>
        <v>1.8682140160731389E-10</v>
      </c>
    </row>
    <row r="222" spans="5:26" x14ac:dyDescent="0.4">
      <c r="E222">
        <v>5292.5325000000003</v>
      </c>
      <c r="F222">
        <f t="shared" si="42"/>
        <v>0.69279088420355095</v>
      </c>
      <c r="G222">
        <f t="shared" si="43"/>
        <v>0.29863562381583553</v>
      </c>
      <c r="H222">
        <f t="shared" si="44"/>
        <v>-0.58215973485684669</v>
      </c>
      <c r="I222">
        <f t="shared" si="45"/>
        <v>0.37703791981676504</v>
      </c>
      <c r="J222">
        <f t="shared" si="46"/>
        <v>-0.55533033517892882</v>
      </c>
      <c r="K222">
        <f t="shared" si="49"/>
        <v>1.025892924157209</v>
      </c>
      <c r="L222">
        <f t="shared" si="50"/>
        <v>0.22204068775002164</v>
      </c>
      <c r="M222">
        <f t="shared" si="51"/>
        <v>-0.12247717290538196</v>
      </c>
      <c r="N222">
        <f t="shared" si="52"/>
        <v>-7.0174250941724248</v>
      </c>
      <c r="O222">
        <f t="shared" si="53"/>
        <v>0</v>
      </c>
      <c r="P222">
        <f t="shared" si="47"/>
        <v>-7.0174250941724248</v>
      </c>
      <c r="Q222">
        <f t="shared" si="54"/>
        <v>-3.7949758107536334E-3</v>
      </c>
      <c r="W222">
        <v>217</v>
      </c>
      <c r="X222">
        <f t="shared" si="48"/>
        <v>4.520833333333333</v>
      </c>
      <c r="Y222">
        <v>0</v>
      </c>
      <c r="Z222">
        <f t="shared" si="55"/>
        <v>1.7028665151039817E-10</v>
      </c>
    </row>
    <row r="223" spans="5:26" x14ac:dyDescent="0.4">
      <c r="E223">
        <v>5447.7224999999999</v>
      </c>
      <c r="F223">
        <f t="shared" si="42"/>
        <v>0.71310520769982588</v>
      </c>
      <c r="G223">
        <f t="shared" si="43"/>
        <v>0.3106057032763454</v>
      </c>
      <c r="H223">
        <f t="shared" si="44"/>
        <v>-0.59628638145918955</v>
      </c>
      <c r="I223">
        <f t="shared" si="45"/>
        <v>0.38845634648029581</v>
      </c>
      <c r="J223">
        <f t="shared" si="46"/>
        <v>-0.56880594148234731</v>
      </c>
      <c r="K223">
        <f t="shared" si="49"/>
        <v>1.0244829555855428</v>
      </c>
      <c r="L223">
        <f t="shared" si="50"/>
        <v>0.21009474802447112</v>
      </c>
      <c r="M223">
        <f t="shared" si="51"/>
        <v>-0.11895189218909952</v>
      </c>
      <c r="N223">
        <f t="shared" si="52"/>
        <v>-6.8154413875305853</v>
      </c>
      <c r="O223">
        <f t="shared" si="53"/>
        <v>0</v>
      </c>
      <c r="P223">
        <f t="shared" si="47"/>
        <v>-6.8154413875305853</v>
      </c>
      <c r="Q223">
        <f t="shared" si="54"/>
        <v>-3.6153479720528962E-3</v>
      </c>
      <c r="W223">
        <v>218</v>
      </c>
      <c r="X223">
        <f t="shared" si="48"/>
        <v>4.541666666666667</v>
      </c>
      <c r="Y223">
        <v>0</v>
      </c>
      <c r="Z223">
        <f t="shared" si="55"/>
        <v>1.5521532026386728E-10</v>
      </c>
    </row>
    <row r="224" spans="5:26" x14ac:dyDescent="0.4">
      <c r="E224">
        <v>5607.4630999999999</v>
      </c>
      <c r="F224">
        <f t="shared" si="42"/>
        <v>0.73401520334316028</v>
      </c>
      <c r="G224">
        <f t="shared" si="43"/>
        <v>0.32322384607516785</v>
      </c>
      <c r="H224">
        <f t="shared" si="44"/>
        <v>-0.61057021098929176</v>
      </c>
      <c r="I224">
        <f t="shared" si="45"/>
        <v>0.40049296985056149</v>
      </c>
      <c r="J224">
        <f t="shared" si="46"/>
        <v>-0.58243148678485934</v>
      </c>
      <c r="K224">
        <f t="shared" si="49"/>
        <v>1.0231480082020641</v>
      </c>
      <c r="L224">
        <f t="shared" si="50"/>
        <v>0.19876926262854575</v>
      </c>
      <c r="M224">
        <f t="shared" si="51"/>
        <v>-0.11549583415528719</v>
      </c>
      <c r="N224">
        <f t="shared" si="52"/>
        <v>-6.6174238484408576</v>
      </c>
      <c r="O224">
        <f t="shared" si="53"/>
        <v>0</v>
      </c>
      <c r="P224">
        <f t="shared" si="47"/>
        <v>-6.6174238484408576</v>
      </c>
      <c r="Q224">
        <f t="shared" si="54"/>
        <v>-3.443387089404244E-3</v>
      </c>
      <c r="W224">
        <v>219</v>
      </c>
      <c r="X224">
        <f t="shared" si="48"/>
        <v>4.5625</v>
      </c>
      <c r="Y224">
        <v>0</v>
      </c>
      <c r="Z224">
        <f t="shared" si="55"/>
        <v>1.414778870271213E-10</v>
      </c>
    </row>
    <row r="225" spans="5:26" x14ac:dyDescent="0.4">
      <c r="E225">
        <v>5771.8876</v>
      </c>
      <c r="F225">
        <f t="shared" si="42"/>
        <v>0.75553832006275101</v>
      </c>
      <c r="G225">
        <f t="shared" si="43"/>
        <v>0.33652095578592367</v>
      </c>
      <c r="H225">
        <f t="shared" si="44"/>
        <v>-0.62499400233728009</v>
      </c>
      <c r="I225">
        <f t="shared" si="45"/>
        <v>0.41317726927982523</v>
      </c>
      <c r="J225">
        <f t="shared" si="46"/>
        <v>-0.59619054362825119</v>
      </c>
      <c r="K225">
        <f t="shared" si="49"/>
        <v>1.021884335098153</v>
      </c>
      <c r="L225">
        <f t="shared" si="50"/>
        <v>0.18803483434224136</v>
      </c>
      <c r="M225">
        <f t="shared" si="51"/>
        <v>-0.11210836632309995</v>
      </c>
      <c r="N225">
        <f t="shared" si="52"/>
        <v>-6.4233362384201982</v>
      </c>
      <c r="O225">
        <f t="shared" si="53"/>
        <v>0</v>
      </c>
      <c r="P225">
        <f t="shared" si="47"/>
        <v>-6.4233362384201982</v>
      </c>
      <c r="Q225">
        <f t="shared" si="54"/>
        <v>-3.278904603981688E-3</v>
      </c>
      <c r="W225">
        <v>220</v>
      </c>
      <c r="X225">
        <f t="shared" si="48"/>
        <v>4.583333333333333</v>
      </c>
      <c r="Y225">
        <v>0</v>
      </c>
      <c r="Z225">
        <f t="shared" si="55"/>
        <v>1.2895629428610237E-10</v>
      </c>
    </row>
    <row r="226" spans="5:26" x14ac:dyDescent="0.4">
      <c r="E226">
        <v>5941.1334999999999</v>
      </c>
      <c r="F226">
        <f t="shared" si="42"/>
        <v>0.77769255656650893</v>
      </c>
      <c r="G226">
        <f t="shared" si="43"/>
        <v>0.35052890258707203</v>
      </c>
      <c r="H226">
        <f t="shared" si="44"/>
        <v>-0.63953830119394983</v>
      </c>
      <c r="I226">
        <f t="shared" si="45"/>
        <v>0.42653964617826046</v>
      </c>
      <c r="J226">
        <f t="shared" si="46"/>
        <v>-0.61006455427414885</v>
      </c>
      <c r="K226">
        <f t="shared" si="49"/>
        <v>1.0206883521582226</v>
      </c>
      <c r="L226">
        <f t="shared" si="50"/>
        <v>0.17786317477073502</v>
      </c>
      <c r="M226">
        <f t="shared" si="51"/>
        <v>-0.10878873970352387</v>
      </c>
      <c r="N226">
        <f t="shared" si="52"/>
        <v>-6.2331356435592085</v>
      </c>
      <c r="O226">
        <f t="shared" si="53"/>
        <v>0</v>
      </c>
      <c r="P226">
        <f t="shared" si="47"/>
        <v>-6.2331356435592085</v>
      </c>
      <c r="Q226">
        <f t="shared" si="54"/>
        <v>-3.1217003527114796E-3</v>
      </c>
      <c r="W226">
        <v>221</v>
      </c>
      <c r="X226">
        <f t="shared" si="48"/>
        <v>4.604166666666667</v>
      </c>
      <c r="Y226">
        <v>0</v>
      </c>
      <c r="Z226">
        <f t="shared" si="55"/>
        <v>1.1754293328409634E-10</v>
      </c>
    </row>
    <row r="227" spans="5:26" x14ac:dyDescent="0.4">
      <c r="E227">
        <v>6115.3420999999998</v>
      </c>
      <c r="F227">
        <f t="shared" si="42"/>
        <v>0.80049640898118246</v>
      </c>
      <c r="G227">
        <f t="shared" si="43"/>
        <v>0.36528043593565884</v>
      </c>
      <c r="H227">
        <f t="shared" si="44"/>
        <v>-0.65418118290177762</v>
      </c>
      <c r="I227">
        <f t="shared" si="45"/>
        <v>0.44061134071221564</v>
      </c>
      <c r="J227">
        <f t="shared" si="46"/>
        <v>-0.62403260448427378</v>
      </c>
      <c r="K227">
        <f t="shared" si="49"/>
        <v>1.0195566374562108</v>
      </c>
      <c r="L227">
        <f t="shared" si="50"/>
        <v>0.16822712609847168</v>
      </c>
      <c r="M227">
        <f t="shared" si="51"/>
        <v>-0.10553610935749314</v>
      </c>
      <c r="N227">
        <f t="shared" si="52"/>
        <v>-6.0467736524154709</v>
      </c>
      <c r="O227">
        <f t="shared" si="53"/>
        <v>0</v>
      </c>
      <c r="P227">
        <f t="shared" si="47"/>
        <v>-6.0467736524154709</v>
      </c>
      <c r="Q227">
        <f t="shared" si="54"/>
        <v>-2.9715651099974016E-3</v>
      </c>
      <c r="W227">
        <v>222</v>
      </c>
      <c r="X227">
        <f t="shared" si="48"/>
        <v>4.625</v>
      </c>
      <c r="Y227">
        <v>0</v>
      </c>
      <c r="Z227">
        <f t="shared" si="55"/>
        <v>1.0713971924764367E-10</v>
      </c>
    </row>
    <row r="228" spans="5:26" x14ac:dyDescent="0.4">
      <c r="E228">
        <v>6294.6589000000004</v>
      </c>
      <c r="F228">
        <f t="shared" si="42"/>
        <v>0.82396892321223369</v>
      </c>
      <c r="G228">
        <f t="shared" si="43"/>
        <v>0.38080914725493686</v>
      </c>
      <c r="H228">
        <f t="shared" si="44"/>
        <v>-0.66889807365968534</v>
      </c>
      <c r="I228">
        <f t="shared" si="45"/>
        <v>0.45542439621141129</v>
      </c>
      <c r="J228">
        <f t="shared" si="46"/>
        <v>-0.63807125296515887</v>
      </c>
      <c r="K228">
        <f t="shared" si="49"/>
        <v>1.0184859241824751</v>
      </c>
      <c r="L228">
        <f t="shared" si="50"/>
        <v>0.15910062564125579</v>
      </c>
      <c r="M228">
        <f t="shared" si="51"/>
        <v>-0.10234953759447096</v>
      </c>
      <c r="N228">
        <f t="shared" si="52"/>
        <v>-5.8641965392787387</v>
      </c>
      <c r="O228">
        <f t="shared" si="53"/>
        <v>0</v>
      </c>
      <c r="P228">
        <f t="shared" si="47"/>
        <v>-5.8641965392787387</v>
      </c>
      <c r="Q228">
        <f t="shared" si="54"/>
        <v>-2.8282829472867708E-3</v>
      </c>
      <c r="W228">
        <v>223</v>
      </c>
      <c r="X228">
        <f t="shared" si="48"/>
        <v>4.645833333333333</v>
      </c>
      <c r="Y228">
        <v>0</v>
      </c>
      <c r="Z228">
        <f t="shared" si="55"/>
        <v>9.7657248460184682E-11</v>
      </c>
    </row>
    <row r="229" spans="5:26" x14ac:dyDescent="0.4">
      <c r="E229">
        <v>6479.2336999999998</v>
      </c>
      <c r="F229">
        <f t="shared" si="42"/>
        <v>0.84812970803380894</v>
      </c>
      <c r="G229">
        <f t="shared" si="43"/>
        <v>0.39714939293667972</v>
      </c>
      <c r="H229">
        <f t="shared" si="44"/>
        <v>-0.68366153221618564</v>
      </c>
      <c r="I229">
        <f t="shared" si="45"/>
        <v>0.47101158571976787</v>
      </c>
      <c r="J229">
        <f t="shared" si="46"/>
        <v>-0.65215432312217969</v>
      </c>
      <c r="K229">
        <f t="shared" si="49"/>
        <v>1.0174730959864109</v>
      </c>
      <c r="L229">
        <f t="shared" si="50"/>
        <v>0.15045868877327984</v>
      </c>
      <c r="M229">
        <f t="shared" si="51"/>
        <v>-9.9228003102606266E-2</v>
      </c>
      <c r="N229">
        <f t="shared" si="52"/>
        <v>-5.6853457872903777</v>
      </c>
      <c r="O229">
        <f t="shared" si="53"/>
        <v>0</v>
      </c>
      <c r="P229">
        <f t="shared" si="47"/>
        <v>-5.6853457872903777</v>
      </c>
      <c r="Q229">
        <f t="shared" si="54"/>
        <v>-2.6916331179127149E-3</v>
      </c>
      <c r="W229">
        <v>224</v>
      </c>
      <c r="X229">
        <f t="shared" si="48"/>
        <v>4.666666666666667</v>
      </c>
      <c r="Y229">
        <v>0</v>
      </c>
      <c r="Z229">
        <f t="shared" si="55"/>
        <v>8.901402993945207E-11</v>
      </c>
    </row>
    <row r="230" spans="5:26" x14ac:dyDescent="0.4">
      <c r="E230">
        <v>6669.2206999999999</v>
      </c>
      <c r="F230">
        <f t="shared" si="42"/>
        <v>0.87299894817870749</v>
      </c>
      <c r="G230">
        <f t="shared" si="43"/>
        <v>0.41433619887896522</v>
      </c>
      <c r="H230">
        <f t="shared" si="44"/>
        <v>-0.69844101907409284</v>
      </c>
      <c r="I230">
        <f t="shared" si="45"/>
        <v>0.48740632093265845</v>
      </c>
      <c r="J230">
        <f t="shared" si="46"/>
        <v>-0.66625268290069029</v>
      </c>
      <c r="K230">
        <f t="shared" si="49"/>
        <v>1.0165151821743599</v>
      </c>
      <c r="L230">
        <f t="shared" si="50"/>
        <v>0.14227738865593687</v>
      </c>
      <c r="M230">
        <f t="shared" si="51"/>
        <v>-9.617040937238075E-2</v>
      </c>
      <c r="N230">
        <f t="shared" si="52"/>
        <v>-5.5101585710827932</v>
      </c>
      <c r="O230">
        <f t="shared" si="53"/>
        <v>0</v>
      </c>
      <c r="P230">
        <f t="shared" si="47"/>
        <v>-5.5101585710827932</v>
      </c>
      <c r="Q230">
        <f t="shared" si="54"/>
        <v>-2.5613918643495547E-3</v>
      </c>
      <c r="W230">
        <v>225</v>
      </c>
      <c r="X230">
        <f t="shared" si="48"/>
        <v>4.6875</v>
      </c>
      <c r="Y230">
        <v>0</v>
      </c>
      <c r="Z230">
        <f t="shared" si="55"/>
        <v>8.1135785115757355E-11</v>
      </c>
    </row>
    <row r="231" spans="5:26" x14ac:dyDescent="0.4">
      <c r="E231">
        <v>6864.7785999999996</v>
      </c>
      <c r="F231">
        <f t="shared" si="42"/>
        <v>0.89859741742835109</v>
      </c>
      <c r="G231">
        <f t="shared" si="43"/>
        <v>0.43240514414645392</v>
      </c>
      <c r="H231">
        <f t="shared" si="44"/>
        <v>-0.7132026533022634</v>
      </c>
      <c r="I231">
        <f t="shared" si="45"/>
        <v>0.50464254121881702</v>
      </c>
      <c r="J231">
        <f t="shared" si="46"/>
        <v>-0.68033401280533312</v>
      </c>
      <c r="K231">
        <f t="shared" si="49"/>
        <v>1.0156093528105679</v>
      </c>
      <c r="L231">
        <f t="shared" si="50"/>
        <v>0.13453383330735955</v>
      </c>
      <c r="M231">
        <f t="shared" si="51"/>
        <v>-9.3175592430546406E-2</v>
      </c>
      <c r="N231">
        <f t="shared" si="52"/>
        <v>-5.3385681999014087</v>
      </c>
      <c r="O231">
        <f t="shared" si="53"/>
        <v>0</v>
      </c>
      <c r="P231">
        <f t="shared" si="47"/>
        <v>-5.3385681999014087</v>
      </c>
      <c r="Q231">
        <f t="shared" si="54"/>
        <v>-2.4373340066972012E-3</v>
      </c>
      <c r="W231">
        <v>226</v>
      </c>
      <c r="X231">
        <f t="shared" si="48"/>
        <v>4.708333333333333</v>
      </c>
      <c r="Y231">
        <v>0</v>
      </c>
      <c r="Z231">
        <f t="shared" si="55"/>
        <v>7.3954809492707642E-11</v>
      </c>
    </row>
    <row r="232" spans="5:26" x14ac:dyDescent="0.4">
      <c r="E232">
        <v>7066.0707000000002</v>
      </c>
      <c r="F232">
        <f t="shared" si="42"/>
        <v>0.92494649170275367</v>
      </c>
      <c r="G232">
        <f t="shared" si="43"/>
        <v>0.45139222110996313</v>
      </c>
      <c r="H232">
        <f t="shared" si="44"/>
        <v>-0.72790895722620197</v>
      </c>
      <c r="I232">
        <f t="shared" si="45"/>
        <v>0.52275458020551613</v>
      </c>
      <c r="J232">
        <f t="shared" si="46"/>
        <v>-0.69436256235682736</v>
      </c>
      <c r="K232">
        <f t="shared" si="49"/>
        <v>1.0147529137635434</v>
      </c>
      <c r="L232">
        <f t="shared" si="50"/>
        <v>0.12720614050312312</v>
      </c>
      <c r="M232">
        <f t="shared" si="51"/>
        <v>-9.0242327903924835E-2</v>
      </c>
      <c r="N232">
        <f t="shared" si="52"/>
        <v>-5.1705045223305541</v>
      </c>
      <c r="O232">
        <f t="shared" si="53"/>
        <v>0</v>
      </c>
      <c r="P232">
        <f t="shared" si="47"/>
        <v>-5.1705045223305541</v>
      </c>
      <c r="Q232">
        <f t="shared" si="54"/>
        <v>-2.3192343306464992E-3</v>
      </c>
      <c r="W232">
        <v>227</v>
      </c>
      <c r="X232">
        <f t="shared" si="48"/>
        <v>4.7291666666666661</v>
      </c>
      <c r="Y232">
        <v>0</v>
      </c>
      <c r="Z232">
        <f t="shared" si="55"/>
        <v>6.7409390804557416E-11</v>
      </c>
    </row>
    <row r="233" spans="5:26" x14ac:dyDescent="0.4">
      <c r="E233">
        <v>7273.2651999999998</v>
      </c>
      <c r="F233">
        <f t="shared" si="42"/>
        <v>0.95206818833042905</v>
      </c>
      <c r="G233">
        <f t="shared" si="43"/>
        <v>0.47133368861944203</v>
      </c>
      <c r="H233">
        <f t="shared" si="44"/>
        <v>-0.7425186033225506</v>
      </c>
      <c r="I233">
        <f t="shared" si="45"/>
        <v>0.54177702571821007</v>
      </c>
      <c r="J233">
        <f t="shared" si="46"/>
        <v>-0.70829890865107226</v>
      </c>
      <c r="K233">
        <f t="shared" si="49"/>
        <v>1.0139433009862728</v>
      </c>
      <c r="L233">
        <f t="shared" si="50"/>
        <v>0.12027340453690064</v>
      </c>
      <c r="M233">
        <f t="shared" si="51"/>
        <v>-8.7369334729280101E-2</v>
      </c>
      <c r="N233">
        <f t="shared" si="52"/>
        <v>-5.0058941388535185</v>
      </c>
      <c r="O233">
        <f t="shared" si="53"/>
        <v>0</v>
      </c>
      <c r="P233">
        <f t="shared" si="47"/>
        <v>-5.0058941388535185</v>
      </c>
      <c r="Q233">
        <f t="shared" si="54"/>
        <v>-2.2068687403091719E-3</v>
      </c>
      <c r="W233">
        <v>228</v>
      </c>
      <c r="X233">
        <f t="shared" si="48"/>
        <v>4.75</v>
      </c>
      <c r="Y233">
        <v>0</v>
      </c>
      <c r="Z233">
        <f t="shared" si="55"/>
        <v>6.1443278669923641E-11</v>
      </c>
    </row>
    <row r="234" spans="5:26" x14ac:dyDescent="0.4">
      <c r="E234">
        <v>7486.5352000000003</v>
      </c>
      <c r="F234">
        <f t="shared" si="42"/>
        <v>0.97998516604839137</v>
      </c>
      <c r="G234">
        <f t="shared" si="43"/>
        <v>0.49226586818032769</v>
      </c>
      <c r="H234">
        <f t="shared" si="44"/>
        <v>-0.75698612698920709</v>
      </c>
      <c r="I234">
        <f t="shared" si="45"/>
        <v>0.56174452535030073</v>
      </c>
      <c r="J234">
        <f t="shared" si="46"/>
        <v>-0.72209968236653554</v>
      </c>
      <c r="K234">
        <f t="shared" si="49"/>
        <v>1.0131780762106597</v>
      </c>
      <c r="L234">
        <f t="shared" si="50"/>
        <v>0.11371567361878597</v>
      </c>
      <c r="M234">
        <f t="shared" si="51"/>
        <v>-8.455528288425862E-2</v>
      </c>
      <c r="N234">
        <f t="shared" si="52"/>
        <v>-4.8446608448027852</v>
      </c>
      <c r="O234">
        <f t="shared" si="53"/>
        <v>0</v>
      </c>
      <c r="P234">
        <f t="shared" si="47"/>
        <v>-4.8446608448027852</v>
      </c>
      <c r="Q234">
        <f t="shared" si="54"/>
        <v>-2.1000152916586298E-3</v>
      </c>
      <c r="W234">
        <v>229</v>
      </c>
      <c r="X234">
        <f t="shared" si="48"/>
        <v>4.7708333333333339</v>
      </c>
      <c r="Y234">
        <v>0</v>
      </c>
      <c r="Z234">
        <f t="shared" si="55"/>
        <v>5.600520118414502E-11</v>
      </c>
    </row>
    <row r="235" spans="5:26" x14ac:dyDescent="0.4">
      <c r="E235">
        <v>7706.0586999999996</v>
      </c>
      <c r="F235">
        <f t="shared" si="42"/>
        <v>1.0087207250021546</v>
      </c>
      <c r="G235">
        <f t="shared" si="43"/>
        <v>0.51422490599477455</v>
      </c>
      <c r="H235">
        <f t="shared" si="44"/>
        <v>-0.77126163077973131</v>
      </c>
      <c r="I235">
        <f t="shared" si="45"/>
        <v>0.58269155947093121</v>
      </c>
      <c r="J235">
        <f t="shared" si="46"/>
        <v>-0.7357172856293055</v>
      </c>
      <c r="K235">
        <f t="shared" si="49"/>
        <v>1.0124549224427419</v>
      </c>
      <c r="L235">
        <f t="shared" si="50"/>
        <v>0.10751392424907495</v>
      </c>
      <c r="M235">
        <f t="shared" si="51"/>
        <v>-8.1798800044425413E-2</v>
      </c>
      <c r="N235">
        <f t="shared" si="52"/>
        <v>-4.6867260117801068</v>
      </c>
      <c r="O235">
        <f t="shared" si="53"/>
        <v>0</v>
      </c>
      <c r="P235">
        <f t="shared" si="47"/>
        <v>-4.6867260117801068</v>
      </c>
      <c r="Q235">
        <f t="shared" si="54"/>
        <v>-1.9984551517602507E-3</v>
      </c>
      <c r="W235">
        <v>230</v>
      </c>
      <c r="X235">
        <f t="shared" si="48"/>
        <v>4.7916666666666661</v>
      </c>
      <c r="Y235">
        <v>0</v>
      </c>
      <c r="Z235">
        <f t="shared" si="55"/>
        <v>5.1048424295950039E-11</v>
      </c>
    </row>
    <row r="236" spans="5:26" x14ac:dyDescent="0.4">
      <c r="E236">
        <v>7932.0192999999999</v>
      </c>
      <c r="F236">
        <f t="shared" si="42"/>
        <v>1.0382988983755188</v>
      </c>
      <c r="G236">
        <f t="shared" si="43"/>
        <v>0.53724656918133795</v>
      </c>
      <c r="H236">
        <f t="shared" si="44"/>
        <v>-0.78529052415927825</v>
      </c>
      <c r="I236">
        <f t="shared" si="45"/>
        <v>0.60465224683608265</v>
      </c>
      <c r="J236">
        <f t="shared" si="46"/>
        <v>-0.74909964376262606</v>
      </c>
      <c r="K236">
        <f t="shared" si="49"/>
        <v>1.0117716373163512</v>
      </c>
      <c r="L236">
        <f t="shared" si="50"/>
        <v>0.10165001598647289</v>
      </c>
      <c r="M236">
        <f t="shared" si="51"/>
        <v>-7.9098469102940161E-2</v>
      </c>
      <c r="N236">
        <f t="shared" si="52"/>
        <v>-4.5320084455444141</v>
      </c>
      <c r="O236">
        <f t="shared" si="53"/>
        <v>0</v>
      </c>
      <c r="P236">
        <f t="shared" si="47"/>
        <v>-4.5320084455444141</v>
      </c>
      <c r="Q236">
        <f t="shared" si="54"/>
        <v>-1.9019732525111378E-3</v>
      </c>
      <c r="W236">
        <v>231</v>
      </c>
      <c r="X236">
        <f t="shared" si="48"/>
        <v>4.8125</v>
      </c>
      <c r="Y236">
        <v>0</v>
      </c>
      <c r="Z236">
        <f t="shared" si="55"/>
        <v>4.6530350181780618E-11</v>
      </c>
    </row>
    <row r="237" spans="5:26" x14ac:dyDescent="0.4">
      <c r="E237">
        <v>8164.6054999999997</v>
      </c>
      <c r="F237">
        <f t="shared" si="42"/>
        <v>1.0687443607607841</v>
      </c>
      <c r="G237">
        <f t="shared" si="43"/>
        <v>0.56136586146211487</v>
      </c>
      <c r="H237">
        <f t="shared" si="44"/>
        <v>-0.79901316483392426</v>
      </c>
      <c r="I237">
        <f t="shared" si="45"/>
        <v>0.62765997798714901</v>
      </c>
      <c r="J237">
        <f t="shared" si="46"/>
        <v>-0.76218986314591108</v>
      </c>
      <c r="K237">
        <f t="shared" si="49"/>
        <v>1.0111261311255459</v>
      </c>
      <c r="L237">
        <f t="shared" si="50"/>
        <v>9.6106685214355517E-2</v>
      </c>
      <c r="M237">
        <f t="shared" si="51"/>
        <v>-7.6452842696574486E-2</v>
      </c>
      <c r="N237">
        <f t="shared" si="52"/>
        <v>-4.3804252182912977</v>
      </c>
      <c r="O237">
        <f t="shared" si="53"/>
        <v>0</v>
      </c>
      <c r="P237">
        <f t="shared" si="47"/>
        <v>-4.3804252182912977</v>
      </c>
      <c r="Q237">
        <f t="shared" si="54"/>
        <v>-1.8103589987176619E-3</v>
      </c>
      <c r="W237">
        <v>232</v>
      </c>
      <c r="X237">
        <f t="shared" si="48"/>
        <v>4.8333333333333339</v>
      </c>
      <c r="Y237">
        <v>0</v>
      </c>
      <c r="Z237">
        <f t="shared" si="55"/>
        <v>4.2412151166258411E-11</v>
      </c>
    </row>
    <row r="238" spans="5:26" x14ac:dyDescent="0.4">
      <c r="E238">
        <v>8404.0116999999991</v>
      </c>
      <c r="F238">
        <f t="shared" si="42"/>
        <v>1.1000825590584444</v>
      </c>
      <c r="G238">
        <f t="shared" si="43"/>
        <v>0.58661676603382573</v>
      </c>
      <c r="H238">
        <f t="shared" si="44"/>
        <v>-0.81236460222271101</v>
      </c>
      <c r="I238">
        <f t="shared" si="45"/>
        <v>0.65174716997205584</v>
      </c>
      <c r="J238">
        <f t="shared" si="46"/>
        <v>-0.77492598650912969</v>
      </c>
      <c r="K238">
        <f t="shared" si="49"/>
        <v>1.0105164196008709</v>
      </c>
      <c r="L238">
        <f t="shared" si="50"/>
        <v>9.0867492783380729E-2</v>
      </c>
      <c r="M238">
        <f t="shared" si="51"/>
        <v>-7.3860436427492626E-2</v>
      </c>
      <c r="N238">
        <f t="shared" si="52"/>
        <v>-4.2318912802896511</v>
      </c>
      <c r="O238">
        <f t="shared" si="53"/>
        <v>0</v>
      </c>
      <c r="P238">
        <f t="shared" si="47"/>
        <v>-4.2318912802896511</v>
      </c>
      <c r="Q238">
        <f t="shared" si="54"/>
        <v>-1.7234067965942281E-3</v>
      </c>
      <c r="W238">
        <v>233</v>
      </c>
      <c r="X238">
        <f t="shared" si="48"/>
        <v>4.8541666666666661</v>
      </c>
      <c r="Y238">
        <v>0</v>
      </c>
      <c r="Z238">
        <f t="shared" si="55"/>
        <v>3.8658436042759196E-11</v>
      </c>
    </row>
    <row r="239" spans="5:26" x14ac:dyDescent="0.4">
      <c r="E239">
        <v>8650.4379000000008</v>
      </c>
      <c r="F239">
        <f t="shared" si="42"/>
        <v>1.1323396732072799</v>
      </c>
      <c r="G239">
        <f t="shared" si="43"/>
        <v>0.61303180798307699</v>
      </c>
      <c r="H239">
        <f t="shared" si="44"/>
        <v>-0.8252742352914878</v>
      </c>
      <c r="I239">
        <f t="shared" si="45"/>
        <v>0.67694484892704287</v>
      </c>
      <c r="J239">
        <f t="shared" si="46"/>
        <v>-0.7872406665357099</v>
      </c>
      <c r="K239">
        <f t="shared" si="49"/>
        <v>1.0099406208828305</v>
      </c>
      <c r="L239">
        <f t="shared" si="50"/>
        <v>8.5916806721937272E-2</v>
      </c>
      <c r="M239">
        <f t="shared" si="51"/>
        <v>-7.1319737476704059E-2</v>
      </c>
      <c r="N239">
        <f t="shared" si="52"/>
        <v>-4.0863199533961501</v>
      </c>
      <c r="O239">
        <f t="shared" si="53"/>
        <v>0</v>
      </c>
      <c r="P239">
        <f t="shared" si="47"/>
        <v>-4.0863199533961501</v>
      </c>
      <c r="Q239">
        <f t="shared" si="54"/>
        <v>-1.640916416056365E-3</v>
      </c>
      <c r="W239">
        <v>234</v>
      </c>
      <c r="X239">
        <f t="shared" si="48"/>
        <v>4.875</v>
      </c>
      <c r="Y239">
        <v>0</v>
      </c>
      <c r="Z239">
        <f t="shared" si="55"/>
        <v>3.5236945926502631E-11</v>
      </c>
    </row>
    <row r="240" spans="5:26" x14ac:dyDescent="0.4">
      <c r="E240">
        <v>8904.09</v>
      </c>
      <c r="F240">
        <f t="shared" si="42"/>
        <v>1.1655426554542643</v>
      </c>
      <c r="G240">
        <f t="shared" si="43"/>
        <v>0.64064162391932511</v>
      </c>
      <c r="H240">
        <f t="shared" si="44"/>
        <v>-0.83766550759205582</v>
      </c>
      <c r="I240">
        <f t="shared" si="45"/>
        <v>0.70328223954351254</v>
      </c>
      <c r="J240">
        <f t="shared" si="46"/>
        <v>-0.79906087495610145</v>
      </c>
      <c r="K240">
        <f t="shared" si="49"/>
        <v>1.0093969507988203</v>
      </c>
      <c r="L240">
        <f t="shared" si="50"/>
        <v>8.123976952959025E-2</v>
      </c>
      <c r="M240">
        <f t="shared" si="51"/>
        <v>-6.8829205559251427E-2</v>
      </c>
      <c r="N240">
        <f t="shared" si="52"/>
        <v>-3.9436229857834899</v>
      </c>
      <c r="O240">
        <f t="shared" si="53"/>
        <v>0</v>
      </c>
      <c r="P240">
        <f t="shared" si="47"/>
        <v>-3.9436229857834899</v>
      </c>
      <c r="Q240">
        <f t="shared" si="54"/>
        <v>-1.5626934119241421E-3</v>
      </c>
      <c r="W240">
        <v>235</v>
      </c>
      <c r="X240">
        <f t="shared" si="48"/>
        <v>4.8958333333333339</v>
      </c>
      <c r="Y240">
        <v>0</v>
      </c>
      <c r="Z240">
        <f t="shared" si="55"/>
        <v>3.2118277026362855E-11</v>
      </c>
    </row>
    <row r="241" spans="5:26" x14ac:dyDescent="0.4">
      <c r="E241">
        <v>9165.1797000000006</v>
      </c>
      <c r="F241">
        <f t="shared" si="42"/>
        <v>1.1997192172645961</v>
      </c>
      <c r="G241">
        <f t="shared" si="43"/>
        <v>0.66947442962327108</v>
      </c>
      <c r="H241">
        <f t="shared" si="44"/>
        <v>-0.84945558588776982</v>
      </c>
      <c r="I241">
        <f t="shared" si="45"/>
        <v>0.7307862572503685</v>
      </c>
      <c r="J241">
        <f t="shared" si="46"/>
        <v>-0.81030759598423063</v>
      </c>
      <c r="K241">
        <f t="shared" si="49"/>
        <v>1.0088837192062114</v>
      </c>
      <c r="L241">
        <f t="shared" si="50"/>
        <v>7.6822273851701262E-2</v>
      </c>
      <c r="M241">
        <f t="shared" si="51"/>
        <v>-6.6387277507546028E-2</v>
      </c>
      <c r="N241">
        <f t="shared" si="52"/>
        <v>-3.8037108145461667</v>
      </c>
      <c r="O241">
        <f t="shared" si="53"/>
        <v>0</v>
      </c>
      <c r="P241">
        <f t="shared" si="47"/>
        <v>-3.8037108145461667</v>
      </c>
      <c r="Q241">
        <f t="shared" si="54"/>
        <v>-1.4885494146405431E-3</v>
      </c>
      <c r="W241">
        <v>236</v>
      </c>
      <c r="X241">
        <f t="shared" si="48"/>
        <v>4.9166666666666661</v>
      </c>
      <c r="Y241">
        <v>0</v>
      </c>
      <c r="Z241">
        <f t="shared" si="55"/>
        <v>2.9275627952940917E-11</v>
      </c>
    </row>
    <row r="242" spans="5:26" x14ac:dyDescent="0.4">
      <c r="E242">
        <v>9433.9251999999997</v>
      </c>
      <c r="F242">
        <f t="shared" si="42"/>
        <v>1.2348979209514841</v>
      </c>
      <c r="G242">
        <f t="shared" si="43"/>
        <v>0.69955551124761217</v>
      </c>
      <c r="H242">
        <f t="shared" si="44"/>
        <v>-0.86055508495802446</v>
      </c>
      <c r="I242">
        <f t="shared" si="45"/>
        <v>0.75948102286327679</v>
      </c>
      <c r="J242">
        <f t="shared" si="46"/>
        <v>-0.82089556380464068</v>
      </c>
      <c r="K242">
        <f t="shared" si="49"/>
        <v>1.0083993248511147</v>
      </c>
      <c r="L242">
        <f t="shared" si="50"/>
        <v>7.2650924667033684E-2</v>
      </c>
      <c r="M242">
        <f t="shared" si="51"/>
        <v>-6.3992363761417259E-2</v>
      </c>
      <c r="N242">
        <f t="shared" si="52"/>
        <v>-3.6664923645951228</v>
      </c>
      <c r="O242">
        <f t="shared" si="53"/>
        <v>0</v>
      </c>
      <c r="P242">
        <f t="shared" si="47"/>
        <v>-3.6664923645951228</v>
      </c>
      <c r="Q242">
        <f t="shared" si="54"/>
        <v>-1.4183023007831685E-3</v>
      </c>
      <c r="W242">
        <v>237</v>
      </c>
      <c r="X242">
        <f t="shared" si="48"/>
        <v>4.9375</v>
      </c>
      <c r="Y242">
        <v>0</v>
      </c>
      <c r="Z242">
        <f t="shared" si="55"/>
        <v>2.6684569391301223E-11</v>
      </c>
    </row>
    <row r="243" spans="5:26" x14ac:dyDescent="0.4">
      <c r="E243">
        <v>9710.5509999999995</v>
      </c>
      <c r="F243">
        <f t="shared" si="42"/>
        <v>1.271108153496209</v>
      </c>
      <c r="G243">
        <f t="shared" si="43"/>
        <v>0.73090654886448569</v>
      </c>
      <c r="H243">
        <f t="shared" si="44"/>
        <v>-0.87086776242135344</v>
      </c>
      <c r="I243">
        <f t="shared" si="45"/>
        <v>0.7893872173070865</v>
      </c>
      <c r="J243">
        <f t="shared" si="46"/>
        <v>-0.83073297145996561</v>
      </c>
      <c r="K243">
        <f t="shared" si="49"/>
        <v>1.0079422523119408</v>
      </c>
      <c r="L243">
        <f t="shared" si="50"/>
        <v>6.8713018763766523E-2</v>
      </c>
      <c r="M243">
        <f t="shared" si="51"/>
        <v>-6.164285326125718E-2</v>
      </c>
      <c r="N243">
        <f t="shared" si="52"/>
        <v>-3.5318753290142788</v>
      </c>
      <c r="O243">
        <f t="shared" si="53"/>
        <v>0</v>
      </c>
      <c r="P243">
        <f t="shared" si="47"/>
        <v>-3.5318753290142788</v>
      </c>
      <c r="Q243">
        <f t="shared" si="54"/>
        <v>-1.351776334480693E-3</v>
      </c>
      <c r="W243">
        <v>238</v>
      </c>
      <c r="X243">
        <f t="shared" si="48"/>
        <v>4.9583333333333339</v>
      </c>
      <c r="Y243">
        <v>0</v>
      </c>
      <c r="Z243">
        <f t="shared" si="55"/>
        <v>2.4322834158972796E-11</v>
      </c>
    </row>
    <row r="244" spans="5:26" x14ac:dyDescent="0.4">
      <c r="E244">
        <v>9995.2882000000009</v>
      </c>
      <c r="F244">
        <f t="shared" si="42"/>
        <v>1.3083801658180312</v>
      </c>
      <c r="G244">
        <f t="shared" si="43"/>
        <v>0.7635449190677388</v>
      </c>
      <c r="H244">
        <f t="shared" si="44"/>
        <v>-0.8802902588181436</v>
      </c>
      <c r="I244">
        <f t="shared" si="45"/>
        <v>0.82052141635835452</v>
      </c>
      <c r="J244">
        <f t="shared" si="46"/>
        <v>-0.83972122291218665</v>
      </c>
      <c r="K244">
        <f t="shared" si="49"/>
        <v>1.0075110680290995</v>
      </c>
      <c r="L244">
        <f t="shared" si="50"/>
        <v>6.4996515767871466E-2</v>
      </c>
      <c r="M244">
        <f t="shared" si="51"/>
        <v>-5.9337112985673457E-2</v>
      </c>
      <c r="N244">
        <f t="shared" si="52"/>
        <v>-3.3997661425700003</v>
      </c>
      <c r="O244">
        <f t="shared" si="53"/>
        <v>0</v>
      </c>
      <c r="P244">
        <f t="shared" si="47"/>
        <v>-3.3997661425700003</v>
      </c>
      <c r="Q244">
        <f t="shared" si="54"/>
        <v>-1.288802314362915E-3</v>
      </c>
      <c r="W244">
        <v>239</v>
      </c>
      <c r="X244">
        <f t="shared" si="48"/>
        <v>4.9791666666666661</v>
      </c>
      <c r="Y244">
        <v>0</v>
      </c>
      <c r="Z244">
        <f t="shared" si="55"/>
        <v>2.2170125845004148E-11</v>
      </c>
    </row>
    <row r="245" spans="5:26" x14ac:dyDescent="0.4">
      <c r="E245">
        <v>10288.3745</v>
      </c>
      <c r="F245">
        <f t="shared" si="42"/>
        <v>1.3467450727741901</v>
      </c>
      <c r="G245">
        <f t="shared" si="43"/>
        <v>0.79748288260988487</v>
      </c>
      <c r="H245">
        <f t="shared" si="44"/>
        <v>-0.88871185557119392</v>
      </c>
      <c r="I245">
        <f t="shared" si="45"/>
        <v>0.85289531572084598</v>
      </c>
      <c r="J245">
        <f t="shared" si="46"/>
        <v>-0.84775470215781545</v>
      </c>
      <c r="K245">
        <f t="shared" si="49"/>
        <v>1.0071044170042682</v>
      </c>
      <c r="L245">
        <f t="shared" si="50"/>
        <v>6.1490014406096638E-2</v>
      </c>
      <c r="M245">
        <f t="shared" si="51"/>
        <v>-5.7073489602505578E-2</v>
      </c>
      <c r="N245">
        <f t="shared" si="52"/>
        <v>-3.270070076307356</v>
      </c>
      <c r="O245">
        <f t="shared" si="53"/>
        <v>0</v>
      </c>
      <c r="P245">
        <f t="shared" si="47"/>
        <v>-3.270070076307356</v>
      </c>
      <c r="Q245">
        <f t="shared" si="54"/>
        <v>-1.2292176424813055E-3</v>
      </c>
      <c r="W245">
        <v>240</v>
      </c>
      <c r="X245">
        <f t="shared" si="48"/>
        <v>5</v>
      </c>
      <c r="Y245">
        <v>0</v>
      </c>
      <c r="Z245">
        <f t="shared" si="55"/>
        <v>2.0207944385543539E-11</v>
      </c>
    </row>
    <row r="246" spans="5:26" x14ac:dyDescent="0.4">
      <c r="E246">
        <v>10590.0548</v>
      </c>
      <c r="F246">
        <f t="shared" si="42"/>
        <v>1.3862349316997218</v>
      </c>
      <c r="G246">
        <f t="shared" si="43"/>
        <v>0.83272675465285351</v>
      </c>
      <c r="H246">
        <f t="shared" si="44"/>
        <v>-0.8960142892051608</v>
      </c>
      <c r="I246">
        <f t="shared" si="45"/>
        <v>0.88651493951608806</v>
      </c>
      <c r="J246">
        <f t="shared" si="46"/>
        <v>-0.85472059600921679</v>
      </c>
      <c r="K246">
        <f t="shared" si="49"/>
        <v>1.006721018813397</v>
      </c>
      <c r="L246">
        <f t="shared" si="50"/>
        <v>5.8182722369412847E-2</v>
      </c>
      <c r="M246">
        <f t="shared" si="51"/>
        <v>-5.4850305958157097E-2</v>
      </c>
      <c r="N246">
        <f t="shared" si="52"/>
        <v>-3.1426910364036749</v>
      </c>
      <c r="O246">
        <f t="shared" si="53"/>
        <v>0</v>
      </c>
      <c r="P246">
        <f t="shared" si="47"/>
        <v>-3.1426910364036749</v>
      </c>
      <c r="Q246">
        <f t="shared" si="54"/>
        <v>-1.1728663303474385E-3</v>
      </c>
      <c r="W246">
        <v>241</v>
      </c>
      <c r="X246">
        <f t="shared" si="48"/>
        <v>5.0208333333333339</v>
      </c>
      <c r="Y246">
        <v>0</v>
      </c>
      <c r="Z246">
        <f t="shared" si="55"/>
        <v>1.8419427076966337E-11</v>
      </c>
    </row>
    <row r="247" spans="5:26" x14ac:dyDescent="0.4">
      <c r="E247">
        <v>10900.581200000001</v>
      </c>
      <c r="F247">
        <f t="shared" si="42"/>
        <v>1.4268827424074588</v>
      </c>
      <c r="G247">
        <f t="shared" si="43"/>
        <v>0.86927591442096008</v>
      </c>
      <c r="H247">
        <f t="shared" si="44"/>
        <v>-0.90207159278979632</v>
      </c>
      <c r="I247">
        <f t="shared" si="45"/>
        <v>0.92137969557744948</v>
      </c>
      <c r="J247">
        <f t="shared" si="46"/>
        <v>-0.86049874284509054</v>
      </c>
      <c r="K247">
        <f t="shared" si="49"/>
        <v>1.0063596647377968</v>
      </c>
      <c r="L247">
        <f t="shared" si="50"/>
        <v>5.5064435377455208E-2</v>
      </c>
      <c r="M247">
        <f t="shared" si="51"/>
        <v>-5.2665862071014757E-2</v>
      </c>
      <c r="N247">
        <f t="shared" si="52"/>
        <v>-3.0175316210872665</v>
      </c>
      <c r="O247">
        <f t="shared" si="53"/>
        <v>0</v>
      </c>
      <c r="P247">
        <f t="shared" si="47"/>
        <v>-3.0175316210872665</v>
      </c>
      <c r="Q247">
        <f t="shared" si="54"/>
        <v>-1.1195989859334929E-3</v>
      </c>
      <c r="W247">
        <v>242</v>
      </c>
      <c r="X247">
        <f t="shared" si="48"/>
        <v>5.0416666666666661</v>
      </c>
      <c r="Y247">
        <v>0</v>
      </c>
      <c r="Z247">
        <f t="shared" si="55"/>
        <v>1.6789203660239344E-11</v>
      </c>
    </row>
    <row r="248" spans="5:26" x14ac:dyDescent="0.4">
      <c r="E248">
        <v>11220.2129</v>
      </c>
      <c r="F248">
        <f t="shared" si="42"/>
        <v>1.4687224340980596</v>
      </c>
      <c r="G248">
        <f t="shared" si="43"/>
        <v>0.90712170446330298</v>
      </c>
      <c r="H248">
        <f t="shared" si="44"/>
        <v>-0.90675000263964389</v>
      </c>
      <c r="I248">
        <f t="shared" si="45"/>
        <v>0.95748132544110498</v>
      </c>
      <c r="J248">
        <f t="shared" si="46"/>
        <v>-0.86496154361000277</v>
      </c>
      <c r="K248">
        <f t="shared" si="49"/>
        <v>1.0060192150327665</v>
      </c>
      <c r="L248">
        <f t="shared" si="50"/>
        <v>5.2125517042400614E-2</v>
      </c>
      <c r="M248">
        <f t="shared" si="51"/>
        <v>-5.0518435864510547E-2</v>
      </c>
      <c r="N248">
        <f t="shared" si="52"/>
        <v>-2.8944931626387866</v>
      </c>
      <c r="O248">
        <f t="shared" si="53"/>
        <v>0</v>
      </c>
      <c r="P248">
        <f t="shared" si="47"/>
        <v>-2.8944931626387866</v>
      </c>
      <c r="Q248">
        <f t="shared" si="54"/>
        <v>-1.0692728402415085E-3</v>
      </c>
      <c r="W248">
        <v>243</v>
      </c>
      <c r="X248">
        <f t="shared" si="48"/>
        <v>5.0625</v>
      </c>
      <c r="Y248">
        <v>0</v>
      </c>
      <c r="Z248">
        <f t="shared" si="55"/>
        <v>1.5303264231138027E-11</v>
      </c>
    </row>
    <row r="249" spans="5:26" x14ac:dyDescent="0.4">
      <c r="E249">
        <v>11549.2171</v>
      </c>
      <c r="F249">
        <f t="shared" si="42"/>
        <v>1.511788983169734</v>
      </c>
      <c r="G249">
        <f t="shared" si="43"/>
        <v>0.94624634635745919</v>
      </c>
      <c r="H249">
        <f t="shared" si="44"/>
        <v>-0.909907956767537</v>
      </c>
      <c r="I249">
        <f t="shared" si="45"/>
        <v>0.99480287002058365</v>
      </c>
      <c r="J249">
        <f t="shared" si="46"/>
        <v>-0.86797396033915664</v>
      </c>
      <c r="K249">
        <f t="shared" si="49"/>
        <v>1.005698595286781</v>
      </c>
      <c r="L249">
        <f t="shared" si="50"/>
        <v>4.9356870526762783E-2</v>
      </c>
      <c r="M249">
        <f t="shared" si="51"/>
        <v>-4.8406276573538243E-2</v>
      </c>
      <c r="N249">
        <f t="shared" si="52"/>
        <v>-2.7734753496067293</v>
      </c>
      <c r="O249">
        <f t="shared" si="53"/>
        <v>0</v>
      </c>
      <c r="P249">
        <f t="shared" si="47"/>
        <v>-2.7734753496067293</v>
      </c>
      <c r="Q249">
        <f t="shared" si="54"/>
        <v>-1.0217516729443441E-3</v>
      </c>
      <c r="W249">
        <v>244</v>
      </c>
      <c r="X249">
        <f t="shared" si="48"/>
        <v>5.083333333333333</v>
      </c>
      <c r="Y249">
        <v>0</v>
      </c>
      <c r="Z249">
        <f t="shared" si="55"/>
        <v>1.3948838841156208E-11</v>
      </c>
    </row>
    <row r="250" spans="5:26" x14ac:dyDescent="0.4">
      <c r="E250">
        <v>11887.868399999999</v>
      </c>
      <c r="F250">
        <f t="shared" si="42"/>
        <v>1.5561183346784271</v>
      </c>
      <c r="G250">
        <f t="shared" si="43"/>
        <v>0.98662157355132929</v>
      </c>
      <c r="H250">
        <f t="shared" si="44"/>
        <v>-0.91139616126827849</v>
      </c>
      <c r="I250">
        <f t="shared" si="45"/>
        <v>1.0333173654554333</v>
      </c>
      <c r="J250">
        <f t="shared" si="46"/>
        <v>-0.8693935794827149</v>
      </c>
      <c r="K250">
        <f t="shared" si="49"/>
        <v>1.0053967946077711</v>
      </c>
      <c r="L250">
        <f t="shared" si="50"/>
        <v>4.6749925651424391E-2</v>
      </c>
      <c r="M250">
        <f t="shared" si="51"/>
        <v>-4.6327607808518412E-2</v>
      </c>
      <c r="N250">
        <f t="shared" si="52"/>
        <v>-2.6543764023654219</v>
      </c>
      <c r="O250">
        <f t="shared" si="53"/>
        <v>0</v>
      </c>
      <c r="P250">
        <f t="shared" si="47"/>
        <v>-2.6543764023654219</v>
      </c>
      <c r="Q250">
        <f t="shared" si="54"/>
        <v>-9.7690577004615631E-4</v>
      </c>
      <c r="W250">
        <v>245</v>
      </c>
      <c r="X250">
        <f t="shared" si="48"/>
        <v>5.104166666666667</v>
      </c>
      <c r="Y250">
        <v>0</v>
      </c>
      <c r="Z250">
        <f t="shared" si="55"/>
        <v>1.2714287754415833E-11</v>
      </c>
    </row>
    <row r="251" spans="5:26" x14ac:dyDescent="0.4">
      <c r="E251">
        <v>12236.4498</v>
      </c>
      <c r="F251">
        <f t="shared" si="42"/>
        <v>1.6017475332375122</v>
      </c>
      <c r="G251">
        <f t="shared" si="43"/>
        <v>1.028207345544057</v>
      </c>
      <c r="H251">
        <f t="shared" si="44"/>
        <v>-0.91105778671067539</v>
      </c>
      <c r="I251">
        <f t="shared" si="45"/>
        <v>1.0729866165503665</v>
      </c>
      <c r="J251">
        <f t="shared" si="46"/>
        <v>-0.86907079924691588</v>
      </c>
      <c r="K251">
        <f t="shared" si="49"/>
        <v>1.0051128623560359</v>
      </c>
      <c r="L251">
        <f t="shared" si="50"/>
        <v>4.4296613168082331E-2</v>
      </c>
      <c r="M251">
        <f t="shared" si="51"/>
        <v>-4.4280619469233784E-2</v>
      </c>
      <c r="N251">
        <f t="shared" si="52"/>
        <v>-2.5370926098119191</v>
      </c>
      <c r="O251">
        <f t="shared" si="53"/>
        <v>0</v>
      </c>
      <c r="P251">
        <f t="shared" si="47"/>
        <v>-2.5370926098119191</v>
      </c>
      <c r="Q251">
        <f t="shared" si="54"/>
        <v>-9.3461186583282461E-4</v>
      </c>
      <c r="W251">
        <v>246</v>
      </c>
      <c r="X251">
        <f t="shared" si="48"/>
        <v>5.125</v>
      </c>
      <c r="Y251">
        <v>0</v>
      </c>
      <c r="Z251">
        <f t="shared" si="55"/>
        <v>1.1589001417460575E-11</v>
      </c>
    </row>
    <row r="252" spans="5:26" x14ac:dyDescent="0.4">
      <c r="E252">
        <v>12595.252500000001</v>
      </c>
      <c r="F252">
        <f t="shared" si="42"/>
        <v>1.6487146968378532</v>
      </c>
      <c r="G252">
        <f t="shared" si="43"/>
        <v>1.0709503098468331</v>
      </c>
      <c r="H252">
        <f t="shared" si="44"/>
        <v>-0.90872878165128823</v>
      </c>
      <c r="I252">
        <f t="shared" si="45"/>
        <v>1.1137597296181028</v>
      </c>
      <c r="J252">
        <f t="shared" si="46"/>
        <v>-0.86684912865923625</v>
      </c>
      <c r="K252">
        <f t="shared" si="49"/>
        <v>1.0048459062847066</v>
      </c>
      <c r="L252">
        <f t="shared" si="50"/>
        <v>4.1989350926100719E-2</v>
      </c>
      <c r="M252">
        <f t="shared" si="51"/>
        <v>-4.2263466838631469E-2</v>
      </c>
      <c r="N252">
        <f t="shared" si="52"/>
        <v>-2.4215182774446951</v>
      </c>
      <c r="O252">
        <f t="shared" si="53"/>
        <v>0</v>
      </c>
      <c r="P252">
        <f t="shared" si="47"/>
        <v>-2.4215182774446951</v>
      </c>
      <c r="Q252">
        <f t="shared" si="54"/>
        <v>-8.9475305545687843E-4</v>
      </c>
      <c r="W252">
        <v>247</v>
      </c>
      <c r="X252">
        <f t="shared" si="48"/>
        <v>5.145833333333333</v>
      </c>
      <c r="Y252">
        <v>0</v>
      </c>
      <c r="Z252">
        <f t="shared" si="55"/>
        <v>1.0563309282288141E-11</v>
      </c>
    </row>
    <row r="253" spans="5:26" x14ac:dyDescent="0.4">
      <c r="E253">
        <v>12964.5761</v>
      </c>
      <c r="F253">
        <f t="shared" si="42"/>
        <v>1.6970590430277421</v>
      </c>
      <c r="G253">
        <f t="shared" si="43"/>
        <v>1.114782202370624</v>
      </c>
      <c r="H253">
        <f t="shared" si="44"/>
        <v>-0.90423834860491592</v>
      </c>
      <c r="I253">
        <f t="shared" si="45"/>
        <v>1.1555715865867906</v>
      </c>
      <c r="J253">
        <f t="shared" si="46"/>
        <v>-0.8625656416033104</v>
      </c>
      <c r="K253">
        <f t="shared" si="49"/>
        <v>1.0045950904381564</v>
      </c>
      <c r="L253">
        <f t="shared" si="50"/>
        <v>3.9821027718323597E-2</v>
      </c>
      <c r="M253">
        <f t="shared" si="51"/>
        <v>-4.0274266176811402E-2</v>
      </c>
      <c r="N253">
        <f t="shared" si="52"/>
        <v>-2.3075454749177751</v>
      </c>
      <c r="O253">
        <f t="shared" si="53"/>
        <v>0</v>
      </c>
      <c r="P253">
        <f t="shared" si="47"/>
        <v>-2.3075454749177751</v>
      </c>
      <c r="Q253">
        <f t="shared" si="54"/>
        <v>-8.5721875918661459E-4</v>
      </c>
      <c r="W253">
        <v>248</v>
      </c>
      <c r="X253">
        <f t="shared" si="48"/>
        <v>5.166666666666667</v>
      </c>
      <c r="Y253">
        <v>0</v>
      </c>
      <c r="Z253">
        <f t="shared" si="55"/>
        <v>9.6283966990596331E-12</v>
      </c>
    </row>
    <row r="254" spans="5:26" x14ac:dyDescent="0.4">
      <c r="E254">
        <v>13344.729300000001</v>
      </c>
      <c r="F254">
        <f t="shared" si="42"/>
        <v>1.746820980542686</v>
      </c>
      <c r="G254">
        <f t="shared" si="43"/>
        <v>1.1596182009599552</v>
      </c>
      <c r="H254">
        <f t="shared" si="44"/>
        <v>-0.89740959154173505</v>
      </c>
      <c r="I254">
        <f t="shared" si="45"/>
        <v>1.1983412744127921</v>
      </c>
      <c r="J254">
        <f t="shared" si="46"/>
        <v>-0.85605159447553336</v>
      </c>
      <c r="K254">
        <f t="shared" si="49"/>
        <v>1.0043596329687454</v>
      </c>
      <c r="L254">
        <f t="shared" si="50"/>
        <v>3.778498620947527E-2</v>
      </c>
      <c r="M254">
        <f t="shared" si="51"/>
        <v>-3.8311086950497231E-2</v>
      </c>
      <c r="N254">
        <f t="shared" si="52"/>
        <v>-2.1950635908222149</v>
      </c>
      <c r="O254">
        <f t="shared" si="53"/>
        <v>0</v>
      </c>
      <c r="P254">
        <f t="shared" si="47"/>
        <v>-2.1950635908222149</v>
      </c>
      <c r="Q254">
        <f t="shared" si="54"/>
        <v>-8.2190463750725254E-4</v>
      </c>
      <c r="W254">
        <v>249</v>
      </c>
      <c r="X254">
        <f t="shared" si="48"/>
        <v>5.1875</v>
      </c>
      <c r="Y254">
        <v>0</v>
      </c>
      <c r="Z254">
        <f t="shared" si="55"/>
        <v>8.776229164273905E-12</v>
      </c>
    </row>
    <row r="255" spans="5:26" x14ac:dyDescent="0.4">
      <c r="E255">
        <v>13736.029399999999</v>
      </c>
      <c r="F255">
        <f t="shared" si="42"/>
        <v>1.7980420438555587</v>
      </c>
      <c r="G255">
        <f t="shared" si="43"/>
        <v>1.2053550364358958</v>
      </c>
      <c r="H255">
        <f t="shared" si="44"/>
        <v>-0.88806038875698545</v>
      </c>
      <c r="I255">
        <f t="shared" si="45"/>
        <v>1.2419702831780983</v>
      </c>
      <c r="J255">
        <f t="shared" si="46"/>
        <v>-0.84713325882769364</v>
      </c>
      <c r="K255">
        <f t="shared" si="49"/>
        <v>1.0041388049856912</v>
      </c>
      <c r="L255">
        <f t="shared" si="50"/>
        <v>3.587501459955178E-2</v>
      </c>
      <c r="M255">
        <f t="shared" si="51"/>
        <v>-3.6371949558396732E-2</v>
      </c>
      <c r="N255">
        <f t="shared" si="52"/>
        <v>-2.0839592023588511</v>
      </c>
      <c r="O255">
        <f t="shared" si="53"/>
        <v>0</v>
      </c>
      <c r="P255">
        <f t="shared" si="47"/>
        <v>-2.0839592023588511</v>
      </c>
      <c r="Q255">
        <f t="shared" si="54"/>
        <v>-7.887125540911509E-4</v>
      </c>
      <c r="W255">
        <v>250</v>
      </c>
      <c r="X255">
        <f t="shared" si="48"/>
        <v>5.208333333333333</v>
      </c>
      <c r="Y255">
        <v>0</v>
      </c>
      <c r="Z255">
        <f t="shared" si="55"/>
        <v>7.9994832734067027E-12</v>
      </c>
    </row>
    <row r="256" spans="5:26" x14ac:dyDescent="0.4">
      <c r="E256">
        <v>14138.8035</v>
      </c>
      <c r="F256">
        <f t="shared" si="42"/>
        <v>1.8507650502562356</v>
      </c>
      <c r="G256">
        <f t="shared" si="43"/>
        <v>1.2518692132321019</v>
      </c>
      <c r="H256">
        <f t="shared" si="44"/>
        <v>-0.87600447743983501</v>
      </c>
      <c r="I256">
        <f t="shared" si="45"/>
        <v>1.2863408087300945</v>
      </c>
      <c r="J256">
        <f t="shared" si="46"/>
        <v>-0.8356329559524236</v>
      </c>
      <c r="K256">
        <f t="shared" si="49"/>
        <v>1.0039319285806663</v>
      </c>
      <c r="L256">
        <f t="shared" si="50"/>
        <v>3.4085331000177722E-2</v>
      </c>
      <c r="M256">
        <f t="shared" si="51"/>
        <v>-3.4454813172516197E-2</v>
      </c>
      <c r="N256">
        <f t="shared" si="52"/>
        <v>-1.9741153786969325</v>
      </c>
      <c r="O256">
        <f t="shared" si="53"/>
        <v>0</v>
      </c>
      <c r="P256">
        <f t="shared" si="47"/>
        <v>-1.9741153786969325</v>
      </c>
      <c r="Q256">
        <f t="shared" si="54"/>
        <v>-7.5755052868150619E-4</v>
      </c>
      <c r="W256">
        <v>251</v>
      </c>
      <c r="X256">
        <f t="shared" si="48"/>
        <v>5.229166666666667</v>
      </c>
      <c r="Y256">
        <v>0</v>
      </c>
      <c r="Z256">
        <f t="shared" si="55"/>
        <v>7.2914837846315433E-12</v>
      </c>
    </row>
    <row r="257" spans="5:26" x14ac:dyDescent="0.4">
      <c r="E257">
        <v>14553.3878</v>
      </c>
      <c r="F257">
        <f t="shared" si="42"/>
        <v>1.9050340082218051</v>
      </c>
      <c r="G257">
        <f t="shared" si="43"/>
        <v>1.2990149302542886</v>
      </c>
      <c r="H257">
        <f t="shared" si="44"/>
        <v>-0.86105285351935235</v>
      </c>
      <c r="I257">
        <f t="shared" si="45"/>
        <v>1.3313137693602555</v>
      </c>
      <c r="J257">
        <f t="shared" si="46"/>
        <v>-0.82137039221590435</v>
      </c>
      <c r="K257">
        <f t="shared" si="49"/>
        <v>1.0037383762492476</v>
      </c>
      <c r="L257">
        <f t="shared" si="50"/>
        <v>3.2410579731448931E-2</v>
      </c>
      <c r="M257">
        <f t="shared" si="51"/>
        <v>-3.2557572005856183E-2</v>
      </c>
      <c r="N257">
        <f t="shared" si="52"/>
        <v>-1.8654114671288373</v>
      </c>
      <c r="O257">
        <f t="shared" si="53"/>
        <v>0</v>
      </c>
      <c r="P257">
        <f t="shared" si="47"/>
        <v>-1.8654114671288373</v>
      </c>
      <c r="Q257">
        <f t="shared" si="54"/>
        <v>-7.2833271764361385E-4</v>
      </c>
      <c r="W257">
        <v>252</v>
      </c>
      <c r="X257">
        <f t="shared" si="48"/>
        <v>5.25</v>
      </c>
      <c r="Y257">
        <v>0</v>
      </c>
      <c r="Z257">
        <f t="shared" si="55"/>
        <v>6.6461462527570586E-12</v>
      </c>
    </row>
    <row r="258" spans="5:26" x14ac:dyDescent="0.4">
      <c r="E258">
        <v>14980.1288</v>
      </c>
      <c r="F258">
        <f t="shared" si="42"/>
        <v>1.9608942744962035</v>
      </c>
      <c r="G258">
        <f t="shared" si="43"/>
        <v>1.3466221643611156</v>
      </c>
      <c r="H258">
        <f t="shared" si="44"/>
        <v>-0.84301543297997339</v>
      </c>
      <c r="I258">
        <f t="shared" si="45"/>
        <v>1.3767269776096838</v>
      </c>
      <c r="J258">
        <f t="shared" si="46"/>
        <v>-0.80416424380998663</v>
      </c>
      <c r="K258">
        <f t="shared" si="49"/>
        <v>1.0035575695759269</v>
      </c>
      <c r="L258">
        <f t="shared" si="50"/>
        <v>3.0845821113964063E-2</v>
      </c>
      <c r="M258">
        <f t="shared" si="51"/>
        <v>-3.0678040945552709E-2</v>
      </c>
      <c r="N258">
        <f t="shared" si="52"/>
        <v>-1.7577222699096995</v>
      </c>
      <c r="O258">
        <f t="shared" si="53"/>
        <v>0</v>
      </c>
      <c r="P258">
        <f t="shared" si="47"/>
        <v>-1.7577222699096995</v>
      </c>
      <c r="Q258">
        <f t="shared" si="54"/>
        <v>-7.0097942063698944E-4</v>
      </c>
      <c r="W258">
        <v>253</v>
      </c>
      <c r="X258">
        <f t="shared" si="48"/>
        <v>5.270833333333333</v>
      </c>
      <c r="Y258">
        <v>0</v>
      </c>
      <c r="Z258">
        <f t="shared" si="55"/>
        <v>6.0579247403851664E-12</v>
      </c>
    </row>
    <row r="259" spans="5:26" x14ac:dyDescent="0.4">
      <c r="E259">
        <v>15419.382900000001</v>
      </c>
      <c r="F259">
        <f t="shared" si="42"/>
        <v>2.0183925017303368</v>
      </c>
      <c r="G259">
        <f t="shared" si="43"/>
        <v>1.3944945367232342</v>
      </c>
      <c r="H259">
        <f t="shared" si="44"/>
        <v>-0.82170311278728714</v>
      </c>
      <c r="I259">
        <f t="shared" si="45"/>
        <v>1.4223931049590841</v>
      </c>
      <c r="J259">
        <f t="shared" si="46"/>
        <v>-0.7838341226982003</v>
      </c>
      <c r="K259">
        <f t="shared" si="49"/>
        <v>1.0033889790716886</v>
      </c>
      <c r="L259">
        <f t="shared" si="50"/>
        <v>2.9386531111177304E-2</v>
      </c>
      <c r="M259">
        <f t="shared" si="51"/>
        <v>-2.8813947204228363E-2</v>
      </c>
      <c r="N259">
        <f t="shared" si="52"/>
        <v>-1.650917565915063</v>
      </c>
      <c r="O259">
        <f t="shared" si="53"/>
        <v>0</v>
      </c>
      <c r="P259">
        <f t="shared" si="47"/>
        <v>-1.650917565915063</v>
      </c>
      <c r="Q259">
        <f t="shared" si="54"/>
        <v>-6.7541710667796755E-4</v>
      </c>
      <c r="W259">
        <v>254</v>
      </c>
      <c r="X259">
        <f t="shared" si="48"/>
        <v>5.291666666666667</v>
      </c>
      <c r="Y259">
        <v>0</v>
      </c>
      <c r="Z259">
        <f t="shared" si="55"/>
        <v>5.5217641569273109E-12</v>
      </c>
    </row>
    <row r="260" spans="5:26" x14ac:dyDescent="0.4">
      <c r="E260">
        <v>15871.516900000001</v>
      </c>
      <c r="F260">
        <f t="shared" si="42"/>
        <v>2.0775767039319271</v>
      </c>
      <c r="G260">
        <f t="shared" si="43"/>
        <v>1.4424072837259097</v>
      </c>
      <c r="H260">
        <f t="shared" si="44"/>
        <v>-0.79693019793144915</v>
      </c>
      <c r="I260">
        <f t="shared" si="45"/>
        <v>1.4680977462443177</v>
      </c>
      <c r="J260">
        <f t="shared" si="46"/>
        <v>-0.7602028918065028</v>
      </c>
      <c r="K260">
        <f t="shared" si="49"/>
        <v>1.0032321239239159</v>
      </c>
      <c r="L260">
        <f t="shared" si="50"/>
        <v>2.8028600106209216E-2</v>
      </c>
      <c r="M260">
        <f t="shared" si="51"/>
        <v>-2.6962915823023792E-2</v>
      </c>
      <c r="N260">
        <f t="shared" si="52"/>
        <v>-1.5448612800257697</v>
      </c>
      <c r="O260">
        <f t="shared" si="53"/>
        <v>0</v>
      </c>
      <c r="P260">
        <f t="shared" si="47"/>
        <v>-1.5448612800257697</v>
      </c>
      <c r="Q260">
        <f t="shared" si="54"/>
        <v>-6.515785013666873E-4</v>
      </c>
      <c r="W260">
        <v>255</v>
      </c>
      <c r="X260">
        <f t="shared" si="48"/>
        <v>5.3125</v>
      </c>
      <c r="Y260">
        <v>0</v>
      </c>
      <c r="Z260">
        <f t="shared" si="55"/>
        <v>5.0330568158871868E-12</v>
      </c>
    </row>
    <row r="261" spans="5:26" x14ac:dyDescent="0.4">
      <c r="E261">
        <v>16336.9087</v>
      </c>
      <c r="F261">
        <f t="shared" ref="F261:F268" si="56">2*PI()*E261/$B$7</f>
        <v>2.1384963480952988</v>
      </c>
      <c r="G261">
        <f t="shared" ref="G261:G268" si="57">1+SUM(a1_*COS(F261),a2_*COS(2*F261))</f>
        <v>1.4901052865885791</v>
      </c>
      <c r="H261">
        <f t="shared" ref="H261:H268" si="58">SUM(a1_*SIN(F261),a2_*SIN(2*F261))</f>
        <v>-0.76851724322016557</v>
      </c>
      <c r="I261">
        <f t="shared" ref="I261:I268" si="59">SUM(b0_,b1_*COS(F261),b2_*COS(2*F261))</f>
        <v>1.5135975400828681</v>
      </c>
      <c r="J261">
        <f t="shared" ref="J261:J268" si="60">SUM(b1_*SIN(F261),b2_*SIN(2*F261))</f>
        <v>-0.73309937584945917</v>
      </c>
      <c r="K261">
        <f t="shared" si="49"/>
        <v>1.0030865721676099</v>
      </c>
      <c r="L261">
        <f t="shared" si="50"/>
        <v>2.6768335227472281E-2</v>
      </c>
      <c r="M261">
        <f t="shared" si="51"/>
        <v>-2.5122452411391549E-2</v>
      </c>
      <c r="N261">
        <f t="shared" si="52"/>
        <v>-1.4394104941909935</v>
      </c>
      <c r="O261">
        <f t="shared" si="53"/>
        <v>0</v>
      </c>
      <c r="P261">
        <f t="shared" ref="P261:P268" si="61">N261+O261</f>
        <v>-1.4394104941909935</v>
      </c>
      <c r="Q261">
        <f t="shared" si="54"/>
        <v>-6.2940268724340513E-4</v>
      </c>
      <c r="W261">
        <v>256</v>
      </c>
      <c r="X261">
        <f t="shared" ref="X261:X268" si="62">W261/Fs*1000</f>
        <v>5.333333333333333</v>
      </c>
      <c r="Y261">
        <v>0</v>
      </c>
      <c r="Z261">
        <f t="shared" si="55"/>
        <v>4.5876028370695106E-12</v>
      </c>
    </row>
    <row r="262" spans="5:26" x14ac:dyDescent="0.4">
      <c r="E262">
        <v>16815.946899999999</v>
      </c>
      <c r="F262">
        <f t="shared" si="56"/>
        <v>2.2012023018415019</v>
      </c>
      <c r="G262">
        <f t="shared" si="57"/>
        <v>1.5373010780140148</v>
      </c>
      <c r="H262">
        <f t="shared" si="58"/>
        <v>-0.73629443610132883</v>
      </c>
      <c r="I262">
        <f t="shared" si="59"/>
        <v>1.5586182673885225</v>
      </c>
      <c r="J262">
        <f t="shared" si="60"/>
        <v>-0.70236158825219452</v>
      </c>
      <c r="K262">
        <f t="shared" ref="K262:K268" si="63">SQRT((I262^2+J262^2)/(G262^2+H262^2))</f>
        <v>1.0029519417211521</v>
      </c>
      <c r="L262">
        <f t="shared" ref="L262:L268" si="64">20*LOG10(K262)</f>
        <v>2.5602470072326758E-2</v>
      </c>
      <c r="M262">
        <f t="shared" ref="M262:M268" si="65">ATAN2(J262,I262)-ATAN2(H262,G262)</f>
        <v>-2.3289927735092197E-2</v>
      </c>
      <c r="N262">
        <f t="shared" ref="N262:N268" si="66">DEGREES(M262)</f>
        <v>-1.3344145643854632</v>
      </c>
      <c r="O262">
        <f t="shared" si="53"/>
        <v>0</v>
      </c>
      <c r="P262">
        <f t="shared" si="61"/>
        <v>-1.3344145643854632</v>
      </c>
      <c r="Q262">
        <f t="shared" si="54"/>
        <v>-6.0883528823153993E-4</v>
      </c>
      <c r="W262">
        <v>257</v>
      </c>
      <c r="X262">
        <f t="shared" si="62"/>
        <v>5.354166666666667</v>
      </c>
      <c r="Y262">
        <v>0</v>
      </c>
      <c r="Z262">
        <f t="shared" si="55"/>
        <v>4.1815740534171552E-12</v>
      </c>
    </row>
    <row r="263" spans="5:26" x14ac:dyDescent="0.4">
      <c r="E263">
        <v>17309.031599999998</v>
      </c>
      <c r="F263">
        <f t="shared" si="56"/>
        <v>2.2657469381380659</v>
      </c>
      <c r="G263">
        <f t="shared" si="57"/>
        <v>1.5836731316386659</v>
      </c>
      <c r="H263">
        <f t="shared" si="58"/>
        <v>-0.7001054352537972</v>
      </c>
      <c r="I263">
        <f t="shared" si="59"/>
        <v>1.6028532196540637</v>
      </c>
      <c r="J263">
        <f t="shared" si="60"/>
        <v>-0.66784039283597074</v>
      </c>
      <c r="K263">
        <f t="shared" si="63"/>
        <v>1.002827901588722</v>
      </c>
      <c r="L263">
        <f t="shared" si="64"/>
        <v>2.4528175796267003E-2</v>
      </c>
      <c r="M263">
        <f t="shared" si="65"/>
        <v>-2.1462554291938885E-2</v>
      </c>
      <c r="N263">
        <f t="shared" si="66"/>
        <v>-1.2297137784984891</v>
      </c>
      <c r="O263">
        <f t="shared" ref="O263:O268" si="67">IF((N263-N262)&gt;180,O262-360,IF((N263-N262)&lt;(-180),O262+360,O262))</f>
        <v>0</v>
      </c>
      <c r="P263">
        <f t="shared" si="61"/>
        <v>-1.2297137784984891</v>
      </c>
      <c r="Q263">
        <f t="shared" ref="Q263:Q268" si="68">-(P263-P262)/((E263-E262)*360)*1000</f>
        <v>-5.8982871776939419E-4</v>
      </c>
      <c r="W263">
        <v>258</v>
      </c>
      <c r="X263">
        <f t="shared" si="62"/>
        <v>5.375</v>
      </c>
      <c r="Y263">
        <v>0</v>
      </c>
      <c r="Z263">
        <f t="shared" ref="Z263:Z268" si="69" xml:space="preserve"> b0_*Y263 + b1_*Y262 + b2_*Y261 - a1_*Z262 - a2_*Z261</f>
        <v>3.8114811122972188E-12</v>
      </c>
    </row>
    <row r="264" spans="5:26" x14ac:dyDescent="0.4">
      <c r="E264">
        <v>17816.574799999999</v>
      </c>
      <c r="F264">
        <f t="shared" si="56"/>
        <v>2.3321841876588763</v>
      </c>
      <c r="G264">
        <f t="shared" si="57"/>
        <v>1.6288643352248879</v>
      </c>
      <c r="H264">
        <f t="shared" si="58"/>
        <v>-0.65981178600488488</v>
      </c>
      <c r="I264">
        <f t="shared" si="59"/>
        <v>1.6459617425079278</v>
      </c>
      <c r="J264">
        <f t="shared" si="60"/>
        <v>-0.62940371574685017</v>
      </c>
      <c r="K264">
        <f t="shared" si="63"/>
        <v>1.0027141739305026</v>
      </c>
      <c r="L264">
        <f t="shared" si="64"/>
        <v>2.3543079645748061E-2</v>
      </c>
      <c r="M264">
        <f t="shared" si="65"/>
        <v>-1.9637360955964134E-2</v>
      </c>
      <c r="N264">
        <f t="shared" si="66"/>
        <v>-1.1251379035517326</v>
      </c>
      <c r="O264">
        <f t="shared" si="67"/>
        <v>0</v>
      </c>
      <c r="P264">
        <f t="shared" si="61"/>
        <v>-1.1251379035517326</v>
      </c>
      <c r="Q264">
        <f t="shared" si="68"/>
        <v>-5.723424952176838E-4</v>
      </c>
      <c r="W264">
        <v>259</v>
      </c>
      <c r="X264">
        <f t="shared" si="62"/>
        <v>5.395833333333333</v>
      </c>
      <c r="Y264">
        <v>0</v>
      </c>
      <c r="Z264">
        <f t="shared" si="69"/>
        <v>3.4741434885092512E-12</v>
      </c>
    </row>
    <row r="265" spans="5:26" x14ac:dyDescent="0.4">
      <c r="E265">
        <v>18339.000400000001</v>
      </c>
      <c r="F265">
        <f t="shared" si="56"/>
        <v>2.4005695387841781</v>
      </c>
      <c r="G265">
        <f t="shared" si="57"/>
        <v>1.6724807485183026</v>
      </c>
      <c r="H265">
        <f t="shared" si="58"/>
        <v>-0.61529796679418625</v>
      </c>
      <c r="I265">
        <f t="shared" si="59"/>
        <v>1.6875680508169193</v>
      </c>
      <c r="J265">
        <f t="shared" si="60"/>
        <v>-0.58694135934830927</v>
      </c>
      <c r="K265">
        <f t="shared" si="63"/>
        <v>1.0026105370517546</v>
      </c>
      <c r="L265">
        <f t="shared" si="64"/>
        <v>2.2645291385213921E-2</v>
      </c>
      <c r="M265">
        <f t="shared" si="65"/>
        <v>-1.781116456018883E-2</v>
      </c>
      <c r="N265">
        <f t="shared" si="66"/>
        <v>-1.020504557511805</v>
      </c>
      <c r="O265">
        <f t="shared" si="67"/>
        <v>0</v>
      </c>
      <c r="P265">
        <f t="shared" si="61"/>
        <v>-1.020504557511805</v>
      </c>
      <c r="Q265">
        <f t="shared" si="68"/>
        <v>-5.5634368500364836E-4</v>
      </c>
      <c r="W265">
        <v>260</v>
      </c>
      <c r="X265">
        <f t="shared" si="62"/>
        <v>5.416666666666667</v>
      </c>
      <c r="Y265">
        <v>0</v>
      </c>
      <c r="Z265">
        <f t="shared" si="69"/>
        <v>3.1666621513117544E-12</v>
      </c>
    </row>
    <row r="266" spans="5:26" x14ac:dyDescent="0.4">
      <c r="E266">
        <v>18876.744900000002</v>
      </c>
      <c r="F266">
        <f t="shared" si="56"/>
        <v>2.4709601292303582</v>
      </c>
      <c r="G266">
        <f t="shared" si="57"/>
        <v>1.7140908500677381</v>
      </c>
      <c r="H266">
        <f t="shared" si="58"/>
        <v>-0.56647701005277495</v>
      </c>
      <c r="I266">
        <f t="shared" si="59"/>
        <v>1.7272605102171892</v>
      </c>
      <c r="J266">
        <f t="shared" si="60"/>
        <v>-0.54037036405673222</v>
      </c>
      <c r="K266">
        <f t="shared" si="63"/>
        <v>1.002516829245917</v>
      </c>
      <c r="L266">
        <f t="shared" si="64"/>
        <v>2.1833437062137966E-2</v>
      </c>
      <c r="M266">
        <f t="shared" si="65"/>
        <v>-1.5980533511394723E-2</v>
      </c>
      <c r="N266">
        <f t="shared" si="66"/>
        <v>-0.91561712457029532</v>
      </c>
      <c r="O266">
        <f t="shared" si="67"/>
        <v>0</v>
      </c>
      <c r="P266">
        <f t="shared" si="61"/>
        <v>-0.91561712457029532</v>
      </c>
      <c r="Q266">
        <f t="shared" si="68"/>
        <v>-5.4180745761803629E-4</v>
      </c>
      <c r="W266">
        <v>261</v>
      </c>
      <c r="X266">
        <f t="shared" si="62"/>
        <v>5.4375</v>
      </c>
      <c r="Y266">
        <v>0</v>
      </c>
      <c r="Z266">
        <f t="shared" si="69"/>
        <v>2.8863946505713492E-12</v>
      </c>
    </row>
    <row r="267" spans="5:26" x14ac:dyDescent="0.4">
      <c r="E267">
        <v>19430.257300000001</v>
      </c>
      <c r="F267">
        <f t="shared" si="56"/>
        <v>2.5434147329599774</v>
      </c>
      <c r="G267">
        <f t="shared" si="57"/>
        <v>1.7532252649820343</v>
      </c>
      <c r="H267">
        <f t="shared" si="58"/>
        <v>-0.51329683932549242</v>
      </c>
      <c r="I267">
        <f t="shared" si="59"/>
        <v>1.7645913774176345</v>
      </c>
      <c r="J267">
        <f t="shared" si="60"/>
        <v>-0.48964105341123298</v>
      </c>
      <c r="K267">
        <f t="shared" si="63"/>
        <v>1.0024329540559438</v>
      </c>
      <c r="L267">
        <f t="shared" si="64"/>
        <v>2.1106705001343609E-2</v>
      </c>
      <c r="M267">
        <f t="shared" si="65"/>
        <v>-1.414174761530429E-2</v>
      </c>
      <c r="N267">
        <f t="shared" si="66"/>
        <v>-0.81026245329613233</v>
      </c>
      <c r="O267">
        <f t="shared" si="67"/>
        <v>0</v>
      </c>
      <c r="P267">
        <f t="shared" si="61"/>
        <v>-0.81026245329613233</v>
      </c>
      <c r="Q267">
        <f t="shared" si="68"/>
        <v>-5.2871781129104416E-4</v>
      </c>
      <c r="W267">
        <v>262</v>
      </c>
      <c r="X267">
        <f t="shared" si="62"/>
        <v>5.458333333333333</v>
      </c>
      <c r="Y267">
        <v>0</v>
      </c>
      <c r="Z267">
        <f t="shared" si="69"/>
        <v>2.6309324079285708E-12</v>
      </c>
    </row>
    <row r="268" spans="5:26" x14ac:dyDescent="0.4">
      <c r="E268">
        <v>20000</v>
      </c>
      <c r="F268">
        <f t="shared" si="56"/>
        <v>2.6179938779914944</v>
      </c>
      <c r="G268">
        <f t="shared" si="57"/>
        <v>1.7893772601244586</v>
      </c>
      <c r="H268">
        <f t="shared" si="58"/>
        <v>-0.45574717362502537</v>
      </c>
      <c r="I268">
        <f t="shared" si="59"/>
        <v>1.7990772725727955</v>
      </c>
      <c r="J268">
        <f t="shared" si="60"/>
        <v>-0.43474362023383462</v>
      </c>
      <c r="K268">
        <f t="shared" si="63"/>
        <v>1.0023588869174302</v>
      </c>
      <c r="L268">
        <f t="shared" si="64"/>
        <v>2.0464903714965392E-2</v>
      </c>
      <c r="M268">
        <f t="shared" si="65"/>
        <v>-1.2290746367127792E-2</v>
      </c>
      <c r="N268">
        <f t="shared" si="66"/>
        <v>-0.70420789390217153</v>
      </c>
      <c r="O268">
        <f t="shared" si="67"/>
        <v>0</v>
      </c>
      <c r="P268">
        <f t="shared" si="61"/>
        <v>-0.70420789390217153</v>
      </c>
      <c r="Q268">
        <f t="shared" si="68"/>
        <v>-5.170684912971388E-4</v>
      </c>
      <c r="W268">
        <v>263</v>
      </c>
      <c r="X268">
        <f t="shared" si="62"/>
        <v>5.479166666666667</v>
      </c>
      <c r="Y268">
        <v>0</v>
      </c>
      <c r="Z268">
        <f t="shared" si="69"/>
        <v>2.398080017823857E-12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C4F75-1115-4DC0-89AD-6E2C53655890}">
  <dimension ref="A2:Z268"/>
  <sheetViews>
    <sheetView workbookViewId="0"/>
  </sheetViews>
  <sheetFormatPr defaultRowHeight="14.6" x14ac:dyDescent="0.4"/>
  <cols>
    <col min="1" max="1" width="15.15234375" customWidth="1"/>
    <col min="6" max="9" width="0" hidden="1" customWidth="1"/>
    <col min="10" max="10" width="9.53515625" hidden="1" customWidth="1"/>
    <col min="11" max="11" width="0" hidden="1" customWidth="1"/>
    <col min="12" max="12" width="14" customWidth="1"/>
    <col min="13" max="13" width="10.4609375" hidden="1" customWidth="1"/>
    <col min="14" max="15" width="11.07421875" hidden="1" customWidth="1"/>
    <col min="16" max="16" width="11.07421875" customWidth="1"/>
    <col min="23" max="23" width="0" hidden="1" customWidth="1"/>
    <col min="25" max="25" width="0" hidden="1" customWidth="1"/>
  </cols>
  <sheetData>
    <row r="2" spans="1:26" ht="15" thickBot="1" x14ac:dyDescent="0.45">
      <c r="A2" t="s">
        <v>77</v>
      </c>
    </row>
    <row r="3" spans="1:26" x14ac:dyDescent="0.4">
      <c r="A3" s="2" t="s">
        <v>0</v>
      </c>
      <c r="B3" s="3"/>
      <c r="E3" s="1" t="s">
        <v>10</v>
      </c>
      <c r="G3" t="s">
        <v>26</v>
      </c>
      <c r="X3" s="1" t="s">
        <v>41</v>
      </c>
    </row>
    <row r="4" spans="1:26" x14ac:dyDescent="0.4">
      <c r="A4" s="7" t="s">
        <v>1</v>
      </c>
      <c r="B4" s="8">
        <v>1000</v>
      </c>
      <c r="E4" t="s">
        <v>11</v>
      </c>
      <c r="F4" t="s">
        <v>12</v>
      </c>
      <c r="G4" t="s">
        <v>20</v>
      </c>
      <c r="H4" t="s">
        <v>21</v>
      </c>
      <c r="I4" t="s">
        <v>22</v>
      </c>
      <c r="J4" t="s">
        <v>23</v>
      </c>
      <c r="K4" t="s">
        <v>19</v>
      </c>
      <c r="L4" t="s">
        <v>13</v>
      </c>
      <c r="M4" t="s">
        <v>17</v>
      </c>
      <c r="N4" t="s">
        <v>18</v>
      </c>
      <c r="O4" t="s">
        <v>32</v>
      </c>
      <c r="P4" t="s">
        <v>24</v>
      </c>
      <c r="Q4" t="s">
        <v>25</v>
      </c>
      <c r="W4" t="s">
        <v>42</v>
      </c>
      <c r="X4" t="s">
        <v>43</v>
      </c>
      <c r="Y4" t="s">
        <v>44</v>
      </c>
      <c r="Z4" t="s">
        <v>45</v>
      </c>
    </row>
    <row r="5" spans="1:26" ht="15" thickBot="1" x14ac:dyDescent="0.45">
      <c r="A5" s="4" t="s">
        <v>28</v>
      </c>
      <c r="B5" s="5">
        <v>6</v>
      </c>
      <c r="E5">
        <v>10</v>
      </c>
      <c r="F5">
        <f t="shared" ref="F5:F68" si="0">2*PI()*E5/$B$7</f>
        <v>1.308996938995747E-3</v>
      </c>
      <c r="G5">
        <f t="shared" ref="G5:G68" si="1">1+SUM(a1_*COS(F5),a2_*COS(2*F5))</f>
        <v>0.16881392227759207</v>
      </c>
      <c r="H5">
        <f t="shared" ref="H5:H68" si="2">SUM(a1_*SIN(F5),a2_*SIN(2*F5))</f>
        <v>-1.0880206529059165E-3</v>
      </c>
      <c r="I5">
        <f t="shared" ref="I5:I68" si="3">SUM(b0_,b1_*COS(F5),b2_*COS(2*F5))</f>
        <v>0.16881469965624696</v>
      </c>
      <c r="J5">
        <f t="shared" ref="J5:J68" si="4">SUM(b1_*SIN(F5),b2_*SIN(2*F5))</f>
        <v>-2.2757675770134758E-3</v>
      </c>
      <c r="K5">
        <f>SQRT((I5^2+J5^2)/(G5^2+H5^2))</f>
        <v>1.000074697129121</v>
      </c>
      <c r="L5">
        <f>20*LOG10(K5)</f>
        <v>6.4878678887172179E-4</v>
      </c>
      <c r="M5">
        <f>ATAN2(J5,I5)-ATAN2(H5,G5)</f>
        <v>7.0350457333883121E-3</v>
      </c>
      <c r="N5">
        <f>DEGREES(M5)</f>
        <v>0.40307842920466724</v>
      </c>
      <c r="O5">
        <v>0</v>
      </c>
      <c r="P5">
        <f t="shared" ref="P5:P68" si="5">N5+O5</f>
        <v>0.40307842920466724</v>
      </c>
      <c r="W5">
        <v>0</v>
      </c>
      <c r="X5">
        <f t="shared" ref="X5:X68" si="6">W5/Fs*1000</f>
        <v>0</v>
      </c>
      <c r="Y5">
        <v>1</v>
      </c>
      <c r="Z5">
        <f xml:space="preserve"> b0_*Y5</f>
        <v>1.9073720708730124</v>
      </c>
    </row>
    <row r="6" spans="1:26" ht="15" thickBot="1" x14ac:dyDescent="0.45">
      <c r="E6">
        <v>10.293200000000001</v>
      </c>
      <c r="F6">
        <f t="shared" si="0"/>
        <v>1.3473767292471023E-3</v>
      </c>
      <c r="G6">
        <f t="shared" si="1"/>
        <v>0.16881396464776854</v>
      </c>
      <c r="H6">
        <f t="shared" si="2"/>
        <v>-1.1199213994195858E-3</v>
      </c>
      <c r="I6">
        <f t="shared" si="3"/>
        <v>0.16881478828018404</v>
      </c>
      <c r="J6">
        <f t="shared" si="4"/>
        <v>-2.3424930425682295E-3</v>
      </c>
      <c r="K6">
        <f t="shared" ref="K6:K69" si="7">SQRT((I6^2+J6^2)/(G6^2+H6^2))</f>
        <v>1.0000791411712469</v>
      </c>
      <c r="L6">
        <f t="shared" ref="L6:L69" si="8">20*LOG10(K6)</f>
        <v>6.8738427943766298E-4</v>
      </c>
      <c r="M6">
        <f t="shared" ref="M6:M69" si="9">ATAN2(J6,I6)-ATAN2(H6,G6)</f>
        <v>7.2412629948988005E-3</v>
      </c>
      <c r="N6">
        <f t="shared" ref="N6:N69" si="10">DEGREES(M6)</f>
        <v>0.41489380795196384</v>
      </c>
      <c r="O6">
        <f>IF((N6-N5)&gt;180,O5-360,IF((N6-N5)&lt;(-180),O5+360,O5))</f>
        <v>0</v>
      </c>
      <c r="P6">
        <f t="shared" si="5"/>
        <v>0.41489380795196384</v>
      </c>
      <c r="Q6">
        <f>-(P6-P5)/((E6-E5)*360)*1000</f>
        <v>-0.11193893765439383</v>
      </c>
      <c r="W6">
        <v>1</v>
      </c>
      <c r="X6">
        <f t="shared" si="6"/>
        <v>2.0833333333333332E-2</v>
      </c>
      <c r="Y6">
        <v>0</v>
      </c>
      <c r="Z6">
        <f xml:space="preserve"> b0_*Y6 + b1_*Y5 - a1_*Z5</f>
        <v>-0.15317639210234568</v>
      </c>
    </row>
    <row r="7" spans="1:26" ht="15" thickBot="1" x14ac:dyDescent="0.45">
      <c r="A7" s="9" t="s">
        <v>3</v>
      </c>
      <c r="B7" s="10">
        <v>48000</v>
      </c>
      <c r="E7">
        <v>10.595000000000001</v>
      </c>
      <c r="F7">
        <f t="shared" si="0"/>
        <v>1.3868822568659943E-3</v>
      </c>
      <c r="G7">
        <f t="shared" si="1"/>
        <v>0.16881400953946468</v>
      </c>
      <c r="H7">
        <f t="shared" si="2"/>
        <v>-1.1527578414131663E-3</v>
      </c>
      <c r="I7">
        <f t="shared" si="3"/>
        <v>0.16881488217827911</v>
      </c>
      <c r="J7">
        <f t="shared" si="4"/>
        <v>-2.4111756634669123E-3</v>
      </c>
      <c r="K7">
        <f t="shared" si="7"/>
        <v>1.0000838496353488</v>
      </c>
      <c r="L7">
        <f t="shared" si="8"/>
        <v>7.2827814632983579E-4</v>
      </c>
      <c r="M7">
        <f t="shared" si="9"/>
        <v>7.4535243682705143E-3</v>
      </c>
      <c r="N7">
        <f t="shared" si="10"/>
        <v>0.42705548879981359</v>
      </c>
      <c r="O7">
        <f t="shared" ref="O7:O70" si="11">IF((N7-N6)&gt;180,O6-360,IF((N7-N6)&lt;(-180),O6+360,O6))</f>
        <v>0</v>
      </c>
      <c r="P7">
        <f t="shared" si="5"/>
        <v>0.42705548879981359</v>
      </c>
      <c r="Q7">
        <f t="shared" ref="Q7:Q70" si="12">-(P7-P6)/((E7-E6)*360)*1000</f>
        <v>-0.11193653677794106</v>
      </c>
      <c r="W7">
        <v>2</v>
      </c>
      <c r="X7">
        <f t="shared" si="6"/>
        <v>4.1666666666666664E-2</v>
      </c>
      <c r="Y7">
        <v>0</v>
      </c>
      <c r="Z7">
        <f t="shared" ref="Z7:Z70" si="13" xml:space="preserve"> b0_*Y7 + b1_*Y6 + b2_*Y5 - a1_*Z6 - a2_*Z5</f>
        <v>-0.12731819362934549</v>
      </c>
    </row>
    <row r="8" spans="1:26" ht="15" thickBot="1" x14ac:dyDescent="0.45">
      <c r="E8">
        <v>10.9057</v>
      </c>
      <c r="F8">
        <f t="shared" si="0"/>
        <v>1.4275527917605919E-3</v>
      </c>
      <c r="G8">
        <f t="shared" si="1"/>
        <v>0.16881405711017194</v>
      </c>
      <c r="H8">
        <f t="shared" si="2"/>
        <v>-1.1865626192793888E-3</v>
      </c>
      <c r="I8">
        <f t="shared" si="3"/>
        <v>0.16881498167995024</v>
      </c>
      <c r="J8">
        <f t="shared" si="4"/>
        <v>-2.4818837122623279E-3</v>
      </c>
      <c r="K8">
        <f t="shared" si="7"/>
        <v>1.0000888390308611</v>
      </c>
      <c r="L8">
        <f t="shared" si="8"/>
        <v>7.7161174349987512E-4</v>
      </c>
      <c r="M8">
        <f t="shared" si="9"/>
        <v>7.6720403057286557E-3</v>
      </c>
      <c r="N8">
        <f t="shared" si="10"/>
        <v>0.43957552977250974</v>
      </c>
      <c r="O8">
        <f t="shared" si="11"/>
        <v>0</v>
      </c>
      <c r="P8">
        <f t="shared" si="5"/>
        <v>0.43957552977250974</v>
      </c>
      <c r="Q8">
        <f t="shared" si="12"/>
        <v>-0.11193399288967744</v>
      </c>
      <c r="W8">
        <v>3</v>
      </c>
      <c r="X8">
        <f t="shared" si="6"/>
        <v>6.25E-2</v>
      </c>
      <c r="Y8">
        <v>0</v>
      </c>
      <c r="Z8">
        <f t="shared" si="13"/>
        <v>-0.10582520064977609</v>
      </c>
    </row>
    <row r="9" spans="1:26" ht="15" thickBot="1" x14ac:dyDescent="0.45">
      <c r="A9" s="9" t="s">
        <v>29</v>
      </c>
      <c r="B9" s="10">
        <v>0</v>
      </c>
      <c r="E9">
        <v>11.2255</v>
      </c>
      <c r="F9">
        <f t="shared" si="0"/>
        <v>1.4694145138696758E-3</v>
      </c>
      <c r="G9">
        <f t="shared" si="1"/>
        <v>0.16881410751001324</v>
      </c>
      <c r="H9">
        <f t="shared" si="2"/>
        <v>-1.2213574931917888E-3</v>
      </c>
      <c r="I9">
        <f t="shared" si="3"/>
        <v>0.16881508709920334</v>
      </c>
      <c r="J9">
        <f t="shared" si="4"/>
        <v>-2.5546627038050182E-3</v>
      </c>
      <c r="K9">
        <f t="shared" si="7"/>
        <v>1.0000941250931465</v>
      </c>
      <c r="L9">
        <f t="shared" si="8"/>
        <v>8.1752169719408901E-4</v>
      </c>
      <c r="M9">
        <f t="shared" si="9"/>
        <v>7.8969508756183693E-3</v>
      </c>
      <c r="N9">
        <f t="shared" si="10"/>
        <v>0.45246195619507246</v>
      </c>
      <c r="O9">
        <f t="shared" si="11"/>
        <v>0</v>
      </c>
      <c r="P9">
        <f t="shared" si="5"/>
        <v>0.45246195619507246</v>
      </c>
      <c r="Q9">
        <f t="shared" si="12"/>
        <v>-0.11193129753459354</v>
      </c>
      <c r="W9">
        <v>4</v>
      </c>
      <c r="X9">
        <f t="shared" si="6"/>
        <v>8.3333333333333329E-2</v>
      </c>
      <c r="Y9">
        <v>0</v>
      </c>
      <c r="Z9">
        <f t="shared" si="13"/>
        <v>-8.7960508811241303E-2</v>
      </c>
    </row>
    <row r="10" spans="1:26" ht="15" thickBot="1" x14ac:dyDescent="0.45">
      <c r="E10">
        <v>11.5547</v>
      </c>
      <c r="F10">
        <f t="shared" si="0"/>
        <v>1.5125066931014162E-3</v>
      </c>
      <c r="G10">
        <f t="shared" si="1"/>
        <v>0.16881416091269874</v>
      </c>
      <c r="H10">
        <f t="shared" si="2"/>
        <v>-1.2571751035007849E-3</v>
      </c>
      <c r="I10">
        <f t="shared" si="3"/>
        <v>0.16881519879938112</v>
      </c>
      <c r="J10">
        <f t="shared" si="4"/>
        <v>-2.6295809105592845E-3</v>
      </c>
      <c r="K10">
        <f t="shared" si="7"/>
        <v>1.0000997260300037</v>
      </c>
      <c r="L10">
        <f t="shared" si="8"/>
        <v>8.6616610171937774E-4</v>
      </c>
      <c r="M10">
        <f t="shared" si="9"/>
        <v>8.128466418471314E-3</v>
      </c>
      <c r="N10">
        <f t="shared" si="10"/>
        <v>0.46572681969222635</v>
      </c>
      <c r="O10">
        <f t="shared" si="11"/>
        <v>0</v>
      </c>
      <c r="P10">
        <f t="shared" si="5"/>
        <v>0.46572681969222635</v>
      </c>
      <c r="Q10">
        <f t="shared" si="12"/>
        <v>-0.11192844182153606</v>
      </c>
      <c r="W10">
        <v>5</v>
      </c>
      <c r="X10">
        <f t="shared" si="6"/>
        <v>0.10416666666666667</v>
      </c>
      <c r="Y10">
        <v>0</v>
      </c>
      <c r="Z10">
        <f t="shared" si="13"/>
        <v>-7.3111612950660904E-2</v>
      </c>
    </row>
    <row r="11" spans="1:26" x14ac:dyDescent="0.4">
      <c r="A11" s="6" t="s">
        <v>14</v>
      </c>
      <c r="B11" s="3"/>
      <c r="E11">
        <v>11.8935</v>
      </c>
      <c r="F11">
        <f t="shared" si="0"/>
        <v>1.5568555093945916E-3</v>
      </c>
      <c r="G11">
        <f t="shared" si="1"/>
        <v>0.1688142174843219</v>
      </c>
      <c r="H11">
        <f t="shared" si="2"/>
        <v>-1.2940372103355561E-3</v>
      </c>
      <c r="I11">
        <f t="shared" si="3"/>
        <v>0.16881531712789366</v>
      </c>
      <c r="J11">
        <f t="shared" si="4"/>
        <v>-2.706683847282888E-3</v>
      </c>
      <c r="K11">
        <f t="shared" si="7"/>
        <v>1.0001056592487876</v>
      </c>
      <c r="L11">
        <f t="shared" si="8"/>
        <v>9.1769609352357296E-4</v>
      </c>
      <c r="M11">
        <f t="shared" si="9"/>
        <v>8.3667268855625032E-3</v>
      </c>
      <c r="N11">
        <f t="shared" si="10"/>
        <v>0.47937813888136716</v>
      </c>
      <c r="O11">
        <f t="shared" si="11"/>
        <v>0</v>
      </c>
      <c r="P11">
        <f t="shared" si="5"/>
        <v>0.47937813888136716</v>
      </c>
      <c r="Q11">
        <f t="shared" si="12"/>
        <v>-0.11192541641365641</v>
      </c>
      <c r="W11">
        <v>6</v>
      </c>
      <c r="X11">
        <f t="shared" si="6"/>
        <v>0.125</v>
      </c>
      <c r="Y11">
        <v>0</v>
      </c>
      <c r="Z11">
        <f t="shared" si="13"/>
        <v>-6.0769406867779742E-2</v>
      </c>
    </row>
    <row r="12" spans="1:26" x14ac:dyDescent="0.4">
      <c r="A12" s="7" t="s">
        <v>4</v>
      </c>
      <c r="B12" s="8">
        <v>1</v>
      </c>
      <c r="E12">
        <v>12.2422</v>
      </c>
      <c r="F12">
        <f t="shared" si="0"/>
        <v>1.6025002326573736E-3</v>
      </c>
      <c r="G12">
        <f t="shared" si="1"/>
        <v>0.1688142774161554</v>
      </c>
      <c r="H12">
        <f t="shared" si="2"/>
        <v>-1.3319764539972442E-3</v>
      </c>
      <c r="I12">
        <f t="shared" si="3"/>
        <v>0.16881544248481894</v>
      </c>
      <c r="J12">
        <f t="shared" si="4"/>
        <v>-2.7860397863370616E-3</v>
      </c>
      <c r="K12">
        <f t="shared" si="7"/>
        <v>1.0001119447958777</v>
      </c>
      <c r="L12">
        <f t="shared" si="8"/>
        <v>9.7228572240159886E-4</v>
      </c>
      <c r="M12">
        <f t="shared" si="9"/>
        <v>8.6119424873676298E-3</v>
      </c>
      <c r="N12">
        <f t="shared" si="10"/>
        <v>0.49342795793556149</v>
      </c>
      <c r="O12">
        <f t="shared" si="11"/>
        <v>0</v>
      </c>
      <c r="P12">
        <f t="shared" si="5"/>
        <v>0.49342795793556149</v>
      </c>
      <c r="Q12">
        <f t="shared" si="12"/>
        <v>-0.11192221150140441</v>
      </c>
      <c r="W12">
        <v>7</v>
      </c>
      <c r="X12">
        <f t="shared" si="6"/>
        <v>0.14583333333333334</v>
      </c>
      <c r="Y12">
        <v>0</v>
      </c>
      <c r="Z12">
        <f t="shared" si="13"/>
        <v>-5.0510728214324986E-2</v>
      </c>
    </row>
    <row r="13" spans="1:26" x14ac:dyDescent="0.4">
      <c r="A13" s="7" t="s">
        <v>5</v>
      </c>
      <c r="B13" s="8">
        <f>B22/a0_raw</f>
        <v>-0.83118678983036176</v>
      </c>
      <c r="E13">
        <v>12.6012</v>
      </c>
      <c r="F13">
        <f t="shared" si="0"/>
        <v>1.649493222767321E-3</v>
      </c>
      <c r="G13">
        <f t="shared" si="1"/>
        <v>0.16881434092748249</v>
      </c>
      <c r="H13">
        <f t="shared" si="2"/>
        <v>-1.3710363549530506E-3</v>
      </c>
      <c r="I13">
        <f t="shared" si="3"/>
        <v>0.16881557532882208</v>
      </c>
      <c r="J13">
        <f t="shared" si="4"/>
        <v>-2.8677397576741576E-3</v>
      </c>
      <c r="K13">
        <f t="shared" si="7"/>
        <v>1.0001186056532541</v>
      </c>
      <c r="L13">
        <f t="shared" si="8"/>
        <v>1.0301345259336736E-3</v>
      </c>
      <c r="M13">
        <f t="shared" si="9"/>
        <v>8.8643936779937427E-3</v>
      </c>
      <c r="N13">
        <f t="shared" si="10"/>
        <v>0.50789234569149033</v>
      </c>
      <c r="O13">
        <f t="shared" si="11"/>
        <v>0</v>
      </c>
      <c r="P13">
        <f t="shared" si="5"/>
        <v>0.50789234569149033</v>
      </c>
      <c r="Q13">
        <f t="shared" si="12"/>
        <v>-0.11191881581498639</v>
      </c>
      <c r="W13">
        <v>8</v>
      </c>
      <c r="X13">
        <f t="shared" si="6"/>
        <v>0.16666666666666666</v>
      </c>
      <c r="Y13">
        <v>0</v>
      </c>
      <c r="Z13">
        <f t="shared" si="13"/>
        <v>-4.1983850036458666E-2</v>
      </c>
    </row>
    <row r="14" spans="1:26" x14ac:dyDescent="0.4">
      <c r="A14" s="7" t="s">
        <v>6</v>
      </c>
      <c r="B14" s="8">
        <f>B23/a0_raw</f>
        <v>0</v>
      </c>
      <c r="E14">
        <v>12.970700000000001</v>
      </c>
      <c r="F14">
        <f t="shared" si="0"/>
        <v>1.6978606596632138E-3</v>
      </c>
      <c r="G14">
        <f t="shared" si="1"/>
        <v>0.16881440821323834</v>
      </c>
      <c r="H14">
        <f t="shared" si="2"/>
        <v>-1.4112386732476295E-3</v>
      </c>
      <c r="I14">
        <f t="shared" si="3"/>
        <v>0.1688157160676409</v>
      </c>
      <c r="J14">
        <f t="shared" si="4"/>
        <v>-2.9518292758751413E-3</v>
      </c>
      <c r="K14">
        <f t="shared" si="7"/>
        <v>1.0001256622470442</v>
      </c>
      <c r="L14">
        <f t="shared" si="8"/>
        <v>1.0914198357991844E-3</v>
      </c>
      <c r="M14">
        <f t="shared" si="9"/>
        <v>9.1242201856582827E-3</v>
      </c>
      <c r="N14">
        <f t="shared" si="10"/>
        <v>0.52277930798629202</v>
      </c>
      <c r="O14">
        <f t="shared" si="11"/>
        <v>0</v>
      </c>
      <c r="P14">
        <f t="shared" si="5"/>
        <v>0.52277930798629202</v>
      </c>
      <c r="Q14">
        <f t="shared" si="12"/>
        <v>-0.11191521797324966</v>
      </c>
      <c r="W14">
        <v>9</v>
      </c>
      <c r="X14">
        <f t="shared" si="6"/>
        <v>0.1875</v>
      </c>
      <c r="Y14">
        <v>0</v>
      </c>
      <c r="Z14">
        <f t="shared" si="13"/>
        <v>-3.4896421536523392E-2</v>
      </c>
    </row>
    <row r="15" spans="1:26" x14ac:dyDescent="0.4">
      <c r="A15" s="7"/>
      <c r="B15" s="8"/>
      <c r="E15">
        <v>13.351000000000001</v>
      </c>
      <c r="F15">
        <f t="shared" si="0"/>
        <v>1.7476418132532222E-3</v>
      </c>
      <c r="G15">
        <f t="shared" si="1"/>
        <v>0.16881447949623429</v>
      </c>
      <c r="H15">
        <f t="shared" si="2"/>
        <v>-1.4526160490884385E-3</v>
      </c>
      <c r="I15">
        <f t="shared" si="3"/>
        <v>0.16881586516732061</v>
      </c>
      <c r="J15">
        <f t="shared" si="4"/>
        <v>-3.0383766131052889E-3</v>
      </c>
      <c r="K15">
        <f t="shared" si="7"/>
        <v>1.0001331379243774</v>
      </c>
      <c r="L15">
        <f t="shared" si="8"/>
        <v>1.1563443428483961E-3</v>
      </c>
      <c r="M15">
        <f t="shared" si="9"/>
        <v>9.3916319736353504E-3</v>
      </c>
      <c r="N15">
        <f t="shared" si="10"/>
        <v>0.53810087482942526</v>
      </c>
      <c r="O15">
        <f t="shared" si="11"/>
        <v>0</v>
      </c>
      <c r="P15">
        <f t="shared" si="5"/>
        <v>0.53810087482942526</v>
      </c>
      <c r="Q15">
        <f t="shared" si="12"/>
        <v>-0.11191140651483651</v>
      </c>
      <c r="W15">
        <v>10</v>
      </c>
      <c r="X15">
        <f t="shared" si="6"/>
        <v>0.20833333333333334</v>
      </c>
      <c r="Y15">
        <v>0</v>
      </c>
      <c r="Z15">
        <f t="shared" si="13"/>
        <v>-2.9005444593509979E-2</v>
      </c>
    </row>
    <row r="16" spans="1:26" x14ac:dyDescent="0.4">
      <c r="A16" s="7" t="s">
        <v>7</v>
      </c>
      <c r="B16" s="8">
        <f>(B25/a0_raw)*(10^(out_gain/20))</f>
        <v>1.9073720708730124</v>
      </c>
      <c r="E16">
        <v>13.7425</v>
      </c>
      <c r="F16">
        <f t="shared" si="0"/>
        <v>1.7988890434149055E-3</v>
      </c>
      <c r="G16">
        <f t="shared" si="1"/>
        <v>0.16881455503024567</v>
      </c>
      <c r="H16">
        <f t="shared" si="2"/>
        <v>-1.4952120028386214E-3</v>
      </c>
      <c r="I16">
        <f t="shared" si="3"/>
        <v>0.16881602315867283</v>
      </c>
      <c r="J16">
        <f t="shared" si="4"/>
        <v>-3.1274727990993011E-3</v>
      </c>
      <c r="K16">
        <f t="shared" si="7"/>
        <v>1.0001410592768023</v>
      </c>
      <c r="L16">
        <f t="shared" si="8"/>
        <v>1.2251389041574761E-3</v>
      </c>
      <c r="M16">
        <f t="shared" si="9"/>
        <v>9.6669092214742847E-3</v>
      </c>
      <c r="N16">
        <f t="shared" si="10"/>
        <v>0.55387309932657292</v>
      </c>
      <c r="O16">
        <f t="shared" si="11"/>
        <v>0</v>
      </c>
      <c r="P16">
        <f t="shared" si="5"/>
        <v>0.55387309932657292</v>
      </c>
      <c r="Q16">
        <f t="shared" si="12"/>
        <v>-0.1119073683634717</v>
      </c>
      <c r="W16">
        <v>11</v>
      </c>
      <c r="X16">
        <f t="shared" si="6"/>
        <v>0.22916666666666666</v>
      </c>
      <c r="Y16">
        <v>0</v>
      </c>
      <c r="Z16">
        <f t="shared" si="13"/>
        <v>-2.4108942379281982E-2</v>
      </c>
    </row>
    <row r="17" spans="1:26" x14ac:dyDescent="0.4">
      <c r="A17" s="7" t="s">
        <v>8</v>
      </c>
      <c r="B17" s="8">
        <f>(B26/a0_raw)*(10^(out_gain/20))</f>
        <v>-1.7385588607033742</v>
      </c>
      <c r="E17">
        <v>14.1455</v>
      </c>
      <c r="F17">
        <f t="shared" si="0"/>
        <v>1.8516416200564342E-3</v>
      </c>
      <c r="G17">
        <f t="shared" si="1"/>
        <v>0.16881463506305705</v>
      </c>
      <c r="H17">
        <f t="shared" si="2"/>
        <v>-1.5390591746269112E-3</v>
      </c>
      <c r="I17">
        <f t="shared" si="3"/>
        <v>0.16881619055997787</v>
      </c>
      <c r="J17">
        <f t="shared" si="4"/>
        <v>-3.2191861058577884E-3</v>
      </c>
      <c r="K17">
        <f t="shared" si="7"/>
        <v>1.0001494522643075</v>
      </c>
      <c r="L17">
        <f t="shared" si="8"/>
        <v>1.2980288796722787E-3</v>
      </c>
      <c r="M17">
        <f t="shared" si="9"/>
        <v>9.9502616847619851E-3</v>
      </c>
      <c r="N17">
        <f t="shared" si="10"/>
        <v>0.57010799958759373</v>
      </c>
      <c r="O17">
        <f t="shared" si="11"/>
        <v>0</v>
      </c>
      <c r="P17">
        <f t="shared" si="5"/>
        <v>0.57010799958759373</v>
      </c>
      <c r="Q17">
        <f t="shared" si="12"/>
        <v>-0.11190308975062582</v>
      </c>
      <c r="W17">
        <v>12</v>
      </c>
      <c r="X17">
        <f t="shared" si="6"/>
        <v>0.25</v>
      </c>
      <c r="Y17">
        <v>0</v>
      </c>
      <c r="Z17">
        <f t="shared" si="13"/>
        <v>-2.0039034422440555E-2</v>
      </c>
    </row>
    <row r="18" spans="1:26" ht="15" thickBot="1" x14ac:dyDescent="0.45">
      <c r="A18" s="4" t="s">
        <v>9</v>
      </c>
      <c r="B18" s="5">
        <f>(B27/a0_raw)*(10^(out_gain/20))</f>
        <v>0</v>
      </c>
      <c r="E18">
        <v>14.5602</v>
      </c>
      <c r="F18">
        <f t="shared" si="0"/>
        <v>1.9059257231165878E-3</v>
      </c>
      <c r="G18">
        <f t="shared" si="1"/>
        <v>0.16881471983415741</v>
      </c>
      <c r="H18">
        <f t="shared" si="2"/>
        <v>-1.5841793243494579E-3</v>
      </c>
      <c r="I18">
        <f t="shared" si="3"/>
        <v>0.16881636787216503</v>
      </c>
      <c r="J18">
        <f t="shared" si="4"/>
        <v>-3.3135620476510957E-3</v>
      </c>
      <c r="K18">
        <f t="shared" si="7"/>
        <v>1.0001583419733853</v>
      </c>
      <c r="L18">
        <f t="shared" si="8"/>
        <v>1.3752320302942069E-3</v>
      </c>
      <c r="M18">
        <f t="shared" si="9"/>
        <v>1.0241828699978139E-2</v>
      </c>
      <c r="N18">
        <f t="shared" si="10"/>
        <v>0.586813559004706</v>
      </c>
      <c r="O18">
        <f t="shared" si="11"/>
        <v>0</v>
      </c>
      <c r="P18">
        <f t="shared" si="5"/>
        <v>0.586813559004706</v>
      </c>
      <c r="Q18">
        <f t="shared" si="12"/>
        <v>-0.11189855730455936</v>
      </c>
      <c r="W18">
        <v>13</v>
      </c>
      <c r="X18">
        <f t="shared" si="6"/>
        <v>0.27083333333333331</v>
      </c>
      <c r="Y18">
        <v>0</v>
      </c>
      <c r="Z18">
        <f t="shared" si="13"/>
        <v>-1.6656180692888482E-2</v>
      </c>
    </row>
    <row r="19" spans="1:26" ht="15" thickBot="1" x14ac:dyDescent="0.45">
      <c r="E19">
        <v>14.9872</v>
      </c>
      <c r="F19">
        <f t="shared" si="0"/>
        <v>1.9618198924117062E-3</v>
      </c>
      <c r="G19">
        <f t="shared" si="1"/>
        <v>0.16881480967892182</v>
      </c>
      <c r="H19">
        <f t="shared" si="2"/>
        <v>-1.6306377326158539E-3</v>
      </c>
      <c r="I19">
        <f t="shared" si="3"/>
        <v>0.1688165557967245</v>
      </c>
      <c r="J19">
        <f t="shared" si="4"/>
        <v>-3.4107371692169743E-3</v>
      </c>
      <c r="K19">
        <f t="shared" si="7"/>
        <v>1.0001677635417892</v>
      </c>
      <c r="L19">
        <f t="shared" si="8"/>
        <v>1.4570533924697401E-3</v>
      </c>
      <c r="M19">
        <f t="shared" si="9"/>
        <v>1.0542030708001526E-2</v>
      </c>
      <c r="N19">
        <f t="shared" si="10"/>
        <v>0.60401386706579863</v>
      </c>
      <c r="O19">
        <f t="shared" si="11"/>
        <v>0</v>
      </c>
      <c r="P19">
        <f t="shared" si="5"/>
        <v>0.60401386706579863</v>
      </c>
      <c r="Q19">
        <f t="shared" si="12"/>
        <v>-0.11189375527642886</v>
      </c>
      <c r="W19">
        <v>14</v>
      </c>
      <c r="X19">
        <f t="shared" si="6"/>
        <v>0.29166666666666669</v>
      </c>
      <c r="Y19">
        <v>0</v>
      </c>
      <c r="Z19">
        <f t="shared" si="13"/>
        <v>-1.3844397360956428E-2</v>
      </c>
    </row>
    <row r="20" spans="1:26" x14ac:dyDescent="0.4">
      <c r="A20" s="6" t="s">
        <v>27</v>
      </c>
      <c r="B20" s="3"/>
      <c r="E20">
        <v>15.4267</v>
      </c>
      <c r="F20">
        <f t="shared" si="0"/>
        <v>2.0193503078805692E-3</v>
      </c>
      <c r="G20">
        <f t="shared" si="1"/>
        <v>0.16881490486569506</v>
      </c>
      <c r="H20">
        <f t="shared" si="2"/>
        <v>-1.6784561592217133E-3</v>
      </c>
      <c r="I20">
        <f t="shared" si="3"/>
        <v>0.16881675489494175</v>
      </c>
      <c r="J20">
        <f t="shared" si="4"/>
        <v>-3.5107569846154819E-3</v>
      </c>
      <c r="K20">
        <f t="shared" si="7"/>
        <v>1.0001777450733533</v>
      </c>
      <c r="L20">
        <f t="shared" si="8"/>
        <v>1.5437368991065691E-3</v>
      </c>
      <c r="M20">
        <f t="shared" si="9"/>
        <v>1.0851006780181693E-2</v>
      </c>
      <c r="N20">
        <f t="shared" si="10"/>
        <v>0.62171689197225166</v>
      </c>
      <c r="O20">
        <f t="shared" si="11"/>
        <v>0</v>
      </c>
      <c r="P20">
        <f t="shared" si="5"/>
        <v>0.62171689197225166</v>
      </c>
      <c r="Q20">
        <f t="shared" si="12"/>
        <v>-0.1118886670866705</v>
      </c>
      <c r="W20">
        <v>15</v>
      </c>
      <c r="X20">
        <f t="shared" si="6"/>
        <v>0.3125</v>
      </c>
      <c r="Y20">
        <v>0</v>
      </c>
      <c r="Z20">
        <f t="shared" si="13"/>
        <v>-1.1507280199589305E-2</v>
      </c>
    </row>
    <row r="21" spans="1:26" x14ac:dyDescent="0.4">
      <c r="A21" s="7" t="s">
        <v>4</v>
      </c>
      <c r="B21" s="8">
        <v>1</v>
      </c>
      <c r="E21">
        <v>15.879</v>
      </c>
      <c r="F21">
        <f t="shared" si="0"/>
        <v>2.0785562394313468E-3</v>
      </c>
      <c r="G21">
        <f t="shared" si="1"/>
        <v>0.16881500569704966</v>
      </c>
      <c r="H21">
        <f t="shared" si="2"/>
        <v>-1.7276672440997296E-3</v>
      </c>
      <c r="I21">
        <f t="shared" si="3"/>
        <v>0.16881696579969518</v>
      </c>
      <c r="J21">
        <f t="shared" si="4"/>
        <v>-3.6136897654371817E-3</v>
      </c>
      <c r="K21">
        <f t="shared" si="7"/>
        <v>1.0001883182562519</v>
      </c>
      <c r="L21">
        <f t="shared" si="8"/>
        <v>1.6355575927928198E-3</v>
      </c>
      <c r="M21">
        <f t="shared" si="9"/>
        <v>1.116896615514662E-2</v>
      </c>
      <c r="N21">
        <f t="shared" si="10"/>
        <v>0.63993462221435959</v>
      </c>
      <c r="O21">
        <f t="shared" si="11"/>
        <v>0</v>
      </c>
      <c r="P21">
        <f t="shared" si="5"/>
        <v>0.63993462221435959</v>
      </c>
      <c r="Q21">
        <f t="shared" si="12"/>
        <v>-0.11188327709059843</v>
      </c>
      <c r="W21">
        <v>16</v>
      </c>
      <c r="X21">
        <f t="shared" si="6"/>
        <v>0.33333333333333331</v>
      </c>
      <c r="Y21">
        <v>0</v>
      </c>
      <c r="Z21">
        <f t="shared" si="13"/>
        <v>-9.5646992887751196E-3</v>
      </c>
    </row>
    <row r="22" spans="1:26" x14ac:dyDescent="0.4">
      <c r="A22" s="7" t="s">
        <v>5</v>
      </c>
      <c r="B22" s="8">
        <f>L1_</f>
        <v>-0.83118678983036176</v>
      </c>
      <c r="E22">
        <v>16.3446</v>
      </c>
      <c r="F22">
        <f t="shared" si="0"/>
        <v>2.1395031369109887E-3</v>
      </c>
      <c r="G22">
        <f t="shared" si="1"/>
        <v>0.16881511253673642</v>
      </c>
      <c r="H22">
        <f t="shared" si="2"/>
        <v>-1.7783253874940352E-3</v>
      </c>
      <c r="I22">
        <f t="shared" si="3"/>
        <v>0.16881718927182732</v>
      </c>
      <c r="J22">
        <f t="shared" si="4"/>
        <v>-3.7196492984116255E-3</v>
      </c>
      <c r="K22">
        <f t="shared" si="7"/>
        <v>1.000199521188071</v>
      </c>
      <c r="L22">
        <f t="shared" si="8"/>
        <v>1.7328461560262402E-3</v>
      </c>
      <c r="M22">
        <f t="shared" si="9"/>
        <v>1.1496258504345658E-2</v>
      </c>
      <c r="N22">
        <f t="shared" si="10"/>
        <v>0.65868709249038637</v>
      </c>
      <c r="O22">
        <f t="shared" si="11"/>
        <v>0</v>
      </c>
      <c r="P22">
        <f t="shared" si="5"/>
        <v>0.65868709249038637</v>
      </c>
      <c r="Q22">
        <f t="shared" si="12"/>
        <v>-0.11187756703433303</v>
      </c>
      <c r="W22">
        <v>17</v>
      </c>
      <c r="X22">
        <f t="shared" si="6"/>
        <v>0.35416666666666669</v>
      </c>
      <c r="Y22">
        <v>0</v>
      </c>
      <c r="Z22">
        <f t="shared" si="13"/>
        <v>-7.9500516975297367E-3</v>
      </c>
    </row>
    <row r="23" spans="1:26" x14ac:dyDescent="0.4">
      <c r="A23" s="7" t="s">
        <v>6</v>
      </c>
      <c r="B23" s="8">
        <v>0</v>
      </c>
      <c r="E23">
        <v>16.823899999999998</v>
      </c>
      <c r="F23">
        <f t="shared" si="0"/>
        <v>2.2022433601970549E-3</v>
      </c>
      <c r="G23">
        <f t="shared" si="1"/>
        <v>0.1688152257451796</v>
      </c>
      <c r="H23">
        <f t="shared" si="2"/>
        <v>-1.8304741093912291E-3</v>
      </c>
      <c r="I23">
        <f t="shared" si="3"/>
        <v>0.16881742606522221</v>
      </c>
      <c r="J23">
        <f t="shared" si="4"/>
        <v>-3.8287266124859098E-3</v>
      </c>
      <c r="K23">
        <f t="shared" si="7"/>
        <v>1.0002113916109125</v>
      </c>
      <c r="L23">
        <f t="shared" si="8"/>
        <v>1.8359301595182432E-3</v>
      </c>
      <c r="M23">
        <f t="shared" si="9"/>
        <v>1.1833163014421499E-2</v>
      </c>
      <c r="N23">
        <f t="shared" si="10"/>
        <v>0.67799029901665486</v>
      </c>
      <c r="O23">
        <f t="shared" si="11"/>
        <v>0</v>
      </c>
      <c r="P23">
        <f t="shared" si="5"/>
        <v>0.67799029901665486</v>
      </c>
      <c r="Q23">
        <f t="shared" si="12"/>
        <v>-0.11187151706347538</v>
      </c>
      <c r="W23">
        <v>18</v>
      </c>
      <c r="X23">
        <f t="shared" si="6"/>
        <v>0.375</v>
      </c>
      <c r="Y23">
        <v>0</v>
      </c>
      <c r="Z23">
        <f t="shared" si="13"/>
        <v>-6.6079779494551604E-3</v>
      </c>
    </row>
    <row r="24" spans="1:26" x14ac:dyDescent="0.4">
      <c r="A24" s="7"/>
      <c r="B24" s="8"/>
      <c r="E24">
        <v>17.3172</v>
      </c>
      <c r="F24">
        <f t="shared" si="0"/>
        <v>2.2668161791977153E-3</v>
      </c>
      <c r="G24">
        <f t="shared" si="1"/>
        <v>0.16881534567692713</v>
      </c>
      <c r="H24">
        <f t="shared" si="2"/>
        <v>-1.8841460495217742E-3</v>
      </c>
      <c r="I24">
        <f t="shared" si="3"/>
        <v>0.16881767692147398</v>
      </c>
      <c r="J24">
        <f t="shared" si="4"/>
        <v>-3.9409899788276012E-3</v>
      </c>
      <c r="K24">
        <f t="shared" si="7"/>
        <v>1.0002239666435733</v>
      </c>
      <c r="L24">
        <f t="shared" si="8"/>
        <v>1.9451317345022417E-3</v>
      </c>
      <c r="M24">
        <f t="shared" si="9"/>
        <v>1.2179888390961846E-2</v>
      </c>
      <c r="N24">
        <f t="shared" si="10"/>
        <v>0.6978561997425009</v>
      </c>
      <c r="O24">
        <f t="shared" si="11"/>
        <v>0</v>
      </c>
      <c r="P24">
        <f t="shared" si="5"/>
        <v>0.6978561997425009</v>
      </c>
      <c r="Q24">
        <f t="shared" si="12"/>
        <v>-0.1118651075852309</v>
      </c>
      <c r="W24">
        <v>19</v>
      </c>
      <c r="X24">
        <f t="shared" si="6"/>
        <v>0.39583333333333331</v>
      </c>
      <c r="Y24">
        <v>0</v>
      </c>
      <c r="Z24">
        <f t="shared" si="13"/>
        <v>-5.4924639790774514E-3</v>
      </c>
    </row>
    <row r="25" spans="1:26" x14ac:dyDescent="0.4">
      <c r="A25" s="7" t="s">
        <v>7</v>
      </c>
      <c r="B25" s="8">
        <f>1*norm</f>
        <v>1.9073720708730124</v>
      </c>
      <c r="E25">
        <v>17.824999999999999</v>
      </c>
      <c r="F25">
        <f t="shared" si="0"/>
        <v>2.3332870437599192E-3</v>
      </c>
      <c r="G25">
        <f t="shared" si="1"/>
        <v>0.16881547275398712</v>
      </c>
      <c r="H25">
        <f t="shared" si="2"/>
        <v>-1.9393956079023474E-3</v>
      </c>
      <c r="I25">
        <f t="shared" si="3"/>
        <v>0.16881794272327832</v>
      </c>
      <c r="J25">
        <f t="shared" si="4"/>
        <v>-4.0565531836904908E-3</v>
      </c>
      <c r="K25">
        <f t="shared" si="7"/>
        <v>1.0002372904700367</v>
      </c>
      <c r="L25">
        <f t="shared" si="8"/>
        <v>2.0608343363982271E-3</v>
      </c>
      <c r="M25">
        <f t="shared" si="9"/>
        <v>1.2536783705951349E-2</v>
      </c>
      <c r="N25">
        <f t="shared" si="10"/>
        <v>0.7183047950193916</v>
      </c>
      <c r="O25">
        <f t="shared" si="11"/>
        <v>0</v>
      </c>
      <c r="P25">
        <f t="shared" si="5"/>
        <v>0.7183047950193916</v>
      </c>
      <c r="Q25">
        <f t="shared" si="12"/>
        <v>-0.11185831734328207</v>
      </c>
      <c r="W25">
        <v>20</v>
      </c>
      <c r="X25">
        <f t="shared" si="6"/>
        <v>0.41666666666666669</v>
      </c>
      <c r="Y25">
        <v>0</v>
      </c>
      <c r="Z25">
        <f t="shared" si="13"/>
        <v>-4.5652635030282822E-3</v>
      </c>
    </row>
    <row r="26" spans="1:26" x14ac:dyDescent="0.4">
      <c r="A26" s="7" t="s">
        <v>8</v>
      </c>
      <c r="B26" s="8">
        <f>K1_*norm</f>
        <v>-1.7385588607033742</v>
      </c>
      <c r="E26">
        <v>18.3476</v>
      </c>
      <c r="F26">
        <f t="shared" si="0"/>
        <v>2.4016952237918372E-3</v>
      </c>
      <c r="G26">
        <f t="shared" si="1"/>
        <v>0.16881560736934931</v>
      </c>
      <c r="H26">
        <f t="shared" si="2"/>
        <v>-1.9962554240997147E-3</v>
      </c>
      <c r="I26">
        <f t="shared" si="3"/>
        <v>0.16881822429263638</v>
      </c>
      <c r="J26">
        <f t="shared" si="4"/>
        <v>-4.1754844978997476E-3</v>
      </c>
      <c r="K26">
        <f t="shared" si="7"/>
        <v>1.0002514042226911</v>
      </c>
      <c r="L26">
        <f t="shared" si="8"/>
        <v>2.1833948869897216E-3</v>
      </c>
      <c r="M26">
        <f t="shared" si="9"/>
        <v>1.2904057233695587E-2</v>
      </c>
      <c r="N26">
        <f t="shared" si="10"/>
        <v>0.73934801808601736</v>
      </c>
      <c r="O26">
        <f t="shared" si="11"/>
        <v>0</v>
      </c>
      <c r="P26">
        <f t="shared" si="5"/>
        <v>0.73934801808601736</v>
      </c>
      <c r="Q26">
        <f t="shared" si="12"/>
        <v>-0.11185112400936416</v>
      </c>
      <c r="W26">
        <v>21</v>
      </c>
      <c r="X26">
        <f t="shared" si="6"/>
        <v>0.4375</v>
      </c>
      <c r="Y26">
        <v>0</v>
      </c>
      <c r="Z26">
        <f t="shared" si="13"/>
        <v>-3.79458671581179E-3</v>
      </c>
    </row>
    <row r="27" spans="1:26" ht="15" thickBot="1" x14ac:dyDescent="0.45">
      <c r="A27" s="4" t="s">
        <v>9</v>
      </c>
      <c r="B27" s="5">
        <v>0</v>
      </c>
      <c r="E27">
        <v>18.8856</v>
      </c>
      <c r="F27">
        <f t="shared" si="0"/>
        <v>2.4721192591098083E-3</v>
      </c>
      <c r="G27">
        <f t="shared" si="1"/>
        <v>0.16881575001485971</v>
      </c>
      <c r="H27">
        <f t="shared" si="2"/>
        <v>-2.0547907781234384E-3</v>
      </c>
      <c r="I27">
        <f t="shared" si="3"/>
        <v>0.16881852265832142</v>
      </c>
      <c r="J27">
        <f t="shared" si="4"/>
        <v>-4.2979204649380631E-3</v>
      </c>
      <c r="K27">
        <f t="shared" si="7"/>
        <v>1.0002663593882624</v>
      </c>
      <c r="L27">
        <f t="shared" si="8"/>
        <v>2.3132601849003218E-3</v>
      </c>
      <c r="M27">
        <f t="shared" si="9"/>
        <v>1.3282127833644575E-2</v>
      </c>
      <c r="N27">
        <f t="shared" si="10"/>
        <v>0.76100986782107327</v>
      </c>
      <c r="O27">
        <f t="shared" si="11"/>
        <v>0</v>
      </c>
      <c r="P27">
        <f t="shared" si="5"/>
        <v>0.76100986782107327</v>
      </c>
      <c r="Q27">
        <f t="shared" si="12"/>
        <v>-0.11184350338215564</v>
      </c>
      <c r="W27">
        <v>22</v>
      </c>
      <c r="X27">
        <f t="shared" si="6"/>
        <v>0.45833333333333331</v>
      </c>
      <c r="Y27">
        <v>0</v>
      </c>
      <c r="Z27">
        <f t="shared" si="13"/>
        <v>-3.1540103510485371E-3</v>
      </c>
    </row>
    <row r="28" spans="1:26" ht="15" thickBot="1" x14ac:dyDescent="0.45">
      <c r="E28">
        <v>19.439399999999999</v>
      </c>
      <c r="F28">
        <f t="shared" si="0"/>
        <v>2.5446115095913925E-3</v>
      </c>
      <c r="G28">
        <f t="shared" si="1"/>
        <v>0.16881590115525646</v>
      </c>
      <c r="H28">
        <f t="shared" si="2"/>
        <v>-2.1150451895178423E-3</v>
      </c>
      <c r="I28">
        <f t="shared" si="3"/>
        <v>0.16881883879240744</v>
      </c>
      <c r="J28">
        <f t="shared" si="4"/>
        <v>-4.4239521128274463E-3</v>
      </c>
      <c r="K28">
        <f t="shared" si="7"/>
        <v>1.0002822045996338</v>
      </c>
      <c r="L28">
        <f t="shared" si="8"/>
        <v>2.450852203154177E-3</v>
      </c>
      <c r="M28">
        <f t="shared" si="9"/>
        <v>1.3671273527306127E-2</v>
      </c>
      <c r="N28">
        <f t="shared" si="10"/>
        <v>0.78330627368357109</v>
      </c>
      <c r="O28">
        <f t="shared" si="11"/>
        <v>0</v>
      </c>
      <c r="P28">
        <f t="shared" si="5"/>
        <v>0.78330627368357109</v>
      </c>
      <c r="Q28">
        <f t="shared" si="12"/>
        <v>-0.11183542926897926</v>
      </c>
      <c r="W28">
        <v>23</v>
      </c>
      <c r="X28">
        <f t="shared" si="6"/>
        <v>0.47916666666666663</v>
      </c>
      <c r="Y28">
        <v>0</v>
      </c>
      <c r="Z28">
        <f t="shared" si="13"/>
        <v>-2.6215717387797657E-3</v>
      </c>
    </row>
    <row r="29" spans="1:26" x14ac:dyDescent="0.4">
      <c r="A29" s="6" t="s">
        <v>78</v>
      </c>
      <c r="B29" s="3"/>
      <c r="C29" t="s">
        <v>38</v>
      </c>
      <c r="E29">
        <v>20.009399999999999</v>
      </c>
      <c r="F29">
        <f t="shared" si="0"/>
        <v>2.6192243351141503E-3</v>
      </c>
      <c r="G29">
        <f t="shared" si="1"/>
        <v>0.16881606127838567</v>
      </c>
      <c r="H29">
        <f t="shared" si="2"/>
        <v>-2.1770621777173873E-3</v>
      </c>
      <c r="I29">
        <f t="shared" si="3"/>
        <v>0.16881917371530131</v>
      </c>
      <c r="J29">
        <f t="shared" si="4"/>
        <v>-4.5536704693601117E-3</v>
      </c>
      <c r="K29">
        <f t="shared" si="7"/>
        <v>1.0002989908995537</v>
      </c>
      <c r="L29">
        <f t="shared" si="8"/>
        <v>2.5966137937027504E-3</v>
      </c>
      <c r="M29">
        <f t="shared" si="9"/>
        <v>1.4071772046943654E-2</v>
      </c>
      <c r="N29">
        <f t="shared" si="10"/>
        <v>0.80625314856003871</v>
      </c>
      <c r="O29">
        <f t="shared" si="11"/>
        <v>0</v>
      </c>
      <c r="P29">
        <f t="shared" si="5"/>
        <v>0.80625314856003871</v>
      </c>
      <c r="Q29">
        <f t="shared" si="12"/>
        <v>-0.11182687561631391</v>
      </c>
      <c r="W29">
        <v>24</v>
      </c>
      <c r="X29">
        <f t="shared" si="6"/>
        <v>0.5</v>
      </c>
      <c r="Y29">
        <v>0</v>
      </c>
      <c r="Z29">
        <f t="shared" si="13"/>
        <v>-2.1790157978663531E-3</v>
      </c>
    </row>
    <row r="30" spans="1:26" x14ac:dyDescent="0.4">
      <c r="A30" s="7" t="s">
        <v>36</v>
      </c>
      <c r="B30" s="8">
        <f>Freq*(10^(Gain/40))</f>
        <v>1412.5375446227545</v>
      </c>
      <c r="E30">
        <v>20.5962</v>
      </c>
      <c r="F30">
        <f t="shared" si="0"/>
        <v>2.6960362754944209E-3</v>
      </c>
      <c r="G30">
        <f t="shared" si="1"/>
        <v>0.16881623095477916</v>
      </c>
      <c r="H30">
        <f t="shared" si="2"/>
        <v>-2.2409070223783144E-3</v>
      </c>
      <c r="I30">
        <f t="shared" si="3"/>
        <v>0.16881952862036109</v>
      </c>
      <c r="J30">
        <f t="shared" si="4"/>
        <v>-4.6872120772797213E-3</v>
      </c>
      <c r="K30">
        <f t="shared" si="7"/>
        <v>1.0003167779845012</v>
      </c>
      <c r="L30">
        <f t="shared" si="8"/>
        <v>2.7510628980682073E-3</v>
      </c>
      <c r="M30">
        <f t="shared" si="9"/>
        <v>1.4484041321684238E-2</v>
      </c>
      <c r="N30">
        <f t="shared" si="10"/>
        <v>0.82987443802559357</v>
      </c>
      <c r="O30">
        <f t="shared" si="11"/>
        <v>0</v>
      </c>
      <c r="P30">
        <f t="shared" si="5"/>
        <v>0.82987443802559357</v>
      </c>
      <c r="Q30">
        <f t="shared" si="12"/>
        <v>-0.11181781349671881</v>
      </c>
      <c r="W30">
        <v>25</v>
      </c>
      <c r="X30">
        <f t="shared" si="6"/>
        <v>0.52083333333333337</v>
      </c>
      <c r="Y30">
        <v>0</v>
      </c>
      <c r="Z30">
        <f t="shared" si="13"/>
        <v>-1.8111691460181785E-3</v>
      </c>
    </row>
    <row r="31" spans="1:26" x14ac:dyDescent="0.4">
      <c r="A31" s="7" t="s">
        <v>37</v>
      </c>
      <c r="B31" s="8">
        <f>Freq/(10^(Gain/40))</f>
        <v>707.94578438413782</v>
      </c>
      <c r="E31">
        <v>21.200099999999999</v>
      </c>
      <c r="F31">
        <f t="shared" si="0"/>
        <v>2.7750866006403733E-3</v>
      </c>
      <c r="G31">
        <f t="shared" si="1"/>
        <v>0.16881641069622222</v>
      </c>
      <c r="H31">
        <f t="shared" si="2"/>
        <v>-2.3066123625072837E-3</v>
      </c>
      <c r="I31">
        <f t="shared" si="3"/>
        <v>0.16881990457806673</v>
      </c>
      <c r="J31">
        <f t="shared" si="4"/>
        <v>-4.8246452062398939E-3</v>
      </c>
      <c r="K31">
        <f t="shared" si="7"/>
        <v>1.0003356193762671</v>
      </c>
      <c r="L31">
        <f t="shared" si="8"/>
        <v>2.9146637811869238E-3</v>
      </c>
      <c r="M31">
        <f t="shared" si="9"/>
        <v>1.4908288151250559E-2</v>
      </c>
      <c r="N31">
        <f t="shared" si="10"/>
        <v>0.85418199083154978</v>
      </c>
      <c r="O31">
        <f t="shared" si="11"/>
        <v>0</v>
      </c>
      <c r="P31">
        <f t="shared" si="5"/>
        <v>0.85418199083154978</v>
      </c>
      <c r="Q31">
        <f t="shared" si="12"/>
        <v>-0.11180821330774145</v>
      </c>
      <c r="W31">
        <v>26</v>
      </c>
      <c r="X31">
        <f t="shared" si="6"/>
        <v>0.54166666666666663</v>
      </c>
      <c r="Y31">
        <v>0</v>
      </c>
      <c r="Z31">
        <f t="shared" si="13"/>
        <v>-1.5054198683186475E-3</v>
      </c>
    </row>
    <row r="32" spans="1:26" x14ac:dyDescent="0.4">
      <c r="A32" s="7" t="s">
        <v>72</v>
      </c>
      <c r="B32" s="8">
        <f>-EXP(-PI()*f1_*2/Fs)</f>
        <v>-0.83118678983036176</v>
      </c>
      <c r="E32">
        <v>21.8217</v>
      </c>
      <c r="F32">
        <f t="shared" si="0"/>
        <v>2.8564538503683496E-3</v>
      </c>
      <c r="G32">
        <f t="shared" si="1"/>
        <v>0.16881660113040542</v>
      </c>
      <c r="H32">
        <f t="shared" si="2"/>
        <v>-2.3742434774777204E-3</v>
      </c>
      <c r="I32">
        <f t="shared" si="3"/>
        <v>0.16882030290133243</v>
      </c>
      <c r="J32">
        <f t="shared" si="4"/>
        <v>-4.9661063983927421E-3</v>
      </c>
      <c r="K32">
        <f t="shared" si="7"/>
        <v>1.0003555807285816</v>
      </c>
      <c r="L32">
        <f t="shared" si="8"/>
        <v>3.0879859842597311E-3</v>
      </c>
      <c r="M32">
        <f t="shared" si="9"/>
        <v>1.5344929720566114E-2</v>
      </c>
      <c r="N32">
        <f t="shared" si="10"/>
        <v>0.87919970991329999</v>
      </c>
      <c r="O32">
        <f t="shared" si="11"/>
        <v>0</v>
      </c>
      <c r="P32">
        <f t="shared" si="5"/>
        <v>0.87919970991329999</v>
      </c>
      <c r="Q32">
        <f t="shared" si="12"/>
        <v>-0.11179804394461505</v>
      </c>
      <c r="W32">
        <v>27</v>
      </c>
      <c r="X32">
        <f t="shared" si="6"/>
        <v>0.5625</v>
      </c>
      <c r="Y32">
        <v>0</v>
      </c>
      <c r="Z32">
        <f t="shared" si="13"/>
        <v>-1.2512851076946225E-3</v>
      </c>
    </row>
    <row r="33" spans="1:26" x14ac:dyDescent="0.4">
      <c r="A33" s="7" t="s">
        <v>73</v>
      </c>
      <c r="B33" s="8">
        <f>-EXP(-PI()*f2_*2/Fs)</f>
        <v>-0.91149434725005085</v>
      </c>
      <c r="E33">
        <v>22.461600000000001</v>
      </c>
      <c r="F33">
        <f t="shared" si="0"/>
        <v>2.9402165644946874E-3</v>
      </c>
      <c r="G33">
        <f t="shared" si="1"/>
        <v>0.16881680291935408</v>
      </c>
      <c r="H33">
        <f t="shared" si="2"/>
        <v>-2.4438656464933037E-3</v>
      </c>
      <c r="I33">
        <f t="shared" si="3"/>
        <v>0.1688207249748892</v>
      </c>
      <c r="J33">
        <f t="shared" si="4"/>
        <v>-5.111732195535324E-3</v>
      </c>
      <c r="K33">
        <f t="shared" si="7"/>
        <v>1.0003767312731811</v>
      </c>
      <c r="L33">
        <f t="shared" si="8"/>
        <v>3.2716300380704918E-3</v>
      </c>
      <c r="M33">
        <f t="shared" si="9"/>
        <v>1.5794382768001825E-2</v>
      </c>
      <c r="N33">
        <f t="shared" si="10"/>
        <v>0.90495147262065945</v>
      </c>
      <c r="O33">
        <f t="shared" si="11"/>
        <v>0</v>
      </c>
      <c r="P33">
        <f t="shared" si="5"/>
        <v>0.90495147262065945</v>
      </c>
      <c r="Q33">
        <f t="shared" si="12"/>
        <v>-0.11178727017832399</v>
      </c>
      <c r="W33">
        <v>28</v>
      </c>
      <c r="X33">
        <f t="shared" si="6"/>
        <v>0.58333333333333337</v>
      </c>
      <c r="Y33">
        <v>0</v>
      </c>
      <c r="Z33">
        <f t="shared" si="13"/>
        <v>-1.0400516518272317E-3</v>
      </c>
    </row>
    <row r="34" spans="1:26" ht="15" thickBot="1" x14ac:dyDescent="0.45">
      <c r="A34" s="4" t="s">
        <v>74</v>
      </c>
      <c r="B34" s="5">
        <f>(1+L1_)/(1+K1_)</f>
        <v>1.9073720708730124</v>
      </c>
      <c r="E34">
        <v>23.120200000000001</v>
      </c>
      <c r="F34">
        <f t="shared" si="0"/>
        <v>3.0264271028969474E-3</v>
      </c>
      <c r="G34">
        <f t="shared" si="1"/>
        <v>0.16881701669511051</v>
      </c>
      <c r="H34">
        <f t="shared" si="2"/>
        <v>-2.5155223882540574E-3</v>
      </c>
      <c r="I34">
        <f t="shared" si="3"/>
        <v>0.16882117212075354</v>
      </c>
      <c r="J34">
        <f t="shared" si="4"/>
        <v>-5.2616136239236619E-3</v>
      </c>
      <c r="K34">
        <f t="shared" si="7"/>
        <v>1.000399137076075</v>
      </c>
      <c r="L34">
        <f t="shared" si="8"/>
        <v>3.4661689009942431E-3</v>
      </c>
      <c r="M34">
        <f t="shared" si="9"/>
        <v>1.6256923093639131E-2</v>
      </c>
      <c r="N34">
        <f t="shared" si="10"/>
        <v>0.93145308113428382</v>
      </c>
      <c r="O34">
        <f t="shared" si="11"/>
        <v>0</v>
      </c>
      <c r="P34">
        <f t="shared" si="5"/>
        <v>0.93145308113428382</v>
      </c>
      <c r="Q34">
        <f t="shared" si="12"/>
        <v>-0.11177585667250557</v>
      </c>
      <c r="W34">
        <v>29</v>
      </c>
      <c r="X34">
        <f t="shared" si="6"/>
        <v>0.60416666666666674</v>
      </c>
      <c r="Y34">
        <v>0</v>
      </c>
      <c r="Z34">
        <f t="shared" si="13"/>
        <v>-8.644771937400418E-4</v>
      </c>
    </row>
    <row r="35" spans="1:26" x14ac:dyDescent="0.4">
      <c r="E35">
        <v>23.798200000000001</v>
      </c>
      <c r="F35">
        <f t="shared" si="0"/>
        <v>3.1151770953608592E-3</v>
      </c>
      <c r="G35">
        <f t="shared" si="1"/>
        <v>0.168817243221135</v>
      </c>
      <c r="H35">
        <f t="shared" si="2"/>
        <v>-2.5892898617548262E-3</v>
      </c>
      <c r="I35">
        <f t="shared" si="3"/>
        <v>0.16882164593582361</v>
      </c>
      <c r="J35">
        <f t="shared" si="4"/>
        <v>-5.4159099821617877E-3</v>
      </c>
      <c r="K35">
        <f t="shared" si="7"/>
        <v>1.0004228779515192</v>
      </c>
      <c r="L35">
        <f t="shared" si="8"/>
        <v>3.6722948057277553E-3</v>
      </c>
      <c r="M35">
        <f t="shared" si="9"/>
        <v>1.6733036693724834E-2</v>
      </c>
      <c r="N35">
        <f t="shared" si="10"/>
        <v>0.95873238098797409</v>
      </c>
      <c r="O35">
        <f t="shared" si="11"/>
        <v>0</v>
      </c>
      <c r="P35">
        <f t="shared" si="5"/>
        <v>0.95873238098797409</v>
      </c>
      <c r="Q35">
        <f t="shared" si="12"/>
        <v>-0.11176376537893408</v>
      </c>
      <c r="W35">
        <v>30</v>
      </c>
      <c r="X35">
        <f t="shared" si="6"/>
        <v>0.625</v>
      </c>
      <c r="Y35">
        <v>0</v>
      </c>
      <c r="Z35">
        <f t="shared" si="13"/>
        <v>-7.1854202354634507E-4</v>
      </c>
    </row>
    <row r="36" spans="1:26" x14ac:dyDescent="0.4">
      <c r="E36">
        <v>24.495999999999999</v>
      </c>
      <c r="F36">
        <f t="shared" si="0"/>
        <v>3.2065189017639823E-3</v>
      </c>
      <c r="G36">
        <f t="shared" si="1"/>
        <v>0.16881748319896217</v>
      </c>
      <c r="H36">
        <f t="shared" si="2"/>
        <v>-2.6652115853029179E-3</v>
      </c>
      <c r="I36">
        <f t="shared" si="3"/>
        <v>0.1688221478874703</v>
      </c>
      <c r="J36">
        <f t="shared" si="4"/>
        <v>-5.5747122956842947E-3</v>
      </c>
      <c r="K36">
        <f t="shared" si="7"/>
        <v>1.0004480271944818</v>
      </c>
      <c r="L36">
        <f t="shared" si="8"/>
        <v>3.8906432741908541E-3</v>
      </c>
      <c r="M36">
        <f t="shared" si="9"/>
        <v>1.7222998336190454E-2</v>
      </c>
      <c r="N36">
        <f t="shared" si="10"/>
        <v>0.98680511522455194</v>
      </c>
      <c r="O36">
        <f t="shared" si="11"/>
        <v>0</v>
      </c>
      <c r="P36">
        <f t="shared" si="5"/>
        <v>0.98680511522455194</v>
      </c>
      <c r="Q36">
        <f t="shared" si="12"/>
        <v>-0.11175095632534778</v>
      </c>
      <c r="W36">
        <v>31</v>
      </c>
      <c r="X36">
        <f t="shared" si="6"/>
        <v>0.64583333333333337</v>
      </c>
      <c r="Y36">
        <v>0</v>
      </c>
      <c r="Z36">
        <f t="shared" si="13"/>
        <v>-5.972426379096988E-4</v>
      </c>
    </row>
    <row r="37" spans="1:26" x14ac:dyDescent="0.4">
      <c r="E37">
        <v>25.214300000000001</v>
      </c>
      <c r="F37">
        <f t="shared" si="0"/>
        <v>3.300544151892047E-3</v>
      </c>
      <c r="G37">
        <f t="shared" si="1"/>
        <v>0.16881773747028528</v>
      </c>
      <c r="H37">
        <f t="shared" si="2"/>
        <v>-2.7433637174508244E-3</v>
      </c>
      <c r="I37">
        <f t="shared" si="3"/>
        <v>0.168822679736228</v>
      </c>
      <c r="J37">
        <f t="shared" si="4"/>
        <v>-5.7381798621699617E-3</v>
      </c>
      <c r="K37">
        <f t="shared" si="7"/>
        <v>1.0004746727562435</v>
      </c>
      <c r="L37">
        <f t="shared" si="8"/>
        <v>4.1219769572218047E-3</v>
      </c>
      <c r="M37">
        <f t="shared" si="9"/>
        <v>1.7727292854925025E-2</v>
      </c>
      <c r="N37">
        <f t="shared" si="10"/>
        <v>1.0156990627796239</v>
      </c>
      <c r="O37">
        <f t="shared" si="11"/>
        <v>0</v>
      </c>
      <c r="P37">
        <f t="shared" si="5"/>
        <v>1.0156990627796239</v>
      </c>
      <c r="Q37">
        <f t="shared" si="12"/>
        <v>-0.1117373874853891</v>
      </c>
      <c r="W37">
        <v>32</v>
      </c>
      <c r="X37">
        <f t="shared" si="6"/>
        <v>0.66666666666666663</v>
      </c>
      <c r="Y37">
        <v>0</v>
      </c>
      <c r="Z37">
        <f t="shared" si="13"/>
        <v>-4.9642019095397965E-4</v>
      </c>
    </row>
    <row r="38" spans="1:26" x14ac:dyDescent="0.4">
      <c r="E38">
        <v>25.953600000000002</v>
      </c>
      <c r="F38">
        <f t="shared" si="0"/>
        <v>3.3973182955920026E-3</v>
      </c>
      <c r="G38">
        <f t="shared" si="1"/>
        <v>0.16881800684906789</v>
      </c>
      <c r="H38">
        <f t="shared" si="2"/>
        <v>-2.8238006561940548E-3</v>
      </c>
      <c r="I38">
        <f t="shared" si="3"/>
        <v>0.16882324318463127</v>
      </c>
      <c r="J38">
        <f t="shared" si="4"/>
        <v>-5.9064264636449915E-3</v>
      </c>
      <c r="K38">
        <f t="shared" si="7"/>
        <v>1.0005028996454861</v>
      </c>
      <c r="L38">
        <f t="shared" si="8"/>
        <v>4.3670328221003659E-3</v>
      </c>
      <c r="M38">
        <f t="shared" si="9"/>
        <v>1.8246264006292146E-2</v>
      </c>
      <c r="N38">
        <f t="shared" si="10"/>
        <v>1.0454339194420048</v>
      </c>
      <c r="O38">
        <f t="shared" si="11"/>
        <v>0</v>
      </c>
      <c r="P38">
        <f t="shared" si="5"/>
        <v>1.0454339194420048</v>
      </c>
      <c r="Q38">
        <f t="shared" si="12"/>
        <v>-0.11172301374566392</v>
      </c>
      <c r="W38">
        <v>33</v>
      </c>
      <c r="X38">
        <f t="shared" si="6"/>
        <v>0.6875</v>
      </c>
      <c r="Y38">
        <v>0</v>
      </c>
      <c r="Z38">
        <f t="shared" si="13"/>
        <v>-4.1261790492601351E-4</v>
      </c>
    </row>
    <row r="39" spans="1:26" x14ac:dyDescent="0.4">
      <c r="E39">
        <v>26.714600000000001</v>
      </c>
      <c r="F39">
        <f t="shared" si="0"/>
        <v>3.4969329626495789E-3</v>
      </c>
      <c r="G39">
        <f t="shared" si="1"/>
        <v>0.16881829226497314</v>
      </c>
      <c r="H39">
        <f t="shared" si="2"/>
        <v>-2.9065985595586995E-3</v>
      </c>
      <c r="I39">
        <f t="shared" si="3"/>
        <v>0.1688238401772173</v>
      </c>
      <c r="J39">
        <f t="shared" si="4"/>
        <v>-6.0796113966871106E-3</v>
      </c>
      <c r="K39">
        <f t="shared" si="7"/>
        <v>1.0005328049537434</v>
      </c>
      <c r="L39">
        <f t="shared" si="8"/>
        <v>4.6266525845439672E-3</v>
      </c>
      <c r="M39">
        <f t="shared" si="9"/>
        <v>1.8780395241950076E-2</v>
      </c>
      <c r="N39">
        <f t="shared" si="10"/>
        <v>1.0760373849513118</v>
      </c>
      <c r="O39">
        <f t="shared" si="11"/>
        <v>0</v>
      </c>
      <c r="P39">
        <f t="shared" si="5"/>
        <v>1.0760373849513118</v>
      </c>
      <c r="Q39">
        <f t="shared" si="12"/>
        <v>-0.1117077876672035</v>
      </c>
      <c r="W39">
        <v>34</v>
      </c>
      <c r="X39">
        <f t="shared" si="6"/>
        <v>0.70833333333333337</v>
      </c>
      <c r="Y39">
        <v>0</v>
      </c>
      <c r="Z39">
        <f t="shared" si="13"/>
        <v>-3.4296255182198257E-4</v>
      </c>
    </row>
    <row r="40" spans="1:26" x14ac:dyDescent="0.4">
      <c r="E40">
        <v>27.498000000000001</v>
      </c>
      <c r="F40">
        <f t="shared" si="0"/>
        <v>3.5994797828505054E-3</v>
      </c>
      <c r="G40">
        <f t="shared" si="1"/>
        <v>0.16881859469770377</v>
      </c>
      <c r="H40">
        <f t="shared" si="2"/>
        <v>-2.9918335852640384E-3</v>
      </c>
      <c r="I40">
        <f t="shared" si="3"/>
        <v>0.16882447276318957</v>
      </c>
      <c r="J40">
        <f t="shared" si="4"/>
        <v>-6.2578939572323043E-3</v>
      </c>
      <c r="K40">
        <f t="shared" si="7"/>
        <v>1.0005644909688465</v>
      </c>
      <c r="L40">
        <f t="shared" si="8"/>
        <v>4.9017228980554944E-3</v>
      </c>
      <c r="M40">
        <f t="shared" si="9"/>
        <v>1.9330169208312098E-2</v>
      </c>
      <c r="N40">
        <f t="shared" si="10"/>
        <v>1.1075371129100231</v>
      </c>
      <c r="O40">
        <f t="shared" si="11"/>
        <v>0</v>
      </c>
      <c r="P40">
        <f t="shared" si="5"/>
        <v>1.1075371129100231</v>
      </c>
      <c r="Q40">
        <f t="shared" si="12"/>
        <v>-0.11169165730119154</v>
      </c>
      <c r="W40">
        <v>35</v>
      </c>
      <c r="X40">
        <f t="shared" si="6"/>
        <v>0.72916666666666674</v>
      </c>
      <c r="Y40">
        <v>0</v>
      </c>
      <c r="Z40">
        <f t="shared" si="13"/>
        <v>-2.8506594248094277E-4</v>
      </c>
    </row>
    <row r="41" spans="1:26" x14ac:dyDescent="0.4">
      <c r="E41">
        <v>28.304300000000001</v>
      </c>
      <c r="F41">
        <f t="shared" si="0"/>
        <v>3.7050242060417331E-3</v>
      </c>
      <c r="G41">
        <f t="shared" si="1"/>
        <v>0.16881891509857794</v>
      </c>
      <c r="H41">
        <f t="shared" si="2"/>
        <v>-3.0795601304271173E-3</v>
      </c>
      <c r="I41">
        <f t="shared" si="3"/>
        <v>0.16882514293238082</v>
      </c>
      <c r="J41">
        <f t="shared" si="4"/>
        <v>-6.4413879254693268E-3</v>
      </c>
      <c r="K41">
        <f t="shared" si="7"/>
        <v>1.0005980569532995</v>
      </c>
      <c r="L41">
        <f t="shared" si="8"/>
        <v>5.1931039624094223E-3</v>
      </c>
      <c r="M41">
        <f t="shared" si="9"/>
        <v>1.9895927356702092E-2</v>
      </c>
      <c r="N41">
        <f t="shared" si="10"/>
        <v>1.1399526670379059</v>
      </c>
      <c r="O41">
        <f t="shared" si="11"/>
        <v>0</v>
      </c>
      <c r="P41">
        <f t="shared" si="5"/>
        <v>1.1399526670379059</v>
      </c>
      <c r="Q41">
        <f t="shared" si="12"/>
        <v>-0.1116745701485619</v>
      </c>
      <c r="W41">
        <v>36</v>
      </c>
      <c r="X41">
        <f t="shared" si="6"/>
        <v>0.75</v>
      </c>
      <c r="Y41">
        <v>0</v>
      </c>
      <c r="Z41">
        <f t="shared" si="13"/>
        <v>-2.3694304562070137E-4</v>
      </c>
    </row>
    <row r="42" spans="1:26" x14ac:dyDescent="0.4">
      <c r="E42">
        <v>29.1342</v>
      </c>
      <c r="F42">
        <f t="shared" si="0"/>
        <v>3.8136578620089896E-3</v>
      </c>
      <c r="G42">
        <f t="shared" si="1"/>
        <v>0.16881925454694968</v>
      </c>
      <c r="H42">
        <f t="shared" si="2"/>
        <v>-3.1698543521018296E-3</v>
      </c>
      <c r="I42">
        <f t="shared" si="3"/>
        <v>0.16882585294243113</v>
      </c>
      <c r="J42">
        <f t="shared" si="4"/>
        <v>-6.6302525959424036E-3</v>
      </c>
      <c r="K42">
        <f t="shared" si="7"/>
        <v>1.0006336155261282</v>
      </c>
      <c r="L42">
        <f t="shared" si="8"/>
        <v>5.5017717129320007E-3</v>
      </c>
      <c r="M42">
        <f t="shared" si="9"/>
        <v>2.0478150588707722E-2</v>
      </c>
      <c r="N42">
        <f t="shared" si="10"/>
        <v>1.1733116009662945</v>
      </c>
      <c r="O42">
        <f t="shared" si="11"/>
        <v>0</v>
      </c>
      <c r="P42">
        <f t="shared" si="5"/>
        <v>1.1733116009662945</v>
      </c>
      <c r="Q42">
        <f t="shared" si="12"/>
        <v>-0.11165647108884834</v>
      </c>
      <c r="W42">
        <v>37</v>
      </c>
      <c r="X42">
        <f t="shared" si="6"/>
        <v>0.77083333333333337</v>
      </c>
      <c r="Y42">
        <v>0</v>
      </c>
      <c r="Z42">
        <f t="shared" si="13"/>
        <v>-1.9694392946209972E-4</v>
      </c>
    </row>
    <row r="43" spans="1:26" x14ac:dyDescent="0.4">
      <c r="E43">
        <v>29.988499999999998</v>
      </c>
      <c r="F43">
        <f t="shared" si="0"/>
        <v>3.9254854705073963E-3</v>
      </c>
      <c r="G43">
        <f t="shared" si="1"/>
        <v>0.16881961422131009</v>
      </c>
      <c r="H43">
        <f t="shared" si="2"/>
        <v>-3.262803287081869E-3</v>
      </c>
      <c r="I43">
        <f t="shared" si="3"/>
        <v>0.16882660525834114</v>
      </c>
      <c r="J43">
        <f t="shared" si="4"/>
        <v>-6.8246700198952917E-3</v>
      </c>
      <c r="K43">
        <f t="shared" si="7"/>
        <v>1.0006712896256156</v>
      </c>
      <c r="L43">
        <f t="shared" si="8"/>
        <v>5.8287914184824976E-3</v>
      </c>
      <c r="M43">
        <f t="shared" si="9"/>
        <v>2.1077388931845409E-2</v>
      </c>
      <c r="N43">
        <f t="shared" si="10"/>
        <v>1.2076454289504963</v>
      </c>
      <c r="O43">
        <f t="shared" si="11"/>
        <v>0</v>
      </c>
      <c r="P43">
        <f t="shared" si="5"/>
        <v>1.2076454289504963</v>
      </c>
      <c r="Q43">
        <f t="shared" si="12"/>
        <v>-0.11163729884181291</v>
      </c>
      <c r="W43">
        <v>38</v>
      </c>
      <c r="X43">
        <f t="shared" si="6"/>
        <v>0.79166666666666663</v>
      </c>
      <c r="Y43">
        <v>0</v>
      </c>
      <c r="Z43">
        <f t="shared" si="13"/>
        <v>-1.6369719250617986E-4</v>
      </c>
    </row>
    <row r="44" spans="1:26" x14ac:dyDescent="0.4">
      <c r="E44">
        <v>30.867799999999999</v>
      </c>
      <c r="F44">
        <f t="shared" si="0"/>
        <v>4.0405855713532921E-3</v>
      </c>
      <c r="G44">
        <f t="shared" si="1"/>
        <v>0.1688199952760493</v>
      </c>
      <c r="H44">
        <f t="shared" si="2"/>
        <v>-3.3584722114820263E-3</v>
      </c>
      <c r="I44">
        <f t="shared" si="3"/>
        <v>0.16882740229470095</v>
      </c>
      <c r="J44">
        <f t="shared" si="4"/>
        <v>-7.0247767326641506E-3</v>
      </c>
      <c r="K44">
        <f t="shared" si="7"/>
        <v>1.0007111995923013</v>
      </c>
      <c r="L44">
        <f t="shared" si="8"/>
        <v>6.1752055277336342E-3</v>
      </c>
      <c r="M44">
        <f t="shared" si="9"/>
        <v>2.1694051019197191E-2</v>
      </c>
      <c r="N44">
        <f t="shared" si="10"/>
        <v>1.2429775639414811</v>
      </c>
      <c r="O44">
        <f t="shared" si="11"/>
        <v>0</v>
      </c>
      <c r="P44">
        <f t="shared" si="5"/>
        <v>1.2429775639414811</v>
      </c>
      <c r="Q44">
        <f t="shared" si="12"/>
        <v>-0.11161699012783126</v>
      </c>
      <c r="W44">
        <v>39</v>
      </c>
      <c r="X44">
        <f t="shared" si="6"/>
        <v>0.8125</v>
      </c>
      <c r="Y44">
        <v>0</v>
      </c>
      <c r="Z44">
        <f t="shared" si="13"/>
        <v>-1.3606294394345438E-4</v>
      </c>
    </row>
    <row r="45" spans="1:26" x14ac:dyDescent="0.4">
      <c r="E45">
        <v>31.773</v>
      </c>
      <c r="F45">
        <f t="shared" si="0"/>
        <v>4.1590759742711871E-3</v>
      </c>
      <c r="G45">
        <f t="shared" si="1"/>
        <v>0.16882039905764734</v>
      </c>
      <c r="H45">
        <f t="shared" si="2"/>
        <v>-3.4569590413321724E-3</v>
      </c>
      <c r="I45">
        <f t="shared" si="3"/>
        <v>0.16882824686788678</v>
      </c>
      <c r="J45">
        <f t="shared" si="4"/>
        <v>-7.2307775411388654E-3</v>
      </c>
      <c r="K45">
        <f t="shared" si="7"/>
        <v>1.0007534858035234</v>
      </c>
      <c r="L45">
        <f t="shared" si="8"/>
        <v>6.5422301039075002E-3</v>
      </c>
      <c r="M45">
        <f t="shared" si="9"/>
        <v>2.2328754686060215E-2</v>
      </c>
      <c r="N45">
        <f t="shared" si="10"/>
        <v>1.2793434052942099</v>
      </c>
      <c r="O45">
        <f t="shared" si="11"/>
        <v>0</v>
      </c>
      <c r="P45">
        <f t="shared" si="5"/>
        <v>1.2793434052942099</v>
      </c>
      <c r="Q45">
        <f t="shared" si="12"/>
        <v>-0.11159547722028519</v>
      </c>
      <c r="W45">
        <v>40</v>
      </c>
      <c r="X45">
        <f t="shared" si="6"/>
        <v>0.83333333333333337</v>
      </c>
      <c r="Y45">
        <v>0</v>
      </c>
      <c r="Z45">
        <f t="shared" si="13"/>
        <v>-1.1309372159122831E-4</v>
      </c>
    </row>
    <row r="46" spans="1:26" x14ac:dyDescent="0.4">
      <c r="E46">
        <v>32.704599999999999</v>
      </c>
      <c r="F46">
        <f t="shared" si="0"/>
        <v>4.2810221291080313E-3</v>
      </c>
      <c r="G46">
        <f t="shared" si="1"/>
        <v>0.16882082680068855</v>
      </c>
      <c r="H46">
        <f t="shared" si="2"/>
        <v>-3.5583181716907137E-3</v>
      </c>
      <c r="I46">
        <f t="shared" si="3"/>
        <v>0.16882914156022721</v>
      </c>
      <c r="J46">
        <f t="shared" si="4"/>
        <v>-7.4427862212022178E-3</v>
      </c>
      <c r="K46">
        <f t="shared" si="7"/>
        <v>1.000798276826306</v>
      </c>
      <c r="L46">
        <f t="shared" si="8"/>
        <v>6.9309783621279014E-3</v>
      </c>
      <c r="M46">
        <f t="shared" si="9"/>
        <v>2.2981835992847088E-2</v>
      </c>
      <c r="N46">
        <f t="shared" si="10"/>
        <v>1.3167622078519861</v>
      </c>
      <c r="O46">
        <f t="shared" si="11"/>
        <v>0</v>
      </c>
      <c r="P46">
        <f t="shared" si="5"/>
        <v>1.3167622078519861</v>
      </c>
      <c r="Q46">
        <f t="shared" si="12"/>
        <v>-0.11157269022761379</v>
      </c>
      <c r="W46">
        <v>41</v>
      </c>
      <c r="X46">
        <f t="shared" si="6"/>
        <v>0.85416666666666674</v>
      </c>
      <c r="Y46">
        <v>0</v>
      </c>
      <c r="Z46">
        <f t="shared" si="13"/>
        <v>-9.4002007399381725E-5</v>
      </c>
    </row>
    <row r="47" spans="1:26" x14ac:dyDescent="0.4">
      <c r="E47">
        <v>33.663600000000002</v>
      </c>
      <c r="F47">
        <f t="shared" si="0"/>
        <v>4.4065549355577233E-3</v>
      </c>
      <c r="G47">
        <f t="shared" si="1"/>
        <v>0.16882128003541619</v>
      </c>
      <c r="H47">
        <f t="shared" si="2"/>
        <v>-3.6626583976540638E-3</v>
      </c>
      <c r="I47">
        <f t="shared" si="3"/>
        <v>0.16883008957246881</v>
      </c>
      <c r="J47">
        <f t="shared" si="4"/>
        <v>-7.6610303350354006E-3</v>
      </c>
      <c r="K47">
        <f t="shared" si="7"/>
        <v>1.0008457320859012</v>
      </c>
      <c r="L47">
        <f t="shared" si="8"/>
        <v>7.3428309651204001E-3</v>
      </c>
      <c r="M47">
        <f t="shared" si="9"/>
        <v>2.3653980141473685E-2</v>
      </c>
      <c r="N47">
        <f t="shared" si="10"/>
        <v>1.355273230792704</v>
      </c>
      <c r="O47">
        <f t="shared" si="11"/>
        <v>0</v>
      </c>
      <c r="P47">
        <f t="shared" si="5"/>
        <v>1.355273230792704</v>
      </c>
      <c r="Q47">
        <f t="shared" si="12"/>
        <v>-0.11154855445695119</v>
      </c>
      <c r="W47">
        <v>42</v>
      </c>
      <c r="X47">
        <f t="shared" si="6"/>
        <v>0.875</v>
      </c>
      <c r="Y47">
        <v>0</v>
      </c>
      <c r="Z47">
        <f t="shared" si="13"/>
        <v>-7.8133226767902015E-5</v>
      </c>
    </row>
    <row r="48" spans="1:26" x14ac:dyDescent="0.4">
      <c r="E48">
        <v>34.650700000000001</v>
      </c>
      <c r="F48">
        <f t="shared" si="0"/>
        <v>4.5357660234059934E-3</v>
      </c>
      <c r="G48">
        <f t="shared" si="1"/>
        <v>0.16882176022996509</v>
      </c>
      <c r="H48">
        <f t="shared" si="2"/>
        <v>-3.7700558733832117E-3</v>
      </c>
      <c r="I48">
        <f t="shared" si="3"/>
        <v>0.16883109397544782</v>
      </c>
      <c r="J48">
        <f t="shared" si="4"/>
        <v>-7.8856691711316675E-3</v>
      </c>
      <c r="K48">
        <f t="shared" si="7"/>
        <v>1.0008960043868409</v>
      </c>
      <c r="L48">
        <f t="shared" si="8"/>
        <v>7.7791106808792294E-3</v>
      </c>
      <c r="M48">
        <f t="shared" si="9"/>
        <v>2.4345660463616303E-2</v>
      </c>
      <c r="N48">
        <f t="shared" si="10"/>
        <v>1.3949035940237253</v>
      </c>
      <c r="O48">
        <f t="shared" si="11"/>
        <v>0</v>
      </c>
      <c r="P48">
        <f t="shared" si="5"/>
        <v>1.3949035940237253</v>
      </c>
      <c r="Q48">
        <f t="shared" si="12"/>
        <v>-0.111522988864748</v>
      </c>
      <c r="W48">
        <v>43</v>
      </c>
      <c r="X48">
        <f t="shared" si="6"/>
        <v>0.89583333333333337</v>
      </c>
      <c r="Y48">
        <v>0</v>
      </c>
      <c r="Z48">
        <f t="shared" si="13"/>
        <v>-6.494330593630017E-5</v>
      </c>
    </row>
    <row r="49" spans="5:26" x14ac:dyDescent="0.4">
      <c r="E49">
        <v>35.666800000000002</v>
      </c>
      <c r="F49">
        <f t="shared" si="0"/>
        <v>4.6687732023773512E-3</v>
      </c>
      <c r="G49">
        <f t="shared" si="1"/>
        <v>0.16882226902660946</v>
      </c>
      <c r="H49">
        <f t="shared" si="2"/>
        <v>-3.8806085126035813E-3</v>
      </c>
      <c r="I49">
        <f t="shared" si="3"/>
        <v>0.16883215820424113</v>
      </c>
      <c r="J49">
        <f t="shared" si="4"/>
        <v>-8.1169075315607898E-3</v>
      </c>
      <c r="K49">
        <f t="shared" si="7"/>
        <v>1.0009492646353719</v>
      </c>
      <c r="L49">
        <f t="shared" si="8"/>
        <v>8.2412968928750694E-3</v>
      </c>
      <c r="M49">
        <f t="shared" si="9"/>
        <v>2.505748877071734E-2</v>
      </c>
      <c r="N49">
        <f t="shared" si="10"/>
        <v>1.435688351758557</v>
      </c>
      <c r="O49">
        <f t="shared" si="11"/>
        <v>0</v>
      </c>
      <c r="P49">
        <f t="shared" si="5"/>
        <v>1.435688351758557</v>
      </c>
      <c r="Q49">
        <f t="shared" si="12"/>
        <v>-0.11149590956388708</v>
      </c>
      <c r="W49">
        <v>44</v>
      </c>
      <c r="X49">
        <f t="shared" si="6"/>
        <v>0.91666666666666663</v>
      </c>
      <c r="Y49">
        <v>0</v>
      </c>
      <c r="Z49">
        <f t="shared" si="13"/>
        <v>-5.3980017982164418E-5</v>
      </c>
    </row>
    <row r="50" spans="5:26" x14ac:dyDescent="0.4">
      <c r="E50">
        <v>36.712600000000002</v>
      </c>
      <c r="F50">
        <f t="shared" si="0"/>
        <v>4.805668102257527E-3</v>
      </c>
      <c r="G50">
        <f t="shared" si="1"/>
        <v>0.16882280805034577</v>
      </c>
      <c r="H50">
        <f t="shared" si="2"/>
        <v>-3.9943924681507094E-3</v>
      </c>
      <c r="I50">
        <f t="shared" si="3"/>
        <v>0.16883328565778633</v>
      </c>
      <c r="J50">
        <f t="shared" si="4"/>
        <v>-8.3549047020436262E-3</v>
      </c>
      <c r="K50">
        <f t="shared" si="7"/>
        <v>1.001005681783715</v>
      </c>
      <c r="L50">
        <f t="shared" si="8"/>
        <v>8.7308514907027557E-3</v>
      </c>
      <c r="M50">
        <f t="shared" si="9"/>
        <v>2.578993493482451E-2</v>
      </c>
      <c r="N50">
        <f t="shared" si="10"/>
        <v>1.4776544256824442</v>
      </c>
      <c r="O50">
        <f t="shared" si="11"/>
        <v>0</v>
      </c>
      <c r="P50">
        <f t="shared" si="5"/>
        <v>1.4776544256824442</v>
      </c>
      <c r="Q50">
        <f t="shared" si="12"/>
        <v>-0.11146722850100717</v>
      </c>
      <c r="W50">
        <v>45</v>
      </c>
      <c r="X50">
        <f t="shared" si="6"/>
        <v>0.9375</v>
      </c>
      <c r="Y50">
        <v>0</v>
      </c>
      <c r="Z50">
        <f t="shared" si="13"/>
        <v>-4.4867477861580447E-5</v>
      </c>
    </row>
    <row r="51" spans="5:26" x14ac:dyDescent="0.4">
      <c r="E51">
        <v>37.789099999999998</v>
      </c>
      <c r="F51">
        <f t="shared" si="0"/>
        <v>4.9465816227404185E-3</v>
      </c>
      <c r="G51">
        <f t="shared" si="1"/>
        <v>0.16882337916643364</v>
      </c>
      <c r="H51">
        <f t="shared" si="2"/>
        <v>-4.111516532368238E-3</v>
      </c>
      <c r="I51">
        <f t="shared" si="3"/>
        <v>0.16883448023756942</v>
      </c>
      <c r="J51">
        <f t="shared" si="4"/>
        <v>-8.5998882390035114E-3</v>
      </c>
      <c r="K51">
        <f t="shared" si="7"/>
        <v>1.001065449769142</v>
      </c>
      <c r="L51">
        <f t="shared" si="8"/>
        <v>9.2494525706359135E-3</v>
      </c>
      <c r="M51">
        <f t="shared" si="9"/>
        <v>2.6543676971483077E-2</v>
      </c>
      <c r="N51">
        <f t="shared" si="10"/>
        <v>1.520840663224575</v>
      </c>
      <c r="O51">
        <f t="shared" si="11"/>
        <v>0</v>
      </c>
      <c r="P51">
        <f t="shared" si="5"/>
        <v>1.520840663224575</v>
      </c>
      <c r="Q51">
        <f t="shared" si="12"/>
        <v>-0.11143685178854046</v>
      </c>
      <c r="W51">
        <v>46</v>
      </c>
      <c r="X51">
        <f t="shared" si="6"/>
        <v>0.95833333333333326</v>
      </c>
      <c r="Y51">
        <v>0</v>
      </c>
      <c r="Z51">
        <f t="shared" si="13"/>
        <v>-3.7293254891551879E-5</v>
      </c>
    </row>
    <row r="52" spans="5:26" x14ac:dyDescent="0.4">
      <c r="E52">
        <v>38.897199999999998</v>
      </c>
      <c r="F52">
        <f t="shared" si="0"/>
        <v>5.091631573550537E-3</v>
      </c>
      <c r="G52">
        <f t="shared" si="1"/>
        <v>0.16882398428546774</v>
      </c>
      <c r="H52">
        <f t="shared" si="2"/>
        <v>-4.2320786166598042E-3</v>
      </c>
      <c r="I52">
        <f t="shared" si="3"/>
        <v>0.16883574593990169</v>
      </c>
      <c r="J52">
        <f t="shared" si="4"/>
        <v>-8.8520629396538295E-3</v>
      </c>
      <c r="K52">
        <f t="shared" si="7"/>
        <v>1.0011287670875084</v>
      </c>
      <c r="L52">
        <f t="shared" si="8"/>
        <v>9.7988170978749369E-3</v>
      </c>
      <c r="M52">
        <f t="shared" si="9"/>
        <v>2.7319320637849476E-2</v>
      </c>
      <c r="N52">
        <f t="shared" si="10"/>
        <v>1.5652817717134231</v>
      </c>
      <c r="O52">
        <f t="shared" si="11"/>
        <v>0</v>
      </c>
      <c r="P52">
        <f t="shared" si="5"/>
        <v>1.5652817717134231</v>
      </c>
      <c r="Q52">
        <f t="shared" si="12"/>
        <v>-0.11140467789922708</v>
      </c>
      <c r="W52">
        <v>47</v>
      </c>
      <c r="X52">
        <f t="shared" si="6"/>
        <v>0.97916666666666663</v>
      </c>
      <c r="Y52">
        <v>0</v>
      </c>
      <c r="Z52">
        <f t="shared" si="13"/>
        <v>-3.0997660815634446E-5</v>
      </c>
    </row>
    <row r="53" spans="5:26" x14ac:dyDescent="0.4">
      <c r="E53">
        <v>40.037700000000001</v>
      </c>
      <c r="F53">
        <f t="shared" si="0"/>
        <v>5.2409226744430026E-3</v>
      </c>
      <c r="G53">
        <f t="shared" si="1"/>
        <v>0.16882462535969711</v>
      </c>
      <c r="H53">
        <f t="shared" si="2"/>
        <v>-4.3561657514583707E-3</v>
      </c>
      <c r="I53">
        <f t="shared" si="3"/>
        <v>0.16883708684822163</v>
      </c>
      <c r="J53">
        <f t="shared" si="4"/>
        <v>-9.1116108419338586E-3</v>
      </c>
      <c r="K53">
        <f t="shared" si="7"/>
        <v>1.0011958363889739</v>
      </c>
      <c r="L53">
        <f t="shared" si="8"/>
        <v>1.0380697328320908E-2</v>
      </c>
      <c r="M53">
        <f t="shared" si="9"/>
        <v>2.8117399355738426E-2</v>
      </c>
      <c r="N53">
        <f t="shared" si="10"/>
        <v>1.6110083139676719</v>
      </c>
      <c r="O53">
        <f t="shared" si="11"/>
        <v>0</v>
      </c>
      <c r="P53">
        <f t="shared" si="5"/>
        <v>1.6110083139676719</v>
      </c>
      <c r="Q53">
        <f t="shared" si="12"/>
        <v>-0.1113706031814717</v>
      </c>
      <c r="W53">
        <v>48</v>
      </c>
      <c r="X53">
        <f t="shared" si="6"/>
        <v>1</v>
      </c>
      <c r="Y53">
        <v>0</v>
      </c>
      <c r="Z53">
        <f t="shared" si="13"/>
        <v>-2.5764846185597587E-5</v>
      </c>
    </row>
    <row r="54" spans="5:26" x14ac:dyDescent="0.4">
      <c r="E54">
        <v>41.2117</v>
      </c>
      <c r="F54">
        <f t="shared" si="0"/>
        <v>5.3945989150811034E-3</v>
      </c>
      <c r="G54">
        <f t="shared" si="1"/>
        <v>0.16882530461355039</v>
      </c>
      <c r="H54">
        <f t="shared" si="2"/>
        <v>-4.4838976064028487E-3</v>
      </c>
      <c r="I54">
        <f t="shared" si="3"/>
        <v>0.16883850761527386</v>
      </c>
      <c r="J54">
        <f t="shared" si="4"/>
        <v>-9.3787822538533398E-3</v>
      </c>
      <c r="K54">
        <f t="shared" si="7"/>
        <v>1.0012668885690736</v>
      </c>
      <c r="L54">
        <f t="shared" si="8"/>
        <v>1.0997089721005365E-2</v>
      </c>
      <c r="M54">
        <f t="shared" si="9"/>
        <v>2.8938653907734535E-2</v>
      </c>
      <c r="N54">
        <f t="shared" si="10"/>
        <v>1.6580627337029561</v>
      </c>
      <c r="O54">
        <f t="shared" si="11"/>
        <v>0</v>
      </c>
      <c r="P54">
        <f t="shared" si="5"/>
        <v>1.6580627337029561</v>
      </c>
      <c r="Q54">
        <f t="shared" si="12"/>
        <v>-0.11133451574693416</v>
      </c>
      <c r="W54">
        <v>49</v>
      </c>
      <c r="X54">
        <f t="shared" si="6"/>
        <v>1.0208333333333333</v>
      </c>
      <c r="Y54">
        <v>0</v>
      </c>
      <c r="Z54">
        <f t="shared" si="13"/>
        <v>-2.1415399791479901E-5</v>
      </c>
    </row>
    <row r="55" spans="5:26" x14ac:dyDescent="0.4">
      <c r="E55">
        <v>42.420200000000001</v>
      </c>
      <c r="F55">
        <f t="shared" si="0"/>
        <v>5.5527911951587395E-3</v>
      </c>
      <c r="G55">
        <f t="shared" si="1"/>
        <v>0.16882602433152272</v>
      </c>
      <c r="H55">
        <f t="shared" si="2"/>
        <v>-4.6153829699561522E-3</v>
      </c>
      <c r="I55">
        <f t="shared" si="3"/>
        <v>0.16884001301944207</v>
      </c>
      <c r="J55">
        <f t="shared" si="4"/>
        <v>-9.6538047237184517E-3</v>
      </c>
      <c r="K55">
        <f t="shared" si="7"/>
        <v>1.0013421605435262</v>
      </c>
      <c r="L55">
        <f t="shared" si="8"/>
        <v>1.165004199197589E-2</v>
      </c>
      <c r="M55">
        <f t="shared" si="9"/>
        <v>2.9783752211082426E-2</v>
      </c>
      <c r="N55">
        <f t="shared" si="10"/>
        <v>1.7064832997584567</v>
      </c>
      <c r="O55">
        <f t="shared" si="11"/>
        <v>0</v>
      </c>
      <c r="P55">
        <f t="shared" si="5"/>
        <v>1.7064832997584567</v>
      </c>
      <c r="Q55">
        <f t="shared" si="12"/>
        <v>-0.11129629489151054</v>
      </c>
      <c r="W55">
        <v>50</v>
      </c>
      <c r="X55">
        <f t="shared" si="6"/>
        <v>1.0416666666666667</v>
      </c>
      <c r="Y55">
        <v>0</v>
      </c>
      <c r="Z55">
        <f t="shared" si="13"/>
        <v>-1.7800197405613976E-5</v>
      </c>
    </row>
    <row r="56" spans="5:26" x14ac:dyDescent="0.4">
      <c r="E56">
        <v>43.664000000000001</v>
      </c>
      <c r="F56">
        <f t="shared" si="0"/>
        <v>5.7156042344310301E-3</v>
      </c>
      <c r="G56">
        <f t="shared" si="1"/>
        <v>0.16882678679246355</v>
      </c>
      <c r="H56">
        <f t="shared" si="2"/>
        <v>-4.7507088693284141E-3</v>
      </c>
      <c r="I56">
        <f t="shared" si="3"/>
        <v>0.16884160782730095</v>
      </c>
      <c r="J56">
        <f t="shared" si="4"/>
        <v>-9.9368602827274166E-3</v>
      </c>
      <c r="K56">
        <f t="shared" si="7"/>
        <v>1.0014218883496548</v>
      </c>
      <c r="L56">
        <f t="shared" si="8"/>
        <v>1.234159317681658E-2</v>
      </c>
      <c r="M56">
        <f t="shared" si="9"/>
        <v>3.0653219314624947E-2</v>
      </c>
      <c r="N56">
        <f t="shared" si="10"/>
        <v>1.7563000952169074</v>
      </c>
      <c r="O56">
        <f t="shared" si="11"/>
        <v>0</v>
      </c>
      <c r="P56">
        <f t="shared" si="5"/>
        <v>1.7563000952169074</v>
      </c>
      <c r="Q56">
        <f t="shared" si="12"/>
        <v>-0.11125581876876135</v>
      </c>
      <c r="W56">
        <v>51</v>
      </c>
      <c r="X56">
        <f t="shared" si="6"/>
        <v>1.0625</v>
      </c>
      <c r="Y56">
        <v>0</v>
      </c>
      <c r="Z56">
        <f t="shared" si="13"/>
        <v>-1.4795288939919015E-5</v>
      </c>
    </row>
    <row r="57" spans="5:26" x14ac:dyDescent="0.4">
      <c r="E57">
        <v>44.944400000000002</v>
      </c>
      <c r="F57">
        <f t="shared" si="0"/>
        <v>5.8832082025000454E-3</v>
      </c>
      <c r="G57">
        <f t="shared" si="1"/>
        <v>0.16882759470439823</v>
      </c>
      <c r="H57">
        <f t="shared" si="2"/>
        <v>-4.8900167306361562E-3</v>
      </c>
      <c r="I57">
        <f t="shared" si="3"/>
        <v>0.16884329770311468</v>
      </c>
      <c r="J57">
        <f t="shared" si="4"/>
        <v>-1.0228244746009902E-2</v>
      </c>
      <c r="K57">
        <f t="shared" si="7"/>
        <v>1.0015063525774164</v>
      </c>
      <c r="L57">
        <f t="shared" si="8"/>
        <v>1.307416756080592E-2</v>
      </c>
      <c r="M57">
        <f t="shared" si="9"/>
        <v>3.1547926473261656E-2</v>
      </c>
      <c r="N57">
        <f t="shared" si="10"/>
        <v>1.8075630393069326</v>
      </c>
      <c r="O57">
        <f t="shared" si="11"/>
        <v>0</v>
      </c>
      <c r="P57">
        <f t="shared" si="5"/>
        <v>1.8075630393069326</v>
      </c>
      <c r="Q57">
        <f t="shared" si="12"/>
        <v>-0.11121295448042534</v>
      </c>
      <c r="W57">
        <v>52</v>
      </c>
      <c r="X57">
        <f t="shared" si="6"/>
        <v>1.0833333333333333</v>
      </c>
      <c r="Y57">
        <v>0</v>
      </c>
      <c r="Z57">
        <f t="shared" si="13"/>
        <v>-1.2297648718583942E-5</v>
      </c>
    </row>
    <row r="58" spans="5:26" x14ac:dyDescent="0.4">
      <c r="E58">
        <v>46.2622</v>
      </c>
      <c r="F58">
        <f t="shared" si="0"/>
        <v>6.0557078191209052E-3</v>
      </c>
      <c r="G58">
        <f t="shared" si="1"/>
        <v>0.16882845059663731</v>
      </c>
      <c r="H58">
        <f t="shared" si="2"/>
        <v>-5.0333935784304725E-3</v>
      </c>
      <c r="I58">
        <f t="shared" si="3"/>
        <v>0.16884508793733644</v>
      </c>
      <c r="J58">
        <f t="shared" si="4"/>
        <v>-1.0528140139202329E-2</v>
      </c>
      <c r="K58">
        <f t="shared" si="7"/>
        <v>1.0015958147641912</v>
      </c>
      <c r="L58">
        <f t="shared" si="8"/>
        <v>1.3850022825996214E-2</v>
      </c>
      <c r="M58">
        <f t="shared" si="9"/>
        <v>3.2468391845728917E-2</v>
      </c>
      <c r="N58">
        <f t="shared" si="10"/>
        <v>1.8603018203372441</v>
      </c>
      <c r="O58">
        <f t="shared" si="11"/>
        <v>0</v>
      </c>
      <c r="P58">
        <f t="shared" si="5"/>
        <v>1.8603018203372441</v>
      </c>
      <c r="Q58">
        <f t="shared" si="12"/>
        <v>-0.11116756258391838</v>
      </c>
      <c r="W58">
        <v>53</v>
      </c>
      <c r="X58">
        <f t="shared" si="6"/>
        <v>1.1041666666666667</v>
      </c>
      <c r="Y58">
        <v>0</v>
      </c>
      <c r="Z58">
        <f t="shared" si="13"/>
        <v>-1.0221643160861248E-5</v>
      </c>
    </row>
    <row r="59" spans="5:26" x14ac:dyDescent="0.4">
      <c r="E59">
        <v>47.6188</v>
      </c>
      <c r="F59">
        <f t="shared" si="0"/>
        <v>6.2332863438650686E-3</v>
      </c>
      <c r="G59">
        <f t="shared" si="1"/>
        <v>0.16882935752437556</v>
      </c>
      <c r="H59">
        <f t="shared" si="2"/>
        <v>-5.1809917158452626E-3</v>
      </c>
      <c r="I59">
        <f t="shared" si="3"/>
        <v>0.16884698492039085</v>
      </c>
      <c r="J59">
        <f t="shared" si="4"/>
        <v>-1.0836865028439523E-2</v>
      </c>
      <c r="K59">
        <f t="shared" si="7"/>
        <v>1.0016905910077687</v>
      </c>
      <c r="L59">
        <f t="shared" si="8"/>
        <v>1.4671888326871625E-2</v>
      </c>
      <c r="M59">
        <f t="shared" si="9"/>
        <v>3.3415548772159021E-2</v>
      </c>
      <c r="N59">
        <f t="shared" si="10"/>
        <v>1.914569914758272</v>
      </c>
      <c r="O59">
        <f t="shared" si="11"/>
        <v>0</v>
      </c>
      <c r="P59">
        <f t="shared" si="5"/>
        <v>1.914569914758272</v>
      </c>
      <c r="Q59">
        <f t="shared" si="12"/>
        <v>-0.11111949485852675</v>
      </c>
      <c r="W59">
        <v>54</v>
      </c>
      <c r="X59">
        <f t="shared" si="6"/>
        <v>1.125</v>
      </c>
      <c r="Y59">
        <v>0</v>
      </c>
      <c r="Z59">
        <f t="shared" si="13"/>
        <v>-8.4960947656677333E-6</v>
      </c>
    </row>
    <row r="60" spans="5:26" x14ac:dyDescent="0.4">
      <c r="E60">
        <v>49.015099999999997</v>
      </c>
      <c r="F60">
        <f t="shared" si="0"/>
        <v>6.4160615864570442E-3</v>
      </c>
      <c r="G60">
        <f t="shared" si="1"/>
        <v>0.16883031836475926</v>
      </c>
      <c r="H60">
        <f t="shared" si="2"/>
        <v>-5.3329090442730785E-3</v>
      </c>
      <c r="I60">
        <f t="shared" si="3"/>
        <v>0.16884899467028491</v>
      </c>
      <c r="J60">
        <f t="shared" si="4"/>
        <v>-1.1154624189995096E-2</v>
      </c>
      <c r="K60">
        <f t="shared" si="7"/>
        <v>1.0017909783332106</v>
      </c>
      <c r="L60">
        <f t="shared" si="8"/>
        <v>1.5542326312348746E-2</v>
      </c>
      <c r="M60">
        <f t="shared" si="9"/>
        <v>3.4389977054213539E-2</v>
      </c>
      <c r="N60">
        <f t="shared" si="10"/>
        <v>1.9704005427581792</v>
      </c>
      <c r="O60">
        <f t="shared" si="11"/>
        <v>0</v>
      </c>
      <c r="P60">
        <f t="shared" si="5"/>
        <v>1.9704005427581792</v>
      </c>
      <c r="Q60">
        <f t="shared" si="12"/>
        <v>-0.11106859398232506</v>
      </c>
      <c r="W60">
        <v>55</v>
      </c>
      <c r="X60">
        <f t="shared" si="6"/>
        <v>1.1458333333333333</v>
      </c>
      <c r="Y60">
        <v>0</v>
      </c>
      <c r="Z60">
        <f t="shared" si="13"/>
        <v>-7.0618417343699025E-6</v>
      </c>
    </row>
    <row r="61" spans="5:26" x14ac:dyDescent="0.4">
      <c r="E61">
        <v>50.452300000000001</v>
      </c>
      <c r="F61">
        <f t="shared" si="0"/>
        <v>6.6041906265295134E-3</v>
      </c>
      <c r="G61">
        <f t="shared" si="1"/>
        <v>0.16883133634841385</v>
      </c>
      <c r="H61">
        <f t="shared" si="2"/>
        <v>-5.4892761033214976E-3</v>
      </c>
      <c r="I61">
        <f t="shared" si="3"/>
        <v>0.16885112394438373</v>
      </c>
      <c r="J61">
        <f t="shared" si="4"/>
        <v>-1.1481690668140447E-2</v>
      </c>
      <c r="K61">
        <f t="shared" si="7"/>
        <v>1.0018973101886379</v>
      </c>
      <c r="L61">
        <f t="shared" si="8"/>
        <v>1.6464212982456067E-2</v>
      </c>
      <c r="M61">
        <f t="shared" si="9"/>
        <v>3.5392461311204659E-2</v>
      </c>
      <c r="N61">
        <f t="shared" si="10"/>
        <v>2.0278386597120788</v>
      </c>
      <c r="O61">
        <f t="shared" si="11"/>
        <v>0</v>
      </c>
      <c r="P61">
        <f t="shared" si="5"/>
        <v>2.0278386597120788</v>
      </c>
      <c r="Q61">
        <f t="shared" si="12"/>
        <v>-0.1110146986306309</v>
      </c>
      <c r="W61">
        <v>56</v>
      </c>
      <c r="X61">
        <f t="shared" si="6"/>
        <v>1.1666666666666667</v>
      </c>
      <c r="Y61">
        <v>0</v>
      </c>
      <c r="Z61">
        <f t="shared" si="13"/>
        <v>-5.8697095614809938E-6</v>
      </c>
    </row>
    <row r="62" spans="5:26" x14ac:dyDescent="0.4">
      <c r="E62">
        <v>51.931699999999999</v>
      </c>
      <c r="F62">
        <f t="shared" si="0"/>
        <v>6.7978436336845445E-3</v>
      </c>
      <c r="G62">
        <f t="shared" si="1"/>
        <v>0.16883241494826218</v>
      </c>
      <c r="H62">
        <f t="shared" si="2"/>
        <v>-5.6502343105566183E-3</v>
      </c>
      <c r="I62">
        <f t="shared" si="3"/>
        <v>0.16885338000685524</v>
      </c>
      <c r="J62">
        <f t="shared" si="4"/>
        <v>-1.1818360260120682E-2</v>
      </c>
      <c r="K62">
        <f t="shared" si="7"/>
        <v>1.0020099447478579</v>
      </c>
      <c r="L62">
        <f t="shared" si="8"/>
        <v>1.7440636765978772E-2</v>
      </c>
      <c r="M62">
        <f t="shared" si="9"/>
        <v>3.6423850707545391E-2</v>
      </c>
      <c r="N62">
        <f t="shared" si="10"/>
        <v>2.0869329191569483</v>
      </c>
      <c r="O62">
        <f t="shared" si="11"/>
        <v>0</v>
      </c>
      <c r="P62">
        <f t="shared" si="5"/>
        <v>2.0869329191569483</v>
      </c>
      <c r="Q62">
        <f t="shared" si="12"/>
        <v>-0.11095763193199502</v>
      </c>
      <c r="W62">
        <v>57</v>
      </c>
      <c r="X62">
        <f t="shared" si="6"/>
        <v>1.1875</v>
      </c>
      <c r="Y62">
        <v>0</v>
      </c>
      <c r="Z62">
        <f t="shared" si="13"/>
        <v>-4.8788250476439675E-6</v>
      </c>
    </row>
    <row r="63" spans="5:26" x14ac:dyDescent="0.4">
      <c r="E63">
        <v>53.4544</v>
      </c>
      <c r="F63">
        <f t="shared" si="0"/>
        <v>6.9971645975854266E-3</v>
      </c>
      <c r="G63">
        <f t="shared" si="1"/>
        <v>0.16883355766906849</v>
      </c>
      <c r="H63">
        <f t="shared" si="2"/>
        <v>-5.8159033214366792E-3</v>
      </c>
      <c r="I63">
        <f t="shared" si="3"/>
        <v>0.16885577018846987</v>
      </c>
      <c r="J63">
        <f t="shared" si="4"/>
        <v>-1.2164883244284419E-2</v>
      </c>
      <c r="K63">
        <f t="shared" si="7"/>
        <v>1.0021292428594171</v>
      </c>
      <c r="L63">
        <f t="shared" si="8"/>
        <v>1.8474706893107765E-2</v>
      </c>
      <c r="M63">
        <f t="shared" si="9"/>
        <v>3.7484849372409812E-2</v>
      </c>
      <c r="N63">
        <f t="shared" si="10"/>
        <v>2.1477236647226947</v>
      </c>
      <c r="O63">
        <f t="shared" si="11"/>
        <v>0</v>
      </c>
      <c r="P63">
        <f t="shared" si="5"/>
        <v>2.1477236647226947</v>
      </c>
      <c r="Q63">
        <f t="shared" si="12"/>
        <v>-0.11089721030214304</v>
      </c>
      <c r="W63">
        <v>58</v>
      </c>
      <c r="X63">
        <f t="shared" si="6"/>
        <v>1.2083333333333335</v>
      </c>
      <c r="Y63">
        <v>0</v>
      </c>
      <c r="Z63">
        <f t="shared" si="13"/>
        <v>-4.0552149294951509E-6</v>
      </c>
    </row>
    <row r="64" spans="5:26" x14ac:dyDescent="0.4">
      <c r="E64">
        <v>55.021900000000002</v>
      </c>
      <c r="F64">
        <f t="shared" si="0"/>
        <v>7.20234986777301E-3</v>
      </c>
      <c r="G64">
        <f t="shared" si="1"/>
        <v>0.16883476850322165</v>
      </c>
      <c r="H64">
        <f t="shared" si="2"/>
        <v>-5.9864463088528733E-3</v>
      </c>
      <c r="I64">
        <f t="shared" si="3"/>
        <v>0.16885830283994041</v>
      </c>
      <c r="J64">
        <f t="shared" si="4"/>
        <v>-1.2521600922586021E-2</v>
      </c>
      <c r="K64">
        <f t="shared" si="7"/>
        <v>1.0022556155497948</v>
      </c>
      <c r="L64">
        <f t="shared" si="8"/>
        <v>1.9569964860893456E-2</v>
      </c>
      <c r="M64">
        <f t="shared" si="9"/>
        <v>3.8576434061481368E-2</v>
      </c>
      <c r="N64">
        <f t="shared" si="10"/>
        <v>2.2102668603875952</v>
      </c>
      <c r="O64">
        <f t="shared" si="11"/>
        <v>0</v>
      </c>
      <c r="P64">
        <f t="shared" si="5"/>
        <v>2.2102668603875952</v>
      </c>
      <c r="Q64">
        <f t="shared" si="12"/>
        <v>-0.11083323704572111</v>
      </c>
      <c r="W64">
        <v>59</v>
      </c>
      <c r="X64">
        <f t="shared" si="6"/>
        <v>1.2291666666666665</v>
      </c>
      <c r="Y64">
        <v>0</v>
      </c>
      <c r="Z64">
        <f t="shared" si="13"/>
        <v>-3.3706410793192315E-6</v>
      </c>
    </row>
    <row r="65" spans="5:26" x14ac:dyDescent="0.4">
      <c r="E65">
        <v>56.635199999999998</v>
      </c>
      <c r="F65">
        <f t="shared" si="0"/>
        <v>7.4135303439411939E-3</v>
      </c>
      <c r="G65">
        <f t="shared" si="1"/>
        <v>0.16883605125761258</v>
      </c>
      <c r="H65">
        <f t="shared" si="2"/>
        <v>-6.1619720434207895E-3</v>
      </c>
      <c r="I65">
        <f t="shared" si="3"/>
        <v>0.16886098592398335</v>
      </c>
      <c r="J65">
        <f t="shared" si="4"/>
        <v>-1.2888740806001156E-2</v>
      </c>
      <c r="K65">
        <f t="shared" si="7"/>
        <v>1.0023894536659457</v>
      </c>
      <c r="L65">
        <f t="shared" si="8"/>
        <v>2.0729774271379262E-2</v>
      </c>
      <c r="M65">
        <f t="shared" si="9"/>
        <v>3.9699226673020949E-2</v>
      </c>
      <c r="N65">
        <f t="shared" si="10"/>
        <v>2.2745981382972849</v>
      </c>
      <c r="O65">
        <f t="shared" si="11"/>
        <v>0</v>
      </c>
      <c r="P65">
        <f t="shared" si="5"/>
        <v>2.2745981382972849</v>
      </c>
      <c r="Q65">
        <f t="shared" si="12"/>
        <v>-0.11076550808503242</v>
      </c>
      <c r="W65">
        <v>60</v>
      </c>
      <c r="X65">
        <f t="shared" si="6"/>
        <v>1.25</v>
      </c>
      <c r="Y65">
        <v>0</v>
      </c>
      <c r="Z65">
        <f t="shared" si="13"/>
        <v>-2.8016323383896976E-6</v>
      </c>
    </row>
    <row r="66" spans="5:26" x14ac:dyDescent="0.4">
      <c r="E66">
        <v>58.295900000000003</v>
      </c>
      <c r="F66">
        <f t="shared" si="0"/>
        <v>7.6309154656002175E-3</v>
      </c>
      <c r="G66">
        <f t="shared" si="1"/>
        <v>0.16883741041750699</v>
      </c>
      <c r="H66">
        <f t="shared" si="2"/>
        <v>-6.3426545725177108E-3</v>
      </c>
      <c r="I66">
        <f t="shared" si="3"/>
        <v>0.16886382882224216</v>
      </c>
      <c r="J66">
        <f t="shared" si="4"/>
        <v>-1.3266666942194753E-2</v>
      </c>
      <c r="K66">
        <f t="shared" si="7"/>
        <v>1.0025312179270747</v>
      </c>
      <c r="L66">
        <f t="shared" si="8"/>
        <v>2.1958100904235035E-2</v>
      </c>
      <c r="M66">
        <f t="shared" si="9"/>
        <v>4.0854259637906676E-2</v>
      </c>
      <c r="N66">
        <f t="shared" si="10"/>
        <v>2.3407766523837195</v>
      </c>
      <c r="O66">
        <f t="shared" si="11"/>
        <v>0</v>
      </c>
      <c r="P66">
        <f t="shared" si="5"/>
        <v>2.3407766523837195</v>
      </c>
      <c r="Q66">
        <f t="shared" si="12"/>
        <v>-0.11069380730755167</v>
      </c>
      <c r="W66">
        <v>61</v>
      </c>
      <c r="X66">
        <f t="shared" si="6"/>
        <v>1.2708333333333333</v>
      </c>
      <c r="Y66">
        <v>0</v>
      </c>
      <c r="Z66">
        <f t="shared" si="13"/>
        <v>-2.3286797896310625E-6</v>
      </c>
    </row>
    <row r="67" spans="5:26" x14ac:dyDescent="0.4">
      <c r="E67">
        <v>60.005299999999998</v>
      </c>
      <c r="F67">
        <f t="shared" si="0"/>
        <v>7.8546754023521501E-3</v>
      </c>
      <c r="G67">
        <f t="shared" si="1"/>
        <v>0.16883885045701696</v>
      </c>
      <c r="H67">
        <f t="shared" si="2"/>
        <v>-6.5286353006576685E-3</v>
      </c>
      <c r="I67">
        <f t="shared" si="3"/>
        <v>0.16886684089303117</v>
      </c>
      <c r="J67">
        <f t="shared" si="4"/>
        <v>-1.365567510111145E-2</v>
      </c>
      <c r="K67">
        <f t="shared" si="7"/>
        <v>1.0026813668480341</v>
      </c>
      <c r="L67">
        <f t="shared" si="8"/>
        <v>2.3258887632852093E-2</v>
      </c>
      <c r="M67">
        <f t="shared" si="9"/>
        <v>4.2042348661570861E-2</v>
      </c>
      <c r="N67">
        <f t="shared" si="10"/>
        <v>2.4088491391254956</v>
      </c>
      <c r="O67">
        <f t="shared" si="11"/>
        <v>0</v>
      </c>
      <c r="P67">
        <f t="shared" si="5"/>
        <v>2.4088491391254956</v>
      </c>
      <c r="Q67">
        <f t="shared" si="12"/>
        <v>-0.1106179015732881</v>
      </c>
      <c r="W67">
        <v>62</v>
      </c>
      <c r="X67">
        <f t="shared" si="6"/>
        <v>1.2916666666666667</v>
      </c>
      <c r="Y67">
        <v>0</v>
      </c>
      <c r="Z67">
        <f t="shared" si="13"/>
        <v>-1.9355678788862852E-6</v>
      </c>
    </row>
    <row r="68" spans="5:26" x14ac:dyDescent="0.4">
      <c r="E68">
        <v>61.764800000000001</v>
      </c>
      <c r="F68">
        <f t="shared" si="0"/>
        <v>8.0849934137684522E-3</v>
      </c>
      <c r="G68">
        <f t="shared" si="1"/>
        <v>0.16884037616435099</v>
      </c>
      <c r="H68">
        <f t="shared" si="2"/>
        <v>-6.7200665089341841E-3</v>
      </c>
      <c r="I68">
        <f t="shared" si="3"/>
        <v>0.1688700321516472</v>
      </c>
      <c r="J68">
        <f t="shared" si="4"/>
        <v>-1.4056083802785129E-2</v>
      </c>
      <c r="K68">
        <f t="shared" si="7"/>
        <v>1.0028403905483054</v>
      </c>
      <c r="L68">
        <f t="shared" si="8"/>
        <v>2.4636346948059405E-2</v>
      </c>
      <c r="M68">
        <f t="shared" si="9"/>
        <v>4.3264370530754492E-2</v>
      </c>
      <c r="N68">
        <f t="shared" si="10"/>
        <v>2.4788658347024057</v>
      </c>
      <c r="O68">
        <f t="shared" si="11"/>
        <v>0</v>
      </c>
      <c r="P68">
        <f t="shared" si="5"/>
        <v>2.4788658347024057</v>
      </c>
      <c r="Q68">
        <f t="shared" si="12"/>
        <v>-0.11053755103550574</v>
      </c>
      <c r="W68">
        <v>63</v>
      </c>
      <c r="X68">
        <f t="shared" si="6"/>
        <v>1.3125</v>
      </c>
      <c r="Y68">
        <v>0</v>
      </c>
      <c r="Z68">
        <f t="shared" si="13"/>
        <v>-1.6088184517502538E-6</v>
      </c>
    </row>
    <row r="69" spans="5:26" x14ac:dyDescent="0.4">
      <c r="E69">
        <v>63.575899999999997</v>
      </c>
      <c r="F69">
        <f t="shared" ref="F69:F132" si="14">2*PI()*E69/$B$7</f>
        <v>8.3220658493899716E-3</v>
      </c>
      <c r="G69">
        <f t="shared" ref="G69:G132" si="15">1+SUM(a1_*COS(F69),a2_*COS(2*F69))</f>
        <v>0.16884199266384414</v>
      </c>
      <c r="H69">
        <f t="shared" ref="H69:H132" si="16">SUM(a1_*SIN(F69),a2_*SIN(2*F69))</f>
        <v>-6.9171113546563131E-3</v>
      </c>
      <c r="I69">
        <f t="shared" ref="I69:I132" si="17">SUM(b0_,b1_*COS(F69),b2_*COS(2*F69))</f>
        <v>0.16887341331644845</v>
      </c>
      <c r="J69">
        <f t="shared" ref="J69:J132" si="18">SUM(b1_*SIN(F69),b2_*SIN(2*F69))</f>
        <v>-1.4468234316577648E-2</v>
      </c>
      <c r="K69">
        <f t="shared" si="7"/>
        <v>1.0030088128903223</v>
      </c>
      <c r="L69">
        <f t="shared" si="8"/>
        <v>2.6094978909298534E-2</v>
      </c>
      <c r="M69">
        <f t="shared" si="9"/>
        <v>4.452126220204522E-2</v>
      </c>
      <c r="N69">
        <f t="shared" si="10"/>
        <v>2.5508804227725088</v>
      </c>
      <c r="O69">
        <f t="shared" si="11"/>
        <v>0</v>
      </c>
      <c r="P69">
        <f t="shared" ref="P69:P132" si="19">N69+O69</f>
        <v>2.5508804227725088</v>
      </c>
      <c r="Q69">
        <f t="shared" si="12"/>
        <v>-0.11045249981610814</v>
      </c>
      <c r="W69">
        <v>64</v>
      </c>
      <c r="X69">
        <f t="shared" ref="X69:X132" si="20">W69/Fs*1000</f>
        <v>1.3333333333333333</v>
      </c>
      <c r="Y69">
        <v>0</v>
      </c>
      <c r="Z69">
        <f t="shared" si="13"/>
        <v>-1.3372286443301461E-6</v>
      </c>
    </row>
    <row r="70" spans="5:26" x14ac:dyDescent="0.4">
      <c r="E70">
        <v>65.440100000000001</v>
      </c>
      <c r="F70">
        <f t="shared" si="14"/>
        <v>8.5660890587575603E-3</v>
      </c>
      <c r="G70">
        <f t="shared" si="15"/>
        <v>0.16884370534615833</v>
      </c>
      <c r="H70">
        <f t="shared" si="16"/>
        <v>-7.1199329911373916E-3</v>
      </c>
      <c r="I70">
        <f t="shared" si="17"/>
        <v>0.16887699566285863</v>
      </c>
      <c r="J70">
        <f t="shared" si="18"/>
        <v>-1.4892467903493176E-2</v>
      </c>
      <c r="K70">
        <f t="shared" ref="K70:K133" si="21">SQRT((I70^2+J70^2)/(G70^2+H70^2))</f>
        <v>1.0031871840343982</v>
      </c>
      <c r="L70">
        <f t="shared" ref="L70:L133" si="22">20*LOG10(K70)</f>
        <v>2.7639506042755366E-2</v>
      </c>
      <c r="M70">
        <f t="shared" ref="M70:M133" si="23">ATAN2(J70,I70)-ATAN2(H70,G70)</f>
        <v>4.5813950487666455E-2</v>
      </c>
      <c r="N70">
        <f t="shared" ref="N70:N133" si="24">DEGREES(M70)</f>
        <v>2.6249460057646075</v>
      </c>
      <c r="O70">
        <f t="shared" si="11"/>
        <v>0</v>
      </c>
      <c r="P70">
        <f t="shared" si="19"/>
        <v>2.6249460057646075</v>
      </c>
      <c r="Q70">
        <f t="shared" si="12"/>
        <v>-0.11036247748825603</v>
      </c>
      <c r="W70">
        <v>65</v>
      </c>
      <c r="X70">
        <f t="shared" si="20"/>
        <v>1.3541666666666667</v>
      </c>
      <c r="Y70">
        <v>0</v>
      </c>
      <c r="Z70">
        <f t="shared" si="13"/>
        <v>-1.1114867841499807E-6</v>
      </c>
    </row>
    <row r="71" spans="5:26" x14ac:dyDescent="0.4">
      <c r="E71">
        <v>67.358999999999995</v>
      </c>
      <c r="F71">
        <f t="shared" si="14"/>
        <v>8.8172724813814531E-3</v>
      </c>
      <c r="G71">
        <f t="shared" si="15"/>
        <v>0.16884551997539543</v>
      </c>
      <c r="H71">
        <f t="shared" si="16"/>
        <v>-7.3287054471592198E-3</v>
      </c>
      <c r="I71">
        <f t="shared" si="17"/>
        <v>0.16888079124741062</v>
      </c>
      <c r="J71">
        <f t="shared" si="18"/>
        <v>-1.5329148572301245E-2</v>
      </c>
      <c r="K71">
        <f t="shared" si="21"/>
        <v>1.0033760914078615</v>
      </c>
      <c r="L71">
        <f t="shared" si="22"/>
        <v>2.9274967652811262E-2</v>
      </c>
      <c r="M71">
        <f t="shared" si="23"/>
        <v>4.7143420517269607E-2</v>
      </c>
      <c r="N71">
        <f t="shared" si="24"/>
        <v>2.7011190274500008</v>
      </c>
      <c r="O71">
        <f t="shared" ref="O71:O134" si="25">IF((N71-N70)&gt;180,O70-360,IF((N71-N70)&lt;(-180),O70+360,O70))</f>
        <v>0</v>
      </c>
      <c r="P71">
        <f t="shared" si="19"/>
        <v>2.7011190274500008</v>
      </c>
      <c r="Q71">
        <f t="shared" ref="Q71:Q134" si="26">-(P71-P70)/((E71-E70)*360)*1000</f>
        <v>-0.11026719834481785</v>
      </c>
      <c r="W71">
        <v>66</v>
      </c>
      <c r="X71">
        <f t="shared" si="20"/>
        <v>1.375</v>
      </c>
      <c r="Y71">
        <v>0</v>
      </c>
      <c r="Z71">
        <f t="shared" ref="Z71:Z134" si="27" xml:space="preserve"> b0_*Y71 + b1_*Y70 + b2_*Y69 - a1_*Z70 - a2_*Z69</f>
        <v>-9.2385313205649465E-7</v>
      </c>
    </row>
    <row r="72" spans="5:26" x14ac:dyDescent="0.4">
      <c r="E72">
        <v>69.334100000000007</v>
      </c>
      <c r="F72">
        <f t="shared" si="14"/>
        <v>9.0758124668025037E-3</v>
      </c>
      <c r="G72">
        <f t="shared" si="15"/>
        <v>0.16884744251717154</v>
      </c>
      <c r="H72">
        <f t="shared" si="16"/>
        <v>-7.5435918669774305E-3</v>
      </c>
      <c r="I72">
        <f t="shared" si="17"/>
        <v>0.16888481254813459</v>
      </c>
      <c r="J72">
        <f t="shared" si="18"/>
        <v>-1.577861756506041E-2</v>
      </c>
      <c r="K72">
        <f t="shared" si="21"/>
        <v>1.0035761415975328</v>
      </c>
      <c r="L72">
        <f t="shared" si="22"/>
        <v>3.1006562303384066E-2</v>
      </c>
      <c r="M72">
        <f t="shared" si="23"/>
        <v>4.8510576195792243E-2</v>
      </c>
      <c r="N72">
        <f t="shared" si="24"/>
        <v>2.7794512777666922</v>
      </c>
      <c r="O72">
        <f t="shared" si="25"/>
        <v>0</v>
      </c>
      <c r="P72">
        <f t="shared" si="19"/>
        <v>2.7794512777666922</v>
      </c>
      <c r="Q72">
        <f t="shared" si="26"/>
        <v>-0.11016636332997341</v>
      </c>
      <c r="W72">
        <v>67</v>
      </c>
      <c r="X72">
        <f t="shared" si="20"/>
        <v>1.3958333333333333</v>
      </c>
      <c r="Y72">
        <v>0</v>
      </c>
      <c r="Z72">
        <f t="shared" si="27"/>
        <v>-7.6789451910876306E-7</v>
      </c>
    </row>
    <row r="73" spans="5:26" x14ac:dyDescent="0.4">
      <c r="E73">
        <v>71.367099999999994</v>
      </c>
      <c r="F73">
        <f t="shared" si="14"/>
        <v>9.3419315445003384E-3</v>
      </c>
      <c r="G73">
        <f t="shared" si="15"/>
        <v>0.16884947944170536</v>
      </c>
      <c r="H73">
        <f t="shared" si="16"/>
        <v>-7.7647771492740675E-3</v>
      </c>
      <c r="I73">
        <f t="shared" si="17"/>
        <v>0.16888907309851908</v>
      </c>
      <c r="J73">
        <f t="shared" si="18"/>
        <v>-1.6241261626658739E-2</v>
      </c>
      <c r="K73">
        <f t="shared" si="21"/>
        <v>1.0037879916646191</v>
      </c>
      <c r="L73">
        <f t="shared" si="22"/>
        <v>3.2839918074635259E-2</v>
      </c>
      <c r="M73">
        <f t="shared" si="23"/>
        <v>4.9916446966342898E-2</v>
      </c>
      <c r="N73">
        <f t="shared" si="24"/>
        <v>2.8600017394600497</v>
      </c>
      <c r="O73">
        <f t="shared" si="25"/>
        <v>0</v>
      </c>
      <c r="P73">
        <f t="shared" si="19"/>
        <v>2.8600017394600497</v>
      </c>
      <c r="Q73">
        <f t="shared" si="26"/>
        <v>-0.11005965690189369</v>
      </c>
      <c r="W73">
        <v>68</v>
      </c>
      <c r="X73">
        <f t="shared" si="20"/>
        <v>1.4166666666666667</v>
      </c>
      <c r="Y73">
        <v>0</v>
      </c>
      <c r="Z73">
        <f t="shared" si="27"/>
        <v>-6.382637802663422E-7</v>
      </c>
    </row>
    <row r="74" spans="5:26" x14ac:dyDescent="0.4">
      <c r="E74">
        <v>73.459800000000001</v>
      </c>
      <c r="F74">
        <f t="shared" si="14"/>
        <v>9.6158653339239782E-3</v>
      </c>
      <c r="G74">
        <f t="shared" si="15"/>
        <v>0.16885163766115874</v>
      </c>
      <c r="H74">
        <f t="shared" si="16"/>
        <v>-7.9924570667711681E-3</v>
      </c>
      <c r="I74">
        <f t="shared" si="17"/>
        <v>0.168893587356445</v>
      </c>
      <c r="J74">
        <f t="shared" si="18"/>
        <v>-1.671749024676179E-2</v>
      </c>
      <c r="K74">
        <f t="shared" si="21"/>
        <v>1.0040123423334903</v>
      </c>
      <c r="L74">
        <f t="shared" si="22"/>
        <v>3.4781032562121998E-2</v>
      </c>
      <c r="M74">
        <f t="shared" si="23"/>
        <v>5.1362117078568525E-2</v>
      </c>
      <c r="N74">
        <f t="shared" si="24"/>
        <v>2.9428325354587823</v>
      </c>
      <c r="O74">
        <f t="shared" si="25"/>
        <v>0</v>
      </c>
      <c r="P74">
        <f t="shared" si="19"/>
        <v>2.9428325354587823</v>
      </c>
      <c r="Q74">
        <f t="shared" si="26"/>
        <v>-0.10994674078507345</v>
      </c>
      <c r="W74">
        <v>69</v>
      </c>
      <c r="X74">
        <f t="shared" si="20"/>
        <v>1.4375</v>
      </c>
      <c r="Y74">
        <v>0</v>
      </c>
      <c r="Z74">
        <f t="shared" si="27"/>
        <v>-5.3051642258457238E-7</v>
      </c>
    </row>
    <row r="75" spans="5:26" x14ac:dyDescent="0.4">
      <c r="E75">
        <v>75.613799999999998</v>
      </c>
      <c r="F75">
        <f t="shared" si="14"/>
        <v>9.8978232745836631E-3</v>
      </c>
      <c r="G75">
        <f t="shared" si="15"/>
        <v>0.16885392423612788</v>
      </c>
      <c r="H75">
        <f t="shared" si="16"/>
        <v>-8.2268056265924778E-3</v>
      </c>
      <c r="I75">
        <f t="shared" si="17"/>
        <v>0.16889837009026865</v>
      </c>
      <c r="J75">
        <f t="shared" si="18"/>
        <v>-1.720766738883784E-2</v>
      </c>
      <c r="K75">
        <f t="shared" si="21"/>
        <v>1.0042499071929158</v>
      </c>
      <c r="L75">
        <f t="shared" si="22"/>
        <v>3.6836005373530357E-2</v>
      </c>
      <c r="M75">
        <f t="shared" si="23"/>
        <v>5.2848517197731537E-2</v>
      </c>
      <c r="N75">
        <f t="shared" si="24"/>
        <v>3.0279969889545653</v>
      </c>
      <c r="O75">
        <f t="shared" si="25"/>
        <v>0</v>
      </c>
      <c r="P75">
        <f t="shared" si="19"/>
        <v>3.0279969889545653</v>
      </c>
      <c r="Q75">
        <f t="shared" si="26"/>
        <v>-0.1098272638705549</v>
      </c>
      <c r="W75">
        <v>70</v>
      </c>
      <c r="X75">
        <f t="shared" si="20"/>
        <v>1.4583333333333335</v>
      </c>
      <c r="Y75">
        <v>0</v>
      </c>
      <c r="Z75">
        <f t="shared" si="27"/>
        <v>-4.4095824224035833E-7</v>
      </c>
    </row>
    <row r="76" spans="5:26" x14ac:dyDescent="0.4">
      <c r="E76">
        <v>77.831000000000003</v>
      </c>
      <c r="F76">
        <f t="shared" si="14"/>
        <v>1.0188054075897799E-2</v>
      </c>
      <c r="G76">
        <f t="shared" si="15"/>
        <v>0.16885634691382867</v>
      </c>
      <c r="H76">
        <f t="shared" si="16"/>
        <v>-8.4680294682959508E-3</v>
      </c>
      <c r="I76">
        <f t="shared" si="17"/>
        <v>0.16890343750451842</v>
      </c>
      <c r="J76">
        <f t="shared" si="18"/>
        <v>-1.7712225272261458E-2</v>
      </c>
      <c r="K76">
        <f t="shared" si="21"/>
        <v>1.0045014683077536</v>
      </c>
      <c r="L76">
        <f t="shared" si="22"/>
        <v>3.9011518101268586E-2</v>
      </c>
      <c r="M76">
        <f t="shared" si="23"/>
        <v>5.4376768433394673E-2</v>
      </c>
      <c r="N76">
        <f t="shared" si="24"/>
        <v>3.1155593347937161</v>
      </c>
      <c r="O76">
        <f t="shared" si="25"/>
        <v>0</v>
      </c>
      <c r="P76">
        <f t="shared" si="19"/>
        <v>3.1155593347937161</v>
      </c>
      <c r="Q76">
        <f t="shared" si="26"/>
        <v>-0.10970085623402712</v>
      </c>
      <c r="W76">
        <v>71</v>
      </c>
      <c r="X76">
        <f t="shared" si="20"/>
        <v>1.4791666666666665</v>
      </c>
      <c r="Y76">
        <v>0</v>
      </c>
      <c r="Z76">
        <f t="shared" si="27"/>
        <v>-3.6651866581700246E-7</v>
      </c>
    </row>
    <row r="77" spans="5:26" x14ac:dyDescent="0.4">
      <c r="E77">
        <v>80.113200000000006</v>
      </c>
      <c r="F77">
        <f t="shared" si="14"/>
        <v>1.0486793357315409E-2</v>
      </c>
      <c r="G77">
        <f t="shared" si="15"/>
        <v>0.16885891373460249</v>
      </c>
      <c r="H77">
        <f t="shared" si="16"/>
        <v>-8.7163243444152178E-3</v>
      </c>
      <c r="I77">
        <f t="shared" si="17"/>
        <v>0.16890880641684358</v>
      </c>
      <c r="J77">
        <f t="shared" si="18"/>
        <v>-1.8231573344470956E-2</v>
      </c>
      <c r="K77">
        <f t="shared" si="21"/>
        <v>1.0047678349503488</v>
      </c>
      <c r="L77">
        <f t="shared" si="22"/>
        <v>4.1314475968236904E-2</v>
      </c>
      <c r="M77">
        <f t="shared" si="23"/>
        <v>5.5947904641015178E-2</v>
      </c>
      <c r="N77">
        <f t="shared" si="24"/>
        <v>3.2055788085305608</v>
      </c>
      <c r="O77">
        <f t="shared" si="25"/>
        <v>0</v>
      </c>
      <c r="P77">
        <f t="shared" si="19"/>
        <v>3.2055788085305608</v>
      </c>
      <c r="Q77">
        <f t="shared" si="26"/>
        <v>-0.10956712545502463</v>
      </c>
      <c r="W77">
        <v>72</v>
      </c>
      <c r="X77">
        <f t="shared" si="20"/>
        <v>1.5</v>
      </c>
      <c r="Y77">
        <v>0</v>
      </c>
      <c r="Z77">
        <f t="shared" si="27"/>
        <v>-3.0464547325334142E-7</v>
      </c>
    </row>
    <row r="78" spans="5:26" x14ac:dyDescent="0.4">
      <c r="E78">
        <v>82.462299999999999</v>
      </c>
      <c r="F78">
        <f t="shared" si="14"/>
        <v>1.0794289828254899E-2</v>
      </c>
      <c r="G78">
        <f t="shared" si="15"/>
        <v>0.16886163326742565</v>
      </c>
      <c r="H78">
        <f t="shared" si="16"/>
        <v>-8.9718968791850529E-3</v>
      </c>
      <c r="I78">
        <f t="shared" si="17"/>
        <v>0.16891449475061449</v>
      </c>
      <c r="J78">
        <f t="shared" si="18"/>
        <v>-1.8766143792790041E-2</v>
      </c>
      <c r="K78">
        <f t="shared" si="21"/>
        <v>1.005049867654302</v>
      </c>
      <c r="L78">
        <f t="shared" si="22"/>
        <v>4.3752214429558726E-2</v>
      </c>
      <c r="M78">
        <f t="shared" si="23"/>
        <v>5.756300886897181E-2</v>
      </c>
      <c r="N78">
        <f t="shared" si="24"/>
        <v>3.2981174642662112</v>
      </c>
      <c r="O78">
        <f t="shared" si="25"/>
        <v>0</v>
      </c>
      <c r="P78">
        <f t="shared" si="19"/>
        <v>3.2981174642662112</v>
      </c>
      <c r="Q78">
        <f t="shared" si="26"/>
        <v>-0.10942566152480469</v>
      </c>
      <c r="W78">
        <v>73</v>
      </c>
      <c r="X78">
        <f t="shared" si="20"/>
        <v>1.5208333333333333</v>
      </c>
      <c r="Y78">
        <v>0</v>
      </c>
      <c r="Z78">
        <f t="shared" si="27"/>
        <v>-2.5321729294979621E-7</v>
      </c>
    </row>
    <row r="79" spans="5:26" x14ac:dyDescent="0.4">
      <c r="E79">
        <v>84.880300000000005</v>
      </c>
      <c r="F79">
        <f t="shared" si="14"/>
        <v>1.1110805288104073E-2</v>
      </c>
      <c r="G79">
        <f t="shared" si="15"/>
        <v>0.16886451464401142</v>
      </c>
      <c r="H79">
        <f t="shared" si="16"/>
        <v>-9.2349645677258108E-3</v>
      </c>
      <c r="I79">
        <f t="shared" si="17"/>
        <v>0.16892052160625681</v>
      </c>
      <c r="J79">
        <f t="shared" si="18"/>
        <v>-1.9316391542721956E-2</v>
      </c>
      <c r="K79">
        <f t="shared" si="21"/>
        <v>1.0053484812699744</v>
      </c>
      <c r="L79">
        <f t="shared" si="22"/>
        <v>4.633252387978945E-2</v>
      </c>
      <c r="M79">
        <f t="shared" si="23"/>
        <v>5.9223211409347831E-2</v>
      </c>
      <c r="N79">
        <f t="shared" si="24"/>
        <v>3.3932400629666546</v>
      </c>
      <c r="O79">
        <f t="shared" si="25"/>
        <v>0</v>
      </c>
      <c r="P79">
        <f t="shared" si="19"/>
        <v>3.3932400629666546</v>
      </c>
      <c r="Q79">
        <f t="shared" si="26"/>
        <v>-0.10927603012182144</v>
      </c>
      <c r="W79">
        <v>74</v>
      </c>
      <c r="X79">
        <f t="shared" si="20"/>
        <v>1.5416666666666667</v>
      </c>
      <c r="Y79">
        <v>0</v>
      </c>
      <c r="Z79">
        <f t="shared" si="27"/>
        <v>-2.1047086885647541E-7</v>
      </c>
    </row>
    <row r="80" spans="5:26" x14ac:dyDescent="0.4">
      <c r="E80">
        <v>87.369200000000006</v>
      </c>
      <c r="F80">
        <f t="shared" si="14"/>
        <v>1.1436601536250724E-2</v>
      </c>
      <c r="G80">
        <f t="shared" si="15"/>
        <v>0.16886756747045373</v>
      </c>
      <c r="H80">
        <f t="shared" si="16"/>
        <v>-9.5057448956517594E-3</v>
      </c>
      <c r="I80">
        <f t="shared" si="17"/>
        <v>0.16892690707643832</v>
      </c>
      <c r="J80">
        <f t="shared" si="18"/>
        <v>-1.9882771499886466E-2</v>
      </c>
      <c r="K80">
        <f t="shared" si="21"/>
        <v>1.0056646352801089</v>
      </c>
      <c r="L80">
        <f t="shared" si="22"/>
        <v>4.9063564110888053E-2</v>
      </c>
      <c r="M80">
        <f t="shared" si="23"/>
        <v>6.0929619165761784E-2</v>
      </c>
      <c r="N80">
        <f t="shared" si="24"/>
        <v>3.491010025537562</v>
      </c>
      <c r="O80">
        <f t="shared" si="25"/>
        <v>0</v>
      </c>
      <c r="P80">
        <f t="shared" si="19"/>
        <v>3.491010025537562</v>
      </c>
      <c r="Q80">
        <f t="shared" si="26"/>
        <v>-0.10911777466496508</v>
      </c>
      <c r="W80">
        <v>75</v>
      </c>
      <c r="X80">
        <f t="shared" si="20"/>
        <v>1.5625</v>
      </c>
      <c r="Y80">
        <v>0</v>
      </c>
      <c r="Z80">
        <f t="shared" si="27"/>
        <v>-1.7494060583762085E-7</v>
      </c>
    </row>
    <row r="81" spans="5:26" x14ac:dyDescent="0.4">
      <c r="E81">
        <v>89.931100000000001</v>
      </c>
      <c r="F81">
        <f t="shared" si="14"/>
        <v>1.1771953462052044E-2</v>
      </c>
      <c r="G81">
        <f t="shared" si="15"/>
        <v>0.1688708019752071</v>
      </c>
      <c r="H81">
        <f t="shared" si="16"/>
        <v>-9.7844662177598851E-3</v>
      </c>
      <c r="I81">
        <f t="shared" si="17"/>
        <v>0.16893367255559122</v>
      </c>
      <c r="J81">
        <f t="shared" si="18"/>
        <v>-2.0465761304521036E-2</v>
      </c>
      <c r="K81">
        <f t="shared" si="21"/>
        <v>1.0059993485527303</v>
      </c>
      <c r="L81">
        <f t="shared" si="22"/>
        <v>5.1953989745168336E-2</v>
      </c>
      <c r="M81">
        <f t="shared" si="23"/>
        <v>6.2683382284801858E-2</v>
      </c>
      <c r="N81">
        <f t="shared" si="24"/>
        <v>3.5914932505242576</v>
      </c>
      <c r="O81">
        <f t="shared" si="25"/>
        <v>0</v>
      </c>
      <c r="P81">
        <f t="shared" si="19"/>
        <v>3.5914932505242576</v>
      </c>
      <c r="Q81">
        <f t="shared" si="26"/>
        <v>-0.1089504154758142</v>
      </c>
      <c r="W81">
        <v>76</v>
      </c>
      <c r="X81">
        <f t="shared" si="20"/>
        <v>1.5833333333333333</v>
      </c>
      <c r="Y81">
        <v>0</v>
      </c>
      <c r="Z81">
        <f t="shared" si="27"/>
        <v>-1.4540832057715072E-7</v>
      </c>
    </row>
    <row r="82" spans="5:26" x14ac:dyDescent="0.4">
      <c r="E82">
        <v>92.568100000000001</v>
      </c>
      <c r="F82">
        <f t="shared" si="14"/>
        <v>1.2117135954865221E-2</v>
      </c>
      <c r="G82">
        <f t="shared" si="15"/>
        <v>0.1688742289164975</v>
      </c>
      <c r="H82">
        <f t="shared" si="16"/>
        <v>-1.0071356877572438E-2</v>
      </c>
      <c r="I82">
        <f t="shared" si="17"/>
        <v>0.16894084054625047</v>
      </c>
      <c r="J82">
        <f t="shared" si="18"/>
        <v>-2.1065838573280263E-2</v>
      </c>
      <c r="K82">
        <f t="shared" si="21"/>
        <v>1.0063536891033267</v>
      </c>
      <c r="L82">
        <f t="shared" si="22"/>
        <v>5.5012859526948621E-2</v>
      </c>
      <c r="M82">
        <f t="shared" si="23"/>
        <v>6.4485623418264915E-2</v>
      </c>
      <c r="N82">
        <f t="shared" si="24"/>
        <v>3.6947540611365643</v>
      </c>
      <c r="O82">
        <f t="shared" si="25"/>
        <v>0</v>
      </c>
      <c r="P82">
        <f t="shared" si="19"/>
        <v>3.6947540611365643</v>
      </c>
      <c r="Q82">
        <f t="shared" si="26"/>
        <v>-0.10877344900803387</v>
      </c>
      <c r="W82">
        <v>77</v>
      </c>
      <c r="X82">
        <f t="shared" si="20"/>
        <v>1.6041666666666667</v>
      </c>
      <c r="Y82">
        <v>0</v>
      </c>
      <c r="Z82">
        <f t="shared" si="27"/>
        <v>-1.2086147519514606E-7</v>
      </c>
    </row>
    <row r="83" spans="5:26" x14ac:dyDescent="0.4">
      <c r="E83">
        <v>95.282399999999996</v>
      </c>
      <c r="F83">
        <f t="shared" si="14"/>
        <v>1.2472436994016836E-2</v>
      </c>
      <c r="G83">
        <f t="shared" si="15"/>
        <v>0.16887785974015779</v>
      </c>
      <c r="H83">
        <f t="shared" si="16"/>
        <v>-1.0366656085792904E-2</v>
      </c>
      <c r="I83">
        <f t="shared" si="17"/>
        <v>0.16894843498918855</v>
      </c>
      <c r="J83">
        <f t="shared" si="18"/>
        <v>-2.1683503653250027E-2</v>
      </c>
      <c r="K83">
        <f t="shared" si="21"/>
        <v>1.0067287897024209</v>
      </c>
      <c r="L83">
        <f t="shared" si="22"/>
        <v>5.824976857455328E-2</v>
      </c>
      <c r="M83">
        <f t="shared" si="23"/>
        <v>6.6337503831318756E-2</v>
      </c>
      <c r="N83">
        <f t="shared" si="24"/>
        <v>3.8008589929674934</v>
      </c>
      <c r="O83">
        <f t="shared" si="25"/>
        <v>0</v>
      </c>
      <c r="P83">
        <f t="shared" si="19"/>
        <v>3.8008589929674934</v>
      </c>
      <c r="Q83">
        <f t="shared" si="26"/>
        <v>-0.10858634703333506</v>
      </c>
      <c r="W83">
        <v>78</v>
      </c>
      <c r="X83">
        <f t="shared" si="20"/>
        <v>1.625</v>
      </c>
      <c r="Y83">
        <v>0</v>
      </c>
      <c r="Z83">
        <f t="shared" si="27"/>
        <v>-1.0045846158161535E-7</v>
      </c>
    </row>
    <row r="84" spans="5:26" x14ac:dyDescent="0.4">
      <c r="E84">
        <v>98.076300000000003</v>
      </c>
      <c r="F84">
        <f t="shared" si="14"/>
        <v>1.283815764880286E-2</v>
      </c>
      <c r="G84">
        <f t="shared" si="15"/>
        <v>0.16888170662228119</v>
      </c>
      <c r="H84">
        <f t="shared" si="16"/>
        <v>-1.0670613919081673E-2</v>
      </c>
      <c r="I84">
        <f t="shared" si="17"/>
        <v>0.16895648135263364</v>
      </c>
      <c r="J84">
        <f t="shared" si="18"/>
        <v>-2.231927961938664E-2</v>
      </c>
      <c r="K84">
        <f t="shared" si="21"/>
        <v>1.0071258514467516</v>
      </c>
      <c r="L84">
        <f t="shared" si="22"/>
        <v>6.1674876290844505E-2</v>
      </c>
      <c r="M84">
        <f t="shared" si="23"/>
        <v>6.824022058181578E-2</v>
      </c>
      <c r="N84">
        <f t="shared" si="24"/>
        <v>3.9098766323798193</v>
      </c>
      <c r="O84">
        <f t="shared" si="25"/>
        <v>0</v>
      </c>
      <c r="P84">
        <f t="shared" si="19"/>
        <v>3.9098766323798193</v>
      </c>
      <c r="Q84">
        <f t="shared" si="26"/>
        <v>-0.10838855225503735</v>
      </c>
      <c r="W84">
        <v>79</v>
      </c>
      <c r="X84">
        <f t="shared" si="20"/>
        <v>1.6458333333333333</v>
      </c>
      <c r="Y84">
        <v>0</v>
      </c>
      <c r="Z84">
        <f t="shared" si="27"/>
        <v>-8.3499746193319592E-8</v>
      </c>
    </row>
    <row r="85" spans="5:26" x14ac:dyDescent="0.4">
      <c r="E85">
        <v>100.9522</v>
      </c>
      <c r="F85">
        <f t="shared" si="14"/>
        <v>1.3214612078488647E-2</v>
      </c>
      <c r="G85">
        <f t="shared" si="15"/>
        <v>0.16888578251424813</v>
      </c>
      <c r="H85">
        <f t="shared" si="16"/>
        <v>-1.0983491318717842E-2</v>
      </c>
      <c r="I85">
        <f t="shared" si="17"/>
        <v>0.16896500672644987</v>
      </c>
      <c r="J85">
        <f t="shared" si="18"/>
        <v>-2.2973712271717784E-2</v>
      </c>
      <c r="K85">
        <f t="shared" si="21"/>
        <v>1.0075461474692564</v>
      </c>
      <c r="L85">
        <f t="shared" si="22"/>
        <v>6.5298935117014761E-2</v>
      </c>
      <c r="M85">
        <f t="shared" si="23"/>
        <v>7.0195003462628414E-2</v>
      </c>
      <c r="N85">
        <f t="shared" si="24"/>
        <v>4.0218774413148077</v>
      </c>
      <c r="O85">
        <f t="shared" si="25"/>
        <v>0</v>
      </c>
      <c r="P85">
        <f t="shared" si="19"/>
        <v>4.0218774413148077</v>
      </c>
      <c r="Q85">
        <f t="shared" si="26"/>
        <v>-0.10817947708638877</v>
      </c>
      <c r="W85">
        <v>80</v>
      </c>
      <c r="X85">
        <f t="shared" si="20"/>
        <v>1.6666666666666667</v>
      </c>
      <c r="Y85">
        <v>0</v>
      </c>
      <c r="Z85">
        <f t="shared" si="27"/>
        <v>-6.9403885990075276E-8</v>
      </c>
    </row>
    <row r="86" spans="5:26" x14ac:dyDescent="0.4">
      <c r="E86">
        <v>103.9123</v>
      </c>
      <c r="F86">
        <f t="shared" si="14"/>
        <v>1.3602088262400776E-2</v>
      </c>
      <c r="G86">
        <f t="shared" si="15"/>
        <v>0.16889010074627031</v>
      </c>
      <c r="H86">
        <f t="shared" si="16"/>
        <v>-1.1305527451527455E-2</v>
      </c>
      <c r="I86">
        <f t="shared" si="17"/>
        <v>0.16897403899288688</v>
      </c>
      <c r="J86">
        <f t="shared" si="18"/>
        <v>-2.3647301865552722E-2</v>
      </c>
      <c r="K86">
        <f t="shared" si="21"/>
        <v>1.0079909810762919</v>
      </c>
      <c r="L86">
        <f t="shared" si="22"/>
        <v>6.9132926191677033E-2</v>
      </c>
      <c r="M86">
        <f t="shared" si="23"/>
        <v>7.2202908407728472E-2</v>
      </c>
      <c r="N86">
        <f t="shared" si="24"/>
        <v>4.1369219203324885</v>
      </c>
      <c r="O86">
        <f t="shared" si="25"/>
        <v>0</v>
      </c>
      <c r="P86">
        <f t="shared" si="19"/>
        <v>4.1369219203324885</v>
      </c>
      <c r="Q86">
        <f t="shared" si="26"/>
        <v>-0.10795851399322177</v>
      </c>
      <c r="W86">
        <v>81</v>
      </c>
      <c r="X86">
        <f t="shared" si="20"/>
        <v>1.6875</v>
      </c>
      <c r="Y86">
        <v>0</v>
      </c>
      <c r="Z86">
        <f t="shared" si="27"/>
        <v>-5.7687593197843086E-8</v>
      </c>
    </row>
    <row r="87" spans="5:26" x14ac:dyDescent="0.4">
      <c r="E87">
        <v>106.9593</v>
      </c>
      <c r="F87">
        <f t="shared" si="14"/>
        <v>1.4000939629712782E-2</v>
      </c>
      <c r="G87">
        <f t="shared" si="15"/>
        <v>0.16889467607871633</v>
      </c>
      <c r="H87">
        <f t="shared" si="16"/>
        <v>-1.1637015863187045E-2</v>
      </c>
      <c r="I87">
        <f t="shared" si="17"/>
        <v>0.16898360902559428</v>
      </c>
      <c r="J87">
        <f t="shared" si="18"/>
        <v>-2.4340662398182084E-2</v>
      </c>
      <c r="K87">
        <f t="shared" si="21"/>
        <v>1.0084617929533188</v>
      </c>
      <c r="L87">
        <f t="shared" si="22"/>
        <v>7.3188979605004312E-2</v>
      </c>
      <c r="M87">
        <f t="shared" si="23"/>
        <v>7.426528943888755E-2</v>
      </c>
      <c r="N87">
        <f t="shared" si="24"/>
        <v>4.2550876491657421</v>
      </c>
      <c r="O87">
        <f t="shared" si="25"/>
        <v>0</v>
      </c>
      <c r="P87">
        <f t="shared" si="19"/>
        <v>4.2550876491657421</v>
      </c>
      <c r="Q87">
        <f t="shared" si="26"/>
        <v>-0.10772501990414408</v>
      </c>
      <c r="W87">
        <v>82</v>
      </c>
      <c r="X87">
        <f t="shared" si="20"/>
        <v>1.7083333333333335</v>
      </c>
      <c r="Y87">
        <v>0</v>
      </c>
      <c r="Z87">
        <f t="shared" si="27"/>
        <v>-4.794916540315501E-8</v>
      </c>
    </row>
    <row r="88" spans="5:26" x14ac:dyDescent="0.4">
      <c r="E88">
        <v>110.0956</v>
      </c>
      <c r="F88">
        <f t="shared" si="14"/>
        <v>1.4411480339690018E-2</v>
      </c>
      <c r="G88">
        <f t="shared" si="15"/>
        <v>0.16889952358610827</v>
      </c>
      <c r="H88">
        <f t="shared" si="16"/>
        <v>-1.1978217442678267E-2</v>
      </c>
      <c r="I88">
        <f t="shared" si="17"/>
        <v>0.16899374835532344</v>
      </c>
      <c r="J88">
        <f t="shared" si="18"/>
        <v>-2.5054339560245161E-2</v>
      </c>
      <c r="K88">
        <f t="shared" si="21"/>
        <v>1.008960044904647</v>
      </c>
      <c r="L88">
        <f t="shared" si="22"/>
        <v>7.7479367929316784E-2</v>
      </c>
      <c r="M88">
        <f t="shared" si="23"/>
        <v>7.6383252255033618E-2</v>
      </c>
      <c r="N88">
        <f t="shared" si="24"/>
        <v>4.3764379796965542</v>
      </c>
      <c r="O88">
        <f t="shared" si="25"/>
        <v>0</v>
      </c>
      <c r="P88">
        <f t="shared" si="19"/>
        <v>4.3764379796965542</v>
      </c>
      <c r="Q88">
        <f t="shared" si="26"/>
        <v>-0.10747831887079601</v>
      </c>
      <c r="W88">
        <v>83</v>
      </c>
      <c r="X88">
        <f t="shared" si="20"/>
        <v>1.7291666666666665</v>
      </c>
      <c r="Y88">
        <v>0</v>
      </c>
      <c r="Z88">
        <f t="shared" si="27"/>
        <v>-3.9854712866493459E-8</v>
      </c>
    </row>
    <row r="89" spans="5:26" x14ac:dyDescent="0.4">
      <c r="E89">
        <v>113.32389999999999</v>
      </c>
      <c r="F89">
        <f t="shared" si="14"/>
        <v>1.4834063821506014E-2</v>
      </c>
      <c r="G89">
        <f t="shared" si="15"/>
        <v>0.16890465959042078</v>
      </c>
      <c r="H89">
        <f t="shared" si="16"/>
        <v>-1.232942569577136E-2</v>
      </c>
      <c r="I89">
        <f t="shared" si="17"/>
        <v>0.16900449112207028</v>
      </c>
      <c r="J89">
        <f t="shared" si="18"/>
        <v>-2.5788947265562238E-2</v>
      </c>
      <c r="K89">
        <f t="shared" si="21"/>
        <v>1.009487314519883</v>
      </c>
      <c r="L89">
        <f t="shared" si="22"/>
        <v>8.2017317130949327E-2</v>
      </c>
      <c r="M89">
        <f t="shared" si="23"/>
        <v>7.8558057029169293E-2</v>
      </c>
      <c r="N89">
        <f t="shared" si="24"/>
        <v>4.5010451145194308</v>
      </c>
      <c r="O89">
        <f t="shared" si="25"/>
        <v>0</v>
      </c>
      <c r="P89">
        <f t="shared" si="19"/>
        <v>4.5010451145194308</v>
      </c>
      <c r="Q89">
        <f t="shared" si="26"/>
        <v>-0.10721770903061892</v>
      </c>
      <c r="W89">
        <v>84</v>
      </c>
      <c r="X89">
        <f t="shared" si="20"/>
        <v>1.75</v>
      </c>
      <c r="Y89">
        <v>0</v>
      </c>
      <c r="Z89">
        <f t="shared" si="27"/>
        <v>-3.3126710847111513E-8</v>
      </c>
    </row>
    <row r="90" spans="5:26" x14ac:dyDescent="0.4">
      <c r="E90">
        <v>116.6468</v>
      </c>
      <c r="F90">
        <f t="shared" si="14"/>
        <v>1.526903041436491E-2</v>
      </c>
      <c r="G90">
        <f t="shared" si="15"/>
        <v>0.16891010109846805</v>
      </c>
      <c r="H90">
        <f t="shared" si="16"/>
        <v>-1.2690923226592599E-2</v>
      </c>
      <c r="I90">
        <f t="shared" si="17"/>
        <v>0.16901587289828091</v>
      </c>
      <c r="J90">
        <f t="shared" si="18"/>
        <v>-2.6545076625438042E-2</v>
      </c>
      <c r="K90">
        <f t="shared" si="21"/>
        <v>1.0100452357378951</v>
      </c>
      <c r="L90">
        <f t="shared" si="22"/>
        <v>8.681648934439401E-2</v>
      </c>
      <c r="M90">
        <f t="shared" si="23"/>
        <v>8.0790843988177263E-2</v>
      </c>
      <c r="N90">
        <f t="shared" si="24"/>
        <v>4.6289743838224373</v>
      </c>
      <c r="O90">
        <f t="shared" si="25"/>
        <v>0</v>
      </c>
      <c r="P90">
        <f t="shared" si="19"/>
        <v>4.6289743838224373</v>
      </c>
      <c r="Q90">
        <f t="shared" si="26"/>
        <v>-0.10694245430113453</v>
      </c>
      <c r="W90">
        <v>85</v>
      </c>
      <c r="X90">
        <f t="shared" si="20"/>
        <v>1.7708333333333333</v>
      </c>
      <c r="Y90">
        <v>0</v>
      </c>
      <c r="Z90">
        <f t="shared" si="27"/>
        <v>-2.7534484446649244E-8</v>
      </c>
    </row>
    <row r="91" spans="5:26" x14ac:dyDescent="0.4">
      <c r="E91">
        <v>120.0672</v>
      </c>
      <c r="F91">
        <f t="shared" si="14"/>
        <v>1.5716759727379015E-2</v>
      </c>
      <c r="G91">
        <f t="shared" si="15"/>
        <v>0.1689158664973941</v>
      </c>
      <c r="H91">
        <f t="shared" si="16"/>
        <v>-1.3063025251627705E-2</v>
      </c>
      <c r="I91">
        <f t="shared" si="17"/>
        <v>0.16902793214358058</v>
      </c>
      <c r="J91">
        <f t="shared" si="18"/>
        <v>-2.7323386965094048E-2</v>
      </c>
      <c r="K91">
        <f t="shared" si="21"/>
        <v>1.0106355684395061</v>
      </c>
      <c r="L91">
        <f t="shared" si="22"/>
        <v>9.1891575752114804E-2</v>
      </c>
      <c r="M91">
        <f t="shared" si="23"/>
        <v>8.3082898212216483E-2</v>
      </c>
      <c r="N91">
        <f t="shared" si="24"/>
        <v>4.760299417275017</v>
      </c>
      <c r="O91">
        <f t="shared" si="25"/>
        <v>0</v>
      </c>
      <c r="P91">
        <f t="shared" si="19"/>
        <v>4.760299417275017</v>
      </c>
      <c r="Q91">
        <f t="shared" si="26"/>
        <v>-0.10665178329742112</v>
      </c>
      <c r="W91">
        <v>86</v>
      </c>
      <c r="X91">
        <f t="shared" si="20"/>
        <v>1.7916666666666667</v>
      </c>
      <c r="Y91">
        <v>0</v>
      </c>
      <c r="Z91">
        <f t="shared" si="27"/>
        <v>-2.288629973684441E-8</v>
      </c>
    </row>
    <row r="92" spans="5:26" x14ac:dyDescent="0.4">
      <c r="E92">
        <v>123.5878</v>
      </c>
      <c r="F92">
        <f t="shared" si="14"/>
        <v>1.6177605189721861E-2</v>
      </c>
      <c r="G92">
        <f t="shared" si="15"/>
        <v>0.16892197478530857</v>
      </c>
      <c r="H92">
        <f t="shared" si="16"/>
        <v>-1.3446025202667548E-2</v>
      </c>
      <c r="I92">
        <f t="shared" si="17"/>
        <v>0.16904070859552545</v>
      </c>
      <c r="J92">
        <f t="shared" si="18"/>
        <v>-2.8124492043610966E-2</v>
      </c>
      <c r="K92">
        <f t="shared" si="21"/>
        <v>1.0112601176196629</v>
      </c>
      <c r="L92">
        <f t="shared" si="22"/>
        <v>9.7257594842342088E-2</v>
      </c>
      <c r="M92">
        <f t="shared" si="23"/>
        <v>8.5435309161000728E-2</v>
      </c>
      <c r="N92">
        <f t="shared" si="24"/>
        <v>4.89508263632072</v>
      </c>
      <c r="O92">
        <f t="shared" si="25"/>
        <v>0</v>
      </c>
      <c r="P92">
        <f t="shared" si="19"/>
        <v>4.89508263632072</v>
      </c>
      <c r="Q92">
        <f t="shared" si="26"/>
        <v>-0.10634489310984156</v>
      </c>
      <c r="W92">
        <v>87</v>
      </c>
      <c r="X92">
        <f t="shared" si="20"/>
        <v>1.8125</v>
      </c>
      <c r="Y92">
        <v>0</v>
      </c>
      <c r="Z92">
        <f t="shared" si="27"/>
        <v>-1.9022790009363159E-8</v>
      </c>
    </row>
    <row r="93" spans="5:26" x14ac:dyDescent="0.4">
      <c r="E93">
        <v>127.21169999999999</v>
      </c>
      <c r="F93">
        <f t="shared" si="14"/>
        <v>1.6651972590444528E-2</v>
      </c>
      <c r="G93">
        <f t="shared" si="15"/>
        <v>0.16892844664752293</v>
      </c>
      <c r="H93">
        <f t="shared" si="16"/>
        <v>-1.3840259997658847E-2</v>
      </c>
      <c r="I93">
        <f t="shared" si="17"/>
        <v>0.16905424552072157</v>
      </c>
      <c r="J93">
        <f t="shared" si="18"/>
        <v>-2.8949096578254237E-2</v>
      </c>
      <c r="K93">
        <f t="shared" si="21"/>
        <v>1.0119208413435359</v>
      </c>
      <c r="L93">
        <f t="shared" si="22"/>
        <v>0.10293081307367385</v>
      </c>
      <c r="M93">
        <f t="shared" si="23"/>
        <v>8.78493673902907E-2</v>
      </c>
      <c r="N93">
        <f t="shared" si="24"/>
        <v>5.03339798435786</v>
      </c>
      <c r="O93">
        <f t="shared" si="25"/>
        <v>0</v>
      </c>
      <c r="P93">
        <f t="shared" si="19"/>
        <v>5.03339798435786</v>
      </c>
      <c r="Q93">
        <f t="shared" si="26"/>
        <v>-0.10602094431501075</v>
      </c>
      <c r="W93">
        <v>88</v>
      </c>
      <c r="X93">
        <f t="shared" si="20"/>
        <v>1.8333333333333333</v>
      </c>
      <c r="Y93">
        <v>0</v>
      </c>
      <c r="Z93">
        <f t="shared" si="27"/>
        <v>-1.5811491761499642E-8</v>
      </c>
    </row>
    <row r="94" spans="5:26" x14ac:dyDescent="0.4">
      <c r="E94">
        <v>130.9419</v>
      </c>
      <c r="F94">
        <f t="shared" si="14"/>
        <v>1.7140254628628723E-2</v>
      </c>
      <c r="G94">
        <f t="shared" si="15"/>
        <v>0.16893530366938225</v>
      </c>
      <c r="H94">
        <f t="shared" si="16"/>
        <v>-1.4246055643588853E-2</v>
      </c>
      <c r="I94">
        <f t="shared" si="17"/>
        <v>0.16906858806833847</v>
      </c>
      <c r="J94">
        <f t="shared" si="18"/>
        <v>-2.979788246428889E-2</v>
      </c>
      <c r="K94">
        <f t="shared" si="21"/>
        <v>1.0126197677056894</v>
      </c>
      <c r="L94">
        <f t="shared" si="22"/>
        <v>0.10892802296992472</v>
      </c>
      <c r="M94">
        <f t="shared" si="23"/>
        <v>9.0326224259771104E-2</v>
      </c>
      <c r="N94">
        <f t="shared" si="24"/>
        <v>5.1753114294370723</v>
      </c>
      <c r="O94">
        <f t="shared" si="25"/>
        <v>0</v>
      </c>
      <c r="P94">
        <f t="shared" si="19"/>
        <v>5.1753114294370723</v>
      </c>
      <c r="Q94">
        <f t="shared" si="26"/>
        <v>-0.10567905584390166</v>
      </c>
      <c r="W94">
        <v>89</v>
      </c>
      <c r="X94">
        <f t="shared" si="20"/>
        <v>1.8541666666666667</v>
      </c>
      <c r="Y94">
        <v>0</v>
      </c>
      <c r="Z94">
        <f t="shared" si="27"/>
        <v>-1.3142303079670099E-8</v>
      </c>
    </row>
    <row r="95" spans="5:26" x14ac:dyDescent="0.4">
      <c r="E95">
        <v>134.78139999999999</v>
      </c>
      <c r="F95">
        <f t="shared" si="14"/>
        <v>1.764284400335614E-2</v>
      </c>
      <c r="G95">
        <f t="shared" si="15"/>
        <v>0.16894256854711898</v>
      </c>
      <c r="H95">
        <f t="shared" si="16"/>
        <v>-1.466373811284259E-2</v>
      </c>
      <c r="I95">
        <f t="shared" si="17"/>
        <v>0.16908378371114186</v>
      </c>
      <c r="J95">
        <f t="shared" si="18"/>
        <v>-3.0671531524603904E-2</v>
      </c>
      <c r="K95">
        <f t="shared" si="21"/>
        <v>1.0133590137987141</v>
      </c>
      <c r="L95">
        <f t="shared" si="22"/>
        <v>0.11526669771120641</v>
      </c>
      <c r="M95">
        <f t="shared" si="23"/>
        <v>9.2866954026827431E-2</v>
      </c>
      <c r="N95">
        <f t="shared" si="24"/>
        <v>5.3208845219726566</v>
      </c>
      <c r="O95">
        <f t="shared" si="25"/>
        <v>0</v>
      </c>
      <c r="P95">
        <f t="shared" si="19"/>
        <v>5.3208845219726566</v>
      </c>
      <c r="Q95">
        <f t="shared" si="26"/>
        <v>-0.10531832308574955</v>
      </c>
      <c r="W95">
        <v>90</v>
      </c>
      <c r="X95">
        <f t="shared" si="20"/>
        <v>1.875</v>
      </c>
      <c r="Y95">
        <v>0</v>
      </c>
      <c r="Z95">
        <f t="shared" si="27"/>
        <v>-1.0923708707768667E-8</v>
      </c>
    </row>
    <row r="96" spans="5:26" x14ac:dyDescent="0.4">
      <c r="E96">
        <v>138.73349999999999</v>
      </c>
      <c r="F96">
        <f t="shared" si="14"/>
        <v>1.8160172683616648E-2</v>
      </c>
      <c r="G96">
        <f t="shared" si="15"/>
        <v>0.16895026572658323</v>
      </c>
      <c r="H96">
        <f t="shared" si="16"/>
        <v>-1.5093665975679378E-2</v>
      </c>
      <c r="I96">
        <f t="shared" si="17"/>
        <v>0.1690998835815003</v>
      </c>
      <c r="J96">
        <f t="shared" si="18"/>
        <v>-3.1570793765707032E-2</v>
      </c>
      <c r="K96">
        <f t="shared" si="21"/>
        <v>1.014140847667951</v>
      </c>
      <c r="L96">
        <f t="shared" si="22"/>
        <v>0.12196551251179667</v>
      </c>
      <c r="M96">
        <f t="shared" si="23"/>
        <v>9.5472746026687982E-2</v>
      </c>
      <c r="N96">
        <f t="shared" si="24"/>
        <v>5.4701854058536208</v>
      </c>
      <c r="O96">
        <f t="shared" si="25"/>
        <v>0</v>
      </c>
      <c r="P96">
        <f t="shared" si="19"/>
        <v>5.4701854058536208</v>
      </c>
      <c r="Q96">
        <f t="shared" si="26"/>
        <v>-0.10493779951092397</v>
      </c>
      <c r="W96">
        <v>91</v>
      </c>
      <c r="X96">
        <f t="shared" si="20"/>
        <v>1.8958333333333333</v>
      </c>
      <c r="Y96">
        <v>0</v>
      </c>
      <c r="Z96">
        <f t="shared" si="27"/>
        <v>-9.0796423738522081E-9</v>
      </c>
    </row>
    <row r="97" spans="5:26" x14ac:dyDescent="0.4">
      <c r="E97">
        <v>142.80160000000001</v>
      </c>
      <c r="F97">
        <f t="shared" si="14"/>
        <v>1.8692685728369508E-2</v>
      </c>
      <c r="G97">
        <f t="shared" si="15"/>
        <v>0.16895842113067172</v>
      </c>
      <c r="H97">
        <f t="shared" si="16"/>
        <v>-1.5536208639046497E-2</v>
      </c>
      <c r="I97">
        <f t="shared" si="17"/>
        <v>0.16911694190125948</v>
      </c>
      <c r="J97">
        <f t="shared" si="18"/>
        <v>-3.2496441860755794E-2</v>
      </c>
      <c r="K97">
        <f t="shared" si="21"/>
        <v>1.0149676569688539</v>
      </c>
      <c r="L97">
        <f t="shared" si="22"/>
        <v>0.12904406422100551</v>
      </c>
      <c r="M97">
        <f t="shared" si="23"/>
        <v>9.8144764191589351E-2</v>
      </c>
      <c r="N97">
        <f t="shared" si="24"/>
        <v>5.6232807694847606</v>
      </c>
      <c r="O97">
        <f t="shared" si="25"/>
        <v>0</v>
      </c>
      <c r="P97">
        <f t="shared" si="19"/>
        <v>5.6232807694847606</v>
      </c>
      <c r="Q97">
        <f t="shared" si="26"/>
        <v>-0.10453649098482999</v>
      </c>
      <c r="W97">
        <v>92</v>
      </c>
      <c r="X97">
        <f t="shared" si="20"/>
        <v>1.9166666666666665</v>
      </c>
      <c r="Y97">
        <v>0</v>
      </c>
      <c r="Z97">
        <f t="shared" si="27"/>
        <v>-7.5468787975299418E-9</v>
      </c>
    </row>
    <row r="98" spans="5:26" x14ac:dyDescent="0.4">
      <c r="E98">
        <v>146.9888</v>
      </c>
      <c r="F98">
        <f t="shared" si="14"/>
        <v>1.9240788926665808E-2</v>
      </c>
      <c r="G98">
        <f t="shared" si="15"/>
        <v>0.16896706140544393</v>
      </c>
      <c r="H98">
        <f t="shared" si="16"/>
        <v>-1.5991702829864052E-2</v>
      </c>
      <c r="I98">
        <f t="shared" si="17"/>
        <v>0.16913501440487488</v>
      </c>
      <c r="J98">
        <f t="shared" si="18"/>
        <v>-3.3449180127453224E-2</v>
      </c>
      <c r="K98">
        <f t="shared" si="21"/>
        <v>1.0158418689583153</v>
      </c>
      <c r="L98">
        <f t="shared" si="22"/>
        <v>0.13652217502640229</v>
      </c>
      <c r="M98">
        <f t="shared" si="23"/>
        <v>0.10088387841874003</v>
      </c>
      <c r="N98">
        <f t="shared" si="24"/>
        <v>5.7802204543047324</v>
      </c>
      <c r="O98">
        <f t="shared" si="25"/>
        <v>0</v>
      </c>
      <c r="P98">
        <f t="shared" si="19"/>
        <v>5.7802204543047324</v>
      </c>
      <c r="Q98">
        <f t="shared" si="26"/>
        <v>-0.10411338578151678</v>
      </c>
      <c r="W98">
        <v>93</v>
      </c>
      <c r="X98">
        <f t="shared" si="20"/>
        <v>1.9375</v>
      </c>
      <c r="Y98">
        <v>0</v>
      </c>
      <c r="Z98">
        <f t="shared" si="27"/>
        <v>-6.2728659609577331E-9</v>
      </c>
    </row>
    <row r="99" spans="5:26" x14ac:dyDescent="0.4">
      <c r="E99">
        <v>151.2989</v>
      </c>
      <c r="F99">
        <f t="shared" si="14"/>
        <v>1.9804979697342365E-2</v>
      </c>
      <c r="G99">
        <f t="shared" si="15"/>
        <v>0.1689762160396624</v>
      </c>
      <c r="H99">
        <f t="shared" si="16"/>
        <v>-1.6460561373904163E-2</v>
      </c>
      <c r="I99">
        <f t="shared" si="17"/>
        <v>0.16915416277276485</v>
      </c>
      <c r="J99">
        <f t="shared" si="18"/>
        <v>-3.4429872056308083E-2</v>
      </c>
      <c r="K99">
        <f t="shared" si="21"/>
        <v>1.0167661609432397</v>
      </c>
      <c r="L99">
        <f t="shared" si="22"/>
        <v>0.1444216801052613</v>
      </c>
      <c r="M99">
        <f t="shared" si="23"/>
        <v>0.10369131223563088</v>
      </c>
      <c r="N99">
        <f t="shared" si="24"/>
        <v>5.9410745632748823</v>
      </c>
      <c r="O99">
        <f t="shared" si="25"/>
        <v>0</v>
      </c>
      <c r="P99">
        <f t="shared" si="19"/>
        <v>5.9410745632748823</v>
      </c>
      <c r="Q99">
        <f t="shared" si="26"/>
        <v>-0.10366742520162567</v>
      </c>
      <c r="W99">
        <v>94</v>
      </c>
      <c r="X99">
        <f t="shared" si="20"/>
        <v>1.9583333333333333</v>
      </c>
      <c r="Y99">
        <v>0</v>
      </c>
      <c r="Z99">
        <f t="shared" si="27"/>
        <v>-5.2139233211246054E-9</v>
      </c>
    </row>
    <row r="100" spans="5:26" x14ac:dyDescent="0.4">
      <c r="E100">
        <v>155.7354</v>
      </c>
      <c r="F100">
        <f t="shared" si="14"/>
        <v>2.0385716189327829E-2</v>
      </c>
      <c r="G100">
        <f t="shared" si="15"/>
        <v>0.16898591542120001</v>
      </c>
      <c r="H100">
        <f t="shared" si="16"/>
        <v>-1.6943164408128722E-2</v>
      </c>
      <c r="I100">
        <f t="shared" si="17"/>
        <v>0.16917445056598024</v>
      </c>
      <c r="J100">
        <f t="shared" si="18"/>
        <v>-3.54393127640035E-2</v>
      </c>
      <c r="K100">
        <f t="shared" si="21"/>
        <v>1.0177432587165405</v>
      </c>
      <c r="L100">
        <f t="shared" si="22"/>
        <v>0.15276468800189705</v>
      </c>
      <c r="M100">
        <f t="shared" si="23"/>
        <v>0.10656797892715253</v>
      </c>
      <c r="N100">
        <f t="shared" si="24"/>
        <v>6.1058954237649345</v>
      </c>
      <c r="O100">
        <f t="shared" si="25"/>
        <v>0</v>
      </c>
      <c r="P100">
        <f t="shared" si="19"/>
        <v>6.1058954237649345</v>
      </c>
      <c r="Q100">
        <f t="shared" si="26"/>
        <v>-0.10319750334350931</v>
      </c>
      <c r="W100">
        <v>95</v>
      </c>
      <c r="X100">
        <f t="shared" si="20"/>
        <v>1.9791666666666667</v>
      </c>
      <c r="Y100">
        <v>0</v>
      </c>
      <c r="Z100">
        <f t="shared" si="27"/>
        <v>-4.3337441877072189E-9</v>
      </c>
    </row>
    <row r="101" spans="5:26" x14ac:dyDescent="0.4">
      <c r="E101">
        <v>160.30189999999999</v>
      </c>
      <c r="F101">
        <f t="shared" si="14"/>
        <v>2.0983469641520234E-2</v>
      </c>
      <c r="G101">
        <f t="shared" si="15"/>
        <v>0.16899619172009295</v>
      </c>
      <c r="H101">
        <f t="shared" si="16"/>
        <v>-1.7439902889450413E-2</v>
      </c>
      <c r="I101">
        <f t="shared" si="17"/>
        <v>0.16919594507324898</v>
      </c>
      <c r="J101">
        <f t="shared" si="18"/>
        <v>-3.6478319998863924E-2</v>
      </c>
      <c r="K101">
        <f t="shared" si="21"/>
        <v>1.0187760209551062</v>
      </c>
      <c r="L101">
        <f t="shared" si="22"/>
        <v>0.16157428748378663</v>
      </c>
      <c r="M101">
        <f t="shared" si="23"/>
        <v>0.1095147360700206</v>
      </c>
      <c r="N101">
        <f t="shared" si="24"/>
        <v>6.274732171301304</v>
      </c>
      <c r="O101">
        <f t="shared" si="25"/>
        <v>0</v>
      </c>
      <c r="P101">
        <f t="shared" si="19"/>
        <v>6.274732171301304</v>
      </c>
      <c r="Q101">
        <f t="shared" si="26"/>
        <v>-0.10270249980922042</v>
      </c>
      <c r="W101">
        <v>96</v>
      </c>
      <c r="X101">
        <f t="shared" si="20"/>
        <v>2</v>
      </c>
      <c r="Y101">
        <v>0</v>
      </c>
      <c r="Z101">
        <f t="shared" si="27"/>
        <v>-3.6021509193263519E-9</v>
      </c>
    </row>
    <row r="102" spans="5:26" x14ac:dyDescent="0.4">
      <c r="E102">
        <v>165.00239999999999</v>
      </c>
      <c r="F102">
        <f t="shared" si="14"/>
        <v>2.159876365269519E-2</v>
      </c>
      <c r="G102">
        <f t="shared" si="15"/>
        <v>0.16900707969071738</v>
      </c>
      <c r="H102">
        <f t="shared" si="16"/>
        <v>-1.7951211222428272E-2</v>
      </c>
      <c r="I102">
        <f t="shared" si="17"/>
        <v>0.16921871898885454</v>
      </c>
      <c r="J102">
        <f t="shared" si="18"/>
        <v>-3.7547802386849849E-2</v>
      </c>
      <c r="K102">
        <f t="shared" si="21"/>
        <v>1.0198675138678197</v>
      </c>
      <c r="L102">
        <f t="shared" si="22"/>
        <v>0.17087516595959967</v>
      </c>
      <c r="M102">
        <f t="shared" si="23"/>
        <v>0.11253256841922066</v>
      </c>
      <c r="N102">
        <f t="shared" si="24"/>
        <v>6.4476412281885178</v>
      </c>
      <c r="O102">
        <f t="shared" si="25"/>
        <v>0</v>
      </c>
      <c r="P102">
        <f t="shared" si="19"/>
        <v>6.4476412281885178</v>
      </c>
      <c r="Q102">
        <f t="shared" si="26"/>
        <v>-0.10218124365446561</v>
      </c>
      <c r="W102">
        <v>97</v>
      </c>
      <c r="X102">
        <f t="shared" si="20"/>
        <v>2.020833333333333</v>
      </c>
      <c r="Y102">
        <v>0</v>
      </c>
      <c r="Z102">
        <f t="shared" si="27"/>
        <v>-2.9940602591193569E-9</v>
      </c>
    </row>
    <row r="103" spans="5:26" x14ac:dyDescent="0.4">
      <c r="E103">
        <v>169.84059999999999</v>
      </c>
      <c r="F103">
        <f t="shared" si="14"/>
        <v>2.2232082551720107E-2</v>
      </c>
      <c r="G103">
        <f t="shared" si="15"/>
        <v>0.16901861518392947</v>
      </c>
      <c r="H103">
        <f t="shared" si="16"/>
        <v>-1.8477491108583707E-2</v>
      </c>
      <c r="I103">
        <f t="shared" si="17"/>
        <v>0.1692428473005434</v>
      </c>
      <c r="J103">
        <f t="shared" si="18"/>
        <v>-3.8648600150337206E-2</v>
      </c>
      <c r="K103">
        <f t="shared" si="21"/>
        <v>1.0210208554076217</v>
      </c>
      <c r="L103">
        <f t="shared" si="22"/>
        <v>0.18069226183505188</v>
      </c>
      <c r="M103">
        <f t="shared" si="23"/>
        <v>0.11562212711497066</v>
      </c>
      <c r="N103">
        <f t="shared" si="24"/>
        <v>6.6246599020129366</v>
      </c>
      <c r="O103">
        <f t="shared" si="25"/>
        <v>0</v>
      </c>
      <c r="P103">
        <f t="shared" si="19"/>
        <v>6.6246599020129366</v>
      </c>
      <c r="Q103">
        <f t="shared" si="26"/>
        <v>-0.10163253656342511</v>
      </c>
      <c r="W103">
        <v>98</v>
      </c>
      <c r="X103">
        <f t="shared" si="20"/>
        <v>2.0416666666666665</v>
      </c>
      <c r="Y103">
        <v>0</v>
      </c>
      <c r="Z103">
        <f t="shared" si="27"/>
        <v>-2.4886233353360795E-9</v>
      </c>
    </row>
    <row r="104" spans="5:26" x14ac:dyDescent="0.4">
      <c r="E104">
        <v>174.82079999999999</v>
      </c>
      <c r="F104">
        <f t="shared" si="14"/>
        <v>2.2883989207278767E-2</v>
      </c>
      <c r="G104">
        <f t="shared" si="15"/>
        <v>0.16903083735868674</v>
      </c>
      <c r="H104">
        <f t="shared" si="16"/>
        <v>-1.9019209439317182E-2</v>
      </c>
      <c r="I104">
        <f t="shared" si="17"/>
        <v>0.16926841191547859</v>
      </c>
      <c r="J104">
        <f t="shared" si="18"/>
        <v>-3.9781689866662383E-2</v>
      </c>
      <c r="K104">
        <f t="shared" si="21"/>
        <v>1.0222394296895794</v>
      </c>
      <c r="L104">
        <f t="shared" si="22"/>
        <v>0.19105256987896246</v>
      </c>
      <c r="M104">
        <f t="shared" si="23"/>
        <v>0.11878429609777719</v>
      </c>
      <c r="N104">
        <f t="shared" si="24"/>
        <v>6.8058388388349265</v>
      </c>
      <c r="O104">
        <f t="shared" si="25"/>
        <v>0</v>
      </c>
      <c r="P104">
        <f t="shared" si="19"/>
        <v>6.8058388388349265</v>
      </c>
      <c r="Q104">
        <f t="shared" si="26"/>
        <v>-0.1010551432684486</v>
      </c>
      <c r="W104">
        <v>99</v>
      </c>
      <c r="X104">
        <f t="shared" si="20"/>
        <v>2.0625</v>
      </c>
      <c r="Y104">
        <v>0</v>
      </c>
      <c r="Z104">
        <f t="shared" si="27"/>
        <v>-2.068510841194924E-9</v>
      </c>
    </row>
    <row r="105" spans="5:26" x14ac:dyDescent="0.4">
      <c r="E105">
        <v>179.9469</v>
      </c>
      <c r="F105">
        <f t="shared" si="14"/>
        <v>2.3554994128177378E-2</v>
      </c>
      <c r="G105">
        <f t="shared" si="15"/>
        <v>0.16904378641178464</v>
      </c>
      <c r="H105">
        <f t="shared" si="16"/>
        <v>-1.9576789513046082E-2</v>
      </c>
      <c r="I105">
        <f t="shared" si="17"/>
        <v>0.16929549691162693</v>
      </c>
      <c r="J105">
        <f t="shared" si="18"/>
        <v>-4.0947956931530999E-2</v>
      </c>
      <c r="K105">
        <f t="shared" si="21"/>
        <v>1.0235266521687671</v>
      </c>
      <c r="L105">
        <f t="shared" si="22"/>
        <v>0.20198311953321696</v>
      </c>
      <c r="M105">
        <f t="shared" si="23"/>
        <v>0.12201954256137015</v>
      </c>
      <c r="N105">
        <f t="shared" si="24"/>
        <v>6.9912048068834283</v>
      </c>
      <c r="O105">
        <f t="shared" si="25"/>
        <v>0</v>
      </c>
      <c r="P105">
        <f t="shared" si="19"/>
        <v>6.9912048068834283</v>
      </c>
      <c r="Q105">
        <f t="shared" si="26"/>
        <v>-0.10044779984810931</v>
      </c>
      <c r="W105">
        <v>100</v>
      </c>
      <c r="X105">
        <f t="shared" si="20"/>
        <v>2.0833333333333335</v>
      </c>
      <c r="Y105">
        <v>0</v>
      </c>
      <c r="Z105">
        <f t="shared" si="27"/>
        <v>-1.7193188858221101E-9</v>
      </c>
    </row>
    <row r="106" spans="5:26" x14ac:dyDescent="0.4">
      <c r="E106">
        <v>185.2234</v>
      </c>
      <c r="F106">
        <f t="shared" si="14"/>
        <v>2.4245686363038487E-2</v>
      </c>
      <c r="G106">
        <f t="shared" si="15"/>
        <v>0.16905750615342718</v>
      </c>
      <c r="H106">
        <f t="shared" si="16"/>
        <v>-2.015071980203794E-2</v>
      </c>
      <c r="I106">
        <f t="shared" si="17"/>
        <v>0.169324193924971</v>
      </c>
      <c r="J106">
        <f t="shared" si="18"/>
        <v>-4.2148423062082094E-2</v>
      </c>
      <c r="K106">
        <f t="shared" si="21"/>
        <v>1.0248862176840288</v>
      </c>
      <c r="L106">
        <f t="shared" si="22"/>
        <v>0.21351305856954803</v>
      </c>
      <c r="M106">
        <f t="shared" si="23"/>
        <v>0.12532854019180228</v>
      </c>
      <c r="N106">
        <f t="shared" si="24"/>
        <v>7.1807964055259799</v>
      </c>
      <c r="O106">
        <f t="shared" si="25"/>
        <v>0</v>
      </c>
      <c r="P106">
        <f t="shared" si="19"/>
        <v>7.1807964055259799</v>
      </c>
      <c r="Q106">
        <f t="shared" si="26"/>
        <v>-9.9809216253699137E-2</v>
      </c>
      <c r="W106">
        <v>101</v>
      </c>
      <c r="X106">
        <f t="shared" si="20"/>
        <v>2.1041666666666665</v>
      </c>
      <c r="Y106">
        <v>0</v>
      </c>
      <c r="Z106">
        <f t="shared" si="27"/>
        <v>-1.4290751454011939E-9</v>
      </c>
    </row>
    <row r="107" spans="5:26" x14ac:dyDescent="0.4">
      <c r="E107">
        <v>190.65459999999999</v>
      </c>
      <c r="F107">
        <f t="shared" si="14"/>
        <v>2.4956628780545855E-2</v>
      </c>
      <c r="G107">
        <f t="shared" si="15"/>
        <v>0.16907204214908389</v>
      </c>
      <c r="H107">
        <f t="shared" si="16"/>
        <v>-2.0741466925177105E-2</v>
      </c>
      <c r="I107">
        <f t="shared" si="17"/>
        <v>0.16935459826290966</v>
      </c>
      <c r="J107">
        <f t="shared" si="18"/>
        <v>-4.3384064265641446E-2</v>
      </c>
      <c r="K107">
        <f t="shared" si="21"/>
        <v>1.0263219057540012</v>
      </c>
      <c r="L107">
        <f t="shared" si="22"/>
        <v>0.22567197118727203</v>
      </c>
      <c r="M107">
        <f t="shared" si="23"/>
        <v>0.12871165014665054</v>
      </c>
      <c r="N107">
        <f t="shared" si="24"/>
        <v>7.3746343275674793</v>
      </c>
      <c r="O107">
        <f t="shared" si="25"/>
        <v>0</v>
      </c>
      <c r="P107">
        <f t="shared" si="19"/>
        <v>7.3746343275674793</v>
      </c>
      <c r="Q107">
        <f t="shared" si="26"/>
        <v>-9.9138067524211851E-2</v>
      </c>
      <c r="W107">
        <v>102</v>
      </c>
      <c r="X107">
        <f t="shared" si="20"/>
        <v>2.125</v>
      </c>
      <c r="Y107">
        <v>0</v>
      </c>
      <c r="Z107">
        <f t="shared" si="27"/>
        <v>-1.1878283825323759E-9</v>
      </c>
    </row>
    <row r="108" spans="5:26" x14ac:dyDescent="0.4">
      <c r="E108">
        <v>196.24510000000001</v>
      </c>
      <c r="F108">
        <f t="shared" si="14"/>
        <v>2.5688423519291428E-2</v>
      </c>
      <c r="G108">
        <f t="shared" si="15"/>
        <v>0.1690874431348296</v>
      </c>
      <c r="H108">
        <f t="shared" si="16"/>
        <v>-2.1349530024964848E-2</v>
      </c>
      <c r="I108">
        <f t="shared" si="17"/>
        <v>0.16938681186466464</v>
      </c>
      <c r="J108">
        <f t="shared" si="18"/>
        <v>-4.4655924577832518E-2</v>
      </c>
      <c r="K108">
        <f t="shared" si="21"/>
        <v>1.0278377103563106</v>
      </c>
      <c r="L108">
        <f t="shared" si="22"/>
        <v>0.2384909495909292</v>
      </c>
      <c r="M108">
        <f t="shared" si="23"/>
        <v>0.13216922277004861</v>
      </c>
      <c r="N108">
        <f t="shared" si="24"/>
        <v>7.5727386462481645</v>
      </c>
      <c r="O108">
        <f t="shared" si="25"/>
        <v>0</v>
      </c>
      <c r="P108">
        <f t="shared" si="19"/>
        <v>7.5727386462481645</v>
      </c>
      <c r="Q108">
        <f t="shared" si="26"/>
        <v>-9.8433015671766849E-2</v>
      </c>
      <c r="W108">
        <v>103</v>
      </c>
      <c r="X108">
        <f t="shared" si="20"/>
        <v>2.1458333333333335</v>
      </c>
      <c r="Y108">
        <v>0</v>
      </c>
      <c r="Z108">
        <f t="shared" si="27"/>
        <v>-9.8730726014647649E-10</v>
      </c>
    </row>
    <row r="109" spans="5:26" x14ac:dyDescent="0.4">
      <c r="E109">
        <v>201.99950000000001</v>
      </c>
      <c r="F109">
        <f t="shared" si="14"/>
        <v>2.6441672717867144E-2</v>
      </c>
      <c r="G109">
        <f t="shared" si="15"/>
        <v>0.16910376037307162</v>
      </c>
      <c r="H109">
        <f t="shared" si="16"/>
        <v>-2.1975408126629507E-2</v>
      </c>
      <c r="I109">
        <f t="shared" si="17"/>
        <v>0.16942094195368318</v>
      </c>
      <c r="J109">
        <f t="shared" si="18"/>
        <v>-4.5965047788983866E-2</v>
      </c>
      <c r="K109">
        <f t="shared" si="21"/>
        <v>1.0294377643484718</v>
      </c>
      <c r="L109">
        <f t="shared" si="22"/>
        <v>0.25200192112976671</v>
      </c>
      <c r="M109">
        <f t="shared" si="23"/>
        <v>0.13570139634619749</v>
      </c>
      <c r="N109">
        <f t="shared" si="24"/>
        <v>7.7751172846691263</v>
      </c>
      <c r="O109">
        <f t="shared" si="25"/>
        <v>0</v>
      </c>
      <c r="P109">
        <f t="shared" si="19"/>
        <v>7.7751172846691263</v>
      </c>
      <c r="Q109">
        <f t="shared" si="26"/>
        <v>-9.7692702019788566E-2</v>
      </c>
      <c r="W109">
        <v>104</v>
      </c>
      <c r="X109">
        <f t="shared" si="20"/>
        <v>2.1666666666666665</v>
      </c>
      <c r="Y109">
        <v>0</v>
      </c>
      <c r="Z109">
        <f t="shared" si="27"/>
        <v>-8.2063675213735971E-10</v>
      </c>
    </row>
    <row r="110" spans="5:26" x14ac:dyDescent="0.4">
      <c r="E110">
        <v>207.92259999999999</v>
      </c>
      <c r="F110">
        <f t="shared" si="14"/>
        <v>2.7217004694803711E-2</v>
      </c>
      <c r="G110">
        <f t="shared" si="15"/>
        <v>0.16912104835032638</v>
      </c>
      <c r="H110">
        <f t="shared" si="16"/>
        <v>-2.2619621881039692E-2</v>
      </c>
      <c r="I110">
        <f t="shared" si="17"/>
        <v>0.16945710249714652</v>
      </c>
      <c r="J110">
        <f t="shared" si="18"/>
        <v>-4.731252292287693E-2</v>
      </c>
      <c r="K110">
        <f t="shared" si="21"/>
        <v>1.0311263951973839</v>
      </c>
      <c r="L110">
        <f t="shared" si="22"/>
        <v>0.26623808495756557</v>
      </c>
      <c r="M110">
        <f t="shared" si="23"/>
        <v>0.1393082069061331</v>
      </c>
      <c r="N110">
        <f t="shared" si="24"/>
        <v>7.9817723072566542</v>
      </c>
      <c r="O110">
        <f t="shared" si="25"/>
        <v>0</v>
      </c>
      <c r="P110">
        <f t="shared" si="19"/>
        <v>7.9817723072566542</v>
      </c>
      <c r="Q110">
        <f t="shared" si="26"/>
        <v>-9.6915758540257968E-2</v>
      </c>
      <c r="W110">
        <v>105</v>
      </c>
      <c r="X110">
        <f t="shared" si="20"/>
        <v>2.1875</v>
      </c>
      <c r="Y110">
        <v>0</v>
      </c>
      <c r="Z110">
        <f t="shared" si="27"/>
        <v>-6.8210242762586624E-10</v>
      </c>
    </row>
    <row r="111" spans="5:26" x14ac:dyDescent="0.4">
      <c r="E111">
        <v>214.01939999999999</v>
      </c>
      <c r="F111">
        <f t="shared" si="14"/>
        <v>2.801507394857064E-2</v>
      </c>
      <c r="G111">
        <f t="shared" si="15"/>
        <v>0.16913936497259119</v>
      </c>
      <c r="H111">
        <f t="shared" si="16"/>
        <v>-2.3282713552181259E-2</v>
      </c>
      <c r="I111">
        <f t="shared" si="17"/>
        <v>0.16949541461462281</v>
      </c>
      <c r="J111">
        <f t="shared" si="18"/>
        <v>-4.8699484210552181E-2</v>
      </c>
      <c r="K111">
        <f t="shared" si="21"/>
        <v>1.0329081293374125</v>
      </c>
      <c r="L111">
        <f t="shared" si="22"/>
        <v>0.2812339096540446</v>
      </c>
      <c r="M111">
        <f t="shared" si="23"/>
        <v>0.14298957141697066</v>
      </c>
      <c r="N111">
        <f t="shared" si="24"/>
        <v>8.1926989565768888</v>
      </c>
      <c r="O111">
        <f t="shared" si="25"/>
        <v>0</v>
      </c>
      <c r="P111">
        <f t="shared" si="19"/>
        <v>8.1926989565768888</v>
      </c>
      <c r="Q111">
        <f t="shared" si="26"/>
        <v>-9.610080029242779E-2</v>
      </c>
      <c r="W111">
        <v>106</v>
      </c>
      <c r="X111">
        <f t="shared" si="20"/>
        <v>2.2083333333333335</v>
      </c>
      <c r="Y111">
        <v>0</v>
      </c>
      <c r="Z111">
        <f t="shared" si="27"/>
        <v>-5.6695452715384047E-10</v>
      </c>
    </row>
    <row r="112" spans="5:26" x14ac:dyDescent="0.4">
      <c r="E112">
        <v>220.29499999999999</v>
      </c>
      <c r="F112">
        <f t="shared" si="14"/>
        <v>2.8836548067606809E-2</v>
      </c>
      <c r="G112">
        <f t="shared" si="15"/>
        <v>0.16915877145760227</v>
      </c>
      <c r="H112">
        <f t="shared" si="16"/>
        <v>-2.3965236127801284E-2</v>
      </c>
      <c r="I112">
        <f t="shared" si="17"/>
        <v>0.16953600635270627</v>
      </c>
      <c r="J112">
        <f t="shared" si="18"/>
        <v>-5.0127088313495716E-2</v>
      </c>
      <c r="K112">
        <f t="shared" si="21"/>
        <v>1.0347876656128774</v>
      </c>
      <c r="L112">
        <f t="shared" si="22"/>
        <v>0.29702486806849998</v>
      </c>
      <c r="M112">
        <f t="shared" si="23"/>
        <v>0.14674521063645241</v>
      </c>
      <c r="N112">
        <f t="shared" si="24"/>
        <v>8.4078812332270001</v>
      </c>
      <c r="O112">
        <f t="shared" si="25"/>
        <v>0</v>
      </c>
      <c r="P112">
        <f t="shared" si="19"/>
        <v>8.4078812332270001</v>
      </c>
      <c r="Q112">
        <f t="shared" si="26"/>
        <v>-9.5246437990042274E-2</v>
      </c>
      <c r="W112">
        <v>107</v>
      </c>
      <c r="X112">
        <f t="shared" si="20"/>
        <v>2.2291666666666665</v>
      </c>
      <c r="Y112">
        <v>0</v>
      </c>
      <c r="Z112">
        <f t="shared" si="27"/>
        <v>-4.7124511340479134E-10</v>
      </c>
    </row>
    <row r="113" spans="5:26" x14ac:dyDescent="0.4">
      <c r="E113">
        <v>226.75460000000001</v>
      </c>
      <c r="F113">
        <f t="shared" si="14"/>
        <v>2.9682107730320505E-2</v>
      </c>
      <c r="G113">
        <f t="shared" si="15"/>
        <v>0.16917933250589856</v>
      </c>
      <c r="H113">
        <f t="shared" si="16"/>
        <v>-2.4667753305836322E-2</v>
      </c>
      <c r="I113">
        <f t="shared" si="17"/>
        <v>0.16957901304282474</v>
      </c>
      <c r="J113">
        <f t="shared" si="18"/>
        <v>-5.1596514295251771E-2</v>
      </c>
      <c r="K113">
        <f t="shared" si="21"/>
        <v>1.0367698746181497</v>
      </c>
      <c r="L113">
        <f t="shared" si="22"/>
        <v>0.31364738864029212</v>
      </c>
      <c r="M113">
        <f t="shared" si="23"/>
        <v>0.15057463367901303</v>
      </c>
      <c r="N113">
        <f t="shared" si="24"/>
        <v>8.6272910115358705</v>
      </c>
      <c r="O113">
        <f t="shared" si="25"/>
        <v>0</v>
      </c>
      <c r="P113">
        <f t="shared" si="19"/>
        <v>8.6272910115358705</v>
      </c>
      <c r="Q113">
        <f t="shared" si="26"/>
        <v>-9.4351292094483688E-2</v>
      </c>
      <c r="W113">
        <v>108</v>
      </c>
      <c r="X113">
        <f t="shared" si="20"/>
        <v>2.25</v>
      </c>
      <c r="Y113">
        <v>0</v>
      </c>
      <c r="Z113">
        <f t="shared" si="27"/>
        <v>-3.9169271303417329E-10</v>
      </c>
    </row>
    <row r="114" spans="5:26" x14ac:dyDescent="0.4">
      <c r="E114">
        <v>233.40360000000001</v>
      </c>
      <c r="F114">
        <f t="shared" si="14"/>
        <v>3.0552459795058776E-2</v>
      </c>
      <c r="G114">
        <f t="shared" si="15"/>
        <v>0.16920111681180072</v>
      </c>
      <c r="H114">
        <f t="shared" si="16"/>
        <v>-2.5390850354855502E-2</v>
      </c>
      <c r="I114">
        <f t="shared" si="17"/>
        <v>0.16962457837003386</v>
      </c>
      <c r="J114">
        <f t="shared" si="18"/>
        <v>-5.3108986337760206E-2</v>
      </c>
      <c r="K114">
        <f t="shared" si="21"/>
        <v>1.0388598288707109</v>
      </c>
      <c r="L114">
        <f t="shared" si="22"/>
        <v>0.33113906173659402</v>
      </c>
      <c r="M114">
        <f t="shared" si="23"/>
        <v>0.15447718068415317</v>
      </c>
      <c r="N114">
        <f t="shared" si="24"/>
        <v>8.8508904842818197</v>
      </c>
      <c r="O114">
        <f t="shared" si="25"/>
        <v>0</v>
      </c>
      <c r="P114">
        <f t="shared" si="19"/>
        <v>8.8508904842818197</v>
      </c>
      <c r="Q114">
        <f t="shared" si="26"/>
        <v>-9.3413994061742417E-2</v>
      </c>
      <c r="W114">
        <v>109</v>
      </c>
      <c r="X114">
        <f t="shared" si="20"/>
        <v>2.2708333333333335</v>
      </c>
      <c r="Y114">
        <v>0</v>
      </c>
      <c r="Z114">
        <f t="shared" si="27"/>
        <v>-3.2556980874681959E-10</v>
      </c>
    </row>
    <row r="115" spans="5:26" x14ac:dyDescent="0.4">
      <c r="E115">
        <v>240.2475</v>
      </c>
      <c r="F115">
        <f t="shared" si="14"/>
        <v>3.144832421013808E-2</v>
      </c>
      <c r="G115">
        <f t="shared" si="15"/>
        <v>0.16922419695643409</v>
      </c>
      <c r="H115">
        <f t="shared" si="16"/>
        <v>-2.6135123221829079E-2</v>
      </c>
      <c r="I115">
        <f t="shared" si="17"/>
        <v>0.16967285414925648</v>
      </c>
      <c r="J115">
        <f t="shared" si="18"/>
        <v>-5.4665750958528665E-2</v>
      </c>
      <c r="K115">
        <f t="shared" si="21"/>
        <v>1.0410627713307783</v>
      </c>
      <c r="L115">
        <f t="shared" si="22"/>
        <v>0.34953832547869623</v>
      </c>
      <c r="M115">
        <f t="shared" si="23"/>
        <v>0.15845194597736878</v>
      </c>
      <c r="N115">
        <f t="shared" si="24"/>
        <v>9.0786277601381524</v>
      </c>
      <c r="O115">
        <f t="shared" si="25"/>
        <v>0</v>
      </c>
      <c r="P115">
        <f t="shared" si="19"/>
        <v>9.0786277601381524</v>
      </c>
      <c r="Q115">
        <f t="shared" si="26"/>
        <v>-9.2433195114681635E-2</v>
      </c>
      <c r="W115">
        <v>110</v>
      </c>
      <c r="X115">
        <f t="shared" si="20"/>
        <v>2.2916666666666665</v>
      </c>
      <c r="Y115">
        <v>0</v>
      </c>
      <c r="Z115">
        <f t="shared" si="27"/>
        <v>-2.7060932419795379E-10</v>
      </c>
    </row>
    <row r="116" spans="5:26" x14ac:dyDescent="0.4">
      <c r="E116">
        <v>247.29220000000001</v>
      </c>
      <c r="F116">
        <f t="shared" si="14"/>
        <v>3.2370473283752414E-2</v>
      </c>
      <c r="G116">
        <f t="shared" si="15"/>
        <v>0.16924865066146599</v>
      </c>
      <c r="H116">
        <f t="shared" si="16"/>
        <v>-2.6901211138293663E-2</v>
      </c>
      <c r="I116">
        <f t="shared" si="17"/>
        <v>0.16972400294767409</v>
      </c>
      <c r="J116">
        <f t="shared" si="18"/>
        <v>-5.6268145211593144E-2</v>
      </c>
      <c r="K116">
        <f t="shared" si="21"/>
        <v>1.0433842115896432</v>
      </c>
      <c r="L116">
        <f t="shared" si="22"/>
        <v>0.36888521450162554</v>
      </c>
      <c r="M116">
        <f t="shared" si="23"/>
        <v>0.16249793306313864</v>
      </c>
      <c r="N116">
        <f t="shared" si="24"/>
        <v>9.3104457441172013</v>
      </c>
      <c r="O116">
        <f t="shared" si="25"/>
        <v>0</v>
      </c>
      <c r="P116">
        <f t="shared" si="19"/>
        <v>9.3104457441172013</v>
      </c>
      <c r="Q116">
        <f t="shared" si="26"/>
        <v>-9.1407560916184682E-2</v>
      </c>
      <c r="W116">
        <v>111</v>
      </c>
      <c r="X116">
        <f t="shared" si="20"/>
        <v>2.3125</v>
      </c>
      <c r="Y116">
        <v>0</v>
      </c>
      <c r="Z116">
        <f t="shared" si="27"/>
        <v>-2.2492689547826085E-10</v>
      </c>
    </row>
    <row r="117" spans="5:26" x14ac:dyDescent="0.4">
      <c r="E117">
        <v>254.54339999999999</v>
      </c>
      <c r="F117">
        <f t="shared" si="14"/>
        <v>3.3319653144157003E-2</v>
      </c>
      <c r="G117">
        <f t="shared" si="15"/>
        <v>0.1692745589749971</v>
      </c>
      <c r="H117">
        <f t="shared" si="16"/>
        <v>-2.7689731351465966E-2</v>
      </c>
      <c r="I117">
        <f t="shared" si="17"/>
        <v>0.16977819429022944</v>
      </c>
      <c r="J117">
        <f t="shared" si="18"/>
        <v>-5.7917460167301489E-2</v>
      </c>
      <c r="K117">
        <f t="shared" si="21"/>
        <v>1.0458297277011441</v>
      </c>
      <c r="L117">
        <f t="shared" si="22"/>
        <v>0.3892196497211452</v>
      </c>
      <c r="M117">
        <f t="shared" si="23"/>
        <v>0.16661368949573951</v>
      </c>
      <c r="N117">
        <f t="shared" si="24"/>
        <v>9.546261217209052</v>
      </c>
      <c r="O117">
        <f t="shared" si="25"/>
        <v>0</v>
      </c>
      <c r="P117">
        <f t="shared" si="19"/>
        <v>9.546261217209052</v>
      </c>
      <c r="Q117">
        <f t="shared" si="26"/>
        <v>-9.0335803840839848E-2</v>
      </c>
      <c r="W117">
        <v>112</v>
      </c>
      <c r="X117">
        <f t="shared" si="20"/>
        <v>2.3333333333333335</v>
      </c>
      <c r="Y117">
        <v>0</v>
      </c>
      <c r="Z117">
        <f t="shared" si="27"/>
        <v>-1.8695626419908496E-10</v>
      </c>
    </row>
    <row r="118" spans="5:26" x14ac:dyDescent="0.4">
      <c r="E118">
        <v>262.00720000000001</v>
      </c>
      <c r="F118">
        <f t="shared" si="14"/>
        <v>3.4296662279484656E-2</v>
      </c>
      <c r="G118">
        <f t="shared" si="15"/>
        <v>0.16930200857432343</v>
      </c>
      <c r="H118">
        <f t="shared" si="16"/>
        <v>-2.8501344351602058E-2</v>
      </c>
      <c r="I118">
        <f t="shared" si="17"/>
        <v>0.16983560947622078</v>
      </c>
      <c r="J118">
        <f t="shared" si="18"/>
        <v>-5.9615077345669586E-2</v>
      </c>
      <c r="K118">
        <f t="shared" si="21"/>
        <v>1.0484051574367577</v>
      </c>
      <c r="L118">
        <f t="shared" si="22"/>
        <v>0.4105829742363038</v>
      </c>
      <c r="M118">
        <f t="shared" si="23"/>
        <v>0.17079763473774889</v>
      </c>
      <c r="N118">
        <f t="shared" si="24"/>
        <v>9.7859836212900309</v>
      </c>
      <c r="O118">
        <f t="shared" si="25"/>
        <v>0</v>
      </c>
      <c r="P118">
        <f t="shared" si="19"/>
        <v>9.7859836212900309</v>
      </c>
      <c r="Q118">
        <f t="shared" si="26"/>
        <v>-8.9216694832606219E-2</v>
      </c>
      <c r="W118">
        <v>113</v>
      </c>
      <c r="X118">
        <f t="shared" si="20"/>
        <v>2.3541666666666665</v>
      </c>
      <c r="Y118">
        <v>0</v>
      </c>
      <c r="Z118">
        <f t="shared" si="27"/>
        <v>-1.5539557707831441E-10</v>
      </c>
    </row>
    <row r="119" spans="5:26" x14ac:dyDescent="0.4">
      <c r="E119">
        <v>269.68990000000002</v>
      </c>
      <c r="F119">
        <f t="shared" si="14"/>
        <v>3.5302325357806918E-2</v>
      </c>
      <c r="G119">
        <f t="shared" si="15"/>
        <v>0.16933109138577751</v>
      </c>
      <c r="H119">
        <f t="shared" si="16"/>
        <v>-2.9336732097466834E-2</v>
      </c>
      <c r="I119">
        <f t="shared" si="17"/>
        <v>0.16989644078413657</v>
      </c>
      <c r="J119">
        <f t="shared" si="18"/>
        <v>-6.136242317150091E-2</v>
      </c>
      <c r="K119">
        <f t="shared" si="21"/>
        <v>1.0511165305917116</v>
      </c>
      <c r="L119">
        <f t="shared" si="22"/>
        <v>0.43301732318184716</v>
      </c>
      <c r="M119">
        <f t="shared" si="23"/>
        <v>0.17504792309517958</v>
      </c>
      <c r="N119">
        <f t="shared" si="24"/>
        <v>10.0295072058844</v>
      </c>
      <c r="O119">
        <f t="shared" si="25"/>
        <v>0</v>
      </c>
      <c r="P119">
        <f t="shared" si="19"/>
        <v>10.0295072058844</v>
      </c>
      <c r="Q119">
        <f t="shared" si="26"/>
        <v>-8.8049045472428214E-2</v>
      </c>
      <c r="W119">
        <v>114</v>
      </c>
      <c r="X119">
        <f t="shared" si="20"/>
        <v>2.375</v>
      </c>
      <c r="Y119">
        <v>0</v>
      </c>
      <c r="Z119">
        <f t="shared" si="27"/>
        <v>-1.291627508655607E-10</v>
      </c>
    </row>
    <row r="120" spans="5:26" x14ac:dyDescent="0.4">
      <c r="E120">
        <v>277.59789999999998</v>
      </c>
      <c r="F120">
        <f t="shared" si="14"/>
        <v>3.633748013716475E-2</v>
      </c>
      <c r="G120">
        <f t="shared" si="15"/>
        <v>0.16936190448848687</v>
      </c>
      <c r="H120">
        <f t="shared" si="16"/>
        <v>-3.0196587116898675E-2</v>
      </c>
      <c r="I120">
        <f t="shared" si="17"/>
        <v>0.16996089127035274</v>
      </c>
      <c r="J120">
        <f t="shared" si="18"/>
        <v>-6.3160946176490679E-2</v>
      </c>
      <c r="K120">
        <f t="shared" si="21"/>
        <v>1.0539700267809364</v>
      </c>
      <c r="L120">
        <f t="shared" si="22"/>
        <v>0.45656520825661601</v>
      </c>
      <c r="M120">
        <f t="shared" si="23"/>
        <v>0.17936236921427673</v>
      </c>
      <c r="N120">
        <f t="shared" si="24"/>
        <v>10.276706759445265</v>
      </c>
      <c r="O120">
        <f t="shared" si="25"/>
        <v>0</v>
      </c>
      <c r="P120">
        <f t="shared" si="19"/>
        <v>10.276706759445265</v>
      </c>
      <c r="Q120">
        <f t="shared" si="26"/>
        <v>-8.6831743368482747E-2</v>
      </c>
      <c r="W120">
        <v>115</v>
      </c>
      <c r="X120">
        <f t="shared" si="20"/>
        <v>2.395833333333333</v>
      </c>
      <c r="Y120">
        <v>0</v>
      </c>
      <c r="Z120">
        <f t="shared" si="27"/>
        <v>-1.0735837225760417E-10</v>
      </c>
    </row>
    <row r="121" spans="5:26" x14ac:dyDescent="0.4">
      <c r="E121">
        <v>285.73770000000002</v>
      </c>
      <c r="F121">
        <f t="shared" si="14"/>
        <v>3.7402977465568511E-2</v>
      </c>
      <c r="G121">
        <f t="shared" si="15"/>
        <v>0.16939455037055551</v>
      </c>
      <c r="H121">
        <f t="shared" si="16"/>
        <v>-3.1081612480216153E-2</v>
      </c>
      <c r="I121">
        <f t="shared" si="17"/>
        <v>0.17002917530497696</v>
      </c>
      <c r="J121">
        <f t="shared" si="18"/>
        <v>-6.5012116943601705E-2</v>
      </c>
      <c r="K121">
        <f t="shared" si="21"/>
        <v>1.0569719639161939</v>
      </c>
      <c r="L121">
        <f t="shared" si="22"/>
        <v>0.48126935678291916</v>
      </c>
      <c r="M121">
        <f t="shared" si="23"/>
        <v>0.18373843191961803</v>
      </c>
      <c r="N121">
        <f t="shared" si="24"/>
        <v>10.527436683345922</v>
      </c>
      <c r="O121">
        <f t="shared" si="25"/>
        <v>0</v>
      </c>
      <c r="P121">
        <f t="shared" si="19"/>
        <v>10.527436683345922</v>
      </c>
      <c r="Q121">
        <f t="shared" si="26"/>
        <v>-8.5563774396810163E-2</v>
      </c>
      <c r="W121">
        <v>116</v>
      </c>
      <c r="X121">
        <f t="shared" si="20"/>
        <v>2.416666666666667</v>
      </c>
      <c r="Y121">
        <v>0</v>
      </c>
      <c r="Z121">
        <f t="shared" si="27"/>
        <v>-8.9234860798210976E-11</v>
      </c>
    </row>
    <row r="122" spans="5:26" x14ac:dyDescent="0.4">
      <c r="E122">
        <v>294.11630000000002</v>
      </c>
      <c r="F122">
        <f t="shared" si="14"/>
        <v>3.8499733640875493E-2</v>
      </c>
      <c r="G122">
        <f t="shared" si="15"/>
        <v>0.1694291388709922</v>
      </c>
      <c r="H122">
        <f t="shared" si="16"/>
        <v>-3.1992565260078612E-2</v>
      </c>
      <c r="I122">
        <f t="shared" si="17"/>
        <v>0.17010152263369815</v>
      </c>
      <c r="J122">
        <f t="shared" si="18"/>
        <v>-6.6917519010248463E-2</v>
      </c>
      <c r="K122">
        <f t="shared" si="21"/>
        <v>1.0601289369790099</v>
      </c>
      <c r="L122">
        <f t="shared" si="22"/>
        <v>0.50717378101420896</v>
      </c>
      <c r="M122">
        <f t="shared" si="23"/>
        <v>0.18817340887607248</v>
      </c>
      <c r="N122">
        <f t="shared" si="24"/>
        <v>10.781542145188537</v>
      </c>
      <c r="O122">
        <f t="shared" si="25"/>
        <v>0</v>
      </c>
      <c r="P122">
        <f t="shared" si="19"/>
        <v>10.781542145188537</v>
      </c>
      <c r="Q122">
        <f t="shared" si="26"/>
        <v>-8.4244206086741713E-2</v>
      </c>
      <c r="W122">
        <v>117</v>
      </c>
      <c r="X122">
        <f t="shared" si="20"/>
        <v>2.4375</v>
      </c>
      <c r="Y122">
        <v>0</v>
      </c>
      <c r="Z122">
        <f t="shared" si="27"/>
        <v>-7.4170837487824169E-11</v>
      </c>
    </row>
    <row r="123" spans="5:26" x14ac:dyDescent="0.4">
      <c r="E123">
        <v>302.7405</v>
      </c>
      <c r="F123">
        <f t="shared" si="14"/>
        <v>3.96286387810042E-2</v>
      </c>
      <c r="G123">
        <f t="shared" si="15"/>
        <v>0.16946578468552143</v>
      </c>
      <c r="H123">
        <f t="shared" si="16"/>
        <v>-3.2930180389200911E-2</v>
      </c>
      <c r="I123">
        <f t="shared" si="17"/>
        <v>0.17017817316079631</v>
      </c>
      <c r="J123">
        <f t="shared" si="18"/>
        <v>-6.8878689604643731E-2</v>
      </c>
      <c r="K123">
        <f t="shared" si="21"/>
        <v>1.0634475462272308</v>
      </c>
      <c r="L123">
        <f t="shared" si="22"/>
        <v>0.53432147018403287</v>
      </c>
      <c r="M123">
        <f t="shared" si="23"/>
        <v>0.19266404324829733</v>
      </c>
      <c r="N123">
        <f t="shared" si="24"/>
        <v>11.038836542053401</v>
      </c>
      <c r="O123">
        <f t="shared" si="25"/>
        <v>0</v>
      </c>
      <c r="P123">
        <f t="shared" si="19"/>
        <v>11.038836542053401</v>
      </c>
      <c r="Q123">
        <f t="shared" si="26"/>
        <v>-8.2872226752389672E-2</v>
      </c>
      <c r="W123">
        <v>118</v>
      </c>
      <c r="X123">
        <f t="shared" si="20"/>
        <v>2.458333333333333</v>
      </c>
      <c r="Y123">
        <v>0</v>
      </c>
      <c r="Z123">
        <f t="shared" si="27"/>
        <v>-6.164982031053402E-11</v>
      </c>
    </row>
    <row r="124" spans="5:26" x14ac:dyDescent="0.4">
      <c r="E124">
        <v>311.61759999999998</v>
      </c>
      <c r="F124">
        <f t="shared" si="14"/>
        <v>4.0790648453720109E-2</v>
      </c>
      <c r="G124">
        <f t="shared" si="15"/>
        <v>0.169504610586239</v>
      </c>
      <c r="H124">
        <f t="shared" si="16"/>
        <v>-3.3895246731473157E-2</v>
      </c>
      <c r="I124">
        <f t="shared" si="17"/>
        <v>0.17025938368356108</v>
      </c>
      <c r="J124">
        <f t="shared" si="18"/>
        <v>-7.0897278760597995E-2</v>
      </c>
      <c r="K124">
        <f t="shared" si="21"/>
        <v>1.0669346450061634</v>
      </c>
      <c r="L124">
        <f t="shared" si="22"/>
        <v>0.56275635132952795</v>
      </c>
      <c r="M124">
        <f t="shared" si="23"/>
        <v>0.1972068779688545</v>
      </c>
      <c r="N124">
        <f t="shared" si="24"/>
        <v>11.299121798566819</v>
      </c>
      <c r="O124">
        <f t="shared" si="25"/>
        <v>0</v>
      </c>
      <c r="P124">
        <f t="shared" si="19"/>
        <v>11.299121798566819</v>
      </c>
      <c r="Q124">
        <f t="shared" si="26"/>
        <v>-8.1447161958991432E-2</v>
      </c>
      <c r="W124">
        <v>119</v>
      </c>
      <c r="X124">
        <f t="shared" si="20"/>
        <v>2.479166666666667</v>
      </c>
      <c r="Y124">
        <v>0</v>
      </c>
      <c r="Z124">
        <f t="shared" si="27"/>
        <v>-5.1242516237531408E-11</v>
      </c>
    </row>
    <row r="125" spans="5:26" x14ac:dyDescent="0.4">
      <c r="E125">
        <v>320.755</v>
      </c>
      <c r="F125">
        <f t="shared" si="14"/>
        <v>4.1986731316758084E-2</v>
      </c>
      <c r="G125">
        <f t="shared" si="15"/>
        <v>0.16954574615951046</v>
      </c>
      <c r="H125">
        <f t="shared" si="16"/>
        <v>-3.4888563552226977E-2</v>
      </c>
      <c r="I125">
        <f t="shared" si="17"/>
        <v>0.17034542525240726</v>
      </c>
      <c r="J125">
        <f t="shared" si="18"/>
        <v>-7.2974958268184634E-2</v>
      </c>
      <c r="K125">
        <f t="shared" si="21"/>
        <v>1.0705971734666664</v>
      </c>
      <c r="L125">
        <f t="shared" si="22"/>
        <v>0.59252184895778082</v>
      </c>
      <c r="M125">
        <f t="shared" si="23"/>
        <v>0.20179802579973161</v>
      </c>
      <c r="N125">
        <f t="shared" si="24"/>
        <v>11.562175192396721</v>
      </c>
      <c r="O125">
        <f t="shared" si="25"/>
        <v>0</v>
      </c>
      <c r="P125">
        <f t="shared" si="19"/>
        <v>11.562175192396721</v>
      </c>
      <c r="Q125">
        <f t="shared" si="26"/>
        <v>-7.9968467151457182E-2</v>
      </c>
      <c r="W125">
        <v>120</v>
      </c>
      <c r="X125">
        <f t="shared" si="20"/>
        <v>2.5</v>
      </c>
      <c r="Y125">
        <v>0</v>
      </c>
      <c r="Z125">
        <f t="shared" si="27"/>
        <v>-4.2592102574303916E-11</v>
      </c>
    </row>
    <row r="126" spans="5:26" x14ac:dyDescent="0.4">
      <c r="E126">
        <v>330.16030000000001</v>
      </c>
      <c r="F126">
        <f t="shared" si="14"/>
        <v>4.3217882207791755E-2</v>
      </c>
      <c r="G126">
        <f t="shared" si="15"/>
        <v>0.16958932860794229</v>
      </c>
      <c r="H126">
        <f t="shared" si="16"/>
        <v>-3.5910951347659162E-2</v>
      </c>
      <c r="I126">
        <f t="shared" si="17"/>
        <v>0.17043658484832425</v>
      </c>
      <c r="J126">
        <f t="shared" si="18"/>
        <v>-7.5113444325195219E-2</v>
      </c>
      <c r="K126">
        <f t="shared" si="21"/>
        <v>1.0744421768688917</v>
      </c>
      <c r="L126">
        <f t="shared" si="22"/>
        <v>0.62366096160300522</v>
      </c>
      <c r="M126">
        <f t="shared" si="23"/>
        <v>0.2064332066243395</v>
      </c>
      <c r="N126">
        <f t="shared" si="24"/>
        <v>11.827751490926721</v>
      </c>
      <c r="O126">
        <f t="shared" si="25"/>
        <v>0</v>
      </c>
      <c r="P126">
        <f t="shared" si="19"/>
        <v>11.827751490926721</v>
      </c>
      <c r="Q126">
        <f t="shared" si="26"/>
        <v>-7.8435769232359467E-2</v>
      </c>
      <c r="W126">
        <v>121</v>
      </c>
      <c r="X126">
        <f t="shared" si="20"/>
        <v>2.520833333333333</v>
      </c>
      <c r="Y126">
        <v>0</v>
      </c>
      <c r="Z126">
        <f t="shared" si="27"/>
        <v>-3.5401993010861161E-11</v>
      </c>
    </row>
    <row r="127" spans="5:26" x14ac:dyDescent="0.4">
      <c r="E127">
        <v>339.84140000000002</v>
      </c>
      <c r="F127">
        <f t="shared" si="14"/>
        <v>4.4485135234402937E-2</v>
      </c>
      <c r="G127">
        <f t="shared" si="15"/>
        <v>0.16963550364825808</v>
      </c>
      <c r="H127">
        <f t="shared" si="16"/>
        <v>-3.6963262667409388E-2</v>
      </c>
      <c r="I127">
        <f t="shared" si="17"/>
        <v>0.1705331672609256</v>
      </c>
      <c r="J127">
        <f t="shared" si="18"/>
        <v>-7.731452017427555E-2</v>
      </c>
      <c r="K127">
        <f t="shared" si="21"/>
        <v>1.0784768259353292</v>
      </c>
      <c r="L127">
        <f t="shared" si="22"/>
        <v>0.65621635035608117</v>
      </c>
      <c r="M127">
        <f t="shared" si="23"/>
        <v>0.21110778072725789</v>
      </c>
      <c r="N127">
        <f t="shared" si="24"/>
        <v>12.095584858045097</v>
      </c>
      <c r="O127">
        <f t="shared" si="25"/>
        <v>0</v>
      </c>
      <c r="P127">
        <f t="shared" si="19"/>
        <v>12.095584858045097</v>
      </c>
      <c r="Q127">
        <f t="shared" si="26"/>
        <v>-7.6848867931208389E-2</v>
      </c>
      <c r="W127">
        <v>122</v>
      </c>
      <c r="X127">
        <f t="shared" si="20"/>
        <v>2.5416666666666665</v>
      </c>
      <c r="Y127">
        <v>0</v>
      </c>
      <c r="Z127">
        <f t="shared" si="27"/>
        <v>-2.9425668924294591E-11</v>
      </c>
    </row>
    <row r="128" spans="5:26" x14ac:dyDescent="0.4">
      <c r="E128">
        <v>349.8064</v>
      </c>
      <c r="F128">
        <f t="shared" si="14"/>
        <v>4.5789550684112196E-2</v>
      </c>
      <c r="G128">
        <f t="shared" si="15"/>
        <v>0.16968442551783625</v>
      </c>
      <c r="H128">
        <f t="shared" si="16"/>
        <v>-3.8046371191695134E-2</v>
      </c>
      <c r="I128">
        <f t="shared" si="17"/>
        <v>0.17063549510212561</v>
      </c>
      <c r="J128">
        <f t="shared" si="18"/>
        <v>-7.9580013256022736E-2</v>
      </c>
      <c r="K128">
        <f t="shared" si="21"/>
        <v>1.0827083533303463</v>
      </c>
      <c r="L128">
        <f t="shared" si="22"/>
        <v>0.69022974936893289</v>
      </c>
      <c r="M128">
        <f t="shared" si="23"/>
        <v>0.21581668419768274</v>
      </c>
      <c r="N128">
        <f t="shared" si="24"/>
        <v>12.365385153034948</v>
      </c>
      <c r="O128">
        <f t="shared" si="25"/>
        <v>0</v>
      </c>
      <c r="P128">
        <f t="shared" si="19"/>
        <v>12.365385153034948</v>
      </c>
      <c r="Q128">
        <f t="shared" si="26"/>
        <v>-7.5207753523401893E-2</v>
      </c>
      <c r="W128">
        <v>123</v>
      </c>
      <c r="X128">
        <f t="shared" si="20"/>
        <v>2.5625</v>
      </c>
      <c r="Y128">
        <v>0</v>
      </c>
      <c r="Z128">
        <f t="shared" si="27"/>
        <v>-2.4458227291795457E-11</v>
      </c>
    </row>
    <row r="129" spans="5:26" x14ac:dyDescent="0.4">
      <c r="E129">
        <v>360.06360000000001</v>
      </c>
      <c r="F129">
        <f t="shared" si="14"/>
        <v>4.7132215024378914E-2</v>
      </c>
      <c r="G129">
        <f t="shared" si="15"/>
        <v>0.16973625743292675</v>
      </c>
      <c r="H129">
        <f t="shared" si="16"/>
        <v>-3.916117167576369E-2</v>
      </c>
      <c r="I129">
        <f t="shared" si="17"/>
        <v>0.17074390976456999</v>
      </c>
      <c r="J129">
        <f t="shared" si="18"/>
        <v>-8.1911795092797793E-2</v>
      </c>
      <c r="K129">
        <f t="shared" si="21"/>
        <v>1.0871440259915983</v>
      </c>
      <c r="L129">
        <f t="shared" si="22"/>
        <v>0.72574167381225707</v>
      </c>
      <c r="M129">
        <f t="shared" si="23"/>
        <v>0.2205544181596566</v>
      </c>
      <c r="N129">
        <f t="shared" si="24"/>
        <v>12.636837313511844</v>
      </c>
      <c r="O129">
        <f t="shared" si="25"/>
        <v>0</v>
      </c>
      <c r="P129">
        <f t="shared" si="19"/>
        <v>12.636837313511844</v>
      </c>
      <c r="Q129">
        <f t="shared" si="26"/>
        <v>-7.3512632989752316E-2</v>
      </c>
      <c r="W129">
        <v>124</v>
      </c>
      <c r="X129">
        <f t="shared" si="20"/>
        <v>2.5833333333333335</v>
      </c>
      <c r="Y129">
        <v>0</v>
      </c>
      <c r="Z129">
        <f t="shared" si="27"/>
        <v>-2.0329355427608809E-11</v>
      </c>
    </row>
    <row r="130" spans="5:26" x14ac:dyDescent="0.4">
      <c r="E130">
        <v>370.62150000000003</v>
      </c>
      <c r="F130">
        <f t="shared" si="14"/>
        <v>4.8514240902601237E-2</v>
      </c>
      <c r="G130">
        <f t="shared" si="15"/>
        <v>0.16979117206826688</v>
      </c>
      <c r="H130">
        <f t="shared" si="16"/>
        <v>-4.0308579889646257E-2</v>
      </c>
      <c r="I130">
        <f t="shared" si="17"/>
        <v>0.17085877242483005</v>
      </c>
      <c r="J130">
        <f t="shared" si="18"/>
        <v>-8.4311781162711735E-2</v>
      </c>
      <c r="K130">
        <f t="shared" si="21"/>
        <v>1.091791114336641</v>
      </c>
      <c r="L130">
        <f t="shared" si="22"/>
        <v>0.76279110860807686</v>
      </c>
      <c r="M130">
        <f t="shared" si="23"/>
        <v>0.22531504053628537</v>
      </c>
      <c r="N130">
        <f t="shared" si="24"/>
        <v>12.909600883548212</v>
      </c>
      <c r="O130">
        <f t="shared" si="25"/>
        <v>0</v>
      </c>
      <c r="P130">
        <f t="shared" si="19"/>
        <v>12.909600883548212</v>
      </c>
      <c r="Q130">
        <f t="shared" si="26"/>
        <v>-7.1763947701186187E-2</v>
      </c>
      <c r="W130">
        <v>125</v>
      </c>
      <c r="X130">
        <f t="shared" si="20"/>
        <v>2.6041666666666665</v>
      </c>
      <c r="Y130">
        <v>0</v>
      </c>
      <c r="Z130">
        <f t="shared" si="27"/>
        <v>-1.6897491677194609E-11</v>
      </c>
    </row>
    <row r="131" spans="5:26" x14ac:dyDescent="0.4">
      <c r="E131">
        <v>381.48899999999998</v>
      </c>
      <c r="F131">
        <f t="shared" si="14"/>
        <v>4.9936793326054857E-2</v>
      </c>
      <c r="G131">
        <f t="shared" si="15"/>
        <v>0.16984935314508132</v>
      </c>
      <c r="H131">
        <f t="shared" si="16"/>
        <v>-4.1489554286134329E-2</v>
      </c>
      <c r="I131">
        <f t="shared" si="17"/>
        <v>0.17098046736495509</v>
      </c>
      <c r="J131">
        <f t="shared" si="18"/>
        <v>-8.6781976221631293E-2</v>
      </c>
      <c r="K131">
        <f t="shared" si="21"/>
        <v>1.0966569485679762</v>
      </c>
      <c r="L131">
        <f t="shared" si="22"/>
        <v>0.80141589435694871</v>
      </c>
      <c r="M131">
        <f t="shared" si="23"/>
        <v>0.23009224746052204</v>
      </c>
      <c r="N131">
        <f t="shared" si="24"/>
        <v>13.183314678167646</v>
      </c>
      <c r="O131">
        <f t="shared" si="25"/>
        <v>0</v>
      </c>
      <c r="P131">
        <f t="shared" si="19"/>
        <v>13.183314678167646</v>
      </c>
      <c r="Q131">
        <f t="shared" si="26"/>
        <v>-6.9962373698191693E-2</v>
      </c>
      <c r="W131">
        <v>126</v>
      </c>
      <c r="X131">
        <f t="shared" si="20"/>
        <v>2.625</v>
      </c>
      <c r="Y131">
        <v>0</v>
      </c>
      <c r="Z131">
        <f t="shared" si="27"/>
        <v>-1.4044971863352642E-11</v>
      </c>
    </row>
    <row r="132" spans="5:26" x14ac:dyDescent="0.4">
      <c r="E132">
        <v>392.67520000000002</v>
      </c>
      <c r="F132">
        <f t="shared" si="14"/>
        <v>5.1401063481954279E-2</v>
      </c>
      <c r="G132">
        <f t="shared" si="15"/>
        <v>0.16991099499697759</v>
      </c>
      <c r="H132">
        <f t="shared" si="16"/>
        <v>-4.2705074190244267E-2</v>
      </c>
      <c r="I132">
        <f t="shared" si="17"/>
        <v>0.17110940106447448</v>
      </c>
      <c r="J132">
        <f t="shared" si="18"/>
        <v>-8.9324428682988316E-2</v>
      </c>
      <c r="K132">
        <f t="shared" si="21"/>
        <v>1.1017487970487365</v>
      </c>
      <c r="L132">
        <f t="shared" si="22"/>
        <v>0.84165169990178668</v>
      </c>
      <c r="M132">
        <f t="shared" si="23"/>
        <v>0.23487927492445437</v>
      </c>
      <c r="N132">
        <f t="shared" si="24"/>
        <v>13.457591148264184</v>
      </c>
      <c r="O132">
        <f t="shared" si="25"/>
        <v>0</v>
      </c>
      <c r="P132">
        <f t="shared" si="19"/>
        <v>13.457591148264184</v>
      </c>
      <c r="Q132">
        <f t="shared" si="26"/>
        <v>-6.8108837996950874E-2</v>
      </c>
      <c r="W132">
        <v>127</v>
      </c>
      <c r="X132">
        <f t="shared" si="20"/>
        <v>2.6458333333333335</v>
      </c>
      <c r="Y132">
        <v>0</v>
      </c>
      <c r="Z132">
        <f t="shared" si="27"/>
        <v>-1.1673995076357836E-11</v>
      </c>
    </row>
    <row r="133" spans="5:26" x14ac:dyDescent="0.4">
      <c r="E133">
        <v>404.18939999999998</v>
      </c>
      <c r="F133">
        <f t="shared" ref="F133:F196" si="28">2*PI()*E133/$B$7</f>
        <v>5.290826873745276E-2</v>
      </c>
      <c r="G133">
        <f t="shared" ref="G133:G196" si="29">1+SUM(a1_*COS(F133),a2_*COS(2*F133))</f>
        <v>0.16997630312786871</v>
      </c>
      <c r="H133">
        <f t="shared" ref="H133:H196" si="30">SUM(a1_*SIN(F133),a2_*SIN(2*F133))</f>
        <v>-4.3956139721571044E-2</v>
      </c>
      <c r="I133">
        <f t="shared" ref="I133:I196" si="31">SUM(b0_,b1_*COS(F133),b2_*COS(2*F133))</f>
        <v>0.17124600336738149</v>
      </c>
      <c r="J133">
        <f t="shared" ref="J133:J196" si="32">SUM(b1_*SIN(F133),b2_*SIN(2*F133))</f>
        <v>-9.1941230455370476E-2</v>
      </c>
      <c r="K133">
        <f t="shared" si="21"/>
        <v>1.107073825484693</v>
      </c>
      <c r="L133">
        <f t="shared" si="22"/>
        <v>0.88353165753057405</v>
      </c>
      <c r="M133">
        <f t="shared" si="23"/>
        <v>0.23966889957364068</v>
      </c>
      <c r="N133">
        <f t="shared" si="24"/>
        <v>13.732016426114386</v>
      </c>
      <c r="O133">
        <f t="shared" si="25"/>
        <v>0</v>
      </c>
      <c r="P133">
        <f t="shared" ref="P133:P196" si="33">N133+O133</f>
        <v>13.732016426114386</v>
      </c>
      <c r="Q133">
        <f t="shared" si="26"/>
        <v>-6.6204550769726672E-2</v>
      </c>
      <c r="W133">
        <v>128</v>
      </c>
      <c r="X133">
        <f t="shared" ref="X133:X196" si="34">W133/Fs*1000</f>
        <v>2.6666666666666665</v>
      </c>
      <c r="Y133">
        <v>0</v>
      </c>
      <c r="Z133">
        <f t="shared" si="27"/>
        <v>-9.7032704920133196E-12</v>
      </c>
    </row>
    <row r="134" spans="5:26" x14ac:dyDescent="0.4">
      <c r="E134">
        <v>416.0412</v>
      </c>
      <c r="F134">
        <f t="shared" si="28"/>
        <v>5.4459665729611743E-2</v>
      </c>
      <c r="G134">
        <f t="shared" si="29"/>
        <v>0.17004549538732183</v>
      </c>
      <c r="H134">
        <f t="shared" si="30"/>
        <v>-4.5243782574249297E-2</v>
      </c>
      <c r="I134">
        <f t="shared" si="31"/>
        <v>0.17139072994056104</v>
      </c>
      <c r="J134">
        <f t="shared" si="32"/>
        <v>-9.4634539490517727E-2</v>
      </c>
      <c r="K134">
        <f t="shared" ref="K134:K197" si="35">SQRT((I134^2+J134^2)/(G134^2+H134^2))</f>
        <v>1.1126391001087887</v>
      </c>
      <c r="L134">
        <f t="shared" ref="L134:L197" si="36">20*LOG10(K134)</f>
        <v>0.92708635500674874</v>
      </c>
      <c r="M134">
        <f t="shared" ref="M134:M197" si="37">ATAN2(J134,I134)-ATAN2(H134,G134)</f>
        <v>0.24445348317776472</v>
      </c>
      <c r="N134">
        <f t="shared" ref="N134:N197" si="38">DEGREES(M134)</f>
        <v>14.006152873358186</v>
      </c>
      <c r="O134">
        <f t="shared" si="25"/>
        <v>0</v>
      </c>
      <c r="P134">
        <f t="shared" si="33"/>
        <v>14.006152873358186</v>
      </c>
      <c r="Q134">
        <f t="shared" si="26"/>
        <v>-6.4251010920938184E-2</v>
      </c>
      <c r="W134">
        <v>129</v>
      </c>
      <c r="X134">
        <f t="shared" si="34"/>
        <v>2.6875</v>
      </c>
      <c r="Y134">
        <v>0</v>
      </c>
      <c r="Z134">
        <f t="shared" si="27"/>
        <v>-8.0652302511122256E-12</v>
      </c>
    </row>
    <row r="135" spans="5:26" x14ac:dyDescent="0.4">
      <c r="E135">
        <v>428.24059999999997</v>
      </c>
      <c r="F135">
        <f t="shared" si="28"/>
        <v>5.6056563455370217E-2</v>
      </c>
      <c r="G135">
        <f t="shared" si="29"/>
        <v>0.17011880327605278</v>
      </c>
      <c r="H135">
        <f t="shared" si="30"/>
        <v>-4.6569076784182012E-2</v>
      </c>
      <c r="I135">
        <f t="shared" si="31"/>
        <v>0.1715440650044382</v>
      </c>
      <c r="J135">
        <f t="shared" si="32"/>
        <v>-9.7406602304686909E-2</v>
      </c>
      <c r="K135">
        <f t="shared" si="35"/>
        <v>1.1184515917050355</v>
      </c>
      <c r="L135">
        <f t="shared" si="36"/>
        <v>0.97234383820435977</v>
      </c>
      <c r="M135">
        <f t="shared" si="37"/>
        <v>0.24922501371657679</v>
      </c>
      <c r="N135">
        <f t="shared" si="38"/>
        <v>14.279541435049902</v>
      </c>
      <c r="O135">
        <f t="shared" ref="O135:O198" si="39">IF((N135-N134)&gt;180,O134-360,IF((N135-N134)&lt;(-180),O134+360,O134))</f>
        <v>0</v>
      </c>
      <c r="P135">
        <f t="shared" si="33"/>
        <v>14.279541435049902</v>
      </c>
      <c r="Q135">
        <f t="shared" ref="Q135:Q198" si="40">-(P135-P134)/((E135-E134)*360)*1000</f>
        <v>-6.2250001751387757E-2</v>
      </c>
      <c r="W135">
        <v>130</v>
      </c>
      <c r="X135">
        <f t="shared" si="34"/>
        <v>2.7083333333333335</v>
      </c>
      <c r="Y135">
        <v>0</v>
      </c>
      <c r="Z135">
        <f t="shared" ref="Z135:Z198" si="41" xml:space="preserve"> b0_*Y135 + b1_*Y134 + b2_*Y133 - a1_*Z134 - a2_*Z133</f>
        <v>-6.7037128416646936E-12</v>
      </c>
    </row>
    <row r="136" spans="5:26" x14ac:dyDescent="0.4">
      <c r="E136">
        <v>440.79770000000002</v>
      </c>
      <c r="F136">
        <f t="shared" si="28"/>
        <v>5.770028400163657E-2</v>
      </c>
      <c r="G136">
        <f t="shared" si="29"/>
        <v>0.17019647088332179</v>
      </c>
      <c r="H136">
        <f t="shared" si="30"/>
        <v>-4.793310603338951E-2</v>
      </c>
      <c r="I136">
        <f t="shared" si="31"/>
        <v>0.17170651911037371</v>
      </c>
      <c r="J136">
        <f t="shared" si="32"/>
        <v>-0.10025968559051759</v>
      </c>
      <c r="K136">
        <f t="shared" si="35"/>
        <v>1.1245179855448471</v>
      </c>
      <c r="L136">
        <f t="shared" si="36"/>
        <v>1.0193281186951986</v>
      </c>
      <c r="M136">
        <f t="shared" si="37"/>
        <v>0.25397499407510771</v>
      </c>
      <c r="N136">
        <f t="shared" si="38"/>
        <v>14.55169526236376</v>
      </c>
      <c r="O136">
        <f t="shared" si="39"/>
        <v>0</v>
      </c>
      <c r="P136">
        <f t="shared" si="33"/>
        <v>14.55169526236376</v>
      </c>
      <c r="Q136">
        <f t="shared" si="40"/>
        <v>-6.0203618164194124E-2</v>
      </c>
      <c r="W136">
        <v>131</v>
      </c>
      <c r="X136">
        <f t="shared" si="34"/>
        <v>2.7291666666666665</v>
      </c>
      <c r="Y136">
        <v>0</v>
      </c>
      <c r="Z136">
        <f t="shared" si="41"/>
        <v>-5.5720375568078491E-12</v>
      </c>
    </row>
    <row r="137" spans="5:26" x14ac:dyDescent="0.4">
      <c r="E137">
        <v>453.72289999999998</v>
      </c>
      <c r="F137">
        <f t="shared" si="28"/>
        <v>5.9392188725227349E-2</v>
      </c>
      <c r="G137">
        <f t="shared" si="29"/>
        <v>0.1702787567664199</v>
      </c>
      <c r="H137">
        <f t="shared" si="30"/>
        <v>-4.9336985268905738E-2</v>
      </c>
      <c r="I137">
        <f t="shared" si="31"/>
        <v>0.17187863307190621</v>
      </c>
      <c r="J137">
        <f t="shared" si="32"/>
        <v>-0.10319612143637885</v>
      </c>
      <c r="K137">
        <f t="shared" si="35"/>
        <v>1.1308447225804255</v>
      </c>
      <c r="L137">
        <f t="shared" si="36"/>
        <v>1.0680595121937304</v>
      </c>
      <c r="M137">
        <f t="shared" si="37"/>
        <v>0.25869453789911812</v>
      </c>
      <c r="N137">
        <f t="shared" si="38"/>
        <v>14.82210520470659</v>
      </c>
      <c r="O137">
        <f t="shared" si="39"/>
        <v>0</v>
      </c>
      <c r="P137">
        <f t="shared" si="33"/>
        <v>14.82210520470659</v>
      </c>
      <c r="Q137">
        <f t="shared" si="40"/>
        <v>-5.8114282852883253E-2</v>
      </c>
      <c r="W137">
        <v>132</v>
      </c>
      <c r="X137">
        <f t="shared" si="34"/>
        <v>2.75</v>
      </c>
      <c r="Y137">
        <v>0</v>
      </c>
      <c r="Z137">
        <f t="shared" si="41"/>
        <v>-4.6314040096573277E-12</v>
      </c>
    </row>
    <row r="138" spans="5:26" x14ac:dyDescent="0.4">
      <c r="E138">
        <v>467.02719999999999</v>
      </c>
      <c r="F138">
        <f t="shared" si="28"/>
        <v>6.1133717522775459E-2</v>
      </c>
      <c r="G138">
        <f t="shared" si="29"/>
        <v>0.17036593674343514</v>
      </c>
      <c r="H138">
        <f t="shared" si="30"/>
        <v>-5.0781893159905327E-2</v>
      </c>
      <c r="I138">
        <f t="shared" si="31"/>
        <v>0.17206098380626567</v>
      </c>
      <c r="J138">
        <f t="shared" si="32"/>
        <v>-0.10621837521559285</v>
      </c>
      <c r="K138">
        <f t="shared" si="35"/>
        <v>1.1374380952532213</v>
      </c>
      <c r="L138">
        <f t="shared" si="36"/>
        <v>1.1185553923585148</v>
      </c>
      <c r="M138">
        <f t="shared" si="37"/>
        <v>0.2633744892255061</v>
      </c>
      <c r="N138">
        <f t="shared" si="38"/>
        <v>15.090246664035273</v>
      </c>
      <c r="O138">
        <f t="shared" si="39"/>
        <v>0</v>
      </c>
      <c r="P138">
        <f t="shared" si="33"/>
        <v>15.090246664035273</v>
      </c>
      <c r="Q138">
        <f t="shared" si="40"/>
        <v>-5.5984710734433236E-2</v>
      </c>
      <c r="W138">
        <v>133</v>
      </c>
      <c r="X138">
        <f t="shared" si="34"/>
        <v>2.7708333333333335</v>
      </c>
      <c r="Y138">
        <v>0</v>
      </c>
      <c r="Z138">
        <f t="shared" si="41"/>
        <v>-3.8495618311945398E-12</v>
      </c>
    </row>
    <row r="139" spans="5:26" x14ac:dyDescent="0.4">
      <c r="E139">
        <v>480.72160000000002</v>
      </c>
      <c r="F139">
        <f t="shared" si="28"/>
        <v>6.2926310290913806E-2</v>
      </c>
      <c r="G139">
        <f t="shared" si="29"/>
        <v>0.17045830091717273</v>
      </c>
      <c r="H139">
        <f t="shared" si="30"/>
        <v>-5.2269006794448222E-2</v>
      </c>
      <c r="I139">
        <f t="shared" si="31"/>
        <v>0.17225417810943311</v>
      </c>
      <c r="J139">
        <f t="shared" si="32"/>
        <v>-0.10932890899432988</v>
      </c>
      <c r="K139">
        <f t="shared" si="35"/>
        <v>1.1443038967387598</v>
      </c>
      <c r="L139">
        <f t="shared" si="36"/>
        <v>1.1708275372148984</v>
      </c>
      <c r="M139">
        <f t="shared" si="37"/>
        <v>0.26800522414243977</v>
      </c>
      <c r="N139">
        <f t="shared" si="38"/>
        <v>15.355568230819436</v>
      </c>
      <c r="O139">
        <f t="shared" si="39"/>
        <v>0</v>
      </c>
      <c r="P139">
        <f t="shared" si="33"/>
        <v>15.355568230819436</v>
      </c>
      <c r="Q139">
        <f t="shared" si="40"/>
        <v>-5.3817936687859891E-2</v>
      </c>
      <c r="W139">
        <v>134</v>
      </c>
      <c r="X139">
        <f t="shared" si="34"/>
        <v>2.7916666666666665</v>
      </c>
      <c r="Y139">
        <v>0</v>
      </c>
      <c r="Z139">
        <f t="shared" si="41"/>
        <v>-3.1997049407240784E-12</v>
      </c>
    </row>
    <row r="140" spans="5:26" x14ac:dyDescent="0.4">
      <c r="E140">
        <v>494.8175</v>
      </c>
      <c r="F140">
        <f t="shared" si="28"/>
        <v>6.4771459286152813E-2</v>
      </c>
      <c r="G140">
        <f t="shared" si="29"/>
        <v>0.17055615708580407</v>
      </c>
      <c r="H140">
        <f t="shared" si="30"/>
        <v>-5.3799544981650148E-2</v>
      </c>
      <c r="I140">
        <f t="shared" si="31"/>
        <v>0.17245885979004916</v>
      </c>
      <c r="J140">
        <f t="shared" si="32"/>
        <v>-0.11253027210495856</v>
      </c>
      <c r="K140">
        <f t="shared" si="35"/>
        <v>1.1514475563806474</v>
      </c>
      <c r="L140">
        <f t="shared" si="36"/>
        <v>1.2248832490764159</v>
      </c>
      <c r="M140">
        <f t="shared" si="37"/>
        <v>0.27257682413112994</v>
      </c>
      <c r="N140">
        <f t="shared" si="38"/>
        <v>15.617501615793438</v>
      </c>
      <c r="O140">
        <f t="shared" si="39"/>
        <v>0</v>
      </c>
      <c r="P140">
        <f t="shared" si="33"/>
        <v>15.617501615793438</v>
      </c>
      <c r="Q140">
        <f t="shared" si="40"/>
        <v>-5.1617330999715931E-2</v>
      </c>
      <c r="W140">
        <v>135</v>
      </c>
      <c r="X140">
        <f t="shared" si="34"/>
        <v>2.8125</v>
      </c>
      <c r="Y140">
        <v>0</v>
      </c>
      <c r="Z140">
        <f t="shared" si="41"/>
        <v>-2.6595524780847945E-12</v>
      </c>
    </row>
    <row r="141" spans="5:26" x14ac:dyDescent="0.4">
      <c r="E141">
        <v>509.32679999999999</v>
      </c>
      <c r="F141">
        <f t="shared" si="28"/>
        <v>6.6670722214849903E-2</v>
      </c>
      <c r="G141">
        <f t="shared" si="29"/>
        <v>0.17065983249006766</v>
      </c>
      <c r="H141">
        <f t="shared" si="30"/>
        <v>-5.5374778944022478E-2</v>
      </c>
      <c r="I141">
        <f t="shared" si="31"/>
        <v>0.17267571332396581</v>
      </c>
      <c r="J141">
        <f t="shared" si="32"/>
        <v>-0.11582512351076861</v>
      </c>
      <c r="K141">
        <f t="shared" si="35"/>
        <v>1.1588741317911753</v>
      </c>
      <c r="L141">
        <f t="shared" si="36"/>
        <v>1.2807253743707692</v>
      </c>
      <c r="M141">
        <f t="shared" si="37"/>
        <v>0.27707913072045098</v>
      </c>
      <c r="N141">
        <f t="shared" si="38"/>
        <v>15.875464781435474</v>
      </c>
      <c r="O141">
        <f t="shared" si="39"/>
        <v>0</v>
      </c>
      <c r="P141">
        <f t="shared" si="33"/>
        <v>15.875464781435474</v>
      </c>
      <c r="Q141">
        <f t="shared" si="40"/>
        <v>-4.9386555451031683E-2</v>
      </c>
      <c r="W141">
        <v>136</v>
      </c>
      <c r="X141">
        <f t="shared" si="34"/>
        <v>2.8333333333333335</v>
      </c>
      <c r="Y141">
        <v>0</v>
      </c>
      <c r="Z141">
        <f t="shared" si="41"/>
        <v>-2.210584886644684E-12</v>
      </c>
    </row>
    <row r="142" spans="5:26" x14ac:dyDescent="0.4">
      <c r="E142">
        <v>524.26149999999996</v>
      </c>
      <c r="F142">
        <f t="shared" si="28"/>
        <v>6.8625669873331879E-2</v>
      </c>
      <c r="G142">
        <f t="shared" si="29"/>
        <v>0.17076967200960702</v>
      </c>
      <c r="H142">
        <f t="shared" si="30"/>
        <v>-5.6995988713656381E-2</v>
      </c>
      <c r="I142">
        <f t="shared" si="31"/>
        <v>0.17290546008159824</v>
      </c>
      <c r="J142">
        <f t="shared" si="32"/>
        <v>-0.11921614060168163</v>
      </c>
      <c r="K142">
        <f t="shared" si="35"/>
        <v>1.1665880417801997</v>
      </c>
      <c r="L142">
        <f t="shared" si="36"/>
        <v>1.3383504068123822</v>
      </c>
      <c r="M142">
        <f t="shared" si="37"/>
        <v>0.28150165210756328</v>
      </c>
      <c r="N142">
        <f t="shared" si="38"/>
        <v>16.128856591723352</v>
      </c>
      <c r="O142">
        <f t="shared" si="39"/>
        <v>0</v>
      </c>
      <c r="P142">
        <f t="shared" si="33"/>
        <v>16.128856591723352</v>
      </c>
      <c r="Q142">
        <f t="shared" si="40"/>
        <v>-4.7129580084538179E-2</v>
      </c>
      <c r="W142">
        <v>137</v>
      </c>
      <c r="X142">
        <f t="shared" si="34"/>
        <v>2.854166666666667</v>
      </c>
      <c r="Y142">
        <v>0</v>
      </c>
      <c r="Z142">
        <f t="shared" si="41"/>
        <v>-1.8374089555777089E-12</v>
      </c>
    </row>
    <row r="143" spans="5:26" x14ac:dyDescent="0.4">
      <c r="E143">
        <v>539.63409999999999</v>
      </c>
      <c r="F143">
        <f t="shared" si="28"/>
        <v>7.0637938507772488E-2</v>
      </c>
      <c r="G143">
        <f t="shared" si="29"/>
        <v>0.17088604204212732</v>
      </c>
      <c r="H143">
        <f t="shared" si="30"/>
        <v>-5.8664506372532135E-2</v>
      </c>
      <c r="I143">
        <f t="shared" si="31"/>
        <v>0.17314886644179772</v>
      </c>
      <c r="J143">
        <f t="shared" si="32"/>
        <v>-0.12270610963820894</v>
      </c>
      <c r="K143">
        <f t="shared" si="35"/>
        <v>1.1745932050708647</v>
      </c>
      <c r="L143">
        <f t="shared" si="36"/>
        <v>1.3977496830969816</v>
      </c>
      <c r="M143">
        <f t="shared" si="37"/>
        <v>0.28583372890967484</v>
      </c>
      <c r="N143">
        <f t="shared" si="38"/>
        <v>16.377066309010875</v>
      </c>
      <c r="O143">
        <f t="shared" si="39"/>
        <v>0</v>
      </c>
      <c r="P143">
        <f t="shared" si="33"/>
        <v>16.377066309010875</v>
      </c>
      <c r="Q143">
        <f t="shared" si="40"/>
        <v>-4.4850671773791297E-2</v>
      </c>
      <c r="W143">
        <v>138</v>
      </c>
      <c r="X143">
        <f t="shared" si="34"/>
        <v>2.875</v>
      </c>
      <c r="Y143">
        <v>0</v>
      </c>
      <c r="Z143">
        <f t="shared" si="41"/>
        <v>-1.5272300513921936E-12</v>
      </c>
    </row>
    <row r="144" spans="5:26" x14ac:dyDescent="0.4">
      <c r="E144">
        <v>555.45749999999998</v>
      </c>
      <c r="F144">
        <f t="shared" si="28"/>
        <v>7.2709216724223022E-2</v>
      </c>
      <c r="G144">
        <f t="shared" si="29"/>
        <v>0.17100933099837168</v>
      </c>
      <c r="H144">
        <f t="shared" si="30"/>
        <v>-6.0381704983666892E-2</v>
      </c>
      <c r="I144">
        <f t="shared" si="31"/>
        <v>0.17340674482717167</v>
      </c>
      <c r="J144">
        <f t="shared" si="32"/>
        <v>-0.12629790259919327</v>
      </c>
      <c r="K144">
        <f t="shared" si="35"/>
        <v>1.1828929248561928</v>
      </c>
      <c r="L144">
        <f t="shared" si="36"/>
        <v>1.4589086837890108</v>
      </c>
      <c r="M144">
        <f t="shared" si="37"/>
        <v>0.29006454067344789</v>
      </c>
      <c r="N144">
        <f t="shared" si="38"/>
        <v>16.619473966989371</v>
      </c>
      <c r="O144">
        <f t="shared" si="39"/>
        <v>0</v>
      </c>
      <c r="P144">
        <f t="shared" si="33"/>
        <v>16.619473966989371</v>
      </c>
      <c r="Q144">
        <f t="shared" si="40"/>
        <v>-4.2554356553953274E-2</v>
      </c>
      <c r="W144">
        <v>139</v>
      </c>
      <c r="X144">
        <f t="shared" si="34"/>
        <v>2.895833333333333</v>
      </c>
      <c r="Y144">
        <v>0</v>
      </c>
      <c r="Z144">
        <f t="shared" si="41"/>
        <v>-1.2694134437491358E-12</v>
      </c>
    </row>
    <row r="145" spans="5:26" x14ac:dyDescent="0.4">
      <c r="E145">
        <v>571.74490000000003</v>
      </c>
      <c r="F145">
        <f t="shared" si="28"/>
        <v>7.484123239864296E-2</v>
      </c>
      <c r="G145">
        <f t="shared" si="29"/>
        <v>0.17113994972634883</v>
      </c>
      <c r="H145">
        <f t="shared" si="30"/>
        <v>-6.2148987512769122E-2</v>
      </c>
      <c r="I145">
        <f t="shared" si="31"/>
        <v>0.17367995459142316</v>
      </c>
      <c r="J145">
        <f t="shared" si="32"/>
        <v>-0.12999445400969395</v>
      </c>
      <c r="K145">
        <f t="shared" si="35"/>
        <v>1.1914897698730005</v>
      </c>
      <c r="L145">
        <f t="shared" si="36"/>
        <v>1.5218063569515827</v>
      </c>
      <c r="M145">
        <f t="shared" si="37"/>
        <v>0.29418312589797346</v>
      </c>
      <c r="N145">
        <f t="shared" si="38"/>
        <v>16.855451517919626</v>
      </c>
      <c r="O145">
        <f t="shared" si="39"/>
        <v>0</v>
      </c>
      <c r="P145">
        <f t="shared" si="33"/>
        <v>16.855451517919626</v>
      </c>
      <c r="Q145">
        <f t="shared" si="40"/>
        <v>-4.0245416520038955E-2</v>
      </c>
      <c r="W145">
        <v>140</v>
      </c>
      <c r="X145">
        <f t="shared" si="34"/>
        <v>2.916666666666667</v>
      </c>
      <c r="Y145">
        <v>0</v>
      </c>
      <c r="Z145">
        <f t="shared" si="41"/>
        <v>-1.0551196852773486E-12</v>
      </c>
    </row>
    <row r="146" spans="5:26" x14ac:dyDescent="0.4">
      <c r="E146">
        <v>588.50980000000004</v>
      </c>
      <c r="F146">
        <f t="shared" si="28"/>
        <v>7.7035752676899938E-2</v>
      </c>
      <c r="G146">
        <f t="shared" si="29"/>
        <v>0.17127833269098258</v>
      </c>
      <c r="H146">
        <f t="shared" si="30"/>
        <v>-6.3967786588753225E-2</v>
      </c>
      <c r="I146">
        <f t="shared" si="31"/>
        <v>0.17396940448677545</v>
      </c>
      <c r="J146">
        <f t="shared" si="32"/>
        <v>-0.1337987604400652</v>
      </c>
      <c r="K146">
        <f t="shared" si="35"/>
        <v>1.2003855068260953</v>
      </c>
      <c r="L146">
        <f t="shared" si="36"/>
        <v>1.5864148642890581</v>
      </c>
      <c r="M146">
        <f t="shared" si="37"/>
        <v>0.29817843867746352</v>
      </c>
      <c r="N146">
        <f t="shared" si="38"/>
        <v>17.084366078019087</v>
      </c>
      <c r="O146">
        <f t="shared" si="39"/>
        <v>0</v>
      </c>
      <c r="P146">
        <f t="shared" si="33"/>
        <v>17.084366078019087</v>
      </c>
      <c r="Q146">
        <f t="shared" si="40"/>
        <v>-3.7928873900474169E-2</v>
      </c>
      <c r="W146">
        <v>141</v>
      </c>
      <c r="X146">
        <f t="shared" si="34"/>
        <v>2.9375</v>
      </c>
      <c r="Y146">
        <v>0</v>
      </c>
      <c r="Z146">
        <f t="shared" si="41"/>
        <v>-8.7700154409250102E-13</v>
      </c>
    </row>
    <row r="147" spans="5:26" x14ac:dyDescent="0.4">
      <c r="E147">
        <v>605.76639999999998</v>
      </c>
      <c r="F147">
        <f t="shared" si="28"/>
        <v>7.9294636334647325E-2</v>
      </c>
      <c r="G147">
        <f t="shared" si="29"/>
        <v>0.17142494265404895</v>
      </c>
      <c r="H147">
        <f t="shared" si="30"/>
        <v>-6.5839607628356528E-2</v>
      </c>
      <c r="I147">
        <f t="shared" si="31"/>
        <v>0.17427606245280058</v>
      </c>
      <c r="J147">
        <f t="shared" si="32"/>
        <v>-0.13771397070792507</v>
      </c>
      <c r="K147">
        <f t="shared" si="35"/>
        <v>1.2095812475745975</v>
      </c>
      <c r="L147">
        <f t="shared" si="36"/>
        <v>1.6527009047761574</v>
      </c>
      <c r="M147">
        <f t="shared" si="37"/>
        <v>0.30203949644910866</v>
      </c>
      <c r="N147">
        <f t="shared" si="38"/>
        <v>17.30558839279054</v>
      </c>
      <c r="O147">
        <f t="shared" si="39"/>
        <v>0</v>
      </c>
      <c r="P147">
        <f t="shared" si="33"/>
        <v>17.30558839279054</v>
      </c>
      <c r="Q147">
        <f t="shared" si="40"/>
        <v>-3.5609936483473201E-2</v>
      </c>
      <c r="W147">
        <v>142</v>
      </c>
      <c r="X147">
        <f t="shared" si="34"/>
        <v>2.958333333333333</v>
      </c>
      <c r="Y147">
        <v>0</v>
      </c>
      <c r="Z147">
        <f t="shared" si="41"/>
        <v>-7.2895209811051636E-13</v>
      </c>
    </row>
    <row r="148" spans="5:26" x14ac:dyDescent="0.4">
      <c r="E148">
        <v>623.52890000000002</v>
      </c>
      <c r="F148">
        <f t="shared" si="28"/>
        <v>8.1619742147538532E-2</v>
      </c>
      <c r="G148">
        <f t="shared" si="29"/>
        <v>0.17158026625639222</v>
      </c>
      <c r="H148">
        <f t="shared" si="30"/>
        <v>-6.7765952606540211E-2</v>
      </c>
      <c r="I148">
        <f t="shared" si="31"/>
        <v>0.17460094637592594</v>
      </c>
      <c r="J148">
        <f t="shared" si="32"/>
        <v>-0.14174322643187154</v>
      </c>
      <c r="K148">
        <f t="shared" si="35"/>
        <v>1.2190770130806026</v>
      </c>
      <c r="L148">
        <f t="shared" si="36"/>
        <v>1.7206228457468016</v>
      </c>
      <c r="M148">
        <f t="shared" si="37"/>
        <v>0.30575527473486952</v>
      </c>
      <c r="N148">
        <f t="shared" si="38"/>
        <v>17.518486806170994</v>
      </c>
      <c r="O148">
        <f t="shared" si="39"/>
        <v>0</v>
      </c>
      <c r="P148">
        <f t="shared" si="33"/>
        <v>17.518486806170994</v>
      </c>
      <c r="Q148">
        <f t="shared" si="40"/>
        <v>-3.3293989112589538E-2</v>
      </c>
      <c r="W148">
        <v>143</v>
      </c>
      <c r="X148">
        <f t="shared" si="34"/>
        <v>2.979166666666667</v>
      </c>
      <c r="Y148">
        <v>0</v>
      </c>
      <c r="Z148">
        <f t="shared" si="41"/>
        <v>-6.05895354368587E-13</v>
      </c>
    </row>
    <row r="149" spans="5:26" x14ac:dyDescent="0.4">
      <c r="E149">
        <v>641.81230000000005</v>
      </c>
      <c r="F149">
        <f t="shared" si="28"/>
        <v>8.401303361098203E-2</v>
      </c>
      <c r="G149">
        <f t="shared" si="29"/>
        <v>0.17174482230583066</v>
      </c>
      <c r="H149">
        <f t="shared" si="30"/>
        <v>-6.9748406514428388E-2</v>
      </c>
      <c r="I149">
        <f t="shared" si="31"/>
        <v>0.1749451414249017</v>
      </c>
      <c r="J149">
        <f t="shared" si="32"/>
        <v>-0.14588984287196011</v>
      </c>
      <c r="K149">
        <f t="shared" si="35"/>
        <v>1.2288720975091769</v>
      </c>
      <c r="L149">
        <f t="shared" si="36"/>
        <v>1.7901336668974581</v>
      </c>
      <c r="M149">
        <f t="shared" si="37"/>
        <v>0.30931494775741264</v>
      </c>
      <c r="N149">
        <f t="shared" si="38"/>
        <v>17.722441046809291</v>
      </c>
      <c r="O149">
        <f t="shared" si="39"/>
        <v>0</v>
      </c>
      <c r="P149">
        <f t="shared" si="33"/>
        <v>17.722441046809291</v>
      </c>
      <c r="Q149">
        <f t="shared" si="40"/>
        <v>-3.0986553777120233E-2</v>
      </c>
      <c r="W149">
        <v>144</v>
      </c>
      <c r="X149">
        <f t="shared" si="34"/>
        <v>3</v>
      </c>
      <c r="Y149">
        <v>0</v>
      </c>
      <c r="Z149">
        <f t="shared" si="41"/>
        <v>-5.0361221457075526E-13</v>
      </c>
    </row>
    <row r="150" spans="5:26" x14ac:dyDescent="0.4">
      <c r="E150">
        <v>660.6318</v>
      </c>
      <c r="F150">
        <f t="shared" si="28"/>
        <v>8.6476500400325076E-2</v>
      </c>
      <c r="G150">
        <f t="shared" si="29"/>
        <v>0.17191915821693227</v>
      </c>
      <c r="H150">
        <f t="shared" si="30"/>
        <v>-7.178857193417322E-2</v>
      </c>
      <c r="I150">
        <f t="shared" si="31"/>
        <v>0.17530979260402635</v>
      </c>
      <c r="J150">
        <f t="shared" si="32"/>
        <v>-0.15015717208266846</v>
      </c>
      <c r="K150">
        <f t="shared" si="35"/>
        <v>1.2389646892068633</v>
      </c>
      <c r="L150">
        <f t="shared" si="36"/>
        <v>1.8611785810944983</v>
      </c>
      <c r="M150">
        <f t="shared" si="37"/>
        <v>0.31270782034149991</v>
      </c>
      <c r="N150">
        <f t="shared" si="38"/>
        <v>17.916838326303139</v>
      </c>
      <c r="O150">
        <f t="shared" si="39"/>
        <v>0</v>
      </c>
      <c r="P150">
        <f t="shared" si="33"/>
        <v>17.916838326303139</v>
      </c>
      <c r="Q150">
        <f t="shared" si="40"/>
        <v>-2.8693240683252512E-2</v>
      </c>
      <c r="W150">
        <v>145</v>
      </c>
      <c r="X150">
        <f t="shared" si="34"/>
        <v>3.0208333333333335</v>
      </c>
      <c r="Y150">
        <v>0</v>
      </c>
      <c r="Z150">
        <f t="shared" si="41"/>
        <v>-4.1859581994842538E-13</v>
      </c>
    </row>
    <row r="151" spans="5:26" x14ac:dyDescent="0.4">
      <c r="E151">
        <v>680.00319999999999</v>
      </c>
      <c r="F151">
        <f t="shared" si="28"/>
        <v>8.9012210730731289E-2</v>
      </c>
      <c r="G151">
        <f t="shared" si="29"/>
        <v>0.17210385525211647</v>
      </c>
      <c r="H151">
        <f t="shared" si="30"/>
        <v>-7.3888112034977374E-2</v>
      </c>
      <c r="I151">
        <f t="shared" si="31"/>
        <v>0.17569611571574306</v>
      </c>
      <c r="J151">
        <f t="shared" si="32"/>
        <v>-0.15454869284588954</v>
      </c>
      <c r="K151">
        <f t="shared" si="35"/>
        <v>1.2493520293902891</v>
      </c>
      <c r="L151">
        <f t="shared" si="36"/>
        <v>1.9336965317830748</v>
      </c>
      <c r="M151">
        <f t="shared" si="37"/>
        <v>0.31592347309569768</v>
      </c>
      <c r="N151">
        <f t="shared" si="38"/>
        <v>18.101081657498291</v>
      </c>
      <c r="O151">
        <f t="shared" si="39"/>
        <v>0</v>
      </c>
      <c r="P151">
        <f t="shared" si="33"/>
        <v>18.101081657498291</v>
      </c>
      <c r="Q151">
        <f t="shared" si="40"/>
        <v>-2.6419723463334797E-2</v>
      </c>
      <c r="W151">
        <v>146</v>
      </c>
      <c r="X151">
        <f t="shared" si="34"/>
        <v>3.0416666666666665</v>
      </c>
      <c r="Y151">
        <v>0</v>
      </c>
      <c r="Z151">
        <f t="shared" si="41"/>
        <v>-3.479313158193398E-13</v>
      </c>
    </row>
    <row r="152" spans="5:26" x14ac:dyDescent="0.4">
      <c r="E152">
        <v>699.9425</v>
      </c>
      <c r="F152">
        <f t="shared" si="28"/>
        <v>9.1622258997303072E-2</v>
      </c>
      <c r="G152">
        <f t="shared" si="29"/>
        <v>0.17229952653025027</v>
      </c>
      <c r="H152">
        <f t="shared" si="30"/>
        <v>-7.6048706803299032E-2</v>
      </c>
      <c r="I152">
        <f t="shared" si="31"/>
        <v>0.1761053931953025</v>
      </c>
      <c r="J152">
        <f t="shared" si="32"/>
        <v>-0.15906791911947074</v>
      </c>
      <c r="K152">
        <f t="shared" si="35"/>
        <v>1.2600301473099373</v>
      </c>
      <c r="L152">
        <f t="shared" si="36"/>
        <v>2.0076187222515811</v>
      </c>
      <c r="M152">
        <f t="shared" si="37"/>
        <v>0.31895175935857245</v>
      </c>
      <c r="N152">
        <f t="shared" si="38"/>
        <v>18.27458967951846</v>
      </c>
      <c r="O152">
        <f t="shared" si="39"/>
        <v>0</v>
      </c>
      <c r="P152">
        <f t="shared" si="33"/>
        <v>18.27458967951846</v>
      </c>
      <c r="Q152">
        <f t="shared" si="40"/>
        <v>-2.4171697493583132E-2</v>
      </c>
      <c r="W152">
        <v>147</v>
      </c>
      <c r="X152">
        <f t="shared" si="34"/>
        <v>3.0625</v>
      </c>
      <c r="Y152">
        <v>0</v>
      </c>
      <c r="Z152">
        <f t="shared" si="41"/>
        <v>-2.8919591347733079E-13</v>
      </c>
    </row>
    <row r="153" spans="5:26" x14ac:dyDescent="0.4">
      <c r="E153">
        <v>720.46659999999997</v>
      </c>
      <c r="F153">
        <f t="shared" si="28"/>
        <v>9.430885740486733E-2</v>
      </c>
      <c r="G153">
        <f t="shared" si="29"/>
        <v>0.17250682571005993</v>
      </c>
      <c r="H153">
        <f t="shared" si="30"/>
        <v>-7.8272128449793116E-2</v>
      </c>
      <c r="I153">
        <f t="shared" si="31"/>
        <v>0.17653899227349301</v>
      </c>
      <c r="J153">
        <f t="shared" si="32"/>
        <v>-0.16371855776277847</v>
      </c>
      <c r="K153">
        <f t="shared" si="35"/>
        <v>1.2709941901553579</v>
      </c>
      <c r="L153">
        <f t="shared" si="36"/>
        <v>2.0828713070796026</v>
      </c>
      <c r="M153">
        <f t="shared" si="37"/>
        <v>0.32178298113656378</v>
      </c>
      <c r="N153">
        <f t="shared" si="38"/>
        <v>18.436806738262888</v>
      </c>
      <c r="O153">
        <f t="shared" si="39"/>
        <v>0</v>
      </c>
      <c r="P153">
        <f t="shared" si="33"/>
        <v>18.436806738262888</v>
      </c>
      <c r="Q153">
        <f t="shared" si="40"/>
        <v>-2.1954820964463488E-2</v>
      </c>
      <c r="W153">
        <v>148</v>
      </c>
      <c r="X153">
        <f t="shared" si="34"/>
        <v>3.0833333333333335</v>
      </c>
      <c r="Y153">
        <v>0</v>
      </c>
      <c r="Z153">
        <f t="shared" si="41"/>
        <v>-2.4037582295528162E-13</v>
      </c>
    </row>
    <row r="154" spans="5:26" x14ac:dyDescent="0.4">
      <c r="E154">
        <v>741.5924</v>
      </c>
      <c r="F154">
        <f t="shared" si="28"/>
        <v>9.7074218158250972E-2</v>
      </c>
      <c r="G154">
        <f t="shared" si="29"/>
        <v>0.17272644011548433</v>
      </c>
      <c r="H154">
        <f t="shared" si="30"/>
        <v>-8.0560143399218229E-2</v>
      </c>
      <c r="I154">
        <f t="shared" si="31"/>
        <v>0.17699835059722968</v>
      </c>
      <c r="J154">
        <f t="shared" si="32"/>
        <v>-0.16850430353306031</v>
      </c>
      <c r="K154">
        <f t="shared" si="35"/>
        <v>1.2822379026447055</v>
      </c>
      <c r="L154">
        <f t="shared" si="36"/>
        <v>2.1593722075624728</v>
      </c>
      <c r="M154">
        <f t="shared" si="37"/>
        <v>0.32440781955863152</v>
      </c>
      <c r="N154">
        <f t="shared" si="38"/>
        <v>18.587198901751147</v>
      </c>
      <c r="O154">
        <f t="shared" si="39"/>
        <v>0</v>
      </c>
      <c r="P154">
        <f t="shared" si="33"/>
        <v>18.587198901751147</v>
      </c>
      <c r="Q154">
        <f t="shared" si="40"/>
        <v>-1.9774683547586793E-2</v>
      </c>
      <c r="W154">
        <v>149</v>
      </c>
      <c r="X154">
        <f t="shared" si="34"/>
        <v>3.1041666666666665</v>
      </c>
      <c r="Y154">
        <v>0</v>
      </c>
      <c r="Z154">
        <f t="shared" si="41"/>
        <v>-1.9979720863503191E-13</v>
      </c>
    </row>
    <row r="155" spans="5:26" x14ac:dyDescent="0.4">
      <c r="E155">
        <v>763.33770000000004</v>
      </c>
      <c r="F155">
        <f t="shared" si="28"/>
        <v>9.9920671272005393E-2</v>
      </c>
      <c r="G155">
        <f t="shared" si="29"/>
        <v>0.17295910188193753</v>
      </c>
      <c r="H155">
        <f t="shared" si="30"/>
        <v>-8.2914609258988442E-2</v>
      </c>
      <c r="I155">
        <f t="shared" si="31"/>
        <v>0.17748499954372798</v>
      </c>
      <c r="J155">
        <f t="shared" si="32"/>
        <v>-0.17342904191053446</v>
      </c>
      <c r="K155">
        <f t="shared" si="35"/>
        <v>1.2937540762570621</v>
      </c>
      <c r="L155">
        <f t="shared" si="36"/>
        <v>2.2370346228706421</v>
      </c>
      <c r="M155">
        <f t="shared" si="37"/>
        <v>0.32681752608653314</v>
      </c>
      <c r="N155">
        <f t="shared" si="38"/>
        <v>18.725264915665033</v>
      </c>
      <c r="O155">
        <f t="shared" si="39"/>
        <v>0</v>
      </c>
      <c r="P155">
        <f t="shared" si="33"/>
        <v>18.725264915665033</v>
      </c>
      <c r="Q155">
        <f t="shared" si="40"/>
        <v>-1.7636763131175359E-2</v>
      </c>
      <c r="W155">
        <v>150</v>
      </c>
      <c r="X155">
        <f t="shared" si="34"/>
        <v>3.125</v>
      </c>
      <c r="Y155">
        <v>0</v>
      </c>
      <c r="Z155">
        <f t="shared" si="41"/>
        <v>-1.6606880046241921E-13</v>
      </c>
    </row>
    <row r="156" spans="5:26" x14ac:dyDescent="0.4">
      <c r="E156">
        <v>785.72069999999997</v>
      </c>
      <c r="F156">
        <f t="shared" si="28"/>
        <v>0.10285059912055958</v>
      </c>
      <c r="G156">
        <f t="shared" si="29"/>
        <v>0.17320558521140728</v>
      </c>
      <c r="H156">
        <f t="shared" si="30"/>
        <v>-8.533742006230613E-2</v>
      </c>
      <c r="I156">
        <f t="shared" si="31"/>
        <v>0.17800055847910601</v>
      </c>
      <c r="J156">
        <f t="shared" si="32"/>
        <v>-0.17849673456572632</v>
      </c>
      <c r="K156">
        <f t="shared" si="35"/>
        <v>1.305534257653963</v>
      </c>
      <c r="L156">
        <f t="shared" si="36"/>
        <v>2.315765446808169</v>
      </c>
      <c r="M156">
        <f t="shared" si="37"/>
        <v>0.32900391269898543</v>
      </c>
      <c r="N156">
        <f t="shared" si="38"/>
        <v>18.850535640942454</v>
      </c>
      <c r="O156">
        <f t="shared" si="39"/>
        <v>0</v>
      </c>
      <c r="P156">
        <f t="shared" si="33"/>
        <v>18.850535640942454</v>
      </c>
      <c r="Q156">
        <f t="shared" si="40"/>
        <v>-1.5546362725359673E-2</v>
      </c>
      <c r="W156">
        <v>151</v>
      </c>
      <c r="X156">
        <f t="shared" si="34"/>
        <v>3.1458333333333335</v>
      </c>
      <c r="Y156">
        <v>0</v>
      </c>
      <c r="Z156">
        <f t="shared" si="41"/>
        <v>-1.3803419314733712E-13</v>
      </c>
    </row>
    <row r="157" spans="5:26" x14ac:dyDescent="0.4">
      <c r="E157">
        <v>808.75990000000002</v>
      </c>
      <c r="F157">
        <f t="shared" si="28"/>
        <v>0.10586642334825065</v>
      </c>
      <c r="G157">
        <f t="shared" si="29"/>
        <v>0.17346670740591597</v>
      </c>
      <c r="H157">
        <f t="shared" si="30"/>
        <v>-8.7830494830008821E-2</v>
      </c>
      <c r="I157">
        <f t="shared" si="31"/>
        <v>0.17854673692003376</v>
      </c>
      <c r="J157">
        <f t="shared" si="32"/>
        <v>-0.18371139543475926</v>
      </c>
      <c r="K157">
        <f t="shared" si="35"/>
        <v>1.3175686829971238</v>
      </c>
      <c r="L157">
        <f t="shared" si="36"/>
        <v>2.3954652726696777</v>
      </c>
      <c r="M157">
        <f t="shared" si="37"/>
        <v>0.33095941148492258</v>
      </c>
      <c r="N157">
        <f t="shared" si="38"/>
        <v>18.96257746821961</v>
      </c>
      <c r="O157">
        <f t="shared" si="39"/>
        <v>0</v>
      </c>
      <c r="P157">
        <f t="shared" si="33"/>
        <v>18.96257746821961</v>
      </c>
      <c r="Q157">
        <f t="shared" si="40"/>
        <v>-1.3508598301681525E-2</v>
      </c>
      <c r="W157">
        <v>152</v>
      </c>
      <c r="X157">
        <f t="shared" si="34"/>
        <v>3.1666666666666665</v>
      </c>
      <c r="Y157">
        <v>0</v>
      </c>
      <c r="Z157">
        <f t="shared" si="41"/>
        <v>-1.1473219788895926E-13</v>
      </c>
    </row>
    <row r="158" spans="5:26" x14ac:dyDescent="0.4">
      <c r="E158">
        <v>832.47469999999998</v>
      </c>
      <c r="F158">
        <f t="shared" si="28"/>
        <v>0.10897068340914029</v>
      </c>
      <c r="G158">
        <f t="shared" si="29"/>
        <v>0.17374333807737929</v>
      </c>
      <c r="H158">
        <f t="shared" si="30"/>
        <v>-9.0395841812497726E-2</v>
      </c>
      <c r="I158">
        <f t="shared" si="31"/>
        <v>0.17912535379761096</v>
      </c>
      <c r="J158">
        <f t="shared" si="32"/>
        <v>-0.1890772250915263</v>
      </c>
      <c r="K158">
        <f t="shared" si="35"/>
        <v>1.3298465866679523</v>
      </c>
      <c r="L158">
        <f t="shared" si="36"/>
        <v>2.4760308583419115</v>
      </c>
      <c r="M158">
        <f t="shared" si="37"/>
        <v>0.33267718488826326</v>
      </c>
      <c r="N158">
        <f t="shared" si="38"/>
        <v>19.060998634390852</v>
      </c>
      <c r="O158">
        <f t="shared" si="39"/>
        <v>0</v>
      </c>
      <c r="P158">
        <f t="shared" si="33"/>
        <v>19.060998634390852</v>
      </c>
      <c r="Q158">
        <f t="shared" si="40"/>
        <v>-1.1528333709474712E-2</v>
      </c>
      <c r="W158">
        <v>153</v>
      </c>
      <c r="X158">
        <f t="shared" si="34"/>
        <v>3.1875</v>
      </c>
      <c r="Y158">
        <v>0</v>
      </c>
      <c r="Z158">
        <f t="shared" si="41"/>
        <v>-9.5363887253505852E-14</v>
      </c>
    </row>
    <row r="159" spans="5:26" x14ac:dyDescent="0.4">
      <c r="E159">
        <v>856.88490000000002</v>
      </c>
      <c r="F159">
        <f t="shared" si="28"/>
        <v>0.1121659711171677</v>
      </c>
      <c r="G159">
        <f t="shared" si="29"/>
        <v>0.17403639628836942</v>
      </c>
      <c r="H159">
        <f t="shared" si="30"/>
        <v>-9.303550361124778E-2</v>
      </c>
      <c r="I159">
        <f t="shared" si="31"/>
        <v>0.17973833147681928</v>
      </c>
      <c r="J159">
        <f t="shared" si="32"/>
        <v>-0.19459849596063353</v>
      </c>
      <c r="K159">
        <f t="shared" si="35"/>
        <v>1.3423559417807778</v>
      </c>
      <c r="L159">
        <f t="shared" si="36"/>
        <v>2.5573537899026455</v>
      </c>
      <c r="M159">
        <f t="shared" si="37"/>
        <v>0.33415112861123664</v>
      </c>
      <c r="N159">
        <f t="shared" si="38"/>
        <v>19.145449388957029</v>
      </c>
      <c r="O159">
        <f t="shared" si="39"/>
        <v>0</v>
      </c>
      <c r="P159">
        <f t="shared" si="33"/>
        <v>19.145449388957029</v>
      </c>
      <c r="Q159">
        <f t="shared" si="40"/>
        <v>-9.6101395871599337E-3</v>
      </c>
      <c r="W159">
        <v>154</v>
      </c>
      <c r="X159">
        <f t="shared" si="34"/>
        <v>3.2083333333333335</v>
      </c>
      <c r="Y159">
        <v>0</v>
      </c>
      <c r="Z159">
        <f t="shared" si="41"/>
        <v>-7.926520331198608E-14</v>
      </c>
    </row>
    <row r="160" spans="5:26" x14ac:dyDescent="0.4">
      <c r="E160">
        <v>882.01089999999999</v>
      </c>
      <c r="F160">
        <f t="shared" si="28"/>
        <v>0.11545495682608842</v>
      </c>
      <c r="G160">
        <f t="shared" si="29"/>
        <v>0.17434685557495833</v>
      </c>
      <c r="H160">
        <f t="shared" si="30"/>
        <v>-9.5751578000277407E-2</v>
      </c>
      <c r="I160">
        <f t="shared" si="31"/>
        <v>0.18038770626259604</v>
      </c>
      <c r="J160">
        <f t="shared" si="32"/>
        <v>-0.20027959586880301</v>
      </c>
      <c r="K160">
        <f t="shared" si="35"/>
        <v>1.3550835790976248</v>
      </c>
      <c r="L160">
        <f t="shared" si="36"/>
        <v>2.6393216506510337</v>
      </c>
      <c r="M160">
        <f t="shared" si="37"/>
        <v>0.33537593709842817</v>
      </c>
      <c r="N160">
        <f t="shared" si="38"/>
        <v>19.215625745984905</v>
      </c>
      <c r="O160">
        <f t="shared" si="39"/>
        <v>0</v>
      </c>
      <c r="P160">
        <f t="shared" si="33"/>
        <v>19.215625745984905</v>
      </c>
      <c r="Q160">
        <f t="shared" si="40"/>
        <v>-7.7582713156663504E-3</v>
      </c>
      <c r="W160">
        <v>155</v>
      </c>
      <c r="X160">
        <f t="shared" si="34"/>
        <v>3.2291666666666665</v>
      </c>
      <c r="Y160">
        <v>0</v>
      </c>
      <c r="Z160">
        <f t="shared" si="41"/>
        <v>-6.5884189886140672E-14</v>
      </c>
    </row>
    <row r="161" spans="5:26" x14ac:dyDescent="0.4">
      <c r="E161">
        <v>907.87360000000001</v>
      </c>
      <c r="F161">
        <f t="shared" si="28"/>
        <v>0.11884037633950492</v>
      </c>
      <c r="G161">
        <f t="shared" si="29"/>
        <v>0.17467574564413468</v>
      </c>
      <c r="H161">
        <f t="shared" si="30"/>
        <v>-9.854620622041721E-2</v>
      </c>
      <c r="I161">
        <f t="shared" si="31"/>
        <v>0.18107563195025134</v>
      </c>
      <c r="J161">
        <f t="shared" si="32"/>
        <v>-0.20612500356048127</v>
      </c>
      <c r="K161">
        <f t="shared" si="35"/>
        <v>1.3680151614622587</v>
      </c>
      <c r="L161">
        <f t="shared" si="36"/>
        <v>2.7218182123443575</v>
      </c>
      <c r="M161">
        <f t="shared" si="37"/>
        <v>0.33634714053135628</v>
      </c>
      <c r="N161">
        <f t="shared" si="38"/>
        <v>19.271271603740303</v>
      </c>
      <c r="O161">
        <f t="shared" si="39"/>
        <v>0</v>
      </c>
      <c r="P161">
        <f t="shared" si="33"/>
        <v>19.271271603740303</v>
      </c>
      <c r="Q161">
        <f t="shared" si="40"/>
        <v>-5.9766314846603939E-3</v>
      </c>
      <c r="W161">
        <v>156</v>
      </c>
      <c r="X161">
        <f t="shared" si="34"/>
        <v>3.25</v>
      </c>
      <c r="Y161">
        <v>0</v>
      </c>
      <c r="Z161">
        <f t="shared" si="41"/>
        <v>-5.4762068292035252E-14</v>
      </c>
    </row>
    <row r="162" spans="5:26" x14ac:dyDescent="0.4">
      <c r="E162">
        <v>934.49469999999997</v>
      </c>
      <c r="F162">
        <f t="shared" si="28"/>
        <v>0.1223250701807749</v>
      </c>
      <c r="G162">
        <f t="shared" si="29"/>
        <v>0.17502415929579651</v>
      </c>
      <c r="H162">
        <f t="shared" si="30"/>
        <v>-0.10142160441885455</v>
      </c>
      <c r="I162">
        <f t="shared" si="31"/>
        <v>0.18180439430390982</v>
      </c>
      <c r="J162">
        <f t="shared" si="32"/>
        <v>-0.21213935445862778</v>
      </c>
      <c r="K162">
        <f t="shared" si="35"/>
        <v>1.3811353695470643</v>
      </c>
      <c r="L162">
        <f t="shared" si="36"/>
        <v>2.8047249454481133</v>
      </c>
      <c r="M162">
        <f t="shared" si="37"/>
        <v>0.33706115168366413</v>
      </c>
      <c r="N162">
        <f t="shared" si="38"/>
        <v>19.312181429292817</v>
      </c>
      <c r="O162">
        <f t="shared" si="39"/>
        <v>0</v>
      </c>
      <c r="P162">
        <f t="shared" si="33"/>
        <v>19.312181429292817</v>
      </c>
      <c r="Q162">
        <f t="shared" si="40"/>
        <v>-4.2687343615605772E-3</v>
      </c>
      <c r="W162">
        <v>157</v>
      </c>
      <c r="X162">
        <f t="shared" si="34"/>
        <v>3.2708333333333335</v>
      </c>
      <c r="Y162">
        <v>0</v>
      </c>
      <c r="Z162">
        <f t="shared" si="41"/>
        <v>-4.5517507748127825E-14</v>
      </c>
    </row>
    <row r="163" spans="5:26" x14ac:dyDescent="0.4">
      <c r="E163">
        <v>961.89639999999997</v>
      </c>
      <c r="F163">
        <f t="shared" si="28"/>
        <v>0.12591194432310288</v>
      </c>
      <c r="G163">
        <f t="shared" si="29"/>
        <v>0.17539325197227018</v>
      </c>
      <c r="H163">
        <f t="shared" si="30"/>
        <v>-0.10438003015727688</v>
      </c>
      <c r="I163">
        <f t="shared" si="31"/>
        <v>0.18257641011426107</v>
      </c>
      <c r="J163">
        <f t="shared" si="32"/>
        <v>-0.21832737061119056</v>
      </c>
      <c r="K163">
        <f t="shared" si="35"/>
        <v>1.3944277968313754</v>
      </c>
      <c r="L163">
        <f t="shared" si="36"/>
        <v>2.8879206302050702</v>
      </c>
      <c r="M163">
        <f t="shared" si="37"/>
        <v>0.33751528135025666</v>
      </c>
      <c r="N163">
        <f t="shared" si="38"/>
        <v>19.338201142540253</v>
      </c>
      <c r="O163">
        <f t="shared" si="39"/>
        <v>0</v>
      </c>
      <c r="P163">
        <f t="shared" si="33"/>
        <v>19.338201142540253</v>
      </c>
      <c r="Q163">
        <f t="shared" si="40"/>
        <v>-2.6376823789355337E-3</v>
      </c>
      <c r="W163">
        <v>158</v>
      </c>
      <c r="X163">
        <f t="shared" si="34"/>
        <v>3.2916666666666665</v>
      </c>
      <c r="Y163">
        <v>0</v>
      </c>
      <c r="Z163">
        <f t="shared" si="41"/>
        <v>-3.7833551146244985E-14</v>
      </c>
    </row>
    <row r="164" spans="5:26" x14ac:dyDescent="0.4">
      <c r="E164">
        <v>990.10149999999999</v>
      </c>
      <c r="F164">
        <f t="shared" si="28"/>
        <v>0.12960398327950975</v>
      </c>
      <c r="G164">
        <f t="shared" si="29"/>
        <v>0.17578424639779966</v>
      </c>
      <c r="H164">
        <f t="shared" si="30"/>
        <v>-0.107423792068885</v>
      </c>
      <c r="I164">
        <f t="shared" si="31"/>
        <v>0.18339423690278411</v>
      </c>
      <c r="J164">
        <f t="shared" si="32"/>
        <v>-0.22469388089027922</v>
      </c>
      <c r="K164">
        <f t="shared" si="35"/>
        <v>1.4078750588564692</v>
      </c>
      <c r="L164">
        <f t="shared" si="36"/>
        <v>2.9712823055420365</v>
      </c>
      <c r="M164">
        <f t="shared" si="37"/>
        <v>0.33770776696665017</v>
      </c>
      <c r="N164">
        <f t="shared" si="38"/>
        <v>19.349229755976573</v>
      </c>
      <c r="O164">
        <f t="shared" si="39"/>
        <v>0</v>
      </c>
      <c r="P164">
        <f t="shared" si="33"/>
        <v>19.349229755976573</v>
      </c>
      <c r="Q164">
        <f t="shared" si="40"/>
        <v>-1.0861524094263482E-3</v>
      </c>
      <c r="W164">
        <v>159</v>
      </c>
      <c r="X164">
        <f t="shared" si="34"/>
        <v>3.3125</v>
      </c>
      <c r="Y164">
        <v>0</v>
      </c>
      <c r="Z164">
        <f t="shared" si="41"/>
        <v>-3.144674792513017E-14</v>
      </c>
    </row>
    <row r="165" spans="5:26" x14ac:dyDescent="0.4">
      <c r="E165">
        <v>1019.1337</v>
      </c>
      <c r="F165">
        <f t="shared" si="28"/>
        <v>0.13340428937274101</v>
      </c>
      <c r="G165">
        <f t="shared" si="29"/>
        <v>0.17619844049600053</v>
      </c>
      <c r="H165">
        <f t="shared" si="30"/>
        <v>-0.110555280956092</v>
      </c>
      <c r="I165">
        <f t="shared" si="31"/>
        <v>0.18426058948235924</v>
      </c>
      <c r="J165">
        <f t="shared" si="32"/>
        <v>-0.23124388603792964</v>
      </c>
      <c r="K165">
        <f t="shared" si="35"/>
        <v>1.4214590019435995</v>
      </c>
      <c r="L165">
        <f t="shared" si="36"/>
        <v>3.0546867636606665</v>
      </c>
      <c r="M165">
        <f t="shared" si="37"/>
        <v>0.33763778700848635</v>
      </c>
      <c r="N165">
        <f t="shared" si="38"/>
        <v>19.345220199723286</v>
      </c>
      <c r="O165">
        <f t="shared" si="39"/>
        <v>0</v>
      </c>
      <c r="P165">
        <f t="shared" si="33"/>
        <v>19.345220199723286</v>
      </c>
      <c r="Q165">
        <f t="shared" si="40"/>
        <v>3.8363114952123258E-4</v>
      </c>
      <c r="W165">
        <v>160</v>
      </c>
      <c r="X165">
        <f t="shared" si="34"/>
        <v>3.3333333333333335</v>
      </c>
      <c r="Y165">
        <v>0</v>
      </c>
      <c r="Z165">
        <f t="shared" si="41"/>
        <v>-2.6138121458493535E-14</v>
      </c>
    </row>
    <row r="166" spans="5:26" x14ac:dyDescent="0.4">
      <c r="E166">
        <v>1049.0172</v>
      </c>
      <c r="F166">
        <f t="shared" si="28"/>
        <v>0.13731603037538895</v>
      </c>
      <c r="G166">
        <f t="shared" si="29"/>
        <v>0.17663720580007414</v>
      </c>
      <c r="H166">
        <f t="shared" si="30"/>
        <v>-0.11377692523439251</v>
      </c>
      <c r="I166">
        <f t="shared" si="31"/>
        <v>0.18517833663197636</v>
      </c>
      <c r="J166">
        <f t="shared" si="32"/>
        <v>-0.23798246546989676</v>
      </c>
      <c r="K166">
        <f t="shared" si="35"/>
        <v>1.4351605881218286</v>
      </c>
      <c r="L166">
        <f t="shared" si="36"/>
        <v>3.1380099884118353</v>
      </c>
      <c r="M166">
        <f t="shared" si="37"/>
        <v>0.33730546378414639</v>
      </c>
      <c r="N166">
        <f t="shared" si="38"/>
        <v>19.326179481534425</v>
      </c>
      <c r="O166">
        <f t="shared" si="39"/>
        <v>0</v>
      </c>
      <c r="P166">
        <f t="shared" si="33"/>
        <v>19.326179481534425</v>
      </c>
      <c r="Q166">
        <f t="shared" si="40"/>
        <v>1.7699025836314024E-3</v>
      </c>
      <c r="W166">
        <v>161</v>
      </c>
      <c r="X166">
        <f t="shared" si="34"/>
        <v>3.354166666666667</v>
      </c>
      <c r="Y166">
        <v>0</v>
      </c>
      <c r="Z166">
        <f t="shared" si="41"/>
        <v>-2.1725661267281336E-14</v>
      </c>
    </row>
    <row r="167" spans="5:26" x14ac:dyDescent="0.4">
      <c r="E167">
        <v>1079.777</v>
      </c>
      <c r="F167">
        <f t="shared" si="28"/>
        <v>0.14134247877980108</v>
      </c>
      <c r="G167">
        <f t="shared" si="29"/>
        <v>0.17710199576913399</v>
      </c>
      <c r="H167">
        <f t="shared" si="30"/>
        <v>-0.11709122179463152</v>
      </c>
      <c r="I167">
        <f t="shared" si="31"/>
        <v>0.18615051849165187</v>
      </c>
      <c r="J167">
        <f t="shared" si="32"/>
        <v>-0.24491484182897996</v>
      </c>
      <c r="K167">
        <f t="shared" si="35"/>
        <v>1.448960123300026</v>
      </c>
      <c r="L167">
        <f t="shared" si="36"/>
        <v>3.2211286691328116</v>
      </c>
      <c r="M167">
        <f t="shared" si="37"/>
        <v>0.33671186400939312</v>
      </c>
      <c r="N167">
        <f t="shared" si="38"/>
        <v>19.292168719721147</v>
      </c>
      <c r="O167">
        <f t="shared" si="39"/>
        <v>0</v>
      </c>
      <c r="P167">
        <f t="shared" si="33"/>
        <v>19.292168719721147</v>
      </c>
      <c r="Q167">
        <f t="shared" si="40"/>
        <v>3.0713573680653198E-3</v>
      </c>
      <c r="W167">
        <v>162</v>
      </c>
      <c r="X167">
        <f t="shared" si="34"/>
        <v>3.375</v>
      </c>
      <c r="Y167">
        <v>0</v>
      </c>
      <c r="Z167">
        <f t="shared" si="41"/>
        <v>-1.8058082645693404E-14</v>
      </c>
    </row>
    <row r="168" spans="5:26" x14ac:dyDescent="0.4">
      <c r="E168">
        <v>1111.4386999999999</v>
      </c>
      <c r="F168">
        <f t="shared" si="28"/>
        <v>0.14548698561814125</v>
      </c>
      <c r="G168">
        <f t="shared" si="29"/>
        <v>0.1775943471727307</v>
      </c>
      <c r="H168">
        <f t="shared" si="30"/>
        <v>-0.12050071280392903</v>
      </c>
      <c r="I168">
        <f t="shared" si="31"/>
        <v>0.18718034945838036</v>
      </c>
      <c r="J168">
        <f t="shared" si="32"/>
        <v>-0.25204633246048103</v>
      </c>
      <c r="K168">
        <f t="shared" si="35"/>
        <v>1.4628372606968347</v>
      </c>
      <c r="L168">
        <f t="shared" si="36"/>
        <v>3.3039202789987492</v>
      </c>
      <c r="M168">
        <f t="shared" si="37"/>
        <v>0.33585899304978906</v>
      </c>
      <c r="N168">
        <f t="shared" si="38"/>
        <v>19.243302813266563</v>
      </c>
      <c r="O168">
        <f t="shared" si="39"/>
        <v>0</v>
      </c>
      <c r="P168">
        <f t="shared" si="33"/>
        <v>19.243302813266563</v>
      </c>
      <c r="Q168">
        <f t="shared" si="40"/>
        <v>4.2871554288149523E-3</v>
      </c>
      <c r="W168">
        <v>163</v>
      </c>
      <c r="X168">
        <f t="shared" si="34"/>
        <v>3.395833333333333</v>
      </c>
      <c r="Y168">
        <v>0</v>
      </c>
      <c r="Z168">
        <f t="shared" si="41"/>
        <v>-1.5009639744765265E-14</v>
      </c>
    </row>
    <row r="169" spans="5:26" x14ac:dyDescent="0.4">
      <c r="E169">
        <v>1144.0288</v>
      </c>
      <c r="F169">
        <f t="shared" si="28"/>
        <v>0.14975301973229779</v>
      </c>
      <c r="G169">
        <f t="shared" si="29"/>
        <v>0.17811588925334076</v>
      </c>
      <c r="H169">
        <f t="shared" si="30"/>
        <v>-0.12400801623554471</v>
      </c>
      <c r="I169">
        <f t="shared" si="31"/>
        <v>0.18827123735093143</v>
      </c>
      <c r="J169">
        <f t="shared" si="32"/>
        <v>-0.25938241327025341</v>
      </c>
      <c r="K169">
        <f t="shared" si="35"/>
        <v>1.4767712363465126</v>
      </c>
      <c r="L169">
        <f t="shared" si="36"/>
        <v>3.3862644967997522</v>
      </c>
      <c r="M169">
        <f t="shared" si="37"/>
        <v>0.33474977265453143</v>
      </c>
      <c r="N169">
        <f t="shared" si="38"/>
        <v>19.179749166068468</v>
      </c>
      <c r="O169">
        <f t="shared" si="39"/>
        <v>0</v>
      </c>
      <c r="P169">
        <f t="shared" si="33"/>
        <v>19.179749166068468</v>
      </c>
      <c r="Q169">
        <f t="shared" si="40"/>
        <v>5.4169182937025724E-3</v>
      </c>
      <c r="W169">
        <v>164</v>
      </c>
      <c r="X169">
        <f t="shared" si="34"/>
        <v>3.416666666666667</v>
      </c>
      <c r="Y169">
        <v>0</v>
      </c>
      <c r="Z169">
        <f t="shared" si="41"/>
        <v>-1.2475814275961651E-14</v>
      </c>
    </row>
    <row r="170" spans="5:26" x14ac:dyDescent="0.4">
      <c r="E170">
        <v>1177.5744999999999</v>
      </c>
      <c r="F170">
        <f t="shared" si="28"/>
        <v>0.15414414159394474</v>
      </c>
      <c r="G170">
        <f t="shared" si="29"/>
        <v>0.17866834556643363</v>
      </c>
      <c r="H170">
        <f t="shared" si="30"/>
        <v>-0.12761580236758582</v>
      </c>
      <c r="I170">
        <f t="shared" si="31"/>
        <v>0.18942678725864237</v>
      </c>
      <c r="J170">
        <f t="shared" si="32"/>
        <v>-0.26692866956802608</v>
      </c>
      <c r="K170">
        <f t="shared" si="35"/>
        <v>1.490740887021244</v>
      </c>
      <c r="L170">
        <f t="shared" si="36"/>
        <v>3.4680432632100153</v>
      </c>
      <c r="M170">
        <f t="shared" si="37"/>
        <v>0.33338802159995273</v>
      </c>
      <c r="N170">
        <f t="shared" si="38"/>
        <v>19.101726577893618</v>
      </c>
      <c r="O170">
        <f t="shared" si="39"/>
        <v>0</v>
      </c>
      <c r="P170">
        <f t="shared" si="33"/>
        <v>19.101726577893618</v>
      </c>
      <c r="Q170">
        <f t="shared" si="40"/>
        <v>6.4607210938154858E-3</v>
      </c>
      <c r="W170">
        <v>165</v>
      </c>
      <c r="X170">
        <f t="shared" si="34"/>
        <v>3.4375</v>
      </c>
      <c r="Y170">
        <v>0</v>
      </c>
      <c r="Z170">
        <f t="shared" si="41"/>
        <v>-1.0369732018556364E-14</v>
      </c>
    </row>
    <row r="171" spans="5:26" x14ac:dyDescent="0.4">
      <c r="E171">
        <v>1212.1039000000001</v>
      </c>
      <c r="F171">
        <f t="shared" si="28"/>
        <v>0.15866402948448072</v>
      </c>
      <c r="G171">
        <f t="shared" si="29"/>
        <v>0.17925354235886315</v>
      </c>
      <c r="H171">
        <f t="shared" si="30"/>
        <v>-0.13132681317243447</v>
      </c>
      <c r="I171">
        <f t="shared" si="31"/>
        <v>0.19065081906615111</v>
      </c>
      <c r="J171">
        <f t="shared" si="32"/>
        <v>-0.27469083662346294</v>
      </c>
      <c r="K171">
        <f t="shared" si="35"/>
        <v>1.5047248471768617</v>
      </c>
      <c r="L171">
        <f t="shared" si="36"/>
        <v>3.5491418487274764</v>
      </c>
      <c r="M171">
        <f t="shared" si="37"/>
        <v>0.33177841839531741</v>
      </c>
      <c r="N171">
        <f t="shared" si="38"/>
        <v>19.009503107577281</v>
      </c>
      <c r="O171">
        <f t="shared" si="39"/>
        <v>0</v>
      </c>
      <c r="P171">
        <f t="shared" si="33"/>
        <v>19.009503107577281</v>
      </c>
      <c r="Q171">
        <f t="shared" si="40"/>
        <v>7.4190778419048744E-3</v>
      </c>
      <c r="W171">
        <v>166</v>
      </c>
      <c r="X171">
        <f t="shared" si="34"/>
        <v>3.458333333333333</v>
      </c>
      <c r="Y171">
        <v>0</v>
      </c>
      <c r="Z171">
        <f t="shared" si="41"/>
        <v>-8.6191842679049817E-15</v>
      </c>
    </row>
    <row r="172" spans="5:26" x14ac:dyDescent="0.4">
      <c r="E172">
        <v>1247.6457</v>
      </c>
      <c r="F172">
        <f t="shared" si="28"/>
        <v>0.16331644022512062</v>
      </c>
      <c r="G172">
        <f t="shared" si="29"/>
        <v>0.17987340891290282</v>
      </c>
      <c r="H172">
        <f t="shared" si="30"/>
        <v>-0.13514382775531827</v>
      </c>
      <c r="I172">
        <f t="shared" si="31"/>
        <v>0.1919473681730004</v>
      </c>
      <c r="J172">
        <f t="shared" si="32"/>
        <v>-0.28267472737545746</v>
      </c>
      <c r="K172">
        <f t="shared" si="35"/>
        <v>1.518701543211145</v>
      </c>
      <c r="L172">
        <f t="shared" si="36"/>
        <v>3.6294486849977048</v>
      </c>
      <c r="M172">
        <f t="shared" si="37"/>
        <v>0.32992647856784973</v>
      </c>
      <c r="N172">
        <f t="shared" si="38"/>
        <v>18.903394771551199</v>
      </c>
      <c r="O172">
        <f t="shared" si="39"/>
        <v>0</v>
      </c>
      <c r="P172">
        <f t="shared" si="33"/>
        <v>18.903394771551199</v>
      </c>
      <c r="Q172">
        <f t="shared" si="40"/>
        <v>8.2929220762659496E-3</v>
      </c>
      <c r="W172">
        <v>167</v>
      </c>
      <c r="X172">
        <f t="shared" si="34"/>
        <v>3.479166666666667</v>
      </c>
      <c r="Y172">
        <v>0</v>
      </c>
      <c r="Z172">
        <f t="shared" si="41"/>
        <v>-7.1641521025962989E-15</v>
      </c>
    </row>
    <row r="173" spans="5:26" x14ac:dyDescent="0.4">
      <c r="E173">
        <v>1284.2298000000001</v>
      </c>
      <c r="F173">
        <f t="shared" si="28"/>
        <v>0.16810528771671207</v>
      </c>
      <c r="G173">
        <f t="shared" si="29"/>
        <v>0.18052999360811794</v>
      </c>
      <c r="H173">
        <f t="shared" si="30"/>
        <v>-0.13906972428458581</v>
      </c>
      <c r="I173">
        <f t="shared" si="31"/>
        <v>0.19332071908958715</v>
      </c>
      <c r="J173">
        <f t="shared" si="32"/>
        <v>-0.29088636196911566</v>
      </c>
      <c r="K173">
        <f t="shared" si="35"/>
        <v>1.5326495502899904</v>
      </c>
      <c r="L173">
        <f t="shared" si="36"/>
        <v>3.7088572422347807</v>
      </c>
      <c r="M173">
        <f t="shared" si="37"/>
        <v>0.32783848236936608</v>
      </c>
      <c r="N173">
        <f t="shared" si="38"/>
        <v>18.783761401738726</v>
      </c>
      <c r="O173">
        <f t="shared" si="39"/>
        <v>0</v>
      </c>
      <c r="P173">
        <f t="shared" si="33"/>
        <v>18.783761401738726</v>
      </c>
      <c r="Q173">
        <f t="shared" si="40"/>
        <v>9.0835886668185553E-3</v>
      </c>
      <c r="W173">
        <v>168</v>
      </c>
      <c r="X173">
        <f t="shared" si="34"/>
        <v>3.5</v>
      </c>
      <c r="Y173">
        <v>0</v>
      </c>
      <c r="Z173">
        <f t="shared" si="41"/>
        <v>-5.9547485880134544E-15</v>
      </c>
    </row>
    <row r="174" spans="5:26" x14ac:dyDescent="0.4">
      <c r="E174">
        <v>1321.8865000000001</v>
      </c>
      <c r="F174">
        <f t="shared" si="28"/>
        <v>0.17303453821998016</v>
      </c>
      <c r="G174">
        <f t="shared" si="29"/>
        <v>0.18122545586090566</v>
      </c>
      <c r="H174">
        <f t="shared" si="30"/>
        <v>-0.14310739134761782</v>
      </c>
      <c r="I174">
        <f t="shared" si="31"/>
        <v>0.1947753885774357</v>
      </c>
      <c r="J174">
        <f t="shared" si="32"/>
        <v>-0.29933178234260011</v>
      </c>
      <c r="K174">
        <f t="shared" si="35"/>
        <v>1.5465473995129611</v>
      </c>
      <c r="L174">
        <f t="shared" si="36"/>
        <v>3.7872647012225542</v>
      </c>
      <c r="M174">
        <f t="shared" si="37"/>
        <v>0.32552146977614749</v>
      </c>
      <c r="N174">
        <f t="shared" si="38"/>
        <v>18.651006359068639</v>
      </c>
      <c r="O174">
        <f t="shared" si="39"/>
        <v>0</v>
      </c>
      <c r="P174">
        <f t="shared" si="33"/>
        <v>18.651006359068639</v>
      </c>
      <c r="Q174">
        <f t="shared" si="40"/>
        <v>9.7927860757025843E-3</v>
      </c>
      <c r="W174">
        <v>169</v>
      </c>
      <c r="X174">
        <f t="shared" si="34"/>
        <v>3.5208333333333335</v>
      </c>
      <c r="Y174">
        <v>0</v>
      </c>
      <c r="Z174">
        <f t="shared" si="41"/>
        <v>-4.9495083631177824E-15</v>
      </c>
    </row>
    <row r="175" spans="5:26" x14ac:dyDescent="0.4">
      <c r="E175">
        <v>1360.6475</v>
      </c>
      <c r="F175">
        <f t="shared" si="28"/>
        <v>0.1781083412552216</v>
      </c>
      <c r="G175">
        <f t="shared" si="29"/>
        <v>0.1819620904914222</v>
      </c>
      <c r="H175">
        <f t="shared" si="30"/>
        <v>-0.1472598322535299</v>
      </c>
      <c r="I175">
        <f t="shared" si="31"/>
        <v>0.19631617661648382</v>
      </c>
      <c r="J175">
        <f t="shared" si="32"/>
        <v>-0.30801727039275784</v>
      </c>
      <c r="K175">
        <f t="shared" si="35"/>
        <v>1.5603740752621422</v>
      </c>
      <c r="L175">
        <f t="shared" si="36"/>
        <v>3.8645745228216501</v>
      </c>
      <c r="M175">
        <f t="shared" si="37"/>
        <v>0.32298313055201433</v>
      </c>
      <c r="N175">
        <f t="shared" si="38"/>
        <v>18.505570234553296</v>
      </c>
      <c r="O175">
        <f t="shared" si="39"/>
        <v>0</v>
      </c>
      <c r="P175">
        <f t="shared" si="33"/>
        <v>18.505570234553296</v>
      </c>
      <c r="Q175">
        <f t="shared" si="40"/>
        <v>1.0422569974067739E-2</v>
      </c>
      <c r="W175">
        <v>170</v>
      </c>
      <c r="X175">
        <f t="shared" si="34"/>
        <v>3.5416666666666665</v>
      </c>
      <c r="Y175">
        <v>0</v>
      </c>
      <c r="Z175">
        <f t="shared" si="41"/>
        <v>-4.1139659675783982E-15</v>
      </c>
    </row>
    <row r="176" spans="5:26" x14ac:dyDescent="0.4">
      <c r="E176">
        <v>1400.5450000000001</v>
      </c>
      <c r="F176">
        <f t="shared" si="28"/>
        <v>0.1833309117925799</v>
      </c>
      <c r="G176">
        <f t="shared" si="29"/>
        <v>0.18274231792260587</v>
      </c>
      <c r="H176">
        <f t="shared" si="30"/>
        <v>-0.15153006524774895</v>
      </c>
      <c r="I176">
        <f t="shared" si="31"/>
        <v>0.19794814590478915</v>
      </c>
      <c r="J176">
        <f t="shared" si="32"/>
        <v>-0.31694913925809748</v>
      </c>
      <c r="K176">
        <f t="shared" si="35"/>
        <v>1.574108795104501</v>
      </c>
      <c r="L176">
        <f t="shared" si="36"/>
        <v>3.9406949096437027</v>
      </c>
      <c r="M176">
        <f t="shared" si="37"/>
        <v>0.3202318018372754</v>
      </c>
      <c r="N176">
        <f t="shared" si="38"/>
        <v>18.347930711145601</v>
      </c>
      <c r="O176">
        <f t="shared" si="39"/>
        <v>0</v>
      </c>
      <c r="P176">
        <f t="shared" si="33"/>
        <v>18.347930711145601</v>
      </c>
      <c r="Q176">
        <f t="shared" si="40"/>
        <v>1.0975313366034863E-2</v>
      </c>
      <c r="W176">
        <v>171</v>
      </c>
      <c r="X176">
        <f t="shared" si="34"/>
        <v>3.5625</v>
      </c>
      <c r="Y176">
        <v>0</v>
      </c>
      <c r="Z176">
        <f t="shared" si="41"/>
        <v>-3.4194741660628469E-15</v>
      </c>
    </row>
    <row r="177" spans="5:26" x14ac:dyDescent="0.4">
      <c r="E177">
        <v>1441.6124</v>
      </c>
      <c r="F177">
        <f t="shared" si="28"/>
        <v>0.18870662188183124</v>
      </c>
      <c r="G177">
        <f t="shared" si="29"/>
        <v>0.1835687043334876</v>
      </c>
      <c r="H177">
        <f t="shared" si="30"/>
        <v>-0.15592119498259938</v>
      </c>
      <c r="I177">
        <f t="shared" si="31"/>
        <v>0.19967666401236928</v>
      </c>
      <c r="J177">
        <f t="shared" si="32"/>
        <v>-0.32613388281084377</v>
      </c>
      <c r="K177">
        <f t="shared" si="35"/>
        <v>1.5877313751879512</v>
      </c>
      <c r="L177">
        <f t="shared" si="36"/>
        <v>4.0155405393790229</v>
      </c>
      <c r="M177">
        <f t="shared" si="37"/>
        <v>0.31727636405149928</v>
      </c>
      <c r="N177">
        <f t="shared" si="38"/>
        <v>18.17859659940714</v>
      </c>
      <c r="O177">
        <f t="shared" si="39"/>
        <v>0</v>
      </c>
      <c r="P177">
        <f t="shared" si="33"/>
        <v>18.17859659940714</v>
      </c>
      <c r="Q177">
        <f t="shared" si="40"/>
        <v>1.145367207582749E-2</v>
      </c>
      <c r="W177">
        <v>172</v>
      </c>
      <c r="X177">
        <f t="shared" si="34"/>
        <v>3.5833333333333335</v>
      </c>
      <c r="Y177">
        <v>0</v>
      </c>
      <c r="Z177">
        <f t="shared" si="41"/>
        <v>-2.842221754997631E-15</v>
      </c>
    </row>
    <row r="178" spans="5:26" x14ac:dyDescent="0.4">
      <c r="E178">
        <v>1483.884</v>
      </c>
      <c r="F178">
        <f t="shared" si="28"/>
        <v>0.19423996138247651</v>
      </c>
      <c r="G178">
        <f t="shared" si="29"/>
        <v>0.18444396348997416</v>
      </c>
      <c r="H178">
        <f t="shared" si="30"/>
        <v>-0.16043637648787548</v>
      </c>
      <c r="I178">
        <f t="shared" si="31"/>
        <v>0.20150740721057647</v>
      </c>
      <c r="J178">
        <f t="shared" si="32"/>
        <v>-0.33557810029568119</v>
      </c>
      <c r="K178">
        <f t="shared" si="35"/>
        <v>1.6012222263727223</v>
      </c>
      <c r="L178">
        <f t="shared" si="36"/>
        <v>4.0890321972852712</v>
      </c>
      <c r="M178">
        <f t="shared" si="37"/>
        <v>0.31412619750928261</v>
      </c>
      <c r="N178">
        <f t="shared" si="38"/>
        <v>17.998105351774807</v>
      </c>
      <c r="O178">
        <f t="shared" si="39"/>
        <v>0</v>
      </c>
      <c r="P178">
        <f t="shared" si="33"/>
        <v>17.998105351774807</v>
      </c>
      <c r="Q178">
        <f t="shared" si="40"/>
        <v>1.1860553581044446E-2</v>
      </c>
      <c r="W178">
        <v>173</v>
      </c>
      <c r="X178">
        <f t="shared" si="34"/>
        <v>3.6041666666666665</v>
      </c>
      <c r="Y178">
        <v>0</v>
      </c>
      <c r="Z178">
        <f t="shared" si="41"/>
        <v>-2.362417176522498E-15</v>
      </c>
    </row>
    <row r="179" spans="5:26" x14ac:dyDescent="0.4">
      <c r="E179">
        <v>1527.3951</v>
      </c>
      <c r="F179">
        <f t="shared" si="28"/>
        <v>0.19993555105371033</v>
      </c>
      <c r="G179">
        <f t="shared" si="29"/>
        <v>0.18537096649615781</v>
      </c>
      <c r="H179">
        <f t="shared" si="30"/>
        <v>-0.16507882166134441</v>
      </c>
      <c r="I179">
        <f t="shared" si="31"/>
        <v>0.20344638086850497</v>
      </c>
      <c r="J179">
        <f t="shared" si="32"/>
        <v>-0.34528850990566945</v>
      </c>
      <c r="K179">
        <f t="shared" si="35"/>
        <v>1.6145624879030813</v>
      </c>
      <c r="L179">
        <f t="shared" si="36"/>
        <v>4.1610971608180529</v>
      </c>
      <c r="M179">
        <f t="shared" si="37"/>
        <v>0.31079111159585215</v>
      </c>
      <c r="N179">
        <f t="shared" si="38"/>
        <v>17.807019004621708</v>
      </c>
      <c r="O179">
        <f t="shared" si="39"/>
        <v>0</v>
      </c>
      <c r="P179">
        <f t="shared" si="33"/>
        <v>17.807019004621708</v>
      </c>
      <c r="Q179">
        <f t="shared" si="40"/>
        <v>1.2199080435994731E-2</v>
      </c>
      <c r="W179">
        <v>174</v>
      </c>
      <c r="X179">
        <f t="shared" si="34"/>
        <v>3.625</v>
      </c>
      <c r="Y179">
        <v>0</v>
      </c>
      <c r="Z179">
        <f t="shared" si="41"/>
        <v>-1.9636099491938421E-15</v>
      </c>
    </row>
    <row r="180" spans="5:26" x14ac:dyDescent="0.4">
      <c r="E180">
        <v>1572.1821</v>
      </c>
      <c r="F180">
        <f t="shared" si="28"/>
        <v>0.20579815564439055</v>
      </c>
      <c r="G180">
        <f t="shared" si="29"/>
        <v>0.18635275222385583</v>
      </c>
      <c r="H180">
        <f t="shared" si="30"/>
        <v>-0.1698518053327896</v>
      </c>
      <c r="I180">
        <f t="shared" si="31"/>
        <v>0.20549994126802718</v>
      </c>
      <c r="J180">
        <f t="shared" si="32"/>
        <v>-0.35527196146615092</v>
      </c>
      <c r="K180">
        <f t="shared" si="35"/>
        <v>1.627734147267847</v>
      </c>
      <c r="L180">
        <f t="shared" si="36"/>
        <v>4.2316694876878822</v>
      </c>
      <c r="M180">
        <f t="shared" si="37"/>
        <v>0.3072812717454303</v>
      </c>
      <c r="N180">
        <f t="shared" si="38"/>
        <v>17.605919994425708</v>
      </c>
      <c r="O180">
        <f t="shared" si="39"/>
        <v>0</v>
      </c>
      <c r="P180">
        <f t="shared" si="33"/>
        <v>17.605919994425708</v>
      </c>
      <c r="Q180">
        <f t="shared" si="40"/>
        <v>1.2472555912553964E-2</v>
      </c>
      <c r="W180">
        <v>175</v>
      </c>
      <c r="X180">
        <f t="shared" si="34"/>
        <v>3.6458333333333335</v>
      </c>
      <c r="Y180">
        <v>0</v>
      </c>
      <c r="Z180">
        <f t="shared" si="41"/>
        <v>-1.6321266501493893E-15</v>
      </c>
    </row>
    <row r="181" spans="5:26" x14ac:dyDescent="0.4">
      <c r="E181">
        <v>1618.2823000000001</v>
      </c>
      <c r="F181">
        <f t="shared" si="28"/>
        <v>0.21183265771309975</v>
      </c>
      <c r="G181">
        <f t="shared" si="29"/>
        <v>0.18739253159862801</v>
      </c>
      <c r="H181">
        <f t="shared" si="30"/>
        <v>-0.1747586389475928</v>
      </c>
      <c r="I181">
        <f t="shared" si="31"/>
        <v>0.20767480456867649</v>
      </c>
      <c r="J181">
        <f t="shared" si="32"/>
        <v>-0.3655353813897933</v>
      </c>
      <c r="K181">
        <f t="shared" si="35"/>
        <v>1.6407200626417973</v>
      </c>
      <c r="L181">
        <f t="shared" si="36"/>
        <v>4.3006897731538132</v>
      </c>
      <c r="M181">
        <f t="shared" si="37"/>
        <v>0.30360714968576419</v>
      </c>
      <c r="N181">
        <f t="shared" si="38"/>
        <v>17.395408306990927</v>
      </c>
      <c r="O181">
        <f t="shared" si="39"/>
        <v>0</v>
      </c>
      <c r="P181">
        <f t="shared" si="33"/>
        <v>17.395408306990927</v>
      </c>
      <c r="Q181">
        <f t="shared" si="40"/>
        <v>1.2684428425881803E-2</v>
      </c>
      <c r="W181">
        <v>176</v>
      </c>
      <c r="X181">
        <f t="shared" si="34"/>
        <v>3.6666666666666665</v>
      </c>
      <c r="Y181">
        <v>0</v>
      </c>
      <c r="Z181">
        <f t="shared" si="41"/>
        <v>-1.3566021109342529E-15</v>
      </c>
    </row>
    <row r="182" spans="5:26" x14ac:dyDescent="0.4">
      <c r="E182">
        <v>1665.7343000000001</v>
      </c>
      <c r="F182">
        <f t="shared" si="28"/>
        <v>0.21804410998802237</v>
      </c>
      <c r="G182">
        <f t="shared" si="29"/>
        <v>0.18849370558080658</v>
      </c>
      <c r="H182">
        <f t="shared" si="30"/>
        <v>-0.17980270772858609</v>
      </c>
      <c r="I182">
        <f t="shared" si="31"/>
        <v>0.20997808441782251</v>
      </c>
      <c r="J182">
        <f t="shared" si="32"/>
        <v>-0.3760858504064904</v>
      </c>
      <c r="K182">
        <f t="shared" si="35"/>
        <v>1.6535041499331979</v>
      </c>
      <c r="L182">
        <f t="shared" si="36"/>
        <v>4.3681057847020401</v>
      </c>
      <c r="M182">
        <f t="shared" si="37"/>
        <v>0.29977942695560644</v>
      </c>
      <c r="N182">
        <f t="shared" si="38"/>
        <v>17.176095949406594</v>
      </c>
      <c r="O182">
        <f t="shared" si="39"/>
        <v>0</v>
      </c>
      <c r="P182">
        <f t="shared" si="33"/>
        <v>17.176095949406594</v>
      </c>
      <c r="Q182">
        <f t="shared" si="40"/>
        <v>1.2838257466277755E-2</v>
      </c>
      <c r="W182">
        <v>177</v>
      </c>
      <c r="X182">
        <f t="shared" si="34"/>
        <v>3.6875</v>
      </c>
      <c r="Y182">
        <v>0</v>
      </c>
      <c r="Z182">
        <f t="shared" si="41"/>
        <v>-1.1275897536645339E-15</v>
      </c>
    </row>
    <row r="183" spans="5:26" x14ac:dyDescent="0.4">
      <c r="E183">
        <v>1714.5777</v>
      </c>
      <c r="F183">
        <f t="shared" si="28"/>
        <v>0.22443769609703687</v>
      </c>
      <c r="G183">
        <f t="shared" si="29"/>
        <v>0.18965986814087143</v>
      </c>
      <c r="H183">
        <f t="shared" si="30"/>
        <v>-0.18498743278134347</v>
      </c>
      <c r="I183">
        <f t="shared" si="31"/>
        <v>0.21241729817413724</v>
      </c>
      <c r="J183">
        <f t="shared" si="32"/>
        <v>-0.38693052430057595</v>
      </c>
      <c r="K183">
        <f t="shared" si="35"/>
        <v>1.6660713557827798</v>
      </c>
      <c r="L183">
        <f t="shared" si="36"/>
        <v>4.4338719553299528</v>
      </c>
      <c r="M183">
        <f t="shared" si="37"/>
        <v>0.29580895474700686</v>
      </c>
      <c r="N183">
        <f t="shared" si="38"/>
        <v>16.948604649179853</v>
      </c>
      <c r="O183">
        <f t="shared" si="39"/>
        <v>0</v>
      </c>
      <c r="P183">
        <f t="shared" si="33"/>
        <v>16.948604649179853</v>
      </c>
      <c r="Q183">
        <f t="shared" si="40"/>
        <v>1.293767998148402E-2</v>
      </c>
      <c r="W183">
        <v>178</v>
      </c>
      <c r="X183">
        <f t="shared" si="34"/>
        <v>3.7083333333333335</v>
      </c>
      <c r="Y183">
        <v>0</v>
      </c>
      <c r="Z183">
        <f t="shared" si="41"/>
        <v>-9.3723770759403226E-16</v>
      </c>
    </row>
    <row r="184" spans="5:26" x14ac:dyDescent="0.4">
      <c r="E184">
        <v>1764.8534</v>
      </c>
      <c r="F184">
        <f t="shared" si="28"/>
        <v>0.23101876983762368</v>
      </c>
      <c r="G184">
        <f t="shared" si="29"/>
        <v>0.1908948233568849</v>
      </c>
      <c r="H184">
        <f t="shared" si="30"/>
        <v>-0.19031629651140106</v>
      </c>
      <c r="I184">
        <f t="shared" si="31"/>
        <v>0.21500040266959042</v>
      </c>
      <c r="J184">
        <f t="shared" si="32"/>
        <v>-0.39807668707496663</v>
      </c>
      <c r="K184">
        <f t="shared" si="35"/>
        <v>1.6784077867740377</v>
      </c>
      <c r="L184">
        <f t="shared" si="36"/>
        <v>4.4979497142388398</v>
      </c>
      <c r="M184">
        <f t="shared" si="37"/>
        <v>0.29170666785392996</v>
      </c>
      <c r="N184">
        <f t="shared" si="38"/>
        <v>16.713560923854711</v>
      </c>
      <c r="O184">
        <f t="shared" si="39"/>
        <v>0</v>
      </c>
      <c r="P184">
        <f t="shared" si="33"/>
        <v>16.713560923854711</v>
      </c>
      <c r="Q184">
        <f t="shared" si="40"/>
        <v>1.2986377852805285E-2</v>
      </c>
      <c r="W184">
        <v>179</v>
      </c>
      <c r="X184">
        <f t="shared" si="34"/>
        <v>3.7291666666666665</v>
      </c>
      <c r="Y184">
        <v>0</v>
      </c>
      <c r="Z184">
        <f t="shared" si="41"/>
        <v>-7.7901960148305097E-16</v>
      </c>
    </row>
    <row r="185" spans="5:26" x14ac:dyDescent="0.4">
      <c r="E185">
        <v>1816.6032</v>
      </c>
      <c r="F185">
        <f t="shared" si="28"/>
        <v>0.23779280281698789</v>
      </c>
      <c r="G185">
        <f t="shared" si="29"/>
        <v>0.19220258621135444</v>
      </c>
      <c r="H185">
        <f t="shared" si="30"/>
        <v>-0.19579279318932469</v>
      </c>
      <c r="I185">
        <f t="shared" si="31"/>
        <v>0.21773579587621339</v>
      </c>
      <c r="J185">
        <f t="shared" si="32"/>
        <v>-0.40953164755016852</v>
      </c>
      <c r="K185">
        <f t="shared" si="35"/>
        <v>1.6905006482277989</v>
      </c>
      <c r="L185">
        <f t="shared" si="36"/>
        <v>4.5603068326681377</v>
      </c>
      <c r="M185">
        <f t="shared" si="37"/>
        <v>0.28748355769129308</v>
      </c>
      <c r="N185">
        <f t="shared" si="38"/>
        <v>16.471594535116811</v>
      </c>
      <c r="O185">
        <f t="shared" si="39"/>
        <v>0</v>
      </c>
      <c r="P185">
        <f t="shared" si="33"/>
        <v>16.471594535116811</v>
      </c>
      <c r="Q185">
        <f t="shared" si="40"/>
        <v>1.2988047443763603E-2</v>
      </c>
      <c r="W185">
        <v>180</v>
      </c>
      <c r="X185">
        <f t="shared" si="34"/>
        <v>3.75</v>
      </c>
      <c r="Y185">
        <v>0</v>
      </c>
      <c r="Z185">
        <f t="shared" si="41"/>
        <v>-6.475108017716249E-16</v>
      </c>
    </row>
    <row r="186" spans="5:26" x14ac:dyDescent="0.4">
      <c r="E186">
        <v>1869.8704</v>
      </c>
      <c r="F186">
        <f t="shared" si="28"/>
        <v>0.24476546299187532</v>
      </c>
      <c r="G186">
        <f t="shared" si="29"/>
        <v>0.19358740842449673</v>
      </c>
      <c r="H186">
        <f t="shared" si="30"/>
        <v>-0.20142048489908509</v>
      </c>
      <c r="I186">
        <f t="shared" si="31"/>
        <v>0.22063237094046428</v>
      </c>
      <c r="J186">
        <f t="shared" si="32"/>
        <v>-0.42130285638916815</v>
      </c>
      <c r="K186">
        <f t="shared" si="35"/>
        <v>1.7023384175951537</v>
      </c>
      <c r="L186">
        <f t="shared" si="36"/>
        <v>4.620918004329722</v>
      </c>
      <c r="M186">
        <f t="shared" si="37"/>
        <v>0.28315056664788241</v>
      </c>
      <c r="N186">
        <f t="shared" si="38"/>
        <v>16.223332435661391</v>
      </c>
      <c r="O186">
        <f t="shared" si="39"/>
        <v>0</v>
      </c>
      <c r="P186">
        <f t="shared" si="33"/>
        <v>16.223332435661391</v>
      </c>
      <c r="Q186">
        <f t="shared" si="40"/>
        <v>1.2946371180233295E-2</v>
      </c>
      <c r="W186">
        <v>181</v>
      </c>
      <c r="X186">
        <f t="shared" si="34"/>
        <v>3.7708333333333335</v>
      </c>
      <c r="Y186">
        <v>0</v>
      </c>
      <c r="Z186">
        <f t="shared" si="41"/>
        <v>-5.3820242470504067E-16</v>
      </c>
    </row>
    <row r="187" spans="5:26" x14ac:dyDescent="0.4">
      <c r="E187">
        <v>1924.6995999999999</v>
      </c>
      <c r="F187">
        <f t="shared" si="28"/>
        <v>0.25194258848863388</v>
      </c>
      <c r="G187">
        <f t="shared" si="29"/>
        <v>0.19505378563427012</v>
      </c>
      <c r="H187">
        <f t="shared" si="30"/>
        <v>-0.20720297190625023</v>
      </c>
      <c r="I187">
        <f t="shared" si="31"/>
        <v>0.22369953120140296</v>
      </c>
      <c r="J187">
        <f t="shared" si="32"/>
        <v>-0.43339784411781196</v>
      </c>
      <c r="K187">
        <f t="shared" si="35"/>
        <v>1.7139108028444954</v>
      </c>
      <c r="L187">
        <f t="shared" si="36"/>
        <v>4.6797643232670731</v>
      </c>
      <c r="M187">
        <f t="shared" si="37"/>
        <v>0.27871855124711109</v>
      </c>
      <c r="N187">
        <f t="shared" si="38"/>
        <v>15.969396658460212</v>
      </c>
      <c r="O187">
        <f t="shared" si="39"/>
        <v>0</v>
      </c>
      <c r="P187">
        <f t="shared" si="33"/>
        <v>15.969396658460212</v>
      </c>
      <c r="Q187">
        <f t="shared" si="40"/>
        <v>1.286499089704324E-2</v>
      </c>
      <c r="W187">
        <v>182</v>
      </c>
      <c r="X187">
        <f t="shared" si="34"/>
        <v>3.7916666666666665</v>
      </c>
      <c r="Y187">
        <v>0</v>
      </c>
      <c r="Z187">
        <f t="shared" si="41"/>
        <v>-4.473467456694997E-16</v>
      </c>
    </row>
    <row r="188" spans="5:26" x14ac:dyDescent="0.4">
      <c r="E188">
        <v>1981.1365000000001</v>
      </c>
      <c r="F188">
        <f t="shared" si="28"/>
        <v>0.25933016142327481</v>
      </c>
      <c r="G188">
        <f t="shared" si="29"/>
        <v>0.19660646414450944</v>
      </c>
      <c r="H188">
        <f t="shared" si="30"/>
        <v>-0.21314386252978187</v>
      </c>
      <c r="I188">
        <f t="shared" si="31"/>
        <v>0.22694720430548521</v>
      </c>
      <c r="J188">
        <f t="shared" si="32"/>
        <v>-0.44582415810689557</v>
      </c>
      <c r="K188">
        <f t="shared" si="35"/>
        <v>1.725208705535374</v>
      </c>
      <c r="L188">
        <f t="shared" si="36"/>
        <v>4.7368328192537961</v>
      </c>
      <c r="M188">
        <f t="shared" si="37"/>
        <v>0.27419824883940835</v>
      </c>
      <c r="N188">
        <f t="shared" si="38"/>
        <v>15.710402408376021</v>
      </c>
      <c r="O188">
        <f t="shared" si="39"/>
        <v>0</v>
      </c>
      <c r="P188">
        <f t="shared" si="33"/>
        <v>15.710402408376021</v>
      </c>
      <c r="Q188">
        <f t="shared" si="40"/>
        <v>1.274748387058971E-2</v>
      </c>
      <c r="W188">
        <v>183</v>
      </c>
      <c r="X188">
        <f t="shared" si="34"/>
        <v>3.8125</v>
      </c>
      <c r="Y188">
        <v>0</v>
      </c>
      <c r="Z188">
        <f t="shared" si="41"/>
        <v>-3.7182870547409072E-16</v>
      </c>
    </row>
    <row r="189" spans="5:26" x14ac:dyDescent="0.4">
      <c r="E189">
        <v>2039.2283</v>
      </c>
      <c r="F189">
        <f t="shared" si="28"/>
        <v>0.26693436026135009</v>
      </c>
      <c r="G189">
        <f t="shared" si="29"/>
        <v>0.19825046437401139</v>
      </c>
      <c r="H189">
        <f t="shared" si="30"/>
        <v>-0.21924680547732858</v>
      </c>
      <c r="I189">
        <f t="shared" si="31"/>
        <v>0.23038589125403774</v>
      </c>
      <c r="J189">
        <f t="shared" si="32"/>
        <v>-0.45858943020655196</v>
      </c>
      <c r="K189">
        <f t="shared" si="35"/>
        <v>1.7362242983542846</v>
      </c>
      <c r="L189">
        <f t="shared" si="36"/>
        <v>4.7921165970528001</v>
      </c>
      <c r="M189">
        <f t="shared" si="37"/>
        <v>0.26960019978946059</v>
      </c>
      <c r="N189">
        <f t="shared" si="38"/>
        <v>15.446953603819878</v>
      </c>
      <c r="O189">
        <f t="shared" si="39"/>
        <v>0</v>
      </c>
      <c r="P189">
        <f t="shared" si="33"/>
        <v>15.446953603819878</v>
      </c>
      <c r="Q189">
        <f t="shared" si="40"/>
        <v>1.2597341361055704E-2</v>
      </c>
      <c r="W189">
        <v>184</v>
      </c>
      <c r="X189">
        <f t="shared" si="34"/>
        <v>3.833333333333333</v>
      </c>
      <c r="Y189">
        <v>0</v>
      </c>
      <c r="Z189">
        <f t="shared" si="41"/>
        <v>-3.0905910806978851E-16</v>
      </c>
    </row>
    <row r="190" spans="5:26" x14ac:dyDescent="0.4">
      <c r="E190">
        <v>2099.0234999999998</v>
      </c>
      <c r="F190">
        <f t="shared" si="28"/>
        <v>0.27476153363801392</v>
      </c>
      <c r="G190">
        <f t="shared" si="29"/>
        <v>0.19999108893446271</v>
      </c>
      <c r="H190">
        <f t="shared" si="30"/>
        <v>-0.22551545801615314</v>
      </c>
      <c r="I190">
        <f t="shared" si="31"/>
        <v>0.23402668329952747</v>
      </c>
      <c r="J190">
        <f t="shared" si="32"/>
        <v>-0.47170131017070349</v>
      </c>
      <c r="K190">
        <f t="shared" si="35"/>
        <v>1.7469509645377643</v>
      </c>
      <c r="L190">
        <f t="shared" si="36"/>
        <v>4.8456142973742242</v>
      </c>
      <c r="M190">
        <f t="shared" si="37"/>
        <v>0.26493472248052408</v>
      </c>
      <c r="N190">
        <f t="shared" si="38"/>
        <v>15.179641444603762</v>
      </c>
      <c r="O190">
        <f t="shared" si="39"/>
        <v>0</v>
      </c>
      <c r="P190">
        <f t="shared" si="33"/>
        <v>15.179641444603762</v>
      </c>
      <c r="Q190">
        <f t="shared" si="40"/>
        <v>1.2417949527726735E-2</v>
      </c>
      <c r="W190">
        <v>185</v>
      </c>
      <c r="X190">
        <f t="shared" si="34"/>
        <v>3.854166666666667</v>
      </c>
      <c r="Y190">
        <v>0</v>
      </c>
      <c r="Z190">
        <f t="shared" si="41"/>
        <v>-2.5688584790436239E-16</v>
      </c>
    </row>
    <row r="191" spans="5:26" x14ac:dyDescent="0.4">
      <c r="E191">
        <v>2160.5720000000001</v>
      </c>
      <c r="F191">
        <f t="shared" si="28"/>
        <v>0.28281821344799196</v>
      </c>
      <c r="G191">
        <f t="shared" si="29"/>
        <v>0.2018339393006312</v>
      </c>
      <c r="H191">
        <f t="shared" si="30"/>
        <v>-0.23195348485451428</v>
      </c>
      <c r="I191">
        <f t="shared" si="31"/>
        <v>0.23788129681390546</v>
      </c>
      <c r="J191">
        <f t="shared" si="32"/>
        <v>-0.48516746331729438</v>
      </c>
      <c r="K191">
        <f t="shared" si="35"/>
        <v>1.7573832915510441</v>
      </c>
      <c r="L191">
        <f t="shared" si="36"/>
        <v>4.8973298599724471</v>
      </c>
      <c r="M191">
        <f t="shared" si="37"/>
        <v>0.26021186843099908</v>
      </c>
      <c r="N191">
        <f t="shared" si="38"/>
        <v>14.90904184030971</v>
      </c>
      <c r="O191">
        <f t="shared" si="39"/>
        <v>0</v>
      </c>
      <c r="P191">
        <f t="shared" si="33"/>
        <v>14.90904184030971</v>
      </c>
      <c r="Q191">
        <f t="shared" si="40"/>
        <v>1.2212573295587604E-2</v>
      </c>
      <c r="W191">
        <v>186</v>
      </c>
      <c r="X191">
        <f t="shared" si="34"/>
        <v>3.875</v>
      </c>
      <c r="Y191">
        <v>0</v>
      </c>
      <c r="Z191">
        <f t="shared" si="41"/>
        <v>-2.1352012327247754E-16</v>
      </c>
    </row>
    <row r="192" spans="5:26" x14ac:dyDescent="0.4">
      <c r="E192">
        <v>2223.9252999999999</v>
      </c>
      <c r="F192">
        <f t="shared" si="28"/>
        <v>0.29111114102551988</v>
      </c>
      <c r="G192">
        <f t="shared" si="29"/>
        <v>0.20378493654315166</v>
      </c>
      <c r="H192">
        <f t="shared" si="30"/>
        <v>-0.23856456633982515</v>
      </c>
      <c r="I192">
        <f t="shared" si="31"/>
        <v>0.2419621166545145</v>
      </c>
      <c r="J192">
        <f t="shared" si="32"/>
        <v>-0.49899558767603808</v>
      </c>
      <c r="K192">
        <f t="shared" si="35"/>
        <v>1.7675170674505909</v>
      </c>
      <c r="L192">
        <f t="shared" si="36"/>
        <v>4.9472723222367252</v>
      </c>
      <c r="M192">
        <f t="shared" si="37"/>
        <v>0.25544137488101448</v>
      </c>
      <c r="N192">
        <f t="shared" si="38"/>
        <v>14.635712693701212</v>
      </c>
      <c r="O192">
        <f t="shared" si="39"/>
        <v>0</v>
      </c>
      <c r="P192">
        <f t="shared" si="33"/>
        <v>14.635712693701212</v>
      </c>
      <c r="Q192">
        <f t="shared" si="40"/>
        <v>1.198434224370401E-2</v>
      </c>
      <c r="W192">
        <v>187</v>
      </c>
      <c r="X192">
        <f t="shared" si="34"/>
        <v>3.895833333333333</v>
      </c>
      <c r="Y192">
        <v>0</v>
      </c>
      <c r="Z192">
        <f t="shared" si="41"/>
        <v>-1.7747510582703373E-16</v>
      </c>
    </row>
    <row r="193" spans="5:26" x14ac:dyDescent="0.4">
      <c r="E193">
        <v>2289.1361999999999</v>
      </c>
      <c r="F193">
        <f t="shared" si="28"/>
        <v>0.2996472278744356</v>
      </c>
      <c r="G193">
        <f t="shared" si="29"/>
        <v>0.20585032751124799</v>
      </c>
      <c r="H193">
        <f t="shared" si="30"/>
        <v>-0.24535235330950042</v>
      </c>
      <c r="I193">
        <f t="shared" si="31"/>
        <v>0.24628220909623089</v>
      </c>
      <c r="J193">
        <f t="shared" si="32"/>
        <v>-0.51319331955181091</v>
      </c>
      <c r="K193">
        <f t="shared" si="35"/>
        <v>1.7773491872303331</v>
      </c>
      <c r="L193">
        <f t="shared" si="36"/>
        <v>4.9954551986420812</v>
      </c>
      <c r="M193">
        <f t="shared" si="37"/>
        <v>0.25063265995194506</v>
      </c>
      <c r="N193">
        <f t="shared" si="38"/>
        <v>14.360193623383982</v>
      </c>
      <c r="O193">
        <f t="shared" si="39"/>
        <v>0</v>
      </c>
      <c r="P193">
        <f t="shared" si="33"/>
        <v>14.360193623383982</v>
      </c>
      <c r="Q193">
        <f t="shared" si="40"/>
        <v>1.173623966056587E-2</v>
      </c>
      <c r="W193">
        <v>188</v>
      </c>
      <c r="X193">
        <f t="shared" si="34"/>
        <v>3.9166666666666665</v>
      </c>
      <c r="Y193">
        <v>0</v>
      </c>
      <c r="Z193">
        <f t="shared" si="41"/>
        <v>-1.475149634871759E-16</v>
      </c>
    </row>
    <row r="194" spans="5:26" x14ac:dyDescent="0.4">
      <c r="E194">
        <v>2356.2593000000002</v>
      </c>
      <c r="F194">
        <f t="shared" si="28"/>
        <v>0.30843362111802619</v>
      </c>
      <c r="G194">
        <f t="shared" si="29"/>
        <v>0.20803671629361753</v>
      </c>
      <c r="H194">
        <f t="shared" si="30"/>
        <v>-0.25232050421934793</v>
      </c>
      <c r="I194">
        <f t="shared" si="31"/>
        <v>0.2508553876368893</v>
      </c>
      <c r="J194">
        <f t="shared" si="32"/>
        <v>-0.52776831118456558</v>
      </c>
      <c r="K194">
        <f t="shared" si="35"/>
        <v>1.7868776806126063</v>
      </c>
      <c r="L194">
        <f t="shared" si="36"/>
        <v>5.0418964843247629</v>
      </c>
      <c r="M194">
        <f t="shared" si="37"/>
        <v>0.24579476209651174</v>
      </c>
      <c r="N194">
        <f t="shared" si="38"/>
        <v>14.083002494552261</v>
      </c>
      <c r="O194">
        <f t="shared" si="39"/>
        <v>0</v>
      </c>
      <c r="P194">
        <f t="shared" si="33"/>
        <v>14.083002494552261</v>
      </c>
      <c r="Q194">
        <f t="shared" si="40"/>
        <v>1.1471093526161451E-2</v>
      </c>
      <c r="W194">
        <v>189</v>
      </c>
      <c r="X194">
        <f t="shared" si="34"/>
        <v>3.9375</v>
      </c>
      <c r="Y194">
        <v>0</v>
      </c>
      <c r="Z194">
        <f t="shared" si="41"/>
        <v>-1.2261248895284876E-16</v>
      </c>
    </row>
    <row r="195" spans="5:26" x14ac:dyDescent="0.4">
      <c r="E195">
        <v>2425.3506000000002</v>
      </c>
      <c r="F195">
        <f t="shared" si="28"/>
        <v>0.31747765113914989</v>
      </c>
      <c r="G195">
        <f t="shared" si="29"/>
        <v>0.2103510682910894</v>
      </c>
      <c r="H195">
        <f t="shared" si="30"/>
        <v>-0.25947262714875774</v>
      </c>
      <c r="I195">
        <f t="shared" si="31"/>
        <v>0.25569622151589311</v>
      </c>
      <c r="J195">
        <f t="shared" si="32"/>
        <v>-0.5427281094439953</v>
      </c>
      <c r="K195">
        <f t="shared" si="35"/>
        <v>1.7961015933871709</v>
      </c>
      <c r="L195">
        <f t="shared" si="36"/>
        <v>5.0866179628795631</v>
      </c>
      <c r="M195">
        <f t="shared" si="37"/>
        <v>0.24093635113484568</v>
      </c>
      <c r="N195">
        <f t="shared" si="38"/>
        <v>13.8046360513087</v>
      </c>
      <c r="O195">
        <f t="shared" si="39"/>
        <v>0</v>
      </c>
      <c r="P195">
        <f t="shared" si="33"/>
        <v>13.8046360513087</v>
      </c>
      <c r="Q195">
        <f t="shared" si="40"/>
        <v>1.1191569996815844E-2</v>
      </c>
      <c r="W195">
        <v>190</v>
      </c>
      <c r="X195">
        <f t="shared" si="34"/>
        <v>3.9583333333333335</v>
      </c>
      <c r="Y195">
        <v>0</v>
      </c>
      <c r="Z195">
        <f t="shared" si="41"/>
        <v>-1.0191388108582905E-16</v>
      </c>
    </row>
    <row r="196" spans="5:26" x14ac:dyDescent="0.4">
      <c r="E196">
        <v>2496.4677999999999</v>
      </c>
      <c r="F196">
        <f t="shared" si="28"/>
        <v>0.32678687085014468</v>
      </c>
      <c r="G196">
        <f t="shared" si="29"/>
        <v>0.21280073695965762</v>
      </c>
      <c r="H196">
        <f t="shared" si="30"/>
        <v>-0.26681229330232115</v>
      </c>
      <c r="I196">
        <f t="shared" si="31"/>
        <v>0.26082009165150488</v>
      </c>
      <c r="J196">
        <f t="shared" si="32"/>
        <v>-0.55808018407030946</v>
      </c>
      <c r="K196">
        <f t="shared" si="35"/>
        <v>1.8050209710867331</v>
      </c>
      <c r="L196">
        <f t="shared" si="36"/>
        <v>5.1296450397846751</v>
      </c>
      <c r="M196">
        <f t="shared" si="37"/>
        <v>0.2360656916539341</v>
      </c>
      <c r="N196">
        <f t="shared" si="38"/>
        <v>13.525567819607085</v>
      </c>
      <c r="O196">
        <f t="shared" si="39"/>
        <v>0</v>
      </c>
      <c r="P196">
        <f t="shared" si="33"/>
        <v>13.525567819607085</v>
      </c>
      <c r="Q196">
        <f t="shared" si="40"/>
        <v>1.0900169473833182E-2</v>
      </c>
      <c r="W196">
        <v>191</v>
      </c>
      <c r="X196">
        <f t="shared" si="34"/>
        <v>3.9791666666666665</v>
      </c>
      <c r="Y196">
        <v>0</v>
      </c>
      <c r="Z196">
        <f t="shared" si="41"/>
        <v>-8.4709471658883478E-17</v>
      </c>
    </row>
    <row r="197" spans="5:26" x14ac:dyDescent="0.4">
      <c r="E197">
        <v>2569.6703000000002</v>
      </c>
      <c r="F197">
        <f t="shared" ref="F197:F260" si="42">2*PI()*E197/$B$7</f>
        <v>0.33636905569282838</v>
      </c>
      <c r="G197">
        <f t="shared" ref="G197:G260" si="43">1+SUM(a1_*COS(F197),a2_*COS(2*F197))</f>
        <v>0.21539348190739638</v>
      </c>
      <c r="H197">
        <f t="shared" ref="H197:H260" si="44">SUM(a1_*SIN(F197),a2_*SIN(2*F197))</f>
        <v>-0.27434301768972147</v>
      </c>
      <c r="I197">
        <f t="shared" ref="I197:I260" si="45">SUM(b0_,b1_*COS(F197),b2_*COS(2*F197))</f>
        <v>0.26624322849341131</v>
      </c>
      <c r="J197">
        <f t="shared" ref="J197:J260" si="46">SUM(b1_*SIN(F197),b2_*SIN(2*F197))</f>
        <v>-0.57383188726316459</v>
      </c>
      <c r="K197">
        <f t="shared" si="35"/>
        <v>1.8136367917211424</v>
      </c>
      <c r="L197">
        <f t="shared" si="36"/>
        <v>5.1710063474794996</v>
      </c>
      <c r="M197">
        <f t="shared" si="37"/>
        <v>0.2311906329809319</v>
      </c>
      <c r="N197">
        <f t="shared" si="38"/>
        <v>13.246247532765413</v>
      </c>
      <c r="O197">
        <f t="shared" si="39"/>
        <v>0</v>
      </c>
      <c r="P197">
        <f t="shared" ref="P197:P260" si="47">N197+O197</f>
        <v>13.246247532765413</v>
      </c>
      <c r="Q197">
        <f t="shared" si="40"/>
        <v>1.0599223874475719E-2</v>
      </c>
      <c r="W197">
        <v>192</v>
      </c>
      <c r="X197">
        <f t="shared" ref="X197:X260" si="48">W197/Fs*1000</f>
        <v>4</v>
      </c>
      <c r="Y197">
        <v>0</v>
      </c>
      <c r="Z197">
        <f t="shared" si="41"/>
        <v>-7.0409393816373369E-17</v>
      </c>
    </row>
    <row r="198" spans="5:26" x14ac:dyDescent="0.4">
      <c r="E198">
        <v>2645.0194000000001</v>
      </c>
      <c r="F198">
        <f t="shared" si="42"/>
        <v>0.34623222981843682</v>
      </c>
      <c r="G198">
        <f t="shared" si="43"/>
        <v>0.21813749480491074</v>
      </c>
      <c r="H198">
        <f t="shared" si="44"/>
        <v>-0.28206825868672458</v>
      </c>
      <c r="I198">
        <f t="shared" si="45"/>
        <v>0.27198276621853767</v>
      </c>
      <c r="J198">
        <f t="shared" si="46"/>
        <v>-0.58999045276340534</v>
      </c>
      <c r="K198">
        <f t="shared" ref="K198:K261" si="49">SQRT((I198^2+J198^2)/(G198^2+H198^2))</f>
        <v>1.8219509190116863</v>
      </c>
      <c r="L198">
        <f t="shared" ref="L198:L261" si="50">20*LOG10(K198)</f>
        <v>5.2107334693203171</v>
      </c>
      <c r="M198">
        <f t="shared" ref="M198:M261" si="51">ATAN2(J198,I198)-ATAN2(H198,G198)</f>
        <v>0.22631858985743003</v>
      </c>
      <c r="N198">
        <f t="shared" ref="N198:N261" si="52">DEGREES(M198)</f>
        <v>12.96710002418302</v>
      </c>
      <c r="O198">
        <f t="shared" si="39"/>
        <v>0</v>
      </c>
      <c r="P198">
        <f t="shared" si="47"/>
        <v>12.96710002418302</v>
      </c>
      <c r="Q198">
        <f t="shared" si="40"/>
        <v>1.029089592393541E-2</v>
      </c>
      <c r="W198">
        <v>193</v>
      </c>
      <c r="X198">
        <f t="shared" si="48"/>
        <v>4.0208333333333339</v>
      </c>
      <c r="Y198">
        <v>0</v>
      </c>
      <c r="Z198">
        <f t="shared" si="41"/>
        <v>-5.8523358020133108E-17</v>
      </c>
    </row>
    <row r="199" spans="5:26" x14ac:dyDescent="0.4">
      <c r="E199">
        <v>2722.5778</v>
      </c>
      <c r="F199">
        <f t="shared" si="42"/>
        <v>0.35638460063777755</v>
      </c>
      <c r="G199">
        <f t="shared" si="43"/>
        <v>0.22104140035615749</v>
      </c>
      <c r="H199">
        <f t="shared" si="44"/>
        <v>-0.28999134405944937</v>
      </c>
      <c r="I199">
        <f t="shared" si="45"/>
        <v>0.2780567447616713</v>
      </c>
      <c r="J199">
        <f t="shared" si="46"/>
        <v>-0.60656284112110681</v>
      </c>
      <c r="K199">
        <f t="shared" si="49"/>
        <v>1.8299659772174026</v>
      </c>
      <c r="L199">
        <f t="shared" si="50"/>
        <v>5.2488603077878544</v>
      </c>
      <c r="M199">
        <f t="shared" si="51"/>
        <v>0.22145657180790401</v>
      </c>
      <c r="N199">
        <f t="shared" si="52"/>
        <v>12.688526910028751</v>
      </c>
      <c r="O199">
        <f t="shared" ref="O199:O262" si="53">IF((N199-N198)&gt;180,O198-360,IF((N199-N198)&lt;(-180),O198+360,O198))</f>
        <v>0</v>
      </c>
      <c r="P199">
        <f t="shared" si="47"/>
        <v>12.688526910028751</v>
      </c>
      <c r="Q199">
        <f t="shared" ref="Q199:Q262" si="54">-(P199-P198)/((E199-E198)*360)*1000</f>
        <v>9.9771811432943936E-3</v>
      </c>
      <c r="W199">
        <v>194</v>
      </c>
      <c r="X199">
        <f t="shared" si="48"/>
        <v>4.0416666666666661</v>
      </c>
      <c r="Y199">
        <v>0</v>
      </c>
      <c r="Z199">
        <f t="shared" ref="Z199:Z262" si="55" xml:space="preserve"> b0_*Y199 + b1_*Y198 + b2_*Y197 - a1_*Z198 - a2_*Z197</f>
        <v>-4.8643842082847394E-17</v>
      </c>
    </row>
    <row r="200" spans="5:26" x14ac:dyDescent="0.4">
      <c r="E200">
        <v>2802.4105</v>
      </c>
      <c r="F200">
        <f t="shared" si="42"/>
        <v>0.36683467663095409</v>
      </c>
      <c r="G200">
        <f t="shared" si="43"/>
        <v>0.22411430912809716</v>
      </c>
      <c r="H200">
        <f t="shared" si="44"/>
        <v>-0.29811553848924416</v>
      </c>
      <c r="I200">
        <f t="shared" si="45"/>
        <v>0.28448422031705078</v>
      </c>
      <c r="J200">
        <f t="shared" si="46"/>
        <v>-0.62355588093455161</v>
      </c>
      <c r="K200">
        <f t="shared" si="49"/>
        <v>1.8376853776653705</v>
      </c>
      <c r="L200">
        <f t="shared" si="50"/>
        <v>5.2854231938874197</v>
      </c>
      <c r="M200">
        <f t="shared" si="51"/>
        <v>0.21661112579927133</v>
      </c>
      <c r="N200">
        <f t="shared" si="52"/>
        <v>12.410903303875589</v>
      </c>
      <c r="O200">
        <f t="shared" si="53"/>
        <v>0</v>
      </c>
      <c r="P200">
        <f t="shared" si="47"/>
        <v>12.410903303875589</v>
      </c>
      <c r="Q200">
        <f t="shared" si="54"/>
        <v>9.6599098334239353E-3</v>
      </c>
      <c r="W200">
        <v>195</v>
      </c>
      <c r="X200">
        <f t="shared" si="48"/>
        <v>4.0625</v>
      </c>
      <c r="Y200">
        <v>0</v>
      </c>
      <c r="Z200">
        <f t="shared" si="55"/>
        <v>-4.0432118945856985E-17</v>
      </c>
    </row>
    <row r="201" spans="5:26" x14ac:dyDescent="0.4">
      <c r="E201">
        <v>2884.5839999999998</v>
      </c>
      <c r="F201">
        <f t="shared" si="42"/>
        <v>0.37759116262761078</v>
      </c>
      <c r="G201">
        <f t="shared" si="43"/>
        <v>0.22736580823397179</v>
      </c>
      <c r="H201">
        <f t="shared" si="44"/>
        <v>-0.30644393500697359</v>
      </c>
      <c r="I201">
        <f t="shared" si="45"/>
        <v>0.29128524585096338</v>
      </c>
      <c r="J201">
        <f t="shared" si="46"/>
        <v>-0.64097604176784007</v>
      </c>
      <c r="K201">
        <f t="shared" si="49"/>
        <v>1.8451131629141122</v>
      </c>
      <c r="L201">
        <f t="shared" si="50"/>
        <v>5.3204601418477404</v>
      </c>
      <c r="M201">
        <f t="shared" si="51"/>
        <v>0.21178839027672325</v>
      </c>
      <c r="N201">
        <f t="shared" si="52"/>
        <v>12.134580912725763</v>
      </c>
      <c r="O201">
        <f t="shared" si="53"/>
        <v>0</v>
      </c>
      <c r="P201">
        <f t="shared" si="47"/>
        <v>12.134580912725763</v>
      </c>
      <c r="Q201">
        <f t="shared" si="54"/>
        <v>9.3407509432895785E-3</v>
      </c>
      <c r="W201">
        <v>196</v>
      </c>
      <c r="X201">
        <f t="shared" si="48"/>
        <v>4.083333333333333</v>
      </c>
      <c r="Y201">
        <v>0</v>
      </c>
      <c r="Z201">
        <f t="shared" si="55"/>
        <v>-3.3606643152646215E-17</v>
      </c>
    </row>
    <row r="202" spans="5:26" x14ac:dyDescent="0.4">
      <c r="E202">
        <v>2969.1671000000001</v>
      </c>
      <c r="F202">
        <f t="shared" si="42"/>
        <v>0.38866306452668792</v>
      </c>
      <c r="G202">
        <f t="shared" si="43"/>
        <v>0.23080601307365434</v>
      </c>
      <c r="H202">
        <f t="shared" si="44"/>
        <v>-0.31497950737286823</v>
      </c>
      <c r="I202">
        <f t="shared" si="45"/>
        <v>0.29848097932488615</v>
      </c>
      <c r="J202">
        <f t="shared" si="46"/>
        <v>-0.65882954371164448</v>
      </c>
      <c r="K202">
        <f t="shared" si="49"/>
        <v>1.8522540135767736</v>
      </c>
      <c r="L202">
        <f t="shared" si="50"/>
        <v>5.3540108902238703</v>
      </c>
      <c r="M202">
        <f t="shared" si="51"/>
        <v>0.20699405273254179</v>
      </c>
      <c r="N202">
        <f t="shared" si="52"/>
        <v>11.859885605883051</v>
      </c>
      <c r="O202">
        <f t="shared" si="53"/>
        <v>0</v>
      </c>
      <c r="P202">
        <f t="shared" si="47"/>
        <v>11.859885605883051</v>
      </c>
      <c r="Q202">
        <f t="shared" si="54"/>
        <v>9.021217229062687E-3</v>
      </c>
      <c r="W202">
        <v>197</v>
      </c>
      <c r="X202">
        <f t="shared" si="48"/>
        <v>4.104166666666667</v>
      </c>
      <c r="Y202">
        <v>0</v>
      </c>
      <c r="Z202">
        <f t="shared" si="55"/>
        <v>-2.7933397839022517E-17</v>
      </c>
    </row>
    <row r="203" spans="5:26" x14ac:dyDescent="0.4">
      <c r="E203">
        <v>3056.2303000000002</v>
      </c>
      <c r="F203">
        <f t="shared" si="42"/>
        <v>0.4000596107566054</v>
      </c>
      <c r="G203">
        <f t="shared" si="43"/>
        <v>0.23444556528982874</v>
      </c>
      <c r="H203">
        <f t="shared" si="44"/>
        <v>-0.32372501769880591</v>
      </c>
      <c r="I203">
        <f t="shared" si="45"/>
        <v>0.3060936794205098</v>
      </c>
      <c r="J203">
        <f t="shared" si="46"/>
        <v>-0.67712216416057502</v>
      </c>
      <c r="K203">
        <f t="shared" si="49"/>
        <v>1.8591131229622013</v>
      </c>
      <c r="L203">
        <f t="shared" si="50"/>
        <v>5.3861163288811564</v>
      </c>
      <c r="M203">
        <f t="shared" si="51"/>
        <v>0.20223339396108031</v>
      </c>
      <c r="N203">
        <f t="shared" si="52"/>
        <v>11.587119950576371</v>
      </c>
      <c r="O203">
        <f t="shared" si="53"/>
        <v>0</v>
      </c>
      <c r="P203">
        <f t="shared" si="47"/>
        <v>11.587119950576371</v>
      </c>
      <c r="Q203">
        <f t="shared" si="54"/>
        <v>8.7026708856541863E-3</v>
      </c>
      <c r="W203">
        <v>198</v>
      </c>
      <c r="X203">
        <f t="shared" si="48"/>
        <v>4.125</v>
      </c>
      <c r="Y203">
        <v>0</v>
      </c>
      <c r="Z203">
        <f t="shared" si="55"/>
        <v>-2.3217871278871492E-17</v>
      </c>
    </row>
    <row r="204" spans="5:26" x14ac:dyDescent="0.4">
      <c r="E204">
        <v>3145.8465000000001</v>
      </c>
      <c r="F204">
        <f t="shared" si="42"/>
        <v>0.41179034390504843</v>
      </c>
      <c r="G204">
        <f t="shared" si="43"/>
        <v>0.23829568339727025</v>
      </c>
      <c r="H204">
        <f t="shared" si="44"/>
        <v>-0.33268305285552241</v>
      </c>
      <c r="I204">
        <f t="shared" si="45"/>
        <v>0.31414681143890144</v>
      </c>
      <c r="J204">
        <f t="shared" si="46"/>
        <v>-0.69585931396462863</v>
      </c>
      <c r="K204">
        <f t="shared" si="49"/>
        <v>1.8656961873030511</v>
      </c>
      <c r="L204">
        <f t="shared" si="50"/>
        <v>5.4168184803829833</v>
      </c>
      <c r="M204">
        <f t="shared" si="51"/>
        <v>0.19751125951995396</v>
      </c>
      <c r="N204">
        <f t="shared" si="52"/>
        <v>11.316561576806464</v>
      </c>
      <c r="O204">
        <f t="shared" si="53"/>
        <v>0</v>
      </c>
      <c r="P204">
        <f t="shared" si="47"/>
        <v>11.316561576806464</v>
      </c>
      <c r="Q204">
        <f t="shared" si="54"/>
        <v>8.3863301305985068E-3</v>
      </c>
      <c r="W204">
        <v>199</v>
      </c>
      <c r="X204">
        <f t="shared" si="48"/>
        <v>4.145833333333333</v>
      </c>
      <c r="Y204">
        <v>0</v>
      </c>
      <c r="Z204">
        <f t="shared" si="55"/>
        <v>-1.9298387894979751E-17</v>
      </c>
    </row>
    <row r="205" spans="5:26" x14ac:dyDescent="0.4">
      <c r="E205">
        <v>3238.0904</v>
      </c>
      <c r="F205">
        <f t="shared" si="42"/>
        <v>0.42386504217915139</v>
      </c>
      <c r="G205">
        <f t="shared" si="43"/>
        <v>0.24236816020618912</v>
      </c>
      <c r="H205">
        <f t="shared" si="44"/>
        <v>-0.34185592713765739</v>
      </c>
      <c r="I205">
        <f t="shared" si="45"/>
        <v>0.3226650419110193</v>
      </c>
      <c r="J205">
        <f t="shared" si="46"/>
        <v>-0.71504583383771114</v>
      </c>
      <c r="K205">
        <f t="shared" si="49"/>
        <v>1.8720092918225881</v>
      </c>
      <c r="L205">
        <f t="shared" si="50"/>
        <v>5.446160001046664</v>
      </c>
      <c r="M205">
        <f t="shared" si="51"/>
        <v>0.19283210548943241</v>
      </c>
      <c r="N205">
        <f t="shared" si="52"/>
        <v>11.048465799165951</v>
      </c>
      <c r="O205">
        <f t="shared" si="53"/>
        <v>0</v>
      </c>
      <c r="P205">
        <f t="shared" si="47"/>
        <v>11.048465799165951</v>
      </c>
      <c r="Q205">
        <f t="shared" si="54"/>
        <v>8.0732763190397312E-3</v>
      </c>
      <c r="W205">
        <v>200</v>
      </c>
      <c r="X205">
        <f t="shared" si="48"/>
        <v>4.166666666666667</v>
      </c>
      <c r="Y205">
        <v>0</v>
      </c>
      <c r="Z205">
        <f t="shared" si="55"/>
        <v>-1.6040565083329332E-17</v>
      </c>
    </row>
    <row r="206" spans="5:26" x14ac:dyDescent="0.4">
      <c r="E206">
        <v>3333.0392000000002</v>
      </c>
      <c r="F206">
        <f t="shared" si="42"/>
        <v>0.43629381103528342</v>
      </c>
      <c r="G206">
        <f t="shared" si="43"/>
        <v>0.2466754156868709</v>
      </c>
      <c r="H206">
        <f t="shared" si="44"/>
        <v>-0.35124571208479283</v>
      </c>
      <c r="I206">
        <f t="shared" si="45"/>
        <v>0.33167434917248428</v>
      </c>
      <c r="J206">
        <f t="shared" si="46"/>
        <v>-0.73468605673306431</v>
      </c>
      <c r="K206">
        <f t="shared" si="49"/>
        <v>1.8780588986054179</v>
      </c>
      <c r="L206">
        <f t="shared" si="50"/>
        <v>5.4741841647596514</v>
      </c>
      <c r="M206">
        <f t="shared" si="51"/>
        <v>0.18819997602536098</v>
      </c>
      <c r="N206">
        <f t="shared" si="52"/>
        <v>10.783064330716462</v>
      </c>
      <c r="O206">
        <f t="shared" si="53"/>
        <v>0</v>
      </c>
      <c r="P206">
        <f t="shared" si="47"/>
        <v>10.783064330716462</v>
      </c>
      <c r="Q206">
        <f t="shared" si="54"/>
        <v>7.7644614913361873E-3</v>
      </c>
      <c r="W206">
        <v>201</v>
      </c>
      <c r="X206">
        <f t="shared" si="48"/>
        <v>4.1875</v>
      </c>
      <c r="Y206">
        <v>0</v>
      </c>
      <c r="Z206">
        <f t="shared" si="55"/>
        <v>-1.3332705798677497E-17</v>
      </c>
    </row>
    <row r="207" spans="5:26" x14ac:dyDescent="0.4">
      <c r="E207">
        <v>3430.7719999999999</v>
      </c>
      <c r="F207">
        <f t="shared" si="42"/>
        <v>0.44908700463923173</v>
      </c>
      <c r="G207">
        <f t="shared" si="43"/>
        <v>0.25123049340716674</v>
      </c>
      <c r="H207">
        <f t="shared" si="44"/>
        <v>-0.36085413339080236</v>
      </c>
      <c r="I207">
        <f t="shared" si="45"/>
        <v>0.34120201591202548</v>
      </c>
      <c r="J207">
        <f t="shared" si="46"/>
        <v>-0.75478359221283686</v>
      </c>
      <c r="K207">
        <f t="shared" si="49"/>
        <v>1.8838517449128975</v>
      </c>
      <c r="L207">
        <f t="shared" si="50"/>
        <v>5.5009344351699676</v>
      </c>
      <c r="M207">
        <f t="shared" si="51"/>
        <v>0.18361854948613043</v>
      </c>
      <c r="N207">
        <f t="shared" si="52"/>
        <v>10.520567925869324</v>
      </c>
      <c r="O207">
        <f t="shared" si="53"/>
        <v>0</v>
      </c>
      <c r="P207">
        <f t="shared" si="47"/>
        <v>10.520567925869324</v>
      </c>
      <c r="Q207">
        <f t="shared" si="54"/>
        <v>7.4607161580445835E-3</v>
      </c>
      <c r="W207">
        <v>202</v>
      </c>
      <c r="X207">
        <f t="shared" si="48"/>
        <v>4.208333333333333</v>
      </c>
      <c r="Y207">
        <v>0</v>
      </c>
      <c r="Z207">
        <f t="shared" si="55"/>
        <v>-1.1081968932555398E-17</v>
      </c>
    </row>
    <row r="208" spans="5:26" x14ac:dyDescent="0.4">
      <c r="E208">
        <v>3531.3706999999999</v>
      </c>
      <c r="F208">
        <f t="shared" si="42"/>
        <v>0.46225534367592686</v>
      </c>
      <c r="G208">
        <f t="shared" si="43"/>
        <v>0.2560471249544074</v>
      </c>
      <c r="H208">
        <f t="shared" si="44"/>
        <v>-0.3706826126214971</v>
      </c>
      <c r="I208">
        <f t="shared" si="45"/>
        <v>0.35127676392012108</v>
      </c>
      <c r="J208">
        <f t="shared" si="46"/>
        <v>-0.77534141370714971</v>
      </c>
      <c r="K208">
        <f t="shared" si="49"/>
        <v>1.8893948414249138</v>
      </c>
      <c r="L208">
        <f t="shared" si="50"/>
        <v>5.5264545055339207</v>
      </c>
      <c r="M208">
        <f t="shared" si="51"/>
        <v>0.17909111210020656</v>
      </c>
      <c r="N208">
        <f t="shared" si="52"/>
        <v>10.261164871646145</v>
      </c>
      <c r="O208">
        <f t="shared" si="53"/>
        <v>0</v>
      </c>
      <c r="P208">
        <f t="shared" si="47"/>
        <v>10.261164871646145</v>
      </c>
      <c r="Q208">
        <f t="shared" si="54"/>
        <v>7.1627569691142326E-3</v>
      </c>
      <c r="W208">
        <v>203</v>
      </c>
      <c r="X208">
        <f t="shared" si="48"/>
        <v>4.229166666666667</v>
      </c>
      <c r="Y208">
        <v>0</v>
      </c>
      <c r="Z208">
        <f t="shared" si="55"/>
        <v>-9.2111861820505231E-18</v>
      </c>
    </row>
    <row r="209" spans="5:26" x14ac:dyDescent="0.4">
      <c r="E209">
        <v>3634.9191000000001</v>
      </c>
      <c r="F209">
        <f t="shared" si="42"/>
        <v>0.47580979753971764</v>
      </c>
      <c r="G209">
        <f t="shared" si="43"/>
        <v>0.26113971113926138</v>
      </c>
      <c r="H209">
        <f t="shared" si="44"/>
        <v>-0.38073212779213672</v>
      </c>
      <c r="I209">
        <f t="shared" si="45"/>
        <v>0.36192871477388833</v>
      </c>
      <c r="J209">
        <f t="shared" si="46"/>
        <v>-0.79636156688987092</v>
      </c>
      <c r="K209">
        <f t="shared" si="49"/>
        <v>1.8946953644576241</v>
      </c>
      <c r="L209">
        <f t="shared" si="50"/>
        <v>5.5507878515655165</v>
      </c>
      <c r="M209">
        <f t="shared" si="51"/>
        <v>0.17462061798533757</v>
      </c>
      <c r="N209">
        <f t="shared" si="52"/>
        <v>10.005024426526079</v>
      </c>
      <c r="O209">
        <f t="shared" si="53"/>
        <v>0</v>
      </c>
      <c r="P209">
        <f t="shared" si="47"/>
        <v>10.005024426526079</v>
      </c>
      <c r="Q209">
        <f t="shared" si="54"/>
        <v>6.8711948851418814E-3</v>
      </c>
      <c r="W209">
        <v>204</v>
      </c>
      <c r="X209">
        <f t="shared" si="48"/>
        <v>4.25</v>
      </c>
      <c r="Y209">
        <v>0</v>
      </c>
      <c r="Z209">
        <f t="shared" si="55"/>
        <v>-7.6562162731883609E-18</v>
      </c>
    </row>
    <row r="210" spans="5:26" x14ac:dyDescent="0.4">
      <c r="E210">
        <v>3741.5038</v>
      </c>
      <c r="F210">
        <f t="shared" si="42"/>
        <v>0.48976170214409559</v>
      </c>
      <c r="G210">
        <f t="shared" si="43"/>
        <v>0.26652338763006689</v>
      </c>
      <c r="H210">
        <f t="shared" si="44"/>
        <v>-0.39100324639934747</v>
      </c>
      <c r="I210">
        <f t="shared" si="45"/>
        <v>0.37318952712168874</v>
      </c>
      <c r="J210">
        <f t="shared" si="46"/>
        <v>-0.81784523877010606</v>
      </c>
      <c r="K210">
        <f t="shared" si="49"/>
        <v>1.899760656195564</v>
      </c>
      <c r="L210">
        <f t="shared" si="50"/>
        <v>5.5739777849393608</v>
      </c>
      <c r="M210">
        <f t="shared" si="51"/>
        <v>0.1702096664504742</v>
      </c>
      <c r="N210">
        <f t="shared" si="52"/>
        <v>9.7522955199416543</v>
      </c>
      <c r="O210">
        <f t="shared" si="53"/>
        <v>0</v>
      </c>
      <c r="P210">
        <f t="shared" si="47"/>
        <v>9.7522955199416543</v>
      </c>
      <c r="Q210">
        <f t="shared" si="54"/>
        <v>6.5865432891614997E-3</v>
      </c>
      <c r="W210">
        <v>205</v>
      </c>
      <c r="X210">
        <f t="shared" si="48"/>
        <v>4.270833333333333</v>
      </c>
      <c r="Y210">
        <v>0</v>
      </c>
      <c r="Z210">
        <f t="shared" si="55"/>
        <v>-6.3637458263584098E-18</v>
      </c>
    </row>
    <row r="211" spans="5:26" x14ac:dyDescent="0.4">
      <c r="E211">
        <v>3851.2139000000002</v>
      </c>
      <c r="F211">
        <f t="shared" si="42"/>
        <v>0.50412272065178731</v>
      </c>
      <c r="G211">
        <f t="shared" si="43"/>
        <v>0.27221403386548615</v>
      </c>
      <c r="H211">
        <f t="shared" si="44"/>
        <v>-0.40149603620229463</v>
      </c>
      <c r="I211">
        <f t="shared" si="45"/>
        <v>0.38509241532535654</v>
      </c>
      <c r="J211">
        <f t="shared" si="46"/>
        <v>-0.83979257107688499</v>
      </c>
      <c r="K211">
        <f t="shared" si="49"/>
        <v>1.9045981590237251</v>
      </c>
      <c r="L211">
        <f t="shared" si="50"/>
        <v>5.5960672041430835</v>
      </c>
      <c r="M211">
        <f t="shared" si="51"/>
        <v>0.16586053530539147</v>
      </c>
      <c r="N211">
        <f t="shared" si="52"/>
        <v>9.5031086607795157</v>
      </c>
      <c r="O211">
        <f t="shared" si="53"/>
        <v>0</v>
      </c>
      <c r="P211">
        <f t="shared" si="47"/>
        <v>9.5031086607795157</v>
      </c>
      <c r="Q211">
        <f t="shared" si="54"/>
        <v>6.3092251296355409E-3</v>
      </c>
      <c r="W211">
        <v>206</v>
      </c>
      <c r="X211">
        <f t="shared" si="48"/>
        <v>4.291666666666667</v>
      </c>
      <c r="Y211">
        <v>0</v>
      </c>
      <c r="Z211">
        <f t="shared" si="55"/>
        <v>-5.2894614647072095E-18</v>
      </c>
    </row>
    <row r="212" spans="5:26" x14ac:dyDescent="0.4">
      <c r="E212">
        <v>3964.1408999999999</v>
      </c>
      <c r="F212">
        <f t="shared" si="42"/>
        <v>0.51890483038478452</v>
      </c>
      <c r="G212">
        <f t="shared" si="43"/>
        <v>0.27822828927766741</v>
      </c>
      <c r="H212">
        <f t="shared" si="44"/>
        <v>-0.41220999161769395</v>
      </c>
      <c r="I212">
        <f t="shared" si="45"/>
        <v>0.3976721833935124</v>
      </c>
      <c r="J212">
        <f t="shared" si="46"/>
        <v>-0.86220250630266626</v>
      </c>
      <c r="K212">
        <f t="shared" si="49"/>
        <v>1.9092153691671128</v>
      </c>
      <c r="L212">
        <f t="shared" si="50"/>
        <v>5.6170984355015863</v>
      </c>
      <c r="M212">
        <f t="shared" si="51"/>
        <v>0.16157520316289409</v>
      </c>
      <c r="N212">
        <f t="shared" si="52"/>
        <v>9.2575772152026605</v>
      </c>
      <c r="O212">
        <f t="shared" si="53"/>
        <v>0</v>
      </c>
      <c r="P212">
        <f t="shared" si="47"/>
        <v>9.2575772152026605</v>
      </c>
      <c r="Q212">
        <f t="shared" si="54"/>
        <v>6.0395812628427567E-3</v>
      </c>
      <c r="W212">
        <v>207</v>
      </c>
      <c r="X212">
        <f t="shared" si="48"/>
        <v>4.3125</v>
      </c>
      <c r="Y212">
        <v>0</v>
      </c>
      <c r="Z212">
        <f t="shared" si="55"/>
        <v>-4.3965304947813887E-18</v>
      </c>
    </row>
    <row r="213" spans="5:26" x14ac:dyDescent="0.4">
      <c r="E213">
        <v>4080.3791999999999</v>
      </c>
      <c r="F213">
        <f t="shared" si="42"/>
        <v>0.5341203882741915</v>
      </c>
      <c r="G213">
        <f t="shared" si="43"/>
        <v>0.28458360048985498</v>
      </c>
      <c r="H213">
        <f t="shared" si="44"/>
        <v>-0.42314401201061869</v>
      </c>
      <c r="I213">
        <f t="shared" si="45"/>
        <v>0.41096532370284211</v>
      </c>
      <c r="J213">
        <f t="shared" si="46"/>
        <v>-0.88507274229512034</v>
      </c>
      <c r="K213">
        <f t="shared" si="49"/>
        <v>1.913619818451924</v>
      </c>
      <c r="L213">
        <f t="shared" si="50"/>
        <v>5.6371132022673054</v>
      </c>
      <c r="M213">
        <f t="shared" si="51"/>
        <v>0.15735534899031656</v>
      </c>
      <c r="N213">
        <f t="shared" si="52"/>
        <v>9.0157973809532983</v>
      </c>
      <c r="O213">
        <f t="shared" si="53"/>
        <v>0</v>
      </c>
      <c r="P213">
        <f t="shared" si="47"/>
        <v>9.0157973809532983</v>
      </c>
      <c r="Q213">
        <f t="shared" si="54"/>
        <v>5.7778774353433671E-3</v>
      </c>
      <c r="W213">
        <v>208</v>
      </c>
      <c r="X213">
        <f t="shared" si="48"/>
        <v>4.333333333333333</v>
      </c>
      <c r="Y213">
        <v>0</v>
      </c>
      <c r="Z213">
        <f t="shared" si="55"/>
        <v>-3.6543380683486343E-18</v>
      </c>
    </row>
    <row r="214" spans="5:26" x14ac:dyDescent="0.4">
      <c r="E214">
        <v>4200.0259999999998</v>
      </c>
      <c r="F214">
        <f t="shared" si="42"/>
        <v>0.5497821177702551</v>
      </c>
      <c r="G214">
        <f t="shared" si="43"/>
        <v>0.29129823698661339</v>
      </c>
      <c r="H214">
        <f t="shared" si="44"/>
        <v>-0.43429631668967617</v>
      </c>
      <c r="I214">
        <f t="shared" si="45"/>
        <v>0.42501004977485279</v>
      </c>
      <c r="J214">
        <f t="shared" si="46"/>
        <v>-0.90839955445607412</v>
      </c>
      <c r="K214">
        <f t="shared" si="49"/>
        <v>1.9178190316169321</v>
      </c>
      <c r="L214">
        <f t="shared" si="50"/>
        <v>5.6561524813211079</v>
      </c>
      <c r="M214">
        <f t="shared" si="51"/>
        <v>0.15320237624142363</v>
      </c>
      <c r="N214">
        <f t="shared" si="52"/>
        <v>8.7778495700088897</v>
      </c>
      <c r="O214">
        <f t="shared" si="53"/>
        <v>0</v>
      </c>
      <c r="P214">
        <f t="shared" si="47"/>
        <v>8.7778495700088897</v>
      </c>
      <c r="Q214">
        <f t="shared" si="54"/>
        <v>5.5243110681793941E-3</v>
      </c>
      <c r="W214">
        <v>209</v>
      </c>
      <c r="X214">
        <f t="shared" si="48"/>
        <v>4.354166666666667</v>
      </c>
      <c r="Y214">
        <v>0</v>
      </c>
      <c r="Z214">
        <f t="shared" si="55"/>
        <v>-3.0374375279855866E-18</v>
      </c>
    </row>
    <row r="215" spans="5:26" x14ac:dyDescent="0.4">
      <c r="E215">
        <v>4323.1809999999996</v>
      </c>
      <c r="F215">
        <f t="shared" si="42"/>
        <v>0.56590306957245717</v>
      </c>
      <c r="G215">
        <f t="shared" si="43"/>
        <v>0.29839129224078209</v>
      </c>
      <c r="H215">
        <f t="shared" si="44"/>
        <v>-0.44566433645170939</v>
      </c>
      <c r="I215">
        <f t="shared" si="45"/>
        <v>0.43984629863307956</v>
      </c>
      <c r="J215">
        <f t="shared" si="46"/>
        <v>-0.93217756889007108</v>
      </c>
      <c r="K215">
        <f t="shared" si="49"/>
        <v>1.9218204839074331</v>
      </c>
      <c r="L215">
        <f t="shared" si="50"/>
        <v>5.6742563608281316</v>
      </c>
      <c r="M215">
        <f t="shared" si="51"/>
        <v>0.14911744162989526</v>
      </c>
      <c r="N215">
        <f t="shared" si="52"/>
        <v>8.5438000571814019</v>
      </c>
      <c r="O215">
        <f t="shared" si="53"/>
        <v>0</v>
      </c>
      <c r="P215">
        <f t="shared" si="47"/>
        <v>8.5438000571814019</v>
      </c>
      <c r="Q215">
        <f t="shared" si="54"/>
        <v>5.2790185995851713E-3</v>
      </c>
      <c r="W215">
        <v>210</v>
      </c>
      <c r="X215">
        <f t="shared" si="48"/>
        <v>4.375</v>
      </c>
      <c r="Y215">
        <v>0</v>
      </c>
      <c r="Z215">
        <f t="shared" si="55"/>
        <v>-2.5246779481966095E-18</v>
      </c>
    </row>
    <row r="216" spans="5:26" x14ac:dyDescent="0.4">
      <c r="E216">
        <v>4449.9472999999998</v>
      </c>
      <c r="F216">
        <f t="shared" si="42"/>
        <v>0.58249673943923896</v>
      </c>
      <c r="G216">
        <f t="shared" si="43"/>
        <v>0.30588275145792587</v>
      </c>
      <c r="H216">
        <f t="shared" si="44"/>
        <v>-0.45724471004581607</v>
      </c>
      <c r="I216">
        <f t="shared" si="45"/>
        <v>0.45551587250133285</v>
      </c>
      <c r="J216">
        <f t="shared" si="46"/>
        <v>-0.95639975500830632</v>
      </c>
      <c r="K216">
        <f t="shared" si="49"/>
        <v>1.9256316019008595</v>
      </c>
      <c r="L216">
        <f t="shared" si="50"/>
        <v>5.6914640922707385</v>
      </c>
      <c r="M216">
        <f t="shared" si="51"/>
        <v>0.14510144321899254</v>
      </c>
      <c r="N216">
        <f t="shared" si="52"/>
        <v>8.3137002977054308</v>
      </c>
      <c r="O216">
        <f t="shared" si="53"/>
        <v>0</v>
      </c>
      <c r="P216">
        <f t="shared" si="47"/>
        <v>8.3137002977054308</v>
      </c>
      <c r="Q216">
        <f t="shared" si="54"/>
        <v>5.042081361879008E-3</v>
      </c>
      <c r="W216">
        <v>211</v>
      </c>
      <c r="X216">
        <f t="shared" si="48"/>
        <v>4.395833333333333</v>
      </c>
      <c r="Y216">
        <v>0</v>
      </c>
      <c r="Z216">
        <f t="shared" si="55"/>
        <v>-2.0984789591170443E-18</v>
      </c>
    </row>
    <row r="217" spans="5:26" x14ac:dyDescent="0.4">
      <c r="E217">
        <v>4580.4305999999997</v>
      </c>
      <c r="F217">
        <f t="shared" si="42"/>
        <v>0.59957696346824529</v>
      </c>
      <c r="G217">
        <f t="shared" si="43"/>
        <v>0.31379346017190402</v>
      </c>
      <c r="H217">
        <f t="shared" si="44"/>
        <v>-0.46903311640613782</v>
      </c>
      <c r="I217">
        <f t="shared" si="45"/>
        <v>0.47206237311635957</v>
      </c>
      <c r="J217">
        <f t="shared" si="46"/>
        <v>-0.9810570746169256</v>
      </c>
      <c r="K217">
        <f t="shared" si="49"/>
        <v>1.9292597103187543</v>
      </c>
      <c r="L217">
        <f t="shared" si="50"/>
        <v>5.7078138962290161</v>
      </c>
      <c r="M217">
        <f t="shared" si="51"/>
        <v>0.1411550656634688</v>
      </c>
      <c r="N217">
        <f t="shared" si="52"/>
        <v>8.0875895194087661</v>
      </c>
      <c r="O217">
        <f t="shared" si="53"/>
        <v>0</v>
      </c>
      <c r="P217">
        <f t="shared" si="47"/>
        <v>8.0875895194087661</v>
      </c>
      <c r="Q217">
        <f t="shared" si="54"/>
        <v>4.8135316570665646E-3</v>
      </c>
      <c r="W217">
        <v>212</v>
      </c>
      <c r="X217">
        <f t="shared" si="48"/>
        <v>4.416666666666667</v>
      </c>
      <c r="Y217">
        <v>0</v>
      </c>
      <c r="Z217">
        <f t="shared" si="55"/>
        <v>-1.744227989555055E-18</v>
      </c>
    </row>
    <row r="218" spans="5:26" x14ac:dyDescent="0.4">
      <c r="E218">
        <v>4714.7401</v>
      </c>
      <c r="F218">
        <f t="shared" si="42"/>
        <v>0.61715803590605034</v>
      </c>
      <c r="G218">
        <f t="shared" si="43"/>
        <v>0.32214518903754563</v>
      </c>
      <c r="H218">
        <f t="shared" si="44"/>
        <v>-0.48102425598254117</v>
      </c>
      <c r="I218">
        <f t="shared" si="45"/>
        <v>0.4895313372519865</v>
      </c>
      <c r="J218">
        <f t="shared" si="46"/>
        <v>-1.0061384428671858</v>
      </c>
      <c r="K218">
        <f t="shared" si="49"/>
        <v>1.9327120355691045</v>
      </c>
      <c r="L218">
        <f t="shared" si="50"/>
        <v>5.7233430228409148</v>
      </c>
      <c r="M218">
        <f t="shared" si="51"/>
        <v>0.13727876960365881</v>
      </c>
      <c r="N218">
        <f t="shared" si="52"/>
        <v>7.8654941150384632</v>
      </c>
      <c r="O218">
        <f t="shared" si="53"/>
        <v>0</v>
      </c>
      <c r="P218">
        <f t="shared" si="47"/>
        <v>7.8654941150384632</v>
      </c>
      <c r="Q218">
        <f t="shared" si="54"/>
        <v>4.5933584653832802E-3</v>
      </c>
      <c r="W218">
        <v>213</v>
      </c>
      <c r="X218">
        <f t="shared" si="48"/>
        <v>4.4375</v>
      </c>
      <c r="Y218">
        <v>0</v>
      </c>
      <c r="Z218">
        <f t="shared" si="55"/>
        <v>-1.4497792633705318E-18</v>
      </c>
    </row>
    <row r="219" spans="5:26" x14ac:dyDescent="0.4">
      <c r="E219">
        <v>4852.9877999999999</v>
      </c>
      <c r="F219">
        <f t="shared" si="42"/>
        <v>0.63525461751837053</v>
      </c>
      <c r="G219">
        <f t="shared" si="43"/>
        <v>0.33096059967040548</v>
      </c>
      <c r="H219">
        <f t="shared" si="44"/>
        <v>-0.49321167909440128</v>
      </c>
      <c r="I219">
        <f t="shared" si="45"/>
        <v>0.50797016526755812</v>
      </c>
      <c r="J219">
        <f t="shared" si="46"/>
        <v>-1.0316303692301996</v>
      </c>
      <c r="K219">
        <f t="shared" si="49"/>
        <v>1.9359956653342336</v>
      </c>
      <c r="L219">
        <f t="shared" si="50"/>
        <v>5.7380876118903625</v>
      </c>
      <c r="M219">
        <f t="shared" si="51"/>
        <v>0.13347283035015778</v>
      </c>
      <c r="N219">
        <f t="shared" si="52"/>
        <v>7.6474298587296827</v>
      </c>
      <c r="O219">
        <f t="shared" si="53"/>
        <v>0</v>
      </c>
      <c r="P219">
        <f t="shared" si="47"/>
        <v>7.6474298587296827</v>
      </c>
      <c r="Q219">
        <f t="shared" si="54"/>
        <v>4.3815126421789903E-3</v>
      </c>
      <c r="W219">
        <v>214</v>
      </c>
      <c r="X219">
        <f t="shared" si="48"/>
        <v>4.458333333333333</v>
      </c>
      <c r="Y219">
        <v>0</v>
      </c>
      <c r="Z219">
        <f t="shared" si="55"/>
        <v>-1.205037371883579E-18</v>
      </c>
    </row>
    <row r="220" spans="5:26" x14ac:dyDescent="0.4">
      <c r="E220">
        <v>4995.2893000000004</v>
      </c>
      <c r="F220">
        <f t="shared" si="42"/>
        <v>0.65388184030982088</v>
      </c>
      <c r="G220">
        <f t="shared" si="43"/>
        <v>0.34026329831719915</v>
      </c>
      <c r="H220">
        <f t="shared" si="44"/>
        <v>-0.50558774118959904</v>
      </c>
      <c r="I220">
        <f t="shared" si="45"/>
        <v>0.52742823336815592</v>
      </c>
      <c r="J220">
        <f t="shared" si="46"/>
        <v>-1.0575168639140391</v>
      </c>
      <c r="K220">
        <f t="shared" si="49"/>
        <v>1.9391175514101462</v>
      </c>
      <c r="L220">
        <f t="shared" si="50"/>
        <v>5.7520827455898216</v>
      </c>
      <c r="M220">
        <f t="shared" si="51"/>
        <v>0.1297373314022896</v>
      </c>
      <c r="N220">
        <f t="shared" si="52"/>
        <v>7.4334015346412761</v>
      </c>
      <c r="O220">
        <f t="shared" si="53"/>
        <v>0</v>
      </c>
      <c r="P220">
        <f t="shared" si="47"/>
        <v>7.4334015346412761</v>
      </c>
      <c r="Q220">
        <f t="shared" si="54"/>
        <v>4.1779118453972326E-3</v>
      </c>
      <c r="W220">
        <v>215</v>
      </c>
      <c r="X220">
        <f t="shared" si="48"/>
        <v>4.479166666666667</v>
      </c>
      <c r="Y220">
        <v>0</v>
      </c>
      <c r="Z220">
        <f t="shared" si="55"/>
        <v>-1.0016111447615279E-18</v>
      </c>
    </row>
    <row r="221" spans="5:26" x14ac:dyDescent="0.4">
      <c r="E221">
        <v>5141.7633999999998</v>
      </c>
      <c r="F221">
        <f t="shared" si="42"/>
        <v>0.67305525516403653</v>
      </c>
      <c r="G221">
        <f t="shared" si="43"/>
        <v>0.35007781032810481</v>
      </c>
      <c r="H221">
        <f t="shared" si="44"/>
        <v>-0.51814344245642152</v>
      </c>
      <c r="I221">
        <f t="shared" si="45"/>
        <v>0.54795684020937174</v>
      </c>
      <c r="J221">
        <f t="shared" si="46"/>
        <v>-1.0837791023866139</v>
      </c>
      <c r="K221">
        <f t="shared" si="49"/>
        <v>1.9420844838759856</v>
      </c>
      <c r="L221">
        <f t="shared" si="50"/>
        <v>5.765362370173829</v>
      </c>
      <c r="M221">
        <f t="shared" si="51"/>
        <v>0.12607219217649979</v>
      </c>
      <c r="N221">
        <f t="shared" si="52"/>
        <v>7.223404525675674</v>
      </c>
      <c r="O221">
        <f t="shared" si="53"/>
        <v>0</v>
      </c>
      <c r="P221">
        <f t="shared" si="47"/>
        <v>7.223404525675674</v>
      </c>
      <c r="Q221">
        <f t="shared" si="54"/>
        <v>3.9824448479591429E-3</v>
      </c>
      <c r="W221">
        <v>216</v>
      </c>
      <c r="X221">
        <f t="shared" si="48"/>
        <v>4.5</v>
      </c>
      <c r="Y221">
        <v>0</v>
      </c>
      <c r="Z221">
        <f t="shared" si="55"/>
        <v>-8.3252595207264816E-19</v>
      </c>
    </row>
    <row r="222" spans="5:26" x14ac:dyDescent="0.4">
      <c r="E222">
        <v>5292.5325000000003</v>
      </c>
      <c r="F222">
        <f t="shared" si="42"/>
        <v>0.69279088420355095</v>
      </c>
      <c r="G222">
        <f t="shared" si="43"/>
        <v>0.36042959991943335</v>
      </c>
      <c r="H222">
        <f t="shared" si="44"/>
        <v>-0.53086832918275129</v>
      </c>
      <c r="I222">
        <f t="shared" si="45"/>
        <v>0.569609248234064</v>
      </c>
      <c r="J222">
        <f t="shared" si="46"/>
        <v>-1.1103952190527875</v>
      </c>
      <c r="K222">
        <f t="shared" si="49"/>
        <v>1.9449030868480028</v>
      </c>
      <c r="L222">
        <f t="shared" si="50"/>
        <v>5.7779593122499797</v>
      </c>
      <c r="M222">
        <f t="shared" si="51"/>
        <v>0.12247717290538152</v>
      </c>
      <c r="N222">
        <f t="shared" si="52"/>
        <v>7.0174250941723999</v>
      </c>
      <c r="O222">
        <f t="shared" si="53"/>
        <v>0</v>
      </c>
      <c r="P222">
        <f t="shared" si="47"/>
        <v>7.0174250941723999</v>
      </c>
      <c r="Q222">
        <f t="shared" si="54"/>
        <v>3.7949758107536174E-3</v>
      </c>
      <c r="W222">
        <v>217</v>
      </c>
      <c r="X222">
        <f t="shared" si="48"/>
        <v>4.520833333333333</v>
      </c>
      <c r="Y222">
        <v>0</v>
      </c>
      <c r="Z222">
        <f t="shared" si="55"/>
        <v>-6.9198457355373007E-19</v>
      </c>
    </row>
    <row r="223" spans="5:26" x14ac:dyDescent="0.4">
      <c r="E223">
        <v>5447.7224999999999</v>
      </c>
      <c r="F223">
        <f t="shared" si="42"/>
        <v>0.71310520769982588</v>
      </c>
      <c r="G223">
        <f t="shared" si="43"/>
        <v>0.37134505095959902</v>
      </c>
      <c r="H223">
        <f t="shared" si="44"/>
        <v>-0.5437503421934673</v>
      </c>
      <c r="I223">
        <f t="shared" si="45"/>
        <v>0.59244064348317149</v>
      </c>
      <c r="J223">
        <f t="shared" si="46"/>
        <v>-1.1373399902371895</v>
      </c>
      <c r="K223">
        <f t="shared" si="49"/>
        <v>1.9475798051012854</v>
      </c>
      <c r="L223">
        <f t="shared" si="50"/>
        <v>5.7899052519755321</v>
      </c>
      <c r="M223">
        <f t="shared" si="51"/>
        <v>0.11895189218909907</v>
      </c>
      <c r="N223">
        <f t="shared" si="52"/>
        <v>6.8154413875305595</v>
      </c>
      <c r="O223">
        <f t="shared" si="53"/>
        <v>0</v>
      </c>
      <c r="P223">
        <f t="shared" si="47"/>
        <v>6.8154413875305595</v>
      </c>
      <c r="Q223">
        <f t="shared" si="54"/>
        <v>3.6153479720529122E-3</v>
      </c>
      <c r="W223">
        <v>218</v>
      </c>
      <c r="X223">
        <f t="shared" si="48"/>
        <v>4.541666666666667</v>
      </c>
      <c r="Y223">
        <v>0</v>
      </c>
      <c r="Z223">
        <f t="shared" si="55"/>
        <v>-5.7516843630425676E-19</v>
      </c>
    </row>
    <row r="224" spans="5:26" x14ac:dyDescent="0.4">
      <c r="E224">
        <v>5607.4630999999999</v>
      </c>
      <c r="F224">
        <f t="shared" si="42"/>
        <v>0.73401520334316028</v>
      </c>
      <c r="G224">
        <f t="shared" si="43"/>
        <v>0.38285146747026233</v>
      </c>
      <c r="H224">
        <f t="shared" si="44"/>
        <v>-0.55677568947008937</v>
      </c>
      <c r="I224">
        <f t="shared" si="45"/>
        <v>0.61650813664393267</v>
      </c>
      <c r="J224">
        <f t="shared" si="46"/>
        <v>-1.1645845677480176</v>
      </c>
      <c r="K224">
        <f t="shared" si="49"/>
        <v>1.9501209003720514</v>
      </c>
      <c r="L224">
        <f t="shared" si="50"/>
        <v>5.8012307373714576</v>
      </c>
      <c r="M224">
        <f t="shared" si="51"/>
        <v>0.11549583415528764</v>
      </c>
      <c r="N224">
        <f t="shared" si="52"/>
        <v>6.6174238484408825</v>
      </c>
      <c r="O224">
        <f t="shared" si="53"/>
        <v>0</v>
      </c>
      <c r="P224">
        <f t="shared" si="47"/>
        <v>6.6174238484408825</v>
      </c>
      <c r="Q224">
        <f t="shared" si="54"/>
        <v>3.4433870894033636E-3</v>
      </c>
      <c r="W224">
        <v>219</v>
      </c>
      <c r="X224">
        <f t="shared" si="48"/>
        <v>4.5625</v>
      </c>
      <c r="Y224">
        <v>0</v>
      </c>
      <c r="Z224">
        <f t="shared" si="55"/>
        <v>-4.7807240618348408E-19</v>
      </c>
    </row>
    <row r="225" spans="5:26" x14ac:dyDescent="0.4">
      <c r="E225">
        <v>5771.8876</v>
      </c>
      <c r="F225">
        <f t="shared" si="42"/>
        <v>0.75553832006275101</v>
      </c>
      <c r="G225">
        <f t="shared" si="43"/>
        <v>0.39497703025389341</v>
      </c>
      <c r="H225">
        <f t="shared" si="44"/>
        <v>-0.5699286671752033</v>
      </c>
      <c r="I225">
        <f t="shared" si="45"/>
        <v>0.64187067232956285</v>
      </c>
      <c r="J225">
        <f t="shared" si="46"/>
        <v>-1.1920961045212703</v>
      </c>
      <c r="K225">
        <f t="shared" si="49"/>
        <v>1.9525324407455891</v>
      </c>
      <c r="L225">
        <f t="shared" si="50"/>
        <v>5.8119651656577611</v>
      </c>
      <c r="M225">
        <f t="shared" si="51"/>
        <v>0.11210836632309995</v>
      </c>
      <c r="N225">
        <f t="shared" si="52"/>
        <v>6.4233362384201982</v>
      </c>
      <c r="O225">
        <f t="shared" si="53"/>
        <v>0</v>
      </c>
      <c r="P225">
        <f t="shared" si="47"/>
        <v>6.4233362384201982</v>
      </c>
      <c r="Q225">
        <f t="shared" si="54"/>
        <v>3.2789046039821083E-3</v>
      </c>
      <c r="W225">
        <v>220</v>
      </c>
      <c r="X225">
        <f t="shared" si="48"/>
        <v>4.583333333333333</v>
      </c>
      <c r="Y225">
        <v>0</v>
      </c>
      <c r="Z225">
        <f t="shared" si="55"/>
        <v>-3.9736746860212695E-19</v>
      </c>
    </row>
    <row r="226" spans="5:26" x14ac:dyDescent="0.4">
      <c r="E226">
        <v>5941.1334999999999</v>
      </c>
      <c r="F226">
        <f t="shared" si="42"/>
        <v>0.77769255656650893</v>
      </c>
      <c r="G226">
        <f t="shared" si="43"/>
        <v>0.40775080155471177</v>
      </c>
      <c r="H226">
        <f t="shared" si="44"/>
        <v>-0.58319153502894361</v>
      </c>
      <c r="I226">
        <f t="shared" si="45"/>
        <v>0.66858903882834797</v>
      </c>
      <c r="J226">
        <f t="shared" si="46"/>
        <v>-1.2198374939509122</v>
      </c>
      <c r="K226">
        <f t="shared" si="49"/>
        <v>1.9548203041113794</v>
      </c>
      <c r="L226">
        <f t="shared" si="50"/>
        <v>5.8221368252292649</v>
      </c>
      <c r="M226">
        <f t="shared" si="51"/>
        <v>0.10878873970352387</v>
      </c>
      <c r="N226">
        <f t="shared" si="52"/>
        <v>6.2331356435592085</v>
      </c>
      <c r="O226">
        <f t="shared" si="53"/>
        <v>0</v>
      </c>
      <c r="P226">
        <f t="shared" si="47"/>
        <v>6.2331356435592085</v>
      </c>
      <c r="Q226">
        <f t="shared" si="54"/>
        <v>3.1217003527114796E-3</v>
      </c>
      <c r="W226">
        <v>221</v>
      </c>
      <c r="X226">
        <f t="shared" si="48"/>
        <v>4.604166666666667</v>
      </c>
      <c r="Y226">
        <v>0</v>
      </c>
      <c r="Z226">
        <f t="shared" si="55"/>
        <v>-3.3028659061041895E-19</v>
      </c>
    </row>
    <row r="227" spans="5:26" x14ac:dyDescent="0.4">
      <c r="E227">
        <v>6115.3420999999998</v>
      </c>
      <c r="F227">
        <f t="shared" si="42"/>
        <v>0.80049640898118246</v>
      </c>
      <c r="G227">
        <f t="shared" si="43"/>
        <v>0.42120264542634889</v>
      </c>
      <c r="H227">
        <f t="shared" si="44"/>
        <v>-0.59654430005410763</v>
      </c>
      <c r="I227">
        <f t="shared" si="45"/>
        <v>0.69672570153999436</v>
      </c>
      <c r="J227">
        <f t="shared" si="46"/>
        <v>-1.2477669175575206</v>
      </c>
      <c r="K227">
        <f t="shared" si="49"/>
        <v>1.9569901677527697</v>
      </c>
      <c r="L227">
        <f t="shared" si="50"/>
        <v>5.8317728739015298</v>
      </c>
      <c r="M227">
        <f t="shared" si="51"/>
        <v>0.10553610935749314</v>
      </c>
      <c r="N227">
        <f t="shared" si="52"/>
        <v>6.0467736524154709</v>
      </c>
      <c r="O227">
        <f t="shared" si="53"/>
        <v>0</v>
      </c>
      <c r="P227">
        <f t="shared" si="47"/>
        <v>6.0467736524154709</v>
      </c>
      <c r="Q227">
        <f t="shared" si="54"/>
        <v>2.9715651099974016E-3</v>
      </c>
      <c r="W227">
        <v>222</v>
      </c>
      <c r="X227">
        <f t="shared" si="48"/>
        <v>4.625</v>
      </c>
      <c r="Y227">
        <v>0</v>
      </c>
      <c r="Z227">
        <f t="shared" si="55"/>
        <v>-2.7452985097348903E-19</v>
      </c>
    </row>
    <row r="228" spans="5:26" x14ac:dyDescent="0.4">
      <c r="E228">
        <v>6294.6589000000004</v>
      </c>
      <c r="F228">
        <f t="shared" si="42"/>
        <v>0.82396892321223369</v>
      </c>
      <c r="G228">
        <f t="shared" si="43"/>
        <v>0.43536319370688825</v>
      </c>
      <c r="H228">
        <f t="shared" si="44"/>
        <v>-0.60996455353374179</v>
      </c>
      <c r="I228">
        <f t="shared" si="45"/>
        <v>0.72634473180703485</v>
      </c>
      <c r="J228">
        <f t="shared" si="46"/>
        <v>-1.2758375039592429</v>
      </c>
      <c r="K228">
        <f t="shared" si="49"/>
        <v>1.959047511206844</v>
      </c>
      <c r="L228">
        <f t="shared" si="50"/>
        <v>5.840899374358747</v>
      </c>
      <c r="M228">
        <f t="shared" si="51"/>
        <v>0.10234953759447096</v>
      </c>
      <c r="N228">
        <f t="shared" si="52"/>
        <v>5.8641965392787387</v>
      </c>
      <c r="O228">
        <f t="shared" si="53"/>
        <v>0</v>
      </c>
      <c r="P228">
        <f t="shared" si="47"/>
        <v>5.8641965392787387</v>
      </c>
      <c r="Q228">
        <f t="shared" si="54"/>
        <v>2.8282829472867708E-3</v>
      </c>
      <c r="W228">
        <v>223</v>
      </c>
      <c r="X228">
        <f t="shared" si="48"/>
        <v>4.645833333333333</v>
      </c>
      <c r="Y228">
        <v>0</v>
      </c>
      <c r="Z228">
        <f t="shared" si="55"/>
        <v>-2.2818558554326196E-19</v>
      </c>
    </row>
    <row r="229" spans="5:26" x14ac:dyDescent="0.4">
      <c r="E229">
        <v>6479.2336999999998</v>
      </c>
      <c r="F229">
        <f t="shared" si="42"/>
        <v>0.84812970803380894</v>
      </c>
      <c r="G229">
        <f t="shared" si="43"/>
        <v>0.45026377580509125</v>
      </c>
      <c r="H229">
        <f t="shared" si="44"/>
        <v>-0.62342727193829683</v>
      </c>
      <c r="I229">
        <f t="shared" si="45"/>
        <v>0.75751166005159454</v>
      </c>
      <c r="J229">
        <f t="shared" si="46"/>
        <v>-1.3039969124794026</v>
      </c>
      <c r="K229">
        <f t="shared" si="49"/>
        <v>1.9609976154057716</v>
      </c>
      <c r="L229">
        <f t="shared" si="50"/>
        <v>5.8495413112267194</v>
      </c>
      <c r="M229">
        <f t="shared" si="51"/>
        <v>9.9228003102606266E-2</v>
      </c>
      <c r="N229">
        <f t="shared" si="52"/>
        <v>5.6853457872903777</v>
      </c>
      <c r="O229">
        <f t="shared" si="53"/>
        <v>0</v>
      </c>
      <c r="P229">
        <f t="shared" si="47"/>
        <v>5.6853457872903777</v>
      </c>
      <c r="Q229">
        <f t="shared" si="54"/>
        <v>2.6916331179127149E-3</v>
      </c>
      <c r="W229">
        <v>224</v>
      </c>
      <c r="X229">
        <f t="shared" si="48"/>
        <v>4.666666666666667</v>
      </c>
      <c r="Y229">
        <v>0</v>
      </c>
      <c r="Z229">
        <f t="shared" si="55"/>
        <v>-1.8966484433326532E-19</v>
      </c>
    </row>
    <row r="230" spans="5:26" x14ac:dyDescent="0.4">
      <c r="E230">
        <v>6669.2206999999999</v>
      </c>
      <c r="F230">
        <f t="shared" si="42"/>
        <v>0.87299894817870749</v>
      </c>
      <c r="G230">
        <f t="shared" si="43"/>
        <v>0.46593633164891446</v>
      </c>
      <c r="H230">
        <f t="shared" si="44"/>
        <v>-0.63690460646464453</v>
      </c>
      <c r="I230">
        <f t="shared" si="45"/>
        <v>0.79029329369342416</v>
      </c>
      <c r="J230">
        <f t="shared" si="46"/>
        <v>-1.3321868929340095</v>
      </c>
      <c r="K230">
        <f t="shared" si="49"/>
        <v>1.9628455629171686</v>
      </c>
      <c r="L230">
        <f t="shared" si="50"/>
        <v>5.8577226113440624</v>
      </c>
      <c r="M230">
        <f t="shared" si="51"/>
        <v>9.617040937238075E-2</v>
      </c>
      <c r="N230">
        <f t="shared" si="52"/>
        <v>5.5101585710827932</v>
      </c>
      <c r="O230">
        <f t="shared" si="53"/>
        <v>0</v>
      </c>
      <c r="P230">
        <f t="shared" si="47"/>
        <v>5.5101585710827932</v>
      </c>
      <c r="Q230">
        <f t="shared" si="54"/>
        <v>2.5613918643495547E-3</v>
      </c>
      <c r="W230">
        <v>225</v>
      </c>
      <c r="X230">
        <f t="shared" si="48"/>
        <v>4.6875</v>
      </c>
      <c r="Y230">
        <v>0</v>
      </c>
      <c r="Z230">
        <f t="shared" si="55"/>
        <v>-1.5764691310504209E-19</v>
      </c>
    </row>
    <row r="231" spans="5:26" x14ac:dyDescent="0.4">
      <c r="E231">
        <v>6864.7785999999996</v>
      </c>
      <c r="F231">
        <f t="shared" si="42"/>
        <v>0.89859741742835109</v>
      </c>
      <c r="G231">
        <f t="shared" si="43"/>
        <v>0.48241330559594475</v>
      </c>
      <c r="H231">
        <f t="shared" si="44"/>
        <v>-0.65036566127401363</v>
      </c>
      <c r="I231">
        <f t="shared" si="45"/>
        <v>0.82475749524676534</v>
      </c>
      <c r="J231">
        <f t="shared" si="46"/>
        <v>-1.3603428217812652</v>
      </c>
      <c r="K231">
        <f t="shared" si="49"/>
        <v>1.9645962391418008</v>
      </c>
      <c r="L231">
        <f t="shared" si="50"/>
        <v>5.8654661666926424</v>
      </c>
      <c r="M231">
        <f t="shared" si="51"/>
        <v>9.3175592430546406E-2</v>
      </c>
      <c r="N231">
        <f t="shared" si="52"/>
        <v>5.3385681999014087</v>
      </c>
      <c r="O231">
        <f t="shared" si="53"/>
        <v>0</v>
      </c>
      <c r="P231">
        <f t="shared" si="47"/>
        <v>5.3385681999014087</v>
      </c>
      <c r="Q231">
        <f t="shared" si="54"/>
        <v>2.4373340066972012E-3</v>
      </c>
      <c r="W231">
        <v>226</v>
      </c>
      <c r="X231">
        <f t="shared" si="48"/>
        <v>4.708333333333333</v>
      </c>
      <c r="Y231">
        <v>0</v>
      </c>
      <c r="Z231">
        <f t="shared" si="55"/>
        <v>-1.3103403163044593E-19</v>
      </c>
    </row>
    <row r="232" spans="5:26" x14ac:dyDescent="0.4">
      <c r="E232">
        <v>7066.0707000000002</v>
      </c>
      <c r="F232">
        <f t="shared" si="42"/>
        <v>0.92494649170275367</v>
      </c>
      <c r="G232">
        <f t="shared" si="43"/>
        <v>0.49972751889542866</v>
      </c>
      <c r="H232">
        <f t="shared" si="44"/>
        <v>-0.66377626067672701</v>
      </c>
      <c r="I232">
        <f t="shared" si="45"/>
        <v>0.86097291555447897</v>
      </c>
      <c r="J232">
        <f t="shared" si="46"/>
        <v>-1.3883932151515557</v>
      </c>
      <c r="K232">
        <f t="shared" si="49"/>
        <v>1.9662543343372092</v>
      </c>
      <c r="L232">
        <f t="shared" si="50"/>
        <v>5.8727938594968769</v>
      </c>
      <c r="M232">
        <f t="shared" si="51"/>
        <v>9.0242327903924835E-2</v>
      </c>
      <c r="N232">
        <f t="shared" si="52"/>
        <v>5.1705045223305541</v>
      </c>
      <c r="O232">
        <f t="shared" si="53"/>
        <v>0</v>
      </c>
      <c r="P232">
        <f t="shared" si="47"/>
        <v>5.1705045223305541</v>
      </c>
      <c r="Q232">
        <f t="shared" si="54"/>
        <v>2.3192343306464992E-3</v>
      </c>
      <c r="W232">
        <v>227</v>
      </c>
      <c r="X232">
        <f t="shared" si="48"/>
        <v>4.7291666666666661</v>
      </c>
      <c r="Y232">
        <v>0</v>
      </c>
      <c r="Z232">
        <f t="shared" si="55"/>
        <v>-1.0891375610944044E-19</v>
      </c>
    </row>
    <row r="233" spans="5:26" x14ac:dyDescent="0.4">
      <c r="E233">
        <v>7273.2651999999998</v>
      </c>
      <c r="F233">
        <f t="shared" si="42"/>
        <v>0.95206818833042905</v>
      </c>
      <c r="G233">
        <f t="shared" si="43"/>
        <v>0.51791203579749912</v>
      </c>
      <c r="H233">
        <f t="shared" si="44"/>
        <v>-0.67709871832664859</v>
      </c>
      <c r="I233">
        <f t="shared" si="45"/>
        <v>0.89900871373428082</v>
      </c>
      <c r="J233">
        <f t="shared" si="46"/>
        <v>-1.4162592460810701</v>
      </c>
      <c r="K233">
        <f t="shared" si="49"/>
        <v>1.9678243477993966</v>
      </c>
      <c r="L233">
        <f t="shared" si="50"/>
        <v>5.8797265954630991</v>
      </c>
      <c r="M233">
        <f t="shared" si="51"/>
        <v>8.7369334729279657E-2</v>
      </c>
      <c r="N233">
        <f t="shared" si="52"/>
        <v>5.0058941388534937</v>
      </c>
      <c r="O233">
        <f t="shared" si="53"/>
        <v>0</v>
      </c>
      <c r="P233">
        <f t="shared" si="47"/>
        <v>5.0058941388534937</v>
      </c>
      <c r="Q233">
        <f t="shared" si="54"/>
        <v>2.206868740309505E-3</v>
      </c>
      <c r="W233">
        <v>228</v>
      </c>
      <c r="X233">
        <f t="shared" si="48"/>
        <v>4.75</v>
      </c>
      <c r="Y233">
        <v>0</v>
      </c>
      <c r="Z233">
        <f t="shared" si="55"/>
        <v>-9.0527675308972757E-20</v>
      </c>
    </row>
    <row r="234" spans="5:26" x14ac:dyDescent="0.4">
      <c r="E234">
        <v>7486.5352000000003</v>
      </c>
      <c r="F234">
        <f t="shared" si="42"/>
        <v>0.97998516604839137</v>
      </c>
      <c r="G234">
        <f t="shared" si="43"/>
        <v>0.53699997768749119</v>
      </c>
      <c r="H234">
        <f t="shared" si="44"/>
        <v>-0.69029157529780005</v>
      </c>
      <c r="I234">
        <f t="shared" si="45"/>
        <v>0.93893416841121291</v>
      </c>
      <c r="J234">
        <f t="shared" si="46"/>
        <v>-1.4438541966575451</v>
      </c>
      <c r="K234">
        <f t="shared" si="49"/>
        <v>1.9693105899322929</v>
      </c>
      <c r="L234">
        <f t="shared" si="50"/>
        <v>5.8862843263812152</v>
      </c>
      <c r="M234">
        <f t="shared" si="51"/>
        <v>8.455528288425862E-2</v>
      </c>
      <c r="N234">
        <f t="shared" si="52"/>
        <v>4.8446608448027852</v>
      </c>
      <c r="O234">
        <f t="shared" si="53"/>
        <v>0</v>
      </c>
      <c r="P234">
        <f t="shared" si="47"/>
        <v>4.8446608448027852</v>
      </c>
      <c r="Q234">
        <f t="shared" si="54"/>
        <v>2.1000152916583058E-3</v>
      </c>
      <c r="W234">
        <v>229</v>
      </c>
      <c r="X234">
        <f t="shared" si="48"/>
        <v>4.7708333333333339</v>
      </c>
      <c r="Y234">
        <v>0</v>
      </c>
      <c r="Z234">
        <f t="shared" si="55"/>
        <v>-7.5245407830870367E-20</v>
      </c>
    </row>
    <row r="235" spans="5:26" x14ac:dyDescent="0.4">
      <c r="E235">
        <v>7706.0586999999996</v>
      </c>
      <c r="F235">
        <f t="shared" si="42"/>
        <v>1.0087207250021546</v>
      </c>
      <c r="G235">
        <f t="shared" si="43"/>
        <v>0.5570243060926201</v>
      </c>
      <c r="H235">
        <f t="shared" si="44"/>
        <v>-0.70330933037730792</v>
      </c>
      <c r="I235">
        <f t="shared" si="45"/>
        <v>0.98081822384173323</v>
      </c>
      <c r="J235">
        <f t="shared" si="46"/>
        <v>-1.4710828938852327</v>
      </c>
      <c r="K235">
        <f t="shared" si="49"/>
        <v>1.970717185269766</v>
      </c>
      <c r="L235">
        <f t="shared" si="50"/>
        <v>5.8924860757509254</v>
      </c>
      <c r="M235">
        <f t="shared" si="51"/>
        <v>8.1798800044425413E-2</v>
      </c>
      <c r="N235">
        <f t="shared" si="52"/>
        <v>4.6867260117801068</v>
      </c>
      <c r="O235">
        <f t="shared" si="53"/>
        <v>0</v>
      </c>
      <c r="P235">
        <f t="shared" si="47"/>
        <v>4.6867260117801068</v>
      </c>
      <c r="Q235">
        <f t="shared" si="54"/>
        <v>1.9984551517602507E-3</v>
      </c>
      <c r="W235">
        <v>230</v>
      </c>
      <c r="X235">
        <f t="shared" si="48"/>
        <v>4.7916666666666661</v>
      </c>
      <c r="Y235">
        <v>0</v>
      </c>
      <c r="Z235">
        <f t="shared" si="55"/>
        <v>-6.25429889844175E-20</v>
      </c>
    </row>
    <row r="236" spans="5:26" x14ac:dyDescent="0.4">
      <c r="E236">
        <v>7932.0192999999999</v>
      </c>
      <c r="F236">
        <f t="shared" si="42"/>
        <v>1.0382988983755188</v>
      </c>
      <c r="G236">
        <f t="shared" si="43"/>
        <v>0.57801763685580698</v>
      </c>
      <c r="H236">
        <f t="shared" si="44"/>
        <v>-0.71610220275023895</v>
      </c>
      <c r="I236">
        <f t="shared" si="45"/>
        <v>1.0247291012288295</v>
      </c>
      <c r="J236">
        <f t="shared" si="46"/>
        <v>-1.497841213302636</v>
      </c>
      <c r="K236">
        <f t="shared" si="49"/>
        <v>1.9720480801983777</v>
      </c>
      <c r="L236">
        <f t="shared" si="50"/>
        <v>5.8983499840135281</v>
      </c>
      <c r="M236">
        <f t="shared" si="51"/>
        <v>7.9098469102940161E-2</v>
      </c>
      <c r="N236">
        <f t="shared" si="52"/>
        <v>4.5320084455444141</v>
      </c>
      <c r="O236">
        <f t="shared" si="53"/>
        <v>0</v>
      </c>
      <c r="P236">
        <f t="shared" si="47"/>
        <v>4.5320084455444141</v>
      </c>
      <c r="Q236">
        <f t="shared" si="54"/>
        <v>1.9019732525111378E-3</v>
      </c>
      <c r="W236">
        <v>231</v>
      </c>
      <c r="X236">
        <f t="shared" si="48"/>
        <v>4.8125</v>
      </c>
      <c r="Y236">
        <v>0</v>
      </c>
      <c r="Z236">
        <f t="shared" si="55"/>
        <v>-5.1984906240353662E-20</v>
      </c>
    </row>
    <row r="237" spans="5:26" x14ac:dyDescent="0.4">
      <c r="E237">
        <v>8164.6054999999997</v>
      </c>
      <c r="F237">
        <f t="shared" si="42"/>
        <v>1.0687443607607841</v>
      </c>
      <c r="G237">
        <f t="shared" si="43"/>
        <v>0.60001188968285124</v>
      </c>
      <c r="H237">
        <f t="shared" si="44"/>
        <v>-0.72861580492974376</v>
      </c>
      <c r="I237">
        <f t="shared" si="45"/>
        <v>1.0707335656944066</v>
      </c>
      <c r="J237">
        <f t="shared" si="46"/>
        <v>-1.5240153948640816</v>
      </c>
      <c r="K237">
        <f t="shared" si="49"/>
        <v>1.9733070420678693</v>
      </c>
      <c r="L237">
        <f t="shared" si="50"/>
        <v>5.9038933147856447</v>
      </c>
      <c r="M237">
        <f t="shared" si="51"/>
        <v>7.6452842696574486E-2</v>
      </c>
      <c r="N237">
        <f t="shared" si="52"/>
        <v>4.3804252182912977</v>
      </c>
      <c r="O237">
        <f t="shared" si="53"/>
        <v>0</v>
      </c>
      <c r="P237">
        <f t="shared" si="47"/>
        <v>4.3804252182912977</v>
      </c>
      <c r="Q237">
        <f t="shared" si="54"/>
        <v>1.8103589987176619E-3</v>
      </c>
      <c r="W237">
        <v>232</v>
      </c>
      <c r="X237">
        <f t="shared" si="48"/>
        <v>4.8333333333333339</v>
      </c>
      <c r="Y237">
        <v>0</v>
      </c>
      <c r="Z237">
        <f t="shared" si="55"/>
        <v>-4.3209167337551899E-20</v>
      </c>
    </row>
    <row r="238" spans="5:26" x14ac:dyDescent="0.4">
      <c r="E238">
        <v>8404.0116999999991</v>
      </c>
      <c r="F238">
        <f t="shared" si="42"/>
        <v>1.1000825590584444</v>
      </c>
      <c r="G238">
        <f t="shared" si="43"/>
        <v>0.62303805366795317</v>
      </c>
      <c r="H238">
        <f t="shared" si="44"/>
        <v>-0.74079090883059373</v>
      </c>
      <c r="I238">
        <f t="shared" si="45"/>
        <v>1.1188964358387676</v>
      </c>
      <c r="J238">
        <f t="shared" si="46"/>
        <v>-1.5494815536454634</v>
      </c>
      <c r="K238">
        <f t="shared" si="49"/>
        <v>1.9744976689809348</v>
      </c>
      <c r="L238">
        <f t="shared" si="50"/>
        <v>5.9091325072166203</v>
      </c>
      <c r="M238">
        <f t="shared" si="51"/>
        <v>7.3860436427492626E-2</v>
      </c>
      <c r="N238">
        <f t="shared" si="52"/>
        <v>4.2318912802896511</v>
      </c>
      <c r="O238">
        <f t="shared" si="53"/>
        <v>0</v>
      </c>
      <c r="P238">
        <f t="shared" si="47"/>
        <v>4.2318912802896511</v>
      </c>
      <c r="Q238">
        <f t="shared" si="54"/>
        <v>1.7234067965942281E-3</v>
      </c>
      <c r="W238">
        <v>233</v>
      </c>
      <c r="X238">
        <f t="shared" si="48"/>
        <v>4.8541666666666661</v>
      </c>
      <c r="Y238">
        <v>0</v>
      </c>
      <c r="Z238">
        <f t="shared" si="55"/>
        <v>-3.5914889090542684E-20</v>
      </c>
    </row>
    <row r="239" spans="5:26" x14ac:dyDescent="0.4">
      <c r="E239">
        <v>8650.4379000000008</v>
      </c>
      <c r="F239">
        <f t="shared" si="42"/>
        <v>1.1323396732072799</v>
      </c>
      <c r="G239">
        <f t="shared" si="43"/>
        <v>0.64712578826254774</v>
      </c>
      <c r="H239">
        <f t="shared" si="44"/>
        <v>-0.75256313374970318</v>
      </c>
      <c r="I239">
        <f t="shared" si="45"/>
        <v>1.1692797491037084</v>
      </c>
      <c r="J239">
        <f t="shared" si="46"/>
        <v>-1.5741050272060668</v>
      </c>
      <c r="K239">
        <f t="shared" si="49"/>
        <v>1.9756233918235107</v>
      </c>
      <c r="L239">
        <f t="shared" si="50"/>
        <v>5.9140831932780644</v>
      </c>
      <c r="M239">
        <f t="shared" si="51"/>
        <v>7.1319737476704059E-2</v>
      </c>
      <c r="N239">
        <f t="shared" si="52"/>
        <v>4.0863199533961501</v>
      </c>
      <c r="O239">
        <f t="shared" si="53"/>
        <v>0</v>
      </c>
      <c r="P239">
        <f t="shared" si="47"/>
        <v>4.0863199533961501</v>
      </c>
      <c r="Q239">
        <f t="shared" si="54"/>
        <v>1.640916416056365E-3</v>
      </c>
      <c r="W239">
        <v>234</v>
      </c>
      <c r="X239">
        <f t="shared" si="48"/>
        <v>4.875</v>
      </c>
      <c r="Y239">
        <v>0</v>
      </c>
      <c r="Z239">
        <f t="shared" si="55"/>
        <v>-2.9851981370281653E-20</v>
      </c>
    </row>
    <row r="240" spans="5:26" x14ac:dyDescent="0.4">
      <c r="E240">
        <v>8904.09</v>
      </c>
      <c r="F240">
        <f t="shared" si="42"/>
        <v>1.1655426554542643</v>
      </c>
      <c r="G240">
        <f t="shared" si="43"/>
        <v>0.67230303082592002</v>
      </c>
      <c r="H240">
        <f t="shared" si="44"/>
        <v>-0.76386266827396676</v>
      </c>
      <c r="I240">
        <f t="shared" si="45"/>
        <v>1.2219419409024526</v>
      </c>
      <c r="J240">
        <f t="shared" si="46"/>
        <v>-1.5977397939147526</v>
      </c>
      <c r="K240">
        <f t="shared" si="49"/>
        <v>1.9766874799749115</v>
      </c>
      <c r="L240">
        <f t="shared" si="50"/>
        <v>5.9187602304704097</v>
      </c>
      <c r="M240">
        <f t="shared" si="51"/>
        <v>6.8829205559251427E-2</v>
      </c>
      <c r="N240">
        <f t="shared" si="52"/>
        <v>3.9436229857834899</v>
      </c>
      <c r="O240">
        <f t="shared" si="53"/>
        <v>0</v>
      </c>
      <c r="P240">
        <f t="shared" si="47"/>
        <v>3.9436229857834899</v>
      </c>
      <c r="Q240">
        <f t="shared" si="54"/>
        <v>1.5626934119241421E-3</v>
      </c>
      <c r="W240">
        <v>235</v>
      </c>
      <c r="X240">
        <f t="shared" si="48"/>
        <v>4.8958333333333339</v>
      </c>
      <c r="Y240">
        <v>0</v>
      </c>
      <c r="Z240">
        <f t="shared" si="55"/>
        <v>-2.481257256524017E-20</v>
      </c>
    </row>
    <row r="241" spans="5:26" x14ac:dyDescent="0.4">
      <c r="E241">
        <v>9165.1797000000006</v>
      </c>
      <c r="F241">
        <f t="shared" si="42"/>
        <v>1.1997192172645961</v>
      </c>
      <c r="G241">
        <f t="shared" si="43"/>
        <v>0.69859551117664132</v>
      </c>
      <c r="H241">
        <f t="shared" si="44"/>
        <v>-0.7746139772206746</v>
      </c>
      <c r="I241">
        <f t="shared" si="45"/>
        <v>1.2769368292270673</v>
      </c>
      <c r="J241">
        <f t="shared" si="46"/>
        <v>-1.6202278599694035</v>
      </c>
      <c r="K241">
        <f t="shared" si="49"/>
        <v>1.9776930452785479</v>
      </c>
      <c r="L241">
        <f t="shared" si="50"/>
        <v>5.9231777261482996</v>
      </c>
      <c r="M241">
        <f t="shared" si="51"/>
        <v>6.6387277507546028E-2</v>
      </c>
      <c r="N241">
        <f t="shared" si="52"/>
        <v>3.8037108145461667</v>
      </c>
      <c r="O241">
        <f t="shared" si="53"/>
        <v>0</v>
      </c>
      <c r="P241">
        <f t="shared" si="47"/>
        <v>3.8037108145461667</v>
      </c>
      <c r="Q241">
        <f t="shared" si="54"/>
        <v>1.4885494146405431E-3</v>
      </c>
      <c r="W241">
        <v>236</v>
      </c>
      <c r="X241">
        <f t="shared" si="48"/>
        <v>4.9166666666666661</v>
      </c>
      <c r="Y241">
        <v>0</v>
      </c>
      <c r="Z241">
        <f t="shared" si="55"/>
        <v>-2.0623882537934882E-20</v>
      </c>
    </row>
    <row r="242" spans="5:26" x14ac:dyDescent="0.4">
      <c r="E242">
        <v>9433.9251999999997</v>
      </c>
      <c r="F242">
        <f t="shared" si="42"/>
        <v>1.2348979209514841</v>
      </c>
      <c r="G242">
        <f t="shared" si="43"/>
        <v>0.72602628762127241</v>
      </c>
      <c r="H242">
        <f t="shared" si="44"/>
        <v>-0.78473555068820489</v>
      </c>
      <c r="I242">
        <f t="shared" si="45"/>
        <v>1.334312644178987</v>
      </c>
      <c r="J242">
        <f t="shared" si="46"/>
        <v>-1.6413987344966883</v>
      </c>
      <c r="K242">
        <f t="shared" si="49"/>
        <v>1.9786430492339639</v>
      </c>
      <c r="L242">
        <f t="shared" si="50"/>
        <v>5.9273490753329696</v>
      </c>
      <c r="M242">
        <f t="shared" si="51"/>
        <v>6.3992363761417259E-2</v>
      </c>
      <c r="N242">
        <f t="shared" si="52"/>
        <v>3.6664923645951228</v>
      </c>
      <c r="O242">
        <f t="shared" si="53"/>
        <v>0</v>
      </c>
      <c r="P242">
        <f t="shared" si="47"/>
        <v>3.6664923645951228</v>
      </c>
      <c r="Q242">
        <f t="shared" si="54"/>
        <v>1.4183023007831685E-3</v>
      </c>
      <c r="W242">
        <v>237</v>
      </c>
      <c r="X242">
        <f t="shared" si="48"/>
        <v>4.9375</v>
      </c>
      <c r="Y242">
        <v>0</v>
      </c>
      <c r="Z242">
        <f t="shared" si="55"/>
        <v>-1.714229872054455E-20</v>
      </c>
    </row>
    <row r="243" spans="5:26" x14ac:dyDescent="0.4">
      <c r="E243">
        <v>9710.5509999999995</v>
      </c>
      <c r="F243">
        <f t="shared" si="42"/>
        <v>1.271108153496209</v>
      </c>
      <c r="G243">
        <f t="shared" si="43"/>
        <v>0.75461513010091907</v>
      </c>
      <c r="H243">
        <f t="shared" si="44"/>
        <v>-0.79413962576685038</v>
      </c>
      <c r="I243">
        <f t="shared" si="45"/>
        <v>1.3941107377223005</v>
      </c>
      <c r="J243">
        <f t="shared" si="46"/>
        <v>-1.6610688474661635</v>
      </c>
      <c r="K243">
        <f t="shared" si="49"/>
        <v>1.979540306393843</v>
      </c>
      <c r="L243">
        <f t="shared" si="50"/>
        <v>5.9312869812362337</v>
      </c>
      <c r="M243">
        <f t="shared" si="51"/>
        <v>6.164285326125718E-2</v>
      </c>
      <c r="N243">
        <f t="shared" si="52"/>
        <v>3.5318753290142788</v>
      </c>
      <c r="O243">
        <f t="shared" si="53"/>
        <v>0</v>
      </c>
      <c r="P243">
        <f t="shared" si="47"/>
        <v>3.5318753290142788</v>
      </c>
      <c r="Q243">
        <f t="shared" si="54"/>
        <v>1.351776334480693E-3</v>
      </c>
      <c r="W243">
        <v>238</v>
      </c>
      <c r="X243">
        <f t="shared" si="48"/>
        <v>4.9583333333333339</v>
      </c>
      <c r="Y243">
        <v>0</v>
      </c>
      <c r="Z243">
        <f t="shared" si="55"/>
        <v>-1.4248452243842541E-20</v>
      </c>
    </row>
    <row r="244" spans="5:26" x14ac:dyDescent="0.4">
      <c r="E244">
        <v>9995.2882000000009</v>
      </c>
      <c r="F244">
        <f t="shared" si="42"/>
        <v>1.3083801658180312</v>
      </c>
      <c r="G244">
        <f t="shared" si="43"/>
        <v>0.78437788423799404</v>
      </c>
      <c r="H244">
        <f t="shared" si="44"/>
        <v>-0.80273194952164328</v>
      </c>
      <c r="I244">
        <f t="shared" si="45"/>
        <v>1.4563642534867995</v>
      </c>
      <c r="J244">
        <f t="shared" si="46"/>
        <v>-1.6790410539313025</v>
      </c>
      <c r="K244">
        <f t="shared" si="49"/>
        <v>1.9803874898089471</v>
      </c>
      <c r="L244">
        <f t="shared" si="50"/>
        <v>5.9350034842321282</v>
      </c>
      <c r="M244">
        <f t="shared" si="51"/>
        <v>5.9337112985673457E-2</v>
      </c>
      <c r="N244">
        <f t="shared" si="52"/>
        <v>3.3997661425700003</v>
      </c>
      <c r="O244">
        <f t="shared" si="53"/>
        <v>0</v>
      </c>
      <c r="P244">
        <f t="shared" si="47"/>
        <v>3.3997661425700003</v>
      </c>
      <c r="Q244">
        <f t="shared" si="54"/>
        <v>1.288802314362915E-3</v>
      </c>
      <c r="W244">
        <v>239</v>
      </c>
      <c r="X244">
        <f t="shared" si="48"/>
        <v>4.9791666666666661</v>
      </c>
      <c r="Y244">
        <v>0</v>
      </c>
      <c r="Z244">
        <f t="shared" si="55"/>
        <v>-1.1843125280610697E-20</v>
      </c>
    </row>
    <row r="245" spans="5:26" x14ac:dyDescent="0.4">
      <c r="E245">
        <v>10288.3745</v>
      </c>
      <c r="F245">
        <f t="shared" si="42"/>
        <v>1.3467450727741901</v>
      </c>
      <c r="G245">
        <f t="shared" si="43"/>
        <v>0.81532573054672997</v>
      </c>
      <c r="H245">
        <f t="shared" si="44"/>
        <v>-0.81041155827789313</v>
      </c>
      <c r="I245">
        <f t="shared" si="45"/>
        <v>1.5210965772893954</v>
      </c>
      <c r="J245">
        <f t="shared" si="46"/>
        <v>-1.6951041723702256</v>
      </c>
      <c r="K245">
        <f t="shared" si="49"/>
        <v>1.9811871353955381</v>
      </c>
      <c r="L245">
        <f t="shared" si="50"/>
        <v>5.9385099855939041</v>
      </c>
      <c r="M245">
        <f t="shared" si="51"/>
        <v>5.7073489602505578E-2</v>
      </c>
      <c r="N245">
        <f t="shared" si="52"/>
        <v>3.270070076307356</v>
      </c>
      <c r="O245">
        <f t="shared" si="53"/>
        <v>0</v>
      </c>
      <c r="P245">
        <f t="shared" si="47"/>
        <v>3.270070076307356</v>
      </c>
      <c r="Q245">
        <f t="shared" si="54"/>
        <v>1.2292176424813055E-3</v>
      </c>
      <c r="W245">
        <v>240</v>
      </c>
      <c r="X245">
        <f t="shared" si="48"/>
        <v>5</v>
      </c>
      <c r="Y245">
        <v>0</v>
      </c>
      <c r="Z245">
        <f t="shared" si="55"/>
        <v>-9.8438492835496069E-21</v>
      </c>
    </row>
    <row r="246" spans="5:26" x14ac:dyDescent="0.4">
      <c r="E246">
        <v>10590.0548</v>
      </c>
      <c r="F246">
        <f t="shared" si="42"/>
        <v>1.3862349316997218</v>
      </c>
      <c r="G246">
        <f t="shared" si="43"/>
        <v>0.8474644277893042</v>
      </c>
      <c r="H246">
        <f t="shared" si="44"/>
        <v>-0.81707060820889743</v>
      </c>
      <c r="I246">
        <f t="shared" si="45"/>
        <v>1.5883197544935763</v>
      </c>
      <c r="J246">
        <f t="shared" si="46"/>
        <v>-1.7090326303330579</v>
      </c>
      <c r="K246">
        <f t="shared" si="49"/>
        <v>1.9819416478665139</v>
      </c>
      <c r="L246">
        <f t="shared" si="50"/>
        <v>5.9418172776305891</v>
      </c>
      <c r="M246">
        <f t="shared" si="51"/>
        <v>5.4850305958157097E-2</v>
      </c>
      <c r="N246">
        <f t="shared" si="52"/>
        <v>3.1426910364036749</v>
      </c>
      <c r="O246">
        <f t="shared" si="53"/>
        <v>0</v>
      </c>
      <c r="P246">
        <f t="shared" si="47"/>
        <v>3.1426910364036749</v>
      </c>
      <c r="Q246">
        <f t="shared" si="54"/>
        <v>1.1728663303474385E-3</v>
      </c>
      <c r="W246">
        <v>241</v>
      </c>
      <c r="X246">
        <f t="shared" si="48"/>
        <v>5.0208333333333339</v>
      </c>
      <c r="Y246">
        <v>0</v>
      </c>
      <c r="Z246">
        <f t="shared" si="55"/>
        <v>-8.1820774855675045E-21</v>
      </c>
    </row>
    <row r="247" spans="5:26" x14ac:dyDescent="0.4">
      <c r="E247">
        <v>10900.581200000001</v>
      </c>
      <c r="F247">
        <f t="shared" si="42"/>
        <v>1.4268827424074588</v>
      </c>
      <c r="G247">
        <f t="shared" si="43"/>
        <v>0.88079340988371047</v>
      </c>
      <c r="H247">
        <f t="shared" si="44"/>
        <v>-0.82259423074888449</v>
      </c>
      <c r="I247">
        <f t="shared" si="45"/>
        <v>1.658032601049138</v>
      </c>
      <c r="J247">
        <f t="shared" si="46"/>
        <v>-1.7205861620151905</v>
      </c>
      <c r="K247">
        <f t="shared" si="49"/>
        <v>1.9826533046599573</v>
      </c>
      <c r="L247">
        <f t="shared" si="50"/>
        <v>5.9449355646225444</v>
      </c>
      <c r="M247">
        <f t="shared" si="51"/>
        <v>5.2665862071014313E-2</v>
      </c>
      <c r="N247">
        <f t="shared" si="52"/>
        <v>3.0175316210872412</v>
      </c>
      <c r="O247">
        <f t="shared" si="53"/>
        <v>0</v>
      </c>
      <c r="P247">
        <f t="shared" si="47"/>
        <v>3.0175316210872412</v>
      </c>
      <c r="Q247">
        <f t="shared" si="54"/>
        <v>1.1195989859337193E-3</v>
      </c>
      <c r="W247">
        <v>242</v>
      </c>
      <c r="X247">
        <f t="shared" si="48"/>
        <v>5.0416666666666661</v>
      </c>
      <c r="Y247">
        <v>0</v>
      </c>
      <c r="Z247">
        <f t="shared" si="55"/>
        <v>-6.8008347193721322E-21</v>
      </c>
    </row>
    <row r="248" spans="5:26" x14ac:dyDescent="0.4">
      <c r="E248">
        <v>11220.2129</v>
      </c>
      <c r="F248">
        <f t="shared" si="42"/>
        <v>1.4687224340980596</v>
      </c>
      <c r="G248">
        <f t="shared" si="43"/>
        <v>0.9153047821470639</v>
      </c>
      <c r="H248">
        <f t="shared" si="44"/>
        <v>-0.82686044751296794</v>
      </c>
      <c r="I248">
        <f t="shared" si="45"/>
        <v>1.730218603976027</v>
      </c>
      <c r="J248">
        <f t="shared" si="46"/>
        <v>-1.729509630298887</v>
      </c>
      <c r="K248">
        <f t="shared" si="49"/>
        <v>1.9833242597696241</v>
      </c>
      <c r="L248">
        <f t="shared" si="50"/>
        <v>5.9478744829575998</v>
      </c>
      <c r="M248">
        <f t="shared" si="51"/>
        <v>5.0518435864510547E-2</v>
      </c>
      <c r="N248">
        <f t="shared" si="52"/>
        <v>2.8944931626387866</v>
      </c>
      <c r="O248">
        <f t="shared" si="53"/>
        <v>0</v>
      </c>
      <c r="P248">
        <f t="shared" si="47"/>
        <v>2.8944931626387866</v>
      </c>
      <c r="Q248">
        <f t="shared" si="54"/>
        <v>1.0692728402412889E-3</v>
      </c>
      <c r="W248">
        <v>243</v>
      </c>
      <c r="X248">
        <f t="shared" si="48"/>
        <v>5.0625</v>
      </c>
      <c r="Y248">
        <v>0</v>
      </c>
      <c r="Z248">
        <f t="shared" si="55"/>
        <v>-5.652763978561792E-21</v>
      </c>
    </row>
    <row r="249" spans="5:26" x14ac:dyDescent="0.4">
      <c r="E249">
        <v>11549.2171</v>
      </c>
      <c r="F249">
        <f t="shared" si="42"/>
        <v>1.511788983169734</v>
      </c>
      <c r="G249">
        <f t="shared" si="43"/>
        <v>0.95098233253163589</v>
      </c>
      <c r="H249">
        <f t="shared" si="44"/>
        <v>-0.82974016888690094</v>
      </c>
      <c r="I249">
        <f t="shared" si="45"/>
        <v>1.8048438532078488</v>
      </c>
      <c r="J249">
        <f t="shared" si="46"/>
        <v>-1.7355330238035285</v>
      </c>
      <c r="K249">
        <f t="shared" si="49"/>
        <v>1.9839565495265694</v>
      </c>
      <c r="L249">
        <f t="shared" si="50"/>
        <v>5.9506431294732378</v>
      </c>
      <c r="M249">
        <f t="shared" si="51"/>
        <v>4.8406276573538243E-2</v>
      </c>
      <c r="N249">
        <f t="shared" si="52"/>
        <v>2.7734753496067293</v>
      </c>
      <c r="O249">
        <f t="shared" si="53"/>
        <v>0</v>
      </c>
      <c r="P249">
        <f t="shared" si="47"/>
        <v>2.7734753496067293</v>
      </c>
      <c r="Q249">
        <f t="shared" si="54"/>
        <v>1.0217516729443441E-3</v>
      </c>
      <c r="W249">
        <v>244</v>
      </c>
      <c r="X249">
        <f t="shared" si="48"/>
        <v>5.083333333333333</v>
      </c>
      <c r="Y249">
        <v>0</v>
      </c>
      <c r="Z249">
        <f t="shared" si="55"/>
        <v>-4.6985027450094802E-21</v>
      </c>
    </row>
    <row r="250" spans="5:26" x14ac:dyDescent="0.4">
      <c r="E250">
        <v>11887.868399999999</v>
      </c>
      <c r="F250">
        <f t="shared" si="42"/>
        <v>1.5561183346784271</v>
      </c>
      <c r="G250">
        <f t="shared" si="43"/>
        <v>0.98780028492069005</v>
      </c>
      <c r="H250">
        <f t="shared" si="44"/>
        <v>-0.83109725456199512</v>
      </c>
      <c r="I250">
        <f t="shared" si="45"/>
        <v>1.8818544339125891</v>
      </c>
      <c r="J250">
        <f t="shared" si="46"/>
        <v>-1.7383715835039903</v>
      </c>
      <c r="K250">
        <f t="shared" si="49"/>
        <v>1.9845520949241524</v>
      </c>
      <c r="L250">
        <f t="shared" si="50"/>
        <v>5.9532500743485777</v>
      </c>
      <c r="M250">
        <f t="shared" si="51"/>
        <v>4.6327607808518412E-2</v>
      </c>
      <c r="N250">
        <f t="shared" si="52"/>
        <v>2.6543764023654219</v>
      </c>
      <c r="O250">
        <f t="shared" si="53"/>
        <v>0</v>
      </c>
      <c r="P250">
        <f t="shared" si="47"/>
        <v>2.6543764023654219</v>
      </c>
      <c r="Q250">
        <f t="shared" si="54"/>
        <v>9.7690577004615631E-4</v>
      </c>
      <c r="W250">
        <v>245</v>
      </c>
      <c r="X250">
        <f t="shared" si="48"/>
        <v>5.104166666666667</v>
      </c>
      <c r="Y250">
        <v>0</v>
      </c>
      <c r="Z250">
        <f t="shared" si="55"/>
        <v>-3.9053334136335729E-21</v>
      </c>
    </row>
    <row r="251" spans="5:26" x14ac:dyDescent="0.4">
      <c r="E251">
        <v>12236.4498</v>
      </c>
      <c r="F251">
        <f t="shared" si="42"/>
        <v>1.6017475332375122</v>
      </c>
      <c r="G251">
        <f t="shared" si="43"/>
        <v>1.0257221265969834</v>
      </c>
      <c r="H251">
        <f t="shared" si="44"/>
        <v>-0.83078869262396127</v>
      </c>
      <c r="I251">
        <f t="shared" si="45"/>
        <v>1.9611739739572112</v>
      </c>
      <c r="J251">
        <f t="shared" si="46"/>
        <v>-1.7377261773233241</v>
      </c>
      <c r="K251">
        <f t="shared" si="49"/>
        <v>1.9851127069370922</v>
      </c>
      <c r="L251">
        <f t="shared" si="50"/>
        <v>5.9557033868319165</v>
      </c>
      <c r="M251">
        <f t="shared" si="51"/>
        <v>4.4280619469233784E-2</v>
      </c>
      <c r="N251">
        <f t="shared" si="52"/>
        <v>2.5370926098119191</v>
      </c>
      <c r="O251">
        <f t="shared" si="53"/>
        <v>0</v>
      </c>
      <c r="P251">
        <f t="shared" si="47"/>
        <v>2.5370926098119191</v>
      </c>
      <c r="Q251">
        <f t="shared" si="54"/>
        <v>9.3461186583282461E-4</v>
      </c>
      <c r="W251">
        <v>246</v>
      </c>
      <c r="X251">
        <f t="shared" si="48"/>
        <v>5.125</v>
      </c>
      <c r="Y251">
        <v>0</v>
      </c>
      <c r="Z251">
        <f t="shared" si="55"/>
        <v>-3.246061543295338E-21</v>
      </c>
    </row>
    <row r="252" spans="5:26" x14ac:dyDescent="0.4">
      <c r="E252">
        <v>12595.252500000001</v>
      </c>
      <c r="F252">
        <f t="shared" si="42"/>
        <v>1.6487146968378532</v>
      </c>
      <c r="G252">
        <f t="shared" si="43"/>
        <v>1.0646992057130997</v>
      </c>
      <c r="H252">
        <f t="shared" si="44"/>
        <v>-0.8286648854444093</v>
      </c>
      <c r="I252">
        <f t="shared" si="45"/>
        <v>2.0427007102946484</v>
      </c>
      <c r="J252">
        <f t="shared" si="46"/>
        <v>-1.7332838981201273</v>
      </c>
      <c r="K252">
        <f t="shared" si="49"/>
        <v>1.9856400891815496</v>
      </c>
      <c r="L252">
        <f t="shared" si="50"/>
        <v>5.9580106490739002</v>
      </c>
      <c r="M252">
        <f t="shared" si="51"/>
        <v>4.2263466838631469E-2</v>
      </c>
      <c r="N252">
        <f t="shared" si="52"/>
        <v>2.4215182774446951</v>
      </c>
      <c r="O252">
        <f t="shared" si="53"/>
        <v>0</v>
      </c>
      <c r="P252">
        <f t="shared" si="47"/>
        <v>2.4215182774446951</v>
      </c>
      <c r="Q252">
        <f t="shared" si="54"/>
        <v>8.9475305545687843E-4</v>
      </c>
      <c r="W252">
        <v>247</v>
      </c>
      <c r="X252">
        <f t="shared" si="48"/>
        <v>5.145833333333333</v>
      </c>
      <c r="Y252">
        <v>0</v>
      </c>
      <c r="Z252">
        <f t="shared" si="55"/>
        <v>-2.6980834737634419E-21</v>
      </c>
    </row>
    <row r="253" spans="5:26" x14ac:dyDescent="0.4">
      <c r="E253">
        <v>12964.5761</v>
      </c>
      <c r="F253">
        <f t="shared" si="42"/>
        <v>1.6970590430277421</v>
      </c>
      <c r="G253">
        <f t="shared" si="43"/>
        <v>1.1046692726136296</v>
      </c>
      <c r="H253">
        <f t="shared" si="44"/>
        <v>-0.82457008371577223</v>
      </c>
      <c r="I253">
        <f t="shared" si="45"/>
        <v>2.1263044379080349</v>
      </c>
      <c r="J253">
        <f t="shared" si="46"/>
        <v>-1.7247189715413513</v>
      </c>
      <c r="K253">
        <f t="shared" si="49"/>
        <v>1.9861358411563028</v>
      </c>
      <c r="L253">
        <f t="shared" si="50"/>
        <v>5.9601789722816783</v>
      </c>
      <c r="M253">
        <f t="shared" si="51"/>
        <v>4.0274266176811402E-2</v>
      </c>
      <c r="N253">
        <f t="shared" si="52"/>
        <v>2.3075454749177751</v>
      </c>
      <c r="O253">
        <f t="shared" si="53"/>
        <v>0</v>
      </c>
      <c r="P253">
        <f t="shared" si="47"/>
        <v>2.3075454749177751</v>
      </c>
      <c r="Q253">
        <f t="shared" si="54"/>
        <v>8.5721875918661459E-4</v>
      </c>
      <c r="W253">
        <v>248</v>
      </c>
      <c r="X253">
        <f t="shared" si="48"/>
        <v>5.166666666666667</v>
      </c>
      <c r="Y253">
        <v>0</v>
      </c>
      <c r="Z253">
        <f t="shared" si="55"/>
        <v>-2.2426113412517864E-21</v>
      </c>
    </row>
    <row r="254" spans="5:26" x14ac:dyDescent="0.4">
      <c r="E254">
        <v>13344.729300000001</v>
      </c>
      <c r="F254">
        <f t="shared" si="42"/>
        <v>1.746820980542686</v>
      </c>
      <c r="G254">
        <f t="shared" si="43"/>
        <v>1.1455549784314862</v>
      </c>
      <c r="H254">
        <f t="shared" si="44"/>
        <v>-0.81834297690046298</v>
      </c>
      <c r="I254">
        <f t="shared" si="45"/>
        <v>2.2118233693870271</v>
      </c>
      <c r="J254">
        <f t="shared" si="46"/>
        <v>-1.7116939910402633</v>
      </c>
      <c r="K254">
        <f t="shared" si="49"/>
        <v>1.9866014617405174</v>
      </c>
      <c r="L254">
        <f t="shared" si="50"/>
        <v>5.962215013790523</v>
      </c>
      <c r="M254">
        <f t="shared" si="51"/>
        <v>3.8311086950497231E-2</v>
      </c>
      <c r="N254">
        <f t="shared" si="52"/>
        <v>2.1950635908222149</v>
      </c>
      <c r="O254">
        <f t="shared" si="53"/>
        <v>0</v>
      </c>
      <c r="P254">
        <f t="shared" si="47"/>
        <v>2.1950635908222149</v>
      </c>
      <c r="Q254">
        <f t="shared" si="54"/>
        <v>8.2190463750725254E-4</v>
      </c>
      <c r="W254">
        <v>249</v>
      </c>
      <c r="X254">
        <f t="shared" si="48"/>
        <v>5.1875</v>
      </c>
      <c r="Y254">
        <v>0</v>
      </c>
      <c r="Z254">
        <f t="shared" si="55"/>
        <v>-1.8640289215722342E-21</v>
      </c>
    </row>
    <row r="255" spans="5:26" x14ac:dyDescent="0.4">
      <c r="E255">
        <v>13736.029399999999</v>
      </c>
      <c r="F255">
        <f t="shared" si="42"/>
        <v>1.7980420438555587</v>
      </c>
      <c r="G255">
        <f t="shared" si="43"/>
        <v>1.1872621525581706</v>
      </c>
      <c r="H255">
        <f t="shared" si="44"/>
        <v>-0.80981748919604246</v>
      </c>
      <c r="I255">
        <f t="shared" si="45"/>
        <v>2.2990605319839501</v>
      </c>
      <c r="J255">
        <f t="shared" si="46"/>
        <v>-1.6938615827637038</v>
      </c>
      <c r="K255">
        <f t="shared" si="49"/>
        <v>1.9870383507360938</v>
      </c>
      <c r="L255">
        <f t="shared" si="50"/>
        <v>5.9641249854004492</v>
      </c>
      <c r="M255">
        <f t="shared" si="51"/>
        <v>3.6371949558396732E-2</v>
      </c>
      <c r="N255">
        <f t="shared" si="52"/>
        <v>2.0839592023588511</v>
      </c>
      <c r="O255">
        <f t="shared" si="53"/>
        <v>0</v>
      </c>
      <c r="P255">
        <f t="shared" si="47"/>
        <v>2.0839592023588511</v>
      </c>
      <c r="Q255">
        <f t="shared" si="54"/>
        <v>7.887125540911509E-4</v>
      </c>
      <c r="W255">
        <v>250</v>
      </c>
      <c r="X255">
        <f t="shared" si="48"/>
        <v>5.208333333333333</v>
      </c>
      <c r="Y255">
        <v>0</v>
      </c>
      <c r="Z255">
        <f t="shared" si="55"/>
        <v>-1.5493562154725766E-21</v>
      </c>
    </row>
    <row r="256" spans="5:26" x14ac:dyDescent="0.4">
      <c r="E256">
        <v>14138.8035</v>
      </c>
      <c r="F256">
        <f t="shared" si="42"/>
        <v>1.8507650502562356</v>
      </c>
      <c r="G256">
        <f t="shared" si="43"/>
        <v>1.2296781800513552</v>
      </c>
      <c r="H256">
        <f t="shared" si="44"/>
        <v>-0.79882376854773129</v>
      </c>
      <c r="I256">
        <f t="shared" si="45"/>
        <v>2.387780373704683</v>
      </c>
      <c r="J256">
        <f t="shared" si="46"/>
        <v>-1.6708664742284491</v>
      </c>
      <c r="K256">
        <f t="shared" si="49"/>
        <v>1.9874478121138466</v>
      </c>
      <c r="L256">
        <f t="shared" si="50"/>
        <v>5.9659146689998224</v>
      </c>
      <c r="M256">
        <f t="shared" si="51"/>
        <v>3.4454813172516197E-2</v>
      </c>
      <c r="N256">
        <f t="shared" si="52"/>
        <v>1.9741153786969325</v>
      </c>
      <c r="O256">
        <f t="shared" si="53"/>
        <v>0</v>
      </c>
      <c r="P256">
        <f t="shared" si="47"/>
        <v>1.9741153786969325</v>
      </c>
      <c r="Q256">
        <f t="shared" si="54"/>
        <v>7.5755052868150619E-4</v>
      </c>
      <c r="W256">
        <v>251</v>
      </c>
      <c r="X256">
        <f t="shared" si="48"/>
        <v>5.229166666666667</v>
      </c>
      <c r="Y256">
        <v>0</v>
      </c>
      <c r="Z256">
        <f t="shared" si="55"/>
        <v>-1.2878044190423693E-21</v>
      </c>
    </row>
    <row r="257" spans="5:26" x14ac:dyDescent="0.4">
      <c r="E257">
        <v>14553.3878</v>
      </c>
      <c r="F257">
        <f t="shared" si="42"/>
        <v>1.9050340082218051</v>
      </c>
      <c r="G257">
        <f t="shared" si="43"/>
        <v>1.2726701056778253</v>
      </c>
      <c r="H257">
        <f t="shared" si="44"/>
        <v>-0.78518946316041816</v>
      </c>
      <c r="I257">
        <f t="shared" si="45"/>
        <v>2.4777047976140842</v>
      </c>
      <c r="J257">
        <f t="shared" si="46"/>
        <v>-1.6423481643483238</v>
      </c>
      <c r="K257">
        <f t="shared" si="49"/>
        <v>1.9878310545669702</v>
      </c>
      <c r="L257">
        <f t="shared" si="50"/>
        <v>5.9675894202685527</v>
      </c>
      <c r="M257">
        <f t="shared" si="51"/>
        <v>3.2557572005856628E-2</v>
      </c>
      <c r="N257">
        <f t="shared" si="52"/>
        <v>1.8654114671288626</v>
      </c>
      <c r="O257">
        <f t="shared" si="53"/>
        <v>0</v>
      </c>
      <c r="P257">
        <f t="shared" si="47"/>
        <v>1.8654114671288626</v>
      </c>
      <c r="Q257">
        <f t="shared" si="54"/>
        <v>7.2833271764344417E-4</v>
      </c>
      <c r="W257">
        <v>252</v>
      </c>
      <c r="X257">
        <f t="shared" si="48"/>
        <v>5.25</v>
      </c>
      <c r="Y257">
        <v>0</v>
      </c>
      <c r="Z257">
        <f t="shared" si="55"/>
        <v>-1.070406020993181E-21</v>
      </c>
    </row>
    <row r="258" spans="5:26" x14ac:dyDescent="0.4">
      <c r="E258">
        <v>14980.1288</v>
      </c>
      <c r="F258">
        <f t="shared" si="42"/>
        <v>1.9608942744962035</v>
      </c>
      <c r="G258">
        <f t="shared" si="43"/>
        <v>1.3160828862500129</v>
      </c>
      <c r="H258">
        <f t="shared" si="44"/>
        <v>-0.76874123644329329</v>
      </c>
      <c r="I258">
        <f t="shared" si="45"/>
        <v>2.5685095063209591</v>
      </c>
      <c r="J258">
        <f t="shared" si="46"/>
        <v>-1.6079440921809212</v>
      </c>
      <c r="K258">
        <f t="shared" si="49"/>
        <v>1.9881891935826042</v>
      </c>
      <c r="L258">
        <f t="shared" si="50"/>
        <v>5.9691541788860389</v>
      </c>
      <c r="M258">
        <f t="shared" si="51"/>
        <v>3.0678040945552709E-2</v>
      </c>
      <c r="N258">
        <f t="shared" si="52"/>
        <v>1.7577222699096995</v>
      </c>
      <c r="O258">
        <f t="shared" si="53"/>
        <v>0</v>
      </c>
      <c r="P258">
        <f t="shared" si="47"/>
        <v>1.7577222699096995</v>
      </c>
      <c r="Q258">
        <f t="shared" si="54"/>
        <v>7.0097942063715424E-4</v>
      </c>
      <c r="W258">
        <v>253</v>
      </c>
      <c r="X258">
        <f t="shared" si="48"/>
        <v>5.270833333333333</v>
      </c>
      <c r="Y258">
        <v>0</v>
      </c>
      <c r="Z258">
        <f t="shared" si="55"/>
        <v>-8.8970734440441298E-22</v>
      </c>
    </row>
    <row r="259" spans="5:26" x14ac:dyDescent="0.4">
      <c r="E259">
        <v>15419.382900000001</v>
      </c>
      <c r="F259">
        <f t="shared" si="42"/>
        <v>2.0183925017303368</v>
      </c>
      <c r="G259">
        <f t="shared" si="43"/>
        <v>1.3597374449702959</v>
      </c>
      <c r="H259">
        <f t="shared" si="44"/>
        <v>-0.74930664635698074</v>
      </c>
      <c r="I259">
        <f t="shared" si="45"/>
        <v>2.6598199323308975</v>
      </c>
      <c r="J259">
        <f t="shared" si="46"/>
        <v>-1.5672935678798883</v>
      </c>
      <c r="K259">
        <f t="shared" si="49"/>
        <v>1.9885232512867033</v>
      </c>
      <c r="L259">
        <f t="shared" si="50"/>
        <v>5.9706134688888248</v>
      </c>
      <c r="M259">
        <f t="shared" si="51"/>
        <v>2.8813947204228363E-2</v>
      </c>
      <c r="N259">
        <f t="shared" si="52"/>
        <v>1.650917565915063</v>
      </c>
      <c r="O259">
        <f t="shared" si="53"/>
        <v>0</v>
      </c>
      <c r="P259">
        <f t="shared" si="47"/>
        <v>1.650917565915063</v>
      </c>
      <c r="Q259">
        <f t="shared" si="54"/>
        <v>6.7541710667796755E-4</v>
      </c>
      <c r="W259">
        <v>254</v>
      </c>
      <c r="X259">
        <f t="shared" si="48"/>
        <v>5.291666666666667</v>
      </c>
      <c r="Y259">
        <v>0</v>
      </c>
      <c r="Z259">
        <f t="shared" si="55"/>
        <v>-7.3951299148400009E-22</v>
      </c>
    </row>
    <row r="260" spans="5:26" x14ac:dyDescent="0.4">
      <c r="E260">
        <v>15871.516900000001</v>
      </c>
      <c r="F260">
        <f t="shared" si="42"/>
        <v>2.0775767039319271</v>
      </c>
      <c r="G260">
        <f t="shared" si="43"/>
        <v>1.4034288211080164</v>
      </c>
      <c r="H260">
        <f t="shared" si="44"/>
        <v>-0.72671635862136619</v>
      </c>
      <c r="I260">
        <f t="shared" si="45"/>
        <v>2.7512073678026052</v>
      </c>
      <c r="J260">
        <f t="shared" si="46"/>
        <v>-1.5200424019697478</v>
      </c>
      <c r="K260">
        <f t="shared" si="49"/>
        <v>1.98883415651092</v>
      </c>
      <c r="L260">
        <f t="shared" si="50"/>
        <v>5.9719713998937927</v>
      </c>
      <c r="M260">
        <f t="shared" si="51"/>
        <v>2.6962915823023792E-2</v>
      </c>
      <c r="N260">
        <f t="shared" si="52"/>
        <v>1.5448612800257697</v>
      </c>
      <c r="O260">
        <f t="shared" si="53"/>
        <v>0</v>
      </c>
      <c r="P260">
        <f t="shared" si="47"/>
        <v>1.5448612800257697</v>
      </c>
      <c r="Q260">
        <f t="shared" si="54"/>
        <v>6.515785013666873E-4</v>
      </c>
      <c r="W260">
        <v>255</v>
      </c>
      <c r="X260">
        <f t="shared" si="48"/>
        <v>5.3125</v>
      </c>
      <c r="Y260">
        <v>0</v>
      </c>
      <c r="Z260">
        <f t="shared" si="55"/>
        <v>-6.1467342942943373E-22</v>
      </c>
    </row>
    <row r="261" spans="5:26" x14ac:dyDescent="0.4">
      <c r="E261">
        <v>16336.9087</v>
      </c>
      <c r="F261">
        <f t="shared" ref="F261:F268" si="56">2*PI()*E261/$B$7</f>
        <v>2.1384963480952988</v>
      </c>
      <c r="G261">
        <f t="shared" ref="G261:G268" si="57">1+SUM(a1_*COS(F261),a2_*COS(2*F261))</f>
        <v>1.4469243732201629</v>
      </c>
      <c r="H261">
        <f t="shared" ref="H261:H268" si="58">SUM(a1_*SIN(F261),a2_*SIN(2*F261))</f>
        <v>-0.70080673813132432</v>
      </c>
      <c r="I261">
        <f t="shared" ref="I261:I268" si="59">SUM(b0_,b1_*COS(F261),b2_*COS(2*F261))</f>
        <v>2.8421852062992814</v>
      </c>
      <c r="J261">
        <f t="shared" ref="J261:J268" si="60">SUM(b1_*SIN(F261),b2_*SIN(2*F261))</f>
        <v>-1.4658483257024657</v>
      </c>
      <c r="K261">
        <f t="shared" si="49"/>
        <v>1.989122744069076</v>
      </c>
      <c r="L261">
        <f t="shared" si="50"/>
        <v>5.973231664772527</v>
      </c>
      <c r="M261">
        <f t="shared" si="51"/>
        <v>2.5122452411391549E-2</v>
      </c>
      <c r="N261">
        <f t="shared" si="52"/>
        <v>1.4394104941909935</v>
      </c>
      <c r="O261">
        <f t="shared" si="53"/>
        <v>0</v>
      </c>
      <c r="P261">
        <f t="shared" ref="P261:P268" si="61">N261+O261</f>
        <v>1.4394104941909935</v>
      </c>
      <c r="Q261">
        <f t="shared" si="54"/>
        <v>6.2940268724340513E-4</v>
      </c>
      <c r="W261">
        <v>256</v>
      </c>
      <c r="X261">
        <f t="shared" ref="X261:X268" si="62">W261/Fs*1000</f>
        <v>5.333333333333333</v>
      </c>
      <c r="Y261">
        <v>0</v>
      </c>
      <c r="Z261">
        <f t="shared" si="55"/>
        <v>-5.1090843460147048E-22</v>
      </c>
    </row>
    <row r="262" spans="5:26" x14ac:dyDescent="0.4">
      <c r="E262">
        <v>16815.946899999999</v>
      </c>
      <c r="F262">
        <f t="shared" si="56"/>
        <v>2.2012023018415019</v>
      </c>
      <c r="G262">
        <f t="shared" si="57"/>
        <v>1.4899619614254682</v>
      </c>
      <c r="H262">
        <f t="shared" si="58"/>
        <v>-0.67142293373447548</v>
      </c>
      <c r="I262">
        <f t="shared" si="59"/>
        <v>2.9322051407269063</v>
      </c>
      <c r="J262">
        <f t="shared" si="60"/>
        <v>-1.4043874433588683</v>
      </c>
      <c r="K262">
        <f t="shared" ref="K262:K268" si="63">SQRT((I262^2+J262^2)/(G262^2+H262^2))</f>
        <v>1.9893897523592585</v>
      </c>
      <c r="L262">
        <f t="shared" ref="L262:L268" si="64">20*LOG10(K262)</f>
        <v>5.9743975299276766</v>
      </c>
      <c r="M262">
        <f t="shared" ref="M262:M268" si="65">ATAN2(J262,I262)-ATAN2(H262,G262)</f>
        <v>2.3289927735092197E-2</v>
      </c>
      <c r="N262">
        <f t="shared" ref="N262:N268" si="66">DEGREES(M262)</f>
        <v>1.3344145643854632</v>
      </c>
      <c r="O262">
        <f t="shared" si="53"/>
        <v>0</v>
      </c>
      <c r="P262">
        <f t="shared" si="61"/>
        <v>1.3344145643854632</v>
      </c>
      <c r="Q262">
        <f t="shared" si="54"/>
        <v>6.0883528823153993E-4</v>
      </c>
      <c r="W262">
        <v>257</v>
      </c>
      <c r="X262">
        <f t="shared" si="62"/>
        <v>5.354166666666667</v>
      </c>
      <c r="Y262">
        <v>0</v>
      </c>
      <c r="Z262">
        <f t="shared" si="55"/>
        <v>-4.2466034165365155E-22</v>
      </c>
    </row>
    <row r="263" spans="5:26" x14ac:dyDescent="0.4">
      <c r="E263">
        <v>17309.031599999998</v>
      </c>
      <c r="F263">
        <f t="shared" si="56"/>
        <v>2.2657469381380659</v>
      </c>
      <c r="G263">
        <f t="shared" si="57"/>
        <v>1.5322483875633819</v>
      </c>
      <c r="H263">
        <f t="shared" si="58"/>
        <v>-0.63842237862145934</v>
      </c>
      <c r="I263">
        <f t="shared" si="59"/>
        <v>3.0206539006795912</v>
      </c>
      <c r="J263">
        <f t="shared" si="60"/>
        <v>-1.3353615538694867</v>
      </c>
      <c r="K263">
        <f t="shared" si="63"/>
        <v>1.9896358206706275</v>
      </c>
      <c r="L263">
        <f t="shared" si="64"/>
        <v>5.9754718242037352</v>
      </c>
      <c r="M263">
        <f t="shared" si="65"/>
        <v>2.1462554291938662E-2</v>
      </c>
      <c r="N263">
        <f t="shared" si="66"/>
        <v>1.2297137784984764</v>
      </c>
      <c r="O263">
        <f t="shared" ref="O263:O268" si="67">IF((N263-N262)&gt;180,O262-360,IF((N263-N262)&lt;(-180),O262+360,O262))</f>
        <v>0</v>
      </c>
      <c r="P263">
        <f t="shared" si="61"/>
        <v>1.2297137784984764</v>
      </c>
      <c r="Q263">
        <f t="shared" ref="Q263:Q268" si="68">-(P263-P262)/((E263-E262)*360)*1000</f>
        <v>5.8982871776946542E-4</v>
      </c>
      <c r="W263">
        <v>258</v>
      </c>
      <c r="X263">
        <f t="shared" si="62"/>
        <v>5.375</v>
      </c>
      <c r="Y263">
        <v>0</v>
      </c>
      <c r="Z263">
        <f t="shared" ref="Z263:Z268" si="69" xml:space="preserve"> b0_*Y263 + b1_*Y262 + b2_*Y261 - a1_*Z262 - a2_*Z261</f>
        <v>-3.5297206614736327E-22</v>
      </c>
    </row>
    <row r="264" spans="5:26" x14ac:dyDescent="0.4">
      <c r="E264">
        <v>17816.574799999999</v>
      </c>
      <c r="F264">
        <f t="shared" si="56"/>
        <v>2.3321841876588763</v>
      </c>
      <c r="G264">
        <f t="shared" si="57"/>
        <v>1.5734580029062819</v>
      </c>
      <c r="H264">
        <f t="shared" si="58"/>
        <v>-0.60167881672138068</v>
      </c>
      <c r="I264">
        <f t="shared" si="59"/>
        <v>3.1068503402490872</v>
      </c>
      <c r="J264">
        <f t="shared" si="60"/>
        <v>-1.2585065726585583</v>
      </c>
      <c r="K264">
        <f t="shared" si="63"/>
        <v>1.9898614848015204</v>
      </c>
      <c r="L264">
        <f t="shared" si="64"/>
        <v>5.976456920354253</v>
      </c>
      <c r="M264">
        <f t="shared" si="65"/>
        <v>1.9637360955964134E-2</v>
      </c>
      <c r="N264">
        <f t="shared" si="66"/>
        <v>1.1251379035517326</v>
      </c>
      <c r="O264">
        <f t="shared" si="67"/>
        <v>0</v>
      </c>
      <c r="P264">
        <f t="shared" si="61"/>
        <v>1.1251379035517326</v>
      </c>
      <c r="Q264">
        <f t="shared" si="68"/>
        <v>5.7234249521761452E-4</v>
      </c>
      <c r="W264">
        <v>259</v>
      </c>
      <c r="X264">
        <f t="shared" si="62"/>
        <v>5.395833333333333</v>
      </c>
      <c r="Y264">
        <v>0</v>
      </c>
      <c r="Z264">
        <f t="shared" si="69"/>
        <v>-2.9338571856081701E-22</v>
      </c>
    </row>
    <row r="265" spans="5:26" x14ac:dyDescent="0.4">
      <c r="E265">
        <v>18339.000400000001</v>
      </c>
      <c r="F265">
        <f t="shared" si="56"/>
        <v>2.4005695387841781</v>
      </c>
      <c r="G265">
        <f t="shared" si="57"/>
        <v>1.6132315754562851</v>
      </c>
      <c r="H265">
        <f t="shared" si="58"/>
        <v>-0.56108690454501298</v>
      </c>
      <c r="I265">
        <f t="shared" si="59"/>
        <v>3.1900430687966006</v>
      </c>
      <c r="J265">
        <f t="shared" si="60"/>
        <v>-1.1736021571281812</v>
      </c>
      <c r="K265">
        <f t="shared" si="63"/>
        <v>1.9900671708838069</v>
      </c>
      <c r="L265">
        <f t="shared" si="64"/>
        <v>5.9773547086147865</v>
      </c>
      <c r="M265">
        <f t="shared" si="65"/>
        <v>1.7811164560189052E-2</v>
      </c>
      <c r="N265">
        <f t="shared" si="66"/>
        <v>1.0205045575118179</v>
      </c>
      <c r="O265">
        <f t="shared" si="67"/>
        <v>0</v>
      </c>
      <c r="P265">
        <f t="shared" si="61"/>
        <v>1.0205045575118179</v>
      </c>
      <c r="Q265">
        <f t="shared" si="68"/>
        <v>5.5634368500357984E-4</v>
      </c>
      <c r="W265">
        <v>260</v>
      </c>
      <c r="X265">
        <f t="shared" si="62"/>
        <v>5.416666666666667</v>
      </c>
      <c r="Y265">
        <v>0</v>
      </c>
      <c r="Z265">
        <f t="shared" si="69"/>
        <v>-2.4385833359263945E-22</v>
      </c>
    </row>
    <row r="266" spans="5:26" x14ac:dyDescent="0.4">
      <c r="E266">
        <v>18876.744900000002</v>
      </c>
      <c r="F266">
        <f t="shared" si="56"/>
        <v>2.4709601292303582</v>
      </c>
      <c r="G266">
        <f t="shared" si="57"/>
        <v>1.6511756031244045</v>
      </c>
      <c r="H266">
        <f t="shared" si="58"/>
        <v>-0.51656733683428924</v>
      </c>
      <c r="I266">
        <f t="shared" si="59"/>
        <v>3.2694090143581835</v>
      </c>
      <c r="J266">
        <f t="shared" si="60"/>
        <v>-1.0804824277663136</v>
      </c>
      <c r="K266">
        <f t="shared" si="63"/>
        <v>1.9902531875397007</v>
      </c>
      <c r="L266">
        <f t="shared" si="64"/>
        <v>5.9781665629378642</v>
      </c>
      <c r="M266">
        <f t="shared" si="65"/>
        <v>1.5980533511394723E-2</v>
      </c>
      <c r="N266">
        <f t="shared" si="66"/>
        <v>0.91561712457029532</v>
      </c>
      <c r="O266">
        <f t="shared" si="67"/>
        <v>0</v>
      </c>
      <c r="P266">
        <f t="shared" si="61"/>
        <v>0.91561712457029532</v>
      </c>
      <c r="Q266">
        <f t="shared" si="68"/>
        <v>5.4180745761810286E-4</v>
      </c>
      <c r="W266">
        <v>261</v>
      </c>
      <c r="X266">
        <f t="shared" si="62"/>
        <v>5.4375</v>
      </c>
      <c r="Y266">
        <v>0</v>
      </c>
      <c r="Z266">
        <f t="shared" si="69"/>
        <v>-2.0269182547224745E-22</v>
      </c>
    </row>
    <row r="267" spans="5:26" x14ac:dyDescent="0.4">
      <c r="E267">
        <v>19430.257300000001</v>
      </c>
      <c r="F267">
        <f t="shared" si="56"/>
        <v>2.5434147329599774</v>
      </c>
      <c r="G267">
        <f t="shared" si="57"/>
        <v>1.6868620654734463</v>
      </c>
      <c r="H267">
        <f t="shared" si="58"/>
        <v>-0.46807262535001232</v>
      </c>
      <c r="I267">
        <f t="shared" si="59"/>
        <v>3.344052904375669</v>
      </c>
      <c r="J267">
        <f t="shared" si="60"/>
        <v>-0.97904805539683648</v>
      </c>
      <c r="K267">
        <f t="shared" si="63"/>
        <v>1.990419715249633</v>
      </c>
      <c r="L267">
        <f t="shared" si="64"/>
        <v>5.9788932949986586</v>
      </c>
      <c r="M267">
        <f t="shared" si="65"/>
        <v>1.414174761530429E-2</v>
      </c>
      <c r="N267">
        <f t="shared" si="66"/>
        <v>0.81026245329613233</v>
      </c>
      <c r="O267">
        <f t="shared" si="67"/>
        <v>0</v>
      </c>
      <c r="P267">
        <f t="shared" si="61"/>
        <v>0.81026245329613233</v>
      </c>
      <c r="Q267">
        <f t="shared" si="68"/>
        <v>5.2871781129104416E-4</v>
      </c>
      <c r="W267">
        <v>262</v>
      </c>
      <c r="X267">
        <f t="shared" si="62"/>
        <v>5.458333333333333</v>
      </c>
      <c r="Y267">
        <v>0</v>
      </c>
      <c r="Z267">
        <f t="shared" si="69"/>
        <v>-1.6847476773913331E-22</v>
      </c>
    </row>
    <row r="268" spans="5:26" x14ac:dyDescent="0.4">
      <c r="E268">
        <v>20000</v>
      </c>
      <c r="F268">
        <f t="shared" si="56"/>
        <v>2.6179938779914944</v>
      </c>
      <c r="G268">
        <f t="shared" si="57"/>
        <v>1.7198288752831306</v>
      </c>
      <c r="H268">
        <f t="shared" si="58"/>
        <v>-0.41559339491518082</v>
      </c>
      <c r="I268">
        <f t="shared" si="59"/>
        <v>3.4130082102166659</v>
      </c>
      <c r="J268">
        <f t="shared" si="60"/>
        <v>-0.86927943035168698</v>
      </c>
      <c r="K268">
        <f t="shared" si="63"/>
        <v>1.9905667930025952</v>
      </c>
      <c r="L268">
        <f t="shared" si="64"/>
        <v>5.9795350962850371</v>
      </c>
      <c r="M268">
        <f t="shared" si="65"/>
        <v>1.2290746367127792E-2</v>
      </c>
      <c r="N268">
        <f t="shared" si="66"/>
        <v>0.70420789390217153</v>
      </c>
      <c r="O268">
        <f t="shared" si="67"/>
        <v>0</v>
      </c>
      <c r="P268">
        <f t="shared" si="61"/>
        <v>0.70420789390217153</v>
      </c>
      <c r="Q268">
        <f t="shared" si="68"/>
        <v>5.170684912971388E-4</v>
      </c>
      <c r="W268">
        <v>263</v>
      </c>
      <c r="X268">
        <f t="shared" si="62"/>
        <v>5.479166666666667</v>
      </c>
      <c r="Y268">
        <v>0</v>
      </c>
      <c r="Z268">
        <f t="shared" si="69"/>
        <v>-1.4003400136450601E-22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40255-D822-46D7-8AF3-4EA54FA65B57}">
  <dimension ref="A2:Z268"/>
  <sheetViews>
    <sheetView tabSelected="1" workbookViewId="0"/>
  </sheetViews>
  <sheetFormatPr defaultRowHeight="14.6" x14ac:dyDescent="0.4"/>
  <cols>
    <col min="1" max="1" width="15.15234375" customWidth="1"/>
    <col min="5" max="5" width="9.23046875" customWidth="1"/>
    <col min="6" max="9" width="0" hidden="1" customWidth="1"/>
    <col min="10" max="10" width="9.53515625" hidden="1" customWidth="1"/>
    <col min="11" max="11" width="0" hidden="1" customWidth="1"/>
    <col min="12" max="12" width="14" customWidth="1"/>
    <col min="13" max="13" width="10.4609375" hidden="1" customWidth="1"/>
    <col min="14" max="15" width="11.07421875" hidden="1" customWidth="1"/>
    <col min="16" max="16" width="11.07421875" customWidth="1"/>
    <col min="23" max="23" width="0" hidden="1" customWidth="1"/>
    <col min="25" max="25" width="0" hidden="1" customWidth="1"/>
  </cols>
  <sheetData>
    <row r="2" spans="1:26" ht="15" thickBot="1" x14ac:dyDescent="0.45"/>
    <row r="3" spans="1:26" ht="15" thickBot="1" x14ac:dyDescent="0.45">
      <c r="A3" s="2" t="s">
        <v>0</v>
      </c>
      <c r="B3" s="3"/>
      <c r="E3" s="1" t="s">
        <v>10</v>
      </c>
      <c r="G3" t="s">
        <v>26</v>
      </c>
      <c r="X3" s="1" t="s">
        <v>41</v>
      </c>
    </row>
    <row r="4" spans="1:26" x14ac:dyDescent="0.4">
      <c r="A4" s="6" t="s">
        <v>1</v>
      </c>
      <c r="B4" s="3">
        <v>1000</v>
      </c>
      <c r="E4" t="s">
        <v>11</v>
      </c>
      <c r="F4" t="s">
        <v>12</v>
      </c>
      <c r="G4" t="s">
        <v>20</v>
      </c>
      <c r="H4" t="s">
        <v>21</v>
      </c>
      <c r="I4" t="s">
        <v>22</v>
      </c>
      <c r="J4" t="s">
        <v>23</v>
      </c>
      <c r="K4" t="s">
        <v>19</v>
      </c>
      <c r="L4" t="s">
        <v>13</v>
      </c>
      <c r="M4" t="s">
        <v>17</v>
      </c>
      <c r="N4" t="s">
        <v>18</v>
      </c>
      <c r="O4" t="s">
        <v>32</v>
      </c>
      <c r="P4" t="s">
        <v>24</v>
      </c>
      <c r="Q4" t="s">
        <v>25</v>
      </c>
      <c r="W4" t="s">
        <v>42</v>
      </c>
      <c r="X4" t="s">
        <v>43</v>
      </c>
      <c r="Y4" t="s">
        <v>44</v>
      </c>
      <c r="Z4" t="s">
        <v>45</v>
      </c>
    </row>
    <row r="5" spans="1:26" ht="15" thickBot="1" x14ac:dyDescent="0.45">
      <c r="A5" s="4" t="s">
        <v>2</v>
      </c>
      <c r="B5" s="5">
        <v>0.70699999999999996</v>
      </c>
      <c r="E5">
        <v>10</v>
      </c>
      <c r="F5">
        <f t="shared" ref="F5:F68" si="0">2*PI()*E5/$B$7</f>
        <v>1.308996938995747E-3</v>
      </c>
      <c r="G5">
        <f t="shared" ref="G5:G68" si="1">1+SUM(a1_*COS(F5),a2_*COS(2*F5))</f>
        <v>1.5663014254127083E-2</v>
      </c>
      <c r="H5">
        <f t="shared" ref="H5:H68" si="2">SUM(a1_*SIN(F5),a2_*SIN(2*F5))</f>
        <v>-2.0074103044315835E-4</v>
      </c>
      <c r="I5">
        <f t="shared" ref="I5:I68" si="3">SUM(b0_,b1_*COS(F5),b2_*COS(2*F5))</f>
        <v>1.5664286604531646E-2</v>
      </c>
      <c r="J5">
        <f t="shared" ref="J5:J68" si="4">SUM(b1_*SIN(F5),b2_*SIN(2*F5))</f>
        <v>2.0504514928196157E-5</v>
      </c>
      <c r="K5">
        <f>SQRT((I5^2+J5^2)/(G5^2+H5^2))</f>
        <v>0.99999996490559573</v>
      </c>
      <c r="L5">
        <f>20*LOG10(K5)</f>
        <v>-3.0482612776489308E-7</v>
      </c>
      <c r="M5">
        <f>ATAN2(J5,I5)-ATAN2(H5,G5)</f>
        <v>-1.4124540440853428E-2</v>
      </c>
      <c r="N5">
        <f>DEGREES(M5)</f>
        <v>-0.80927655482275263</v>
      </c>
      <c r="O5">
        <v>0</v>
      </c>
      <c r="P5">
        <f t="shared" ref="P5:P68" si="5">N5+O5</f>
        <v>-0.80927655482275263</v>
      </c>
      <c r="W5">
        <v>0</v>
      </c>
      <c r="X5">
        <f t="shared" ref="X5:X68" si="6">W5/Fs*1000</f>
        <v>0</v>
      </c>
      <c r="Y5">
        <v>1</v>
      </c>
      <c r="Z5">
        <f xml:space="preserve"> b0_*Y5</f>
        <v>3.9160766836994635E-3</v>
      </c>
    </row>
    <row r="6" spans="1:26" ht="15" thickBot="1" x14ac:dyDescent="0.45">
      <c r="E6">
        <v>10.293200000000001</v>
      </c>
      <c r="F6">
        <f t="shared" si="0"/>
        <v>1.3473767292471023E-3</v>
      </c>
      <c r="G6">
        <f t="shared" si="1"/>
        <v>1.5662937352052153E-2</v>
      </c>
      <c r="H6">
        <f t="shared" si="2"/>
        <v>-2.0662686809382567E-4</v>
      </c>
      <c r="I6">
        <f t="shared" si="3"/>
        <v>1.5664285406788145E-2</v>
      </c>
      <c r="J6">
        <f t="shared" si="4"/>
        <v>2.110570640932855E-5</v>
      </c>
      <c r="K6">
        <f t="shared" ref="K6:K69" si="7">SQRT((I6^2+J6^2)/(G6^2+H6^2))</f>
        <v>0.99999996250408074</v>
      </c>
      <c r="L6">
        <f t="shared" ref="L6:L69" si="8">20*LOG10(K6)</f>
        <v>-3.2568542266211132E-7</v>
      </c>
      <c r="M6">
        <f t="shared" ref="M6:M69" si="9">ATAN2(J6,I6)-ATAN2(H6,G6)</f>
        <v>-1.4538700820802664E-2</v>
      </c>
      <c r="N6">
        <f t="shared" ref="N6:N69" si="10">DEGREES(M6)</f>
        <v>-0.83300619663537845</v>
      </c>
      <c r="O6">
        <f>IF((N6-N5)&gt;180,O5-360,IF((N6-N5)&lt;(-180),O5+360,O5))</f>
        <v>0</v>
      </c>
      <c r="P6">
        <f t="shared" si="5"/>
        <v>-0.83300619663537845</v>
      </c>
      <c r="Q6">
        <f>-(P6-P5)/((E6-E5)*360)*1000</f>
        <v>0.22481470566759301</v>
      </c>
      <c r="W6">
        <v>1</v>
      </c>
      <c r="X6">
        <f t="shared" si="6"/>
        <v>2.0833333333333332E-2</v>
      </c>
      <c r="Y6">
        <v>0</v>
      </c>
      <c r="Z6">
        <f xml:space="preserve"> b0_*Y6 + b1_*Y5 - a1_*Z5</f>
        <v>1.4941077530472628E-2</v>
      </c>
    </row>
    <row r="7" spans="1:26" ht="15" thickBot="1" x14ac:dyDescent="0.45">
      <c r="A7" s="9" t="s">
        <v>3</v>
      </c>
      <c r="B7" s="10">
        <v>48000</v>
      </c>
      <c r="E7">
        <v>10.595000000000001</v>
      </c>
      <c r="F7">
        <f t="shared" si="0"/>
        <v>1.3868822568659943E-3</v>
      </c>
      <c r="G7">
        <f t="shared" si="1"/>
        <v>1.5662855873415538E-2</v>
      </c>
      <c r="H7">
        <f t="shared" si="2"/>
        <v>-2.1268535629586846E-4</v>
      </c>
      <c r="I7">
        <f t="shared" si="3"/>
        <v>1.5664284137764981E-2</v>
      </c>
      <c r="J7">
        <f t="shared" si="4"/>
        <v>2.1724531665803882E-5</v>
      </c>
      <c r="K7">
        <f t="shared" si="7"/>
        <v>0.99999995992127022</v>
      </c>
      <c r="L7">
        <f t="shared" si="8"/>
        <v>-3.481194306738133E-7</v>
      </c>
      <c r="M7">
        <f t="shared" si="9"/>
        <v>-1.4965011764844549E-2</v>
      </c>
      <c r="N7">
        <f t="shared" si="10"/>
        <v>-0.85743201448921624</v>
      </c>
      <c r="O7">
        <f t="shared" ref="O7:O70" si="11">IF((N7-N6)&gt;180,O6-360,IF((N7-N6)&lt;(-180),O6+360,O6))</f>
        <v>0</v>
      </c>
      <c r="P7">
        <f t="shared" si="5"/>
        <v>-0.85743201448921624</v>
      </c>
      <c r="Q7">
        <f t="shared" ref="Q7:Q70" si="12">-(P7-P6)/((E7-E6)*360)*1000</f>
        <v>0.22481608362636948</v>
      </c>
      <c r="W7">
        <v>2</v>
      </c>
      <c r="X7">
        <f t="shared" si="6"/>
        <v>4.1666666666666664E-2</v>
      </c>
      <c r="Y7">
        <v>0</v>
      </c>
      <c r="Z7">
        <f t="shared" ref="Z7:Z70" si="13" xml:space="preserve"> b0_*Y7 + b1_*Y6 + b2_*Y5 - a1_*Z6 - a2_*Z5</f>
        <v>2.7784692298499183E-2</v>
      </c>
    </row>
    <row r="8" spans="1:26" ht="15" thickBot="1" x14ac:dyDescent="0.45">
      <c r="E8">
        <v>10.9057</v>
      </c>
      <c r="F8">
        <f t="shared" si="0"/>
        <v>1.4275527917605919E-3</v>
      </c>
      <c r="G8">
        <f t="shared" si="1"/>
        <v>1.5662769532372667E-2</v>
      </c>
      <c r="H8">
        <f t="shared" si="2"/>
        <v>-2.1892251859913963E-4</v>
      </c>
      <c r="I8">
        <f t="shared" si="3"/>
        <v>1.5664282793010107E-2</v>
      </c>
      <c r="J8">
        <f t="shared" si="4"/>
        <v>2.2361605822381856E-5</v>
      </c>
      <c r="K8">
        <f t="shared" si="7"/>
        <v>0.9999999571411734</v>
      </c>
      <c r="L8">
        <f t="shared" si="8"/>
        <v>-3.7226704583181506E-7</v>
      </c>
      <c r="M8">
        <f t="shared" si="9"/>
        <v>-1.5403897353106766E-2</v>
      </c>
      <c r="N8">
        <f t="shared" si="10"/>
        <v>-0.88257830638575763</v>
      </c>
      <c r="O8">
        <f t="shared" si="11"/>
        <v>0</v>
      </c>
      <c r="P8">
        <f t="shared" si="5"/>
        <v>-0.88257830638575763</v>
      </c>
      <c r="Q8">
        <f t="shared" si="12"/>
        <v>0.2248175436875646</v>
      </c>
      <c r="W8">
        <v>3</v>
      </c>
      <c r="X8">
        <f t="shared" si="6"/>
        <v>6.25E-2</v>
      </c>
      <c r="Y8">
        <v>0</v>
      </c>
      <c r="Z8">
        <f t="shared" si="13"/>
        <v>3.8022279899503436E-2</v>
      </c>
    </row>
    <row r="9" spans="1:26" ht="15" thickBot="1" x14ac:dyDescent="0.45">
      <c r="A9" s="9" t="s">
        <v>29</v>
      </c>
      <c r="B9" s="10">
        <v>0</v>
      </c>
      <c r="E9">
        <v>11.2255</v>
      </c>
      <c r="F9">
        <f t="shared" si="0"/>
        <v>1.4694145138696758E-3</v>
      </c>
      <c r="G9">
        <f t="shared" si="1"/>
        <v>1.5662678056450607E-2</v>
      </c>
      <c r="H9">
        <f t="shared" si="2"/>
        <v>-2.2534237121683972E-4</v>
      </c>
      <c r="I9">
        <f t="shared" si="3"/>
        <v>1.5664281368279773E-2</v>
      </c>
      <c r="J9">
        <f t="shared" si="4"/>
        <v>2.3017338958076102E-5</v>
      </c>
      <c r="K9">
        <f t="shared" si="7"/>
        <v>0.99999995414734522</v>
      </c>
      <c r="L9">
        <f t="shared" si="8"/>
        <v>-3.9827110819861274E-7</v>
      </c>
      <c r="M9">
        <f t="shared" si="9"/>
        <v>-1.58556404395096E-2</v>
      </c>
      <c r="N9">
        <f t="shared" si="10"/>
        <v>-0.90846127866085369</v>
      </c>
      <c r="O9">
        <f t="shared" si="11"/>
        <v>0</v>
      </c>
      <c r="P9">
        <f t="shared" si="5"/>
        <v>-0.90846127866085369</v>
      </c>
      <c r="Q9">
        <f t="shared" si="12"/>
        <v>0.22481909070856787</v>
      </c>
      <c r="W9">
        <v>4</v>
      </c>
      <c r="X9">
        <f t="shared" si="6"/>
        <v>8.3333333333333329E-2</v>
      </c>
      <c r="Y9">
        <v>0</v>
      </c>
      <c r="Z9">
        <f t="shared" si="13"/>
        <v>4.5933940541190738E-2</v>
      </c>
    </row>
    <row r="10" spans="1:26" ht="15" thickBot="1" x14ac:dyDescent="0.45">
      <c r="E10">
        <v>11.5547</v>
      </c>
      <c r="F10">
        <f t="shared" si="0"/>
        <v>1.5125066931014162E-3</v>
      </c>
      <c r="G10">
        <f t="shared" si="1"/>
        <v>1.5662581130367559E-2</v>
      </c>
      <c r="H10">
        <f t="shared" si="2"/>
        <v>-2.3195093794483364E-4</v>
      </c>
      <c r="I10">
        <f t="shared" si="3"/>
        <v>1.5664279858663459E-2</v>
      </c>
      <c r="J10">
        <f t="shared" si="4"/>
        <v>2.3692346195652789E-5</v>
      </c>
      <c r="K10">
        <f t="shared" si="7"/>
        <v>0.99999995092077765</v>
      </c>
      <c r="L10">
        <f t="shared" si="8"/>
        <v>-4.2629671934020253E-7</v>
      </c>
      <c r="M10">
        <f t="shared" si="9"/>
        <v>-1.6320665168312765E-2</v>
      </c>
      <c r="N10">
        <f t="shared" si="10"/>
        <v>-0.93510523299049075</v>
      </c>
      <c r="O10">
        <f t="shared" si="11"/>
        <v>0</v>
      </c>
      <c r="P10">
        <f t="shared" si="5"/>
        <v>-0.93510523299049075</v>
      </c>
      <c r="Q10">
        <f t="shared" si="12"/>
        <v>0.22482072979645143</v>
      </c>
      <c r="W10">
        <v>5</v>
      </c>
      <c r="X10">
        <f t="shared" si="6"/>
        <v>0.10416666666666667</v>
      </c>
      <c r="Y10">
        <v>0</v>
      </c>
      <c r="Z10">
        <f t="shared" si="13"/>
        <v>5.1788866549990785E-2</v>
      </c>
    </row>
    <row r="11" spans="1:26" x14ac:dyDescent="0.4">
      <c r="A11" s="6" t="s">
        <v>14</v>
      </c>
      <c r="B11" s="3"/>
      <c r="E11">
        <v>11.8935</v>
      </c>
      <c r="F11">
        <f t="shared" si="0"/>
        <v>1.5568555093945916E-3</v>
      </c>
      <c r="G11">
        <f t="shared" si="1"/>
        <v>1.5662478452664885E-2</v>
      </c>
      <c r="H11">
        <f t="shared" si="2"/>
        <v>-2.3875223525419986E-4</v>
      </c>
      <c r="I11">
        <f t="shared" si="3"/>
        <v>1.5664278259465952E-2</v>
      </c>
      <c r="J11">
        <f t="shared" si="4"/>
        <v>2.4387037612035762E-5</v>
      </c>
      <c r="K11">
        <f t="shared" si="7"/>
        <v>0.99999994744177045</v>
      </c>
      <c r="L11">
        <f t="shared" si="8"/>
        <v>-4.5651499340811933E-7</v>
      </c>
      <c r="M11">
        <f t="shared" si="9"/>
        <v>-1.6799254460659441E-2</v>
      </c>
      <c r="N11">
        <f t="shared" si="10"/>
        <v>-0.96252637956210796</v>
      </c>
      <c r="O11">
        <f t="shared" si="11"/>
        <v>0</v>
      </c>
      <c r="P11">
        <f t="shared" si="5"/>
        <v>-0.96252637956210796</v>
      </c>
      <c r="Q11">
        <f t="shared" si="12"/>
        <v>0.22482246631589661</v>
      </c>
      <c r="W11">
        <v>6</v>
      </c>
      <c r="X11">
        <f t="shared" si="6"/>
        <v>0.125</v>
      </c>
      <c r="Y11">
        <v>0</v>
      </c>
      <c r="Z11">
        <f t="shared" si="13"/>
        <v>5.5842969285737211E-2</v>
      </c>
    </row>
    <row r="12" spans="1:26" x14ac:dyDescent="0.4">
      <c r="A12" s="7" t="s">
        <v>4</v>
      </c>
      <c r="B12" s="8">
        <v>1</v>
      </c>
      <c r="E12">
        <v>12.2422</v>
      </c>
      <c r="F12">
        <f t="shared" si="0"/>
        <v>1.6025002326573736E-3</v>
      </c>
      <c r="G12">
        <f t="shared" si="1"/>
        <v>1.5662369676185173E-2</v>
      </c>
      <c r="H12">
        <f t="shared" si="2"/>
        <v>-2.4575228722730413E-4</v>
      </c>
      <c r="I12">
        <f t="shared" si="3"/>
        <v>1.5664276565280265E-2</v>
      </c>
      <c r="J12">
        <f t="shared" si="4"/>
        <v>2.5102028327669533E-5</v>
      </c>
      <c r="K12">
        <f t="shared" si="7"/>
        <v>0.99999994368764755</v>
      </c>
      <c r="L12">
        <f t="shared" si="8"/>
        <v>-4.891228923927257E-7</v>
      </c>
      <c r="M12">
        <f t="shared" si="9"/>
        <v>-1.7291832535491602E-2</v>
      </c>
      <c r="N12">
        <f t="shared" si="10"/>
        <v>-0.99074902433067014</v>
      </c>
      <c r="O12">
        <f t="shared" si="11"/>
        <v>0</v>
      </c>
      <c r="P12">
        <f t="shared" si="5"/>
        <v>-0.99074902433067014</v>
      </c>
      <c r="Q12">
        <f t="shared" si="12"/>
        <v>0.22482430590257546</v>
      </c>
      <c r="W12">
        <v>7</v>
      </c>
      <c r="X12">
        <f t="shared" si="6"/>
        <v>0.14583333333333334</v>
      </c>
      <c r="Y12">
        <v>0</v>
      </c>
      <c r="Z12">
        <f t="shared" si="13"/>
        <v>5.8337115187088555E-2</v>
      </c>
    </row>
    <row r="13" spans="1:26" x14ac:dyDescent="0.4">
      <c r="A13" s="7" t="s">
        <v>5</v>
      </c>
      <c r="B13" s="8">
        <f>B22/a0_raw</f>
        <v>-1.8153179156742147</v>
      </c>
      <c r="E13">
        <v>12.6012</v>
      </c>
      <c r="F13">
        <f t="shared" si="0"/>
        <v>1.649493222767321E-3</v>
      </c>
      <c r="G13">
        <f t="shared" si="1"/>
        <v>1.5662254402931231E-2</v>
      </c>
      <c r="H13">
        <f t="shared" si="2"/>
        <v>-2.5295912559209193E-4</v>
      </c>
      <c r="I13">
        <f t="shared" si="3"/>
        <v>1.5664274769907595E-2</v>
      </c>
      <c r="J13">
        <f t="shared" si="4"/>
        <v>2.5838138506241269E-5</v>
      </c>
      <c r="K13">
        <f t="shared" si="7"/>
        <v>0.99999993963245193</v>
      </c>
      <c r="L13">
        <f t="shared" si="8"/>
        <v>-5.2434587609622218E-7</v>
      </c>
      <c r="M13">
        <f t="shared" si="9"/>
        <v>-1.7798964918491533E-2</v>
      </c>
      <c r="N13">
        <f t="shared" si="10"/>
        <v>-1.0198055695309782</v>
      </c>
      <c r="O13">
        <f t="shared" si="11"/>
        <v>0</v>
      </c>
      <c r="P13">
        <f t="shared" si="5"/>
        <v>-1.0198055695309782</v>
      </c>
      <c r="Q13">
        <f t="shared" si="12"/>
        <v>0.22482625503178652</v>
      </c>
      <c r="W13">
        <v>8</v>
      </c>
      <c r="X13">
        <f t="shared" si="6"/>
        <v>0.16666666666666666</v>
      </c>
      <c r="Y13">
        <v>0</v>
      </c>
      <c r="Z13">
        <f t="shared" si="13"/>
        <v>5.9495895624892034E-2</v>
      </c>
    </row>
    <row r="14" spans="1:26" x14ac:dyDescent="0.4">
      <c r="A14" s="7" t="s">
        <v>6</v>
      </c>
      <c r="B14" s="8">
        <f>B23/a0_raw</f>
        <v>0.83098222240901265</v>
      </c>
      <c r="E14">
        <v>12.970700000000001</v>
      </c>
      <c r="F14">
        <f t="shared" si="0"/>
        <v>1.6978606596632138E-3</v>
      </c>
      <c r="G14">
        <f t="shared" si="1"/>
        <v>1.5662132279098295E-2</v>
      </c>
      <c r="H14">
        <f t="shared" si="2"/>
        <v>-2.6037676731108022E-4</v>
      </c>
      <c r="I14">
        <f t="shared" si="3"/>
        <v>1.5664272867837416E-2</v>
      </c>
      <c r="J14">
        <f t="shared" si="4"/>
        <v>2.6595778220692446E-5</v>
      </c>
      <c r="K14">
        <f t="shared" si="7"/>
        <v>0.99999993524999242</v>
      </c>
      <c r="L14">
        <f t="shared" si="8"/>
        <v>-5.6241143809345716E-7</v>
      </c>
      <c r="M14">
        <f t="shared" si="9"/>
        <v>-1.8320934658897947E-2</v>
      </c>
      <c r="N14">
        <f t="shared" si="10"/>
        <v>-1.049712232689805</v>
      </c>
      <c r="O14">
        <f t="shared" si="11"/>
        <v>0</v>
      </c>
      <c r="P14">
        <f t="shared" si="5"/>
        <v>-1.049712232689805</v>
      </c>
      <c r="Q14">
        <f t="shared" si="12"/>
        <v>0.22482832024377308</v>
      </c>
      <c r="W14">
        <v>9</v>
      </c>
      <c r="X14">
        <f t="shared" si="6"/>
        <v>0.1875</v>
      </c>
      <c r="Y14">
        <v>0</v>
      </c>
      <c r="Z14">
        <f t="shared" si="13"/>
        <v>5.9526859609852226E-2</v>
      </c>
    </row>
    <row r="15" spans="1:26" x14ac:dyDescent="0.4">
      <c r="A15" s="7"/>
      <c r="B15" s="8"/>
      <c r="E15">
        <v>13.351000000000001</v>
      </c>
      <c r="F15">
        <f t="shared" si="0"/>
        <v>1.7476418132532222E-3</v>
      </c>
      <c r="G15">
        <f t="shared" si="1"/>
        <v>1.5662002900287852E-2</v>
      </c>
      <c r="H15">
        <f t="shared" si="2"/>
        <v>-2.6801123701130627E-4</v>
      </c>
      <c r="I15">
        <f t="shared" si="3"/>
        <v>1.5664270852771212E-2</v>
      </c>
      <c r="J15">
        <f t="shared" si="4"/>
        <v>2.7375562587053767E-5</v>
      </c>
      <c r="K15">
        <f t="shared" si="7"/>
        <v>0.99999993051032532</v>
      </c>
      <c r="L15">
        <f t="shared" si="8"/>
        <v>-6.0357966623654926E-7</v>
      </c>
      <c r="M15">
        <f t="shared" si="9"/>
        <v>-1.8858166117619035E-2</v>
      </c>
      <c r="N15">
        <f t="shared" si="10"/>
        <v>-1.0804933278961799</v>
      </c>
      <c r="O15">
        <f t="shared" si="11"/>
        <v>0</v>
      </c>
      <c r="P15">
        <f t="shared" si="5"/>
        <v>-1.0804933278961799</v>
      </c>
      <c r="Q15">
        <f t="shared" si="12"/>
        <v>0.22483050812498137</v>
      </c>
      <c r="W15">
        <v>10</v>
      </c>
      <c r="X15">
        <f t="shared" si="6"/>
        <v>0.20833333333333334</v>
      </c>
      <c r="Y15">
        <v>0</v>
      </c>
      <c r="Z15">
        <f t="shared" si="13"/>
        <v>5.8620143143001111E-2</v>
      </c>
    </row>
    <row r="16" spans="1:26" x14ac:dyDescent="0.4">
      <c r="A16" s="7" t="s">
        <v>7</v>
      </c>
      <c r="B16" s="8">
        <f>(B25/a0_raw)*(10^(out_gain/20))</f>
        <v>3.9160766836994635E-3</v>
      </c>
      <c r="E16">
        <v>13.7425</v>
      </c>
      <c r="F16">
        <f t="shared" si="0"/>
        <v>1.7988890434149055E-3</v>
      </c>
      <c r="G16">
        <f t="shared" si="1"/>
        <v>1.5661865805900566E-2</v>
      </c>
      <c r="H16">
        <f t="shared" si="2"/>
        <v>-2.7587056702570948E-4</v>
      </c>
      <c r="I16">
        <f t="shared" si="3"/>
        <v>1.5664268717535131E-2</v>
      </c>
      <c r="J16">
        <f t="shared" si="4"/>
        <v>2.8178311764109795E-5</v>
      </c>
      <c r="K16">
        <f t="shared" si="7"/>
        <v>0.99999992537929538</v>
      </c>
      <c r="L16">
        <f t="shared" si="8"/>
        <v>-6.4814722918654069E-7</v>
      </c>
      <c r="M16">
        <f t="shared" si="9"/>
        <v>-1.9411224978021613E-2</v>
      </c>
      <c r="N16">
        <f t="shared" si="10"/>
        <v>-1.1121812664195625</v>
      </c>
      <c r="O16">
        <f t="shared" si="11"/>
        <v>0</v>
      </c>
      <c r="P16">
        <f t="shared" si="5"/>
        <v>-1.1121812664195625</v>
      </c>
      <c r="Q16">
        <f t="shared" si="12"/>
        <v>0.22483282619116415</v>
      </c>
      <c r="W16">
        <v>11</v>
      </c>
      <c r="X16">
        <f t="shared" si="6"/>
        <v>0.22916666666666666</v>
      </c>
      <c r="Y16">
        <v>0</v>
      </c>
      <c r="Z16">
        <f t="shared" si="13"/>
        <v>5.6948433975252587E-2</v>
      </c>
    </row>
    <row r="17" spans="1:26" x14ac:dyDescent="0.4">
      <c r="A17" s="7" t="s">
        <v>8</v>
      </c>
      <c r="B17" s="8">
        <f>(B26/a0_raw)*(10^(out_gain/20))</f>
        <v>7.8321533673989269E-3</v>
      </c>
      <c r="E17">
        <v>14.1455</v>
      </c>
      <c r="F17">
        <f t="shared" si="0"/>
        <v>1.8516416200564342E-3</v>
      </c>
      <c r="G17">
        <f t="shared" si="1"/>
        <v>1.5661720546211955E-2</v>
      </c>
      <c r="H17">
        <f t="shared" si="2"/>
        <v>-2.8396078243903564E-4</v>
      </c>
      <c r="I17">
        <f t="shared" si="3"/>
        <v>1.5664266455124688E-2</v>
      </c>
      <c r="J17">
        <f t="shared" si="4"/>
        <v>2.9004640864182159E-5</v>
      </c>
      <c r="K17">
        <f t="shared" si="7"/>
        <v>0.99999991982058434</v>
      </c>
      <c r="L17">
        <f t="shared" si="8"/>
        <v>-6.9642958360786882E-7</v>
      </c>
      <c r="M17">
        <f t="shared" si="9"/>
        <v>-1.9980535720302672E-2</v>
      </c>
      <c r="N17">
        <f t="shared" si="10"/>
        <v>-1.1448003691837274</v>
      </c>
      <c r="O17">
        <f t="shared" si="11"/>
        <v>0</v>
      </c>
      <c r="P17">
        <f t="shared" si="5"/>
        <v>-1.1448003691837274</v>
      </c>
      <c r="Q17">
        <f t="shared" si="12"/>
        <v>0.22483528235569944</v>
      </c>
      <c r="W17">
        <v>12</v>
      </c>
      <c r="X17">
        <f t="shared" si="6"/>
        <v>0.25</v>
      </c>
      <c r="Y17">
        <v>0</v>
      </c>
      <c r="Z17">
        <f t="shared" si="13"/>
        <v>5.4667215637960662E-2</v>
      </c>
    </row>
    <row r="18" spans="1:26" ht="15" thickBot="1" x14ac:dyDescent="0.45">
      <c r="A18" s="4" t="s">
        <v>9</v>
      </c>
      <c r="B18" s="5">
        <f>(B27/a0_raw)*(10^(out_gain/20))</f>
        <v>3.9160766836994635E-3</v>
      </c>
      <c r="E18">
        <v>14.5602</v>
      </c>
      <c r="F18">
        <f t="shared" si="0"/>
        <v>1.9059257231165878E-3</v>
      </c>
      <c r="G18">
        <f t="shared" si="1"/>
        <v>1.5661566686554274E-2</v>
      </c>
      <c r="H18">
        <f t="shared" si="2"/>
        <v>-2.9228590107719917E-4</v>
      </c>
      <c r="I18">
        <f t="shared" si="3"/>
        <v>1.5664264058769913E-2</v>
      </c>
      <c r="J18">
        <f t="shared" si="4"/>
        <v>2.9854959953215719E-5</v>
      </c>
      <c r="K18">
        <f t="shared" si="7"/>
        <v>0.99999991379582953</v>
      </c>
      <c r="L18">
        <f t="shared" si="8"/>
        <v>-7.4875994330399292E-7</v>
      </c>
      <c r="M18">
        <f t="shared" si="9"/>
        <v>-2.0566381618711826E-2</v>
      </c>
      <c r="N18">
        <f t="shared" si="10"/>
        <v>-1.1783668666076219</v>
      </c>
      <c r="O18">
        <f t="shared" si="11"/>
        <v>0</v>
      </c>
      <c r="P18">
        <f t="shared" si="5"/>
        <v>-1.1783668666076219</v>
      </c>
      <c r="Q18">
        <f t="shared" si="12"/>
        <v>0.22483788430655705</v>
      </c>
      <c r="W18">
        <v>13</v>
      </c>
      <c r="X18">
        <f t="shared" si="6"/>
        <v>0.27083333333333331</v>
      </c>
      <c r="Y18">
        <v>0</v>
      </c>
      <c r="Z18">
        <f t="shared" si="13"/>
        <v>5.191523972014727E-2</v>
      </c>
    </row>
    <row r="19" spans="1:26" ht="15" thickBot="1" x14ac:dyDescent="0.45">
      <c r="E19">
        <v>14.9872</v>
      </c>
      <c r="F19">
        <f t="shared" si="0"/>
        <v>1.9618198924117062E-3</v>
      </c>
      <c r="G19">
        <f t="shared" si="1"/>
        <v>1.5661403618227654E-2</v>
      </c>
      <c r="H19">
        <f t="shared" si="2"/>
        <v>-3.0085797106241827E-4</v>
      </c>
      <c r="I19">
        <f t="shared" si="3"/>
        <v>1.5664261518990266E-2</v>
      </c>
      <c r="J19">
        <f t="shared" si="4"/>
        <v>3.073049927244393E-5</v>
      </c>
      <c r="K19">
        <f t="shared" si="7"/>
        <v>0.99999990725665588</v>
      </c>
      <c r="L19">
        <f t="shared" si="8"/>
        <v>-8.0555848900807291E-7</v>
      </c>
      <c r="M19">
        <f t="shared" si="9"/>
        <v>-2.1169611099890906E-2</v>
      </c>
      <c r="N19">
        <f t="shared" si="10"/>
        <v>-1.2129293699570496</v>
      </c>
      <c r="O19">
        <f t="shared" si="11"/>
        <v>0</v>
      </c>
      <c r="P19">
        <f t="shared" si="5"/>
        <v>-1.2129293699570496</v>
      </c>
      <c r="Q19">
        <f t="shared" si="12"/>
        <v>0.22484064109697963</v>
      </c>
      <c r="W19">
        <v>14</v>
      </c>
      <c r="X19">
        <f t="shared" si="6"/>
        <v>0.29166666666666669</v>
      </c>
      <c r="Y19">
        <v>0</v>
      </c>
      <c r="Z19">
        <f t="shared" si="13"/>
        <v>4.8815180416759661E-2</v>
      </c>
    </row>
    <row r="20" spans="1:26" x14ac:dyDescent="0.4">
      <c r="A20" s="6" t="s">
        <v>27</v>
      </c>
      <c r="B20" s="3"/>
      <c r="E20">
        <v>15.4267</v>
      </c>
      <c r="F20">
        <f t="shared" si="0"/>
        <v>2.0193503078805692E-3</v>
      </c>
      <c r="G20">
        <f t="shared" si="1"/>
        <v>1.5661230854192576E-2</v>
      </c>
      <c r="H20">
        <f t="shared" si="2"/>
        <v>-3.0968101080512548E-4</v>
      </c>
      <c r="I20">
        <f t="shared" si="3"/>
        <v>1.5664258828200071E-2</v>
      </c>
      <c r="J20">
        <f t="shared" si="4"/>
        <v>3.1631668883074975E-5</v>
      </c>
      <c r="K20">
        <f t="shared" si="7"/>
        <v>0.99999990015601292</v>
      </c>
      <c r="L20">
        <f t="shared" si="8"/>
        <v>-8.6723389607859054E-7</v>
      </c>
      <c r="M20">
        <f t="shared" si="9"/>
        <v>-2.1790507590401909E-2</v>
      </c>
      <c r="N20">
        <f t="shared" si="10"/>
        <v>-1.2485041183778145</v>
      </c>
      <c r="O20">
        <f t="shared" si="11"/>
        <v>0</v>
      </c>
      <c r="P20">
        <f t="shared" si="5"/>
        <v>-1.2485041183778145</v>
      </c>
      <c r="Q20">
        <f t="shared" si="12"/>
        <v>0.224843562259922</v>
      </c>
      <c r="W20">
        <v>15</v>
      </c>
      <c r="X20">
        <f t="shared" si="6"/>
        <v>0.3125</v>
      </c>
      <c r="Y20">
        <v>0</v>
      </c>
      <c r="Z20">
        <f t="shared" si="13"/>
        <v>4.5474430287868274E-2</v>
      </c>
    </row>
    <row r="21" spans="1:26" x14ac:dyDescent="0.4">
      <c r="A21" s="7" t="s">
        <v>4</v>
      </c>
      <c r="B21" s="8">
        <f>1+alpha</f>
        <v>1.0923098954880139</v>
      </c>
      <c r="E21">
        <v>15.879</v>
      </c>
      <c r="F21">
        <f t="shared" si="0"/>
        <v>2.0785562394313468E-3</v>
      </c>
      <c r="G21">
        <f t="shared" si="1"/>
        <v>1.5661047845287546E-2</v>
      </c>
      <c r="H21">
        <f t="shared" si="2"/>
        <v>-3.1876104652983194E-4</v>
      </c>
      <c r="I21">
        <f t="shared" si="3"/>
        <v>1.5664255977846084E-2</v>
      </c>
      <c r="J21">
        <f t="shared" si="4"/>
        <v>3.2559083888194288E-5</v>
      </c>
      <c r="K21">
        <f t="shared" si="7"/>
        <v>0.99999989244052478</v>
      </c>
      <c r="L21">
        <f t="shared" si="8"/>
        <v>-9.3424978149239914E-7</v>
      </c>
      <c r="M21">
        <f t="shared" si="9"/>
        <v>-2.2429495867433813E-2</v>
      </c>
      <c r="N21">
        <f t="shared" si="10"/>
        <v>-1.285115449810079</v>
      </c>
      <c r="O21">
        <f t="shared" si="11"/>
        <v>0</v>
      </c>
      <c r="P21">
        <f t="shared" si="5"/>
        <v>-1.285115449810079</v>
      </c>
      <c r="Q21">
        <f t="shared" si="12"/>
        <v>0.22484665679283986</v>
      </c>
      <c r="W21">
        <v>16</v>
      </c>
      <c r="X21">
        <f t="shared" si="6"/>
        <v>0.33333333333333331</v>
      </c>
      <c r="Y21">
        <v>0</v>
      </c>
      <c r="Z21">
        <f t="shared" si="13"/>
        <v>4.1986000896629565E-2</v>
      </c>
    </row>
    <row r="22" spans="1:26" x14ac:dyDescent="0.4">
      <c r="A22" s="7" t="s">
        <v>5</v>
      </c>
      <c r="B22" s="8">
        <f>-2*COS(w0)</f>
        <v>-1.9828897227476208</v>
      </c>
      <c r="E22">
        <v>16.3446</v>
      </c>
      <c r="F22">
        <f t="shared" si="0"/>
        <v>2.1395031369109887E-3</v>
      </c>
      <c r="G22">
        <f t="shared" si="1"/>
        <v>1.5660853931313112E-2</v>
      </c>
      <c r="H22">
        <f t="shared" si="2"/>
        <v>-3.2810811987247189E-4</v>
      </c>
      <c r="I22">
        <f t="shared" si="3"/>
        <v>1.5664252957645633E-2</v>
      </c>
      <c r="J22">
        <f t="shared" si="4"/>
        <v>3.3513769476398156E-5</v>
      </c>
      <c r="K22">
        <f t="shared" si="7"/>
        <v>0.99999988404776419</v>
      </c>
      <c r="L22">
        <f t="shared" si="8"/>
        <v>-1.007148381948774E-6</v>
      </c>
      <c r="M22">
        <f t="shared" si="9"/>
        <v>-2.3087283352965171E-2</v>
      </c>
      <c r="N22">
        <f t="shared" si="10"/>
        <v>-1.3228038965475484</v>
      </c>
      <c r="O22">
        <f t="shared" si="11"/>
        <v>0</v>
      </c>
      <c r="P22">
        <f t="shared" si="5"/>
        <v>-1.3228038965475484</v>
      </c>
      <c r="Q22">
        <f t="shared" si="12"/>
        <v>0.22484993519395155</v>
      </c>
      <c r="W22">
        <v>17</v>
      </c>
      <c r="X22">
        <f t="shared" si="6"/>
        <v>0.35416666666666669</v>
      </c>
      <c r="Y22">
        <v>0</v>
      </c>
      <c r="Z22">
        <f t="shared" si="13"/>
        <v>3.84294964917688E-2</v>
      </c>
    </row>
    <row r="23" spans="1:26" x14ac:dyDescent="0.4">
      <c r="A23" s="7" t="s">
        <v>6</v>
      </c>
      <c r="B23" s="8">
        <f>1-alpha</f>
        <v>0.90769010451198617</v>
      </c>
      <c r="E23">
        <v>16.823899999999998</v>
      </c>
      <c r="F23">
        <f t="shared" si="0"/>
        <v>2.2022433601970549E-3</v>
      </c>
      <c r="G23">
        <f t="shared" si="1"/>
        <v>1.5660648458108994E-2</v>
      </c>
      <c r="H23">
        <f t="shared" si="2"/>
        <v>-3.3773026535522267E-4</v>
      </c>
      <c r="I23">
        <f t="shared" si="3"/>
        <v>1.5664249757410112E-2</v>
      </c>
      <c r="J23">
        <f t="shared" si="4"/>
        <v>3.4496545788730525E-5</v>
      </c>
      <c r="K23">
        <f t="shared" si="7"/>
        <v>0.99999987491049169</v>
      </c>
      <c r="L23">
        <f t="shared" si="8"/>
        <v>-1.0865137319913843E-6</v>
      </c>
      <c r="M23">
        <f t="shared" si="9"/>
        <v>-2.3764436300802716E-2</v>
      </c>
      <c r="N23">
        <f t="shared" si="10"/>
        <v>-1.361601902543482</v>
      </c>
      <c r="O23">
        <f t="shared" si="11"/>
        <v>0</v>
      </c>
      <c r="P23">
        <f t="shared" si="5"/>
        <v>-1.361601902543482</v>
      </c>
      <c r="Q23">
        <f t="shared" si="12"/>
        <v>0.22485340888294134</v>
      </c>
      <c r="W23">
        <v>18</v>
      </c>
      <c r="X23">
        <f t="shared" si="6"/>
        <v>0.375</v>
      </c>
      <c r="Y23">
        <v>0</v>
      </c>
      <c r="Z23">
        <f t="shared" si="13"/>
        <v>3.4872133136699249E-2</v>
      </c>
    </row>
    <row r="24" spans="1:26" x14ac:dyDescent="0.4">
      <c r="A24" s="7"/>
      <c r="B24" s="8"/>
      <c r="E24">
        <v>17.3172</v>
      </c>
      <c r="F24">
        <f t="shared" si="0"/>
        <v>2.2668161791977153E-3</v>
      </c>
      <c r="G24">
        <f t="shared" si="1"/>
        <v>1.5660430782181711E-2</v>
      </c>
      <c r="H24">
        <f t="shared" si="2"/>
        <v>-3.4763351037835847E-4</v>
      </c>
      <c r="I24">
        <f t="shared" si="3"/>
        <v>1.5664246367117024E-2</v>
      </c>
      <c r="J24">
        <f t="shared" si="4"/>
        <v>3.5508027918748916E-5</v>
      </c>
      <c r="K24">
        <f t="shared" si="7"/>
        <v>0.99999986495643889</v>
      </c>
      <c r="L24">
        <f t="shared" si="8"/>
        <v>-1.1729735473460105E-6</v>
      </c>
      <c r="M24">
        <f t="shared" si="9"/>
        <v>-2.4461379794443516E-2</v>
      </c>
      <c r="N24">
        <f t="shared" si="10"/>
        <v>-1.4015338232882026</v>
      </c>
      <c r="O24">
        <f t="shared" si="11"/>
        <v>0</v>
      </c>
      <c r="P24">
        <f t="shared" si="5"/>
        <v>-1.4015338232882026</v>
      </c>
      <c r="Q24">
        <f t="shared" si="12"/>
        <v>0.22485708913170099</v>
      </c>
      <c r="W24">
        <v>19</v>
      </c>
      <c r="X24">
        <f t="shared" si="6"/>
        <v>0.39583333333333331</v>
      </c>
      <c r="Y24">
        <v>0</v>
      </c>
      <c r="Z24">
        <f t="shared" si="13"/>
        <v>3.1369779640037211E-2</v>
      </c>
    </row>
    <row r="25" spans="1:26" x14ac:dyDescent="0.4">
      <c r="A25" s="7" t="s">
        <v>7</v>
      </c>
      <c r="B25" s="8">
        <f>(1-COS(w0))/2</f>
        <v>4.2775693130948089E-3</v>
      </c>
      <c r="E25">
        <v>17.824999999999999</v>
      </c>
      <c r="F25">
        <f t="shared" si="0"/>
        <v>2.3332870437599192E-3</v>
      </c>
      <c r="G25">
        <f t="shared" si="1"/>
        <v>1.5660200137600055E-2</v>
      </c>
      <c r="H25">
        <f t="shared" si="2"/>
        <v>-3.578278979002379E-4</v>
      </c>
      <c r="I25">
        <f t="shared" si="3"/>
        <v>1.5664242774836877E-2</v>
      </c>
      <c r="J25">
        <f t="shared" si="4"/>
        <v>3.6549241044333262E-5</v>
      </c>
      <c r="K25">
        <f t="shared" si="7"/>
        <v>0.99999985410158931</v>
      </c>
      <c r="L25">
        <f t="shared" si="8"/>
        <v>-1.2672575860342449E-6</v>
      </c>
      <c r="M25">
        <f t="shared" si="9"/>
        <v>-2.5178821600365664E-2</v>
      </c>
      <c r="N25">
        <f t="shared" si="10"/>
        <v>-1.4426402108137857</v>
      </c>
      <c r="O25">
        <f t="shared" si="11"/>
        <v>0</v>
      </c>
      <c r="P25">
        <f t="shared" si="5"/>
        <v>-1.4426402108137857</v>
      </c>
      <c r="Q25">
        <f t="shared" si="12"/>
        <v>0.22486098817110345</v>
      </c>
      <c r="W25">
        <v>20</v>
      </c>
      <c r="X25">
        <f t="shared" si="6"/>
        <v>0.41666666666666669</v>
      </c>
      <c r="Y25">
        <v>0</v>
      </c>
      <c r="Z25">
        <f t="shared" si="13"/>
        <v>2.7968000297234456E-2</v>
      </c>
    </row>
    <row r="26" spans="1:26" x14ac:dyDescent="0.4">
      <c r="A26" s="7" t="s">
        <v>8</v>
      </c>
      <c r="B26" s="8">
        <f>1-COS(w0)</f>
        <v>8.5551386261896178E-3</v>
      </c>
      <c r="E26">
        <v>18.3476</v>
      </c>
      <c r="F26">
        <f t="shared" si="0"/>
        <v>2.4016952237918372E-3</v>
      </c>
      <c r="G26">
        <f t="shared" si="1"/>
        <v>1.5659955811100912E-2</v>
      </c>
      <c r="H26">
        <f t="shared" si="2"/>
        <v>-3.6831945627286908E-4</v>
      </c>
      <c r="I26">
        <f t="shared" si="3"/>
        <v>1.5664238969460498E-2</v>
      </c>
      <c r="J26">
        <f t="shared" si="4"/>
        <v>3.7620800251328666E-5</v>
      </c>
      <c r="K26">
        <f t="shared" si="7"/>
        <v>0.99999984225746541</v>
      </c>
      <c r="L26">
        <f t="shared" si="8"/>
        <v>-1.3701343547416294E-6</v>
      </c>
      <c r="M26">
        <f t="shared" si="9"/>
        <v>-2.5917187049962598E-2</v>
      </c>
      <c r="N26">
        <f t="shared" si="10"/>
        <v>-1.4849454348139695</v>
      </c>
      <c r="O26">
        <f t="shared" si="11"/>
        <v>0</v>
      </c>
      <c r="P26">
        <f t="shared" si="5"/>
        <v>-1.4849454348139695</v>
      </c>
      <c r="Q26">
        <f t="shared" si="12"/>
        <v>0.22486511885117003</v>
      </c>
      <c r="W26">
        <v>21</v>
      </c>
      <c r="X26">
        <f t="shared" si="6"/>
        <v>0.4375</v>
      </c>
      <c r="Y26">
        <v>0</v>
      </c>
      <c r="Z26">
        <f t="shared" si="13"/>
        <v>2.470308280339235E-2</v>
      </c>
    </row>
    <row r="27" spans="1:26" ht="15" thickBot="1" x14ac:dyDescent="0.45">
      <c r="A27" s="4" t="s">
        <v>9</v>
      </c>
      <c r="B27" s="5">
        <f>(1-COS(w0))/2</f>
        <v>4.2775693130948089E-3</v>
      </c>
      <c r="E27">
        <v>18.8856</v>
      </c>
      <c r="F27">
        <f t="shared" si="0"/>
        <v>2.4721192591098083E-3</v>
      </c>
      <c r="G27">
        <f t="shared" si="1"/>
        <v>1.5659696910000687E-2</v>
      </c>
      <c r="H27">
        <f t="shared" si="2"/>
        <v>-3.7912023710703728E-4</v>
      </c>
      <c r="I27">
        <f t="shared" si="3"/>
        <v>1.5664234937084201E-2</v>
      </c>
      <c r="J27">
        <f t="shared" si="4"/>
        <v>3.8723935752698664E-5</v>
      </c>
      <c r="K27">
        <f t="shared" si="7"/>
        <v>0.99999982931906584</v>
      </c>
      <c r="L27">
        <f t="shared" si="8"/>
        <v>-1.4825158839884899E-6</v>
      </c>
      <c r="M27">
        <f t="shared" si="9"/>
        <v>-2.6677325478678959E-2</v>
      </c>
      <c r="N27">
        <f t="shared" si="10"/>
        <v>-1.5284981586251229</v>
      </c>
      <c r="O27">
        <f t="shared" si="11"/>
        <v>0</v>
      </c>
      <c r="P27">
        <f t="shared" si="5"/>
        <v>-1.5284981586251229</v>
      </c>
      <c r="Q27">
        <f t="shared" si="12"/>
        <v>0.22486949510095761</v>
      </c>
      <c r="W27">
        <v>22</v>
      </c>
      <c r="X27">
        <f t="shared" si="6"/>
        <v>0.45833333333333331</v>
      </c>
      <c r="Y27">
        <v>0</v>
      </c>
      <c r="Z27">
        <f t="shared" si="13"/>
        <v>2.1603037742049927E-2</v>
      </c>
    </row>
    <row r="28" spans="1:26" ht="15" thickBot="1" x14ac:dyDescent="0.45">
      <c r="E28">
        <v>19.439399999999999</v>
      </c>
      <c r="F28">
        <f t="shared" si="0"/>
        <v>2.5446115095913925E-3</v>
      </c>
      <c r="G28">
        <f t="shared" si="1"/>
        <v>1.5659422590818428E-2</v>
      </c>
      <c r="H28">
        <f t="shared" si="2"/>
        <v>-3.9023827749628745E-4</v>
      </c>
      <c r="I28">
        <f t="shared" si="3"/>
        <v>1.5664230664570615E-2</v>
      </c>
      <c r="J28">
        <f t="shared" si="4"/>
        <v>3.9859467668649892E-5</v>
      </c>
      <c r="K28">
        <f t="shared" si="7"/>
        <v>0.9999998151748335</v>
      </c>
      <c r="L28">
        <f t="shared" si="8"/>
        <v>-1.6053711469547517E-6</v>
      </c>
      <c r="M28">
        <f t="shared" si="9"/>
        <v>-2.7459803810054417E-2</v>
      </c>
      <c r="N28">
        <f t="shared" si="10"/>
        <v>-1.5733308645733759</v>
      </c>
      <c r="O28">
        <f t="shared" si="11"/>
        <v>0</v>
      </c>
      <c r="P28">
        <f t="shared" si="5"/>
        <v>-1.5733308645733759</v>
      </c>
      <c r="Q28">
        <f t="shared" si="12"/>
        <v>0.22487413199838005</v>
      </c>
      <c r="W28">
        <v>23</v>
      </c>
      <c r="X28">
        <f t="shared" si="6"/>
        <v>0.47916666666666663</v>
      </c>
      <c r="Y28">
        <v>0</v>
      </c>
      <c r="Z28">
        <f t="shared" si="13"/>
        <v>1.8688558797812629E-2</v>
      </c>
    </row>
    <row r="29" spans="1:26" x14ac:dyDescent="0.4">
      <c r="A29" s="6" t="s">
        <v>33</v>
      </c>
      <c r="B29" s="3"/>
      <c r="E29">
        <v>20.009399999999999</v>
      </c>
      <c r="F29">
        <f t="shared" si="0"/>
        <v>2.6192243351141503E-3</v>
      </c>
      <c r="G29">
        <f t="shared" si="1"/>
        <v>1.5659131968134954E-2</v>
      </c>
      <c r="H29">
        <f t="shared" si="2"/>
        <v>-4.0168161517290663E-4</v>
      </c>
      <c r="I29">
        <f t="shared" si="3"/>
        <v>1.5664226138129147E-2</v>
      </c>
      <c r="J29">
        <f t="shared" si="4"/>
        <v>4.1028216114212871E-5</v>
      </c>
      <c r="K29">
        <f t="shared" si="7"/>
        <v>0.99999979970132202</v>
      </c>
      <c r="L29">
        <f t="shared" si="8"/>
        <v>-1.739772385795571E-6</v>
      </c>
      <c r="M29">
        <f t="shared" si="9"/>
        <v>-2.8265189133947155E-2</v>
      </c>
      <c r="N29">
        <f t="shared" si="10"/>
        <v>-1.6194760445142065</v>
      </c>
      <c r="O29">
        <f t="shared" si="11"/>
        <v>0</v>
      </c>
      <c r="P29">
        <f t="shared" si="5"/>
        <v>-1.6194760445142065</v>
      </c>
      <c r="Q29">
        <f t="shared" si="12"/>
        <v>0.22487904454595778</v>
      </c>
      <c r="W29">
        <v>24</v>
      </c>
      <c r="X29">
        <f t="shared" si="6"/>
        <v>0.5</v>
      </c>
      <c r="Y29">
        <v>0</v>
      </c>
      <c r="Z29">
        <f t="shared" si="13"/>
        <v>1.59739352901258E-2</v>
      </c>
    </row>
    <row r="30" spans="1:26" x14ac:dyDescent="0.4">
      <c r="A30" s="7" t="s">
        <v>30</v>
      </c>
      <c r="B30" s="8">
        <f>2*PI()*Freq/Fs</f>
        <v>0.1308996938995747</v>
      </c>
      <c r="E30">
        <v>20.5962</v>
      </c>
      <c r="F30">
        <f t="shared" si="0"/>
        <v>2.6960362754944209E-3</v>
      </c>
      <c r="G30">
        <f t="shared" si="1"/>
        <v>1.5658824006458683E-2</v>
      </c>
      <c r="H30">
        <f t="shared" si="2"/>
        <v>-4.1346230380187154E-4</v>
      </c>
      <c r="I30">
        <f t="shared" si="3"/>
        <v>1.5664221341631812E-2</v>
      </c>
      <c r="J30">
        <f t="shared" si="4"/>
        <v>4.2231411285704803E-5</v>
      </c>
      <c r="K30">
        <f t="shared" si="7"/>
        <v>0.99999978275601686</v>
      </c>
      <c r="L30">
        <f t="shared" si="8"/>
        <v>-1.8869574670184834E-6</v>
      </c>
      <c r="M30">
        <f t="shared" si="9"/>
        <v>-2.9094331320711708E-2</v>
      </c>
      <c r="N30">
        <f t="shared" si="10"/>
        <v>-1.6669823924320633</v>
      </c>
      <c r="O30">
        <f t="shared" si="11"/>
        <v>0</v>
      </c>
      <c r="P30">
        <f t="shared" si="5"/>
        <v>-1.6669823924320633</v>
      </c>
      <c r="Q30">
        <f t="shared" si="12"/>
        <v>0.22488424940286666</v>
      </c>
      <c r="W30">
        <v>25</v>
      </c>
      <c r="X30">
        <f t="shared" si="6"/>
        <v>0.52083333333333337</v>
      </c>
      <c r="Y30">
        <v>0</v>
      </c>
      <c r="Z30">
        <f t="shared" si="13"/>
        <v>1.3467910792558106E-2</v>
      </c>
    </row>
    <row r="31" spans="1:26" ht="15" thickBot="1" x14ac:dyDescent="0.45">
      <c r="A31" s="4" t="s">
        <v>31</v>
      </c>
      <c r="B31" s="5">
        <f>SIN(w0)/(2*Q)</f>
        <v>9.2309895488013854E-2</v>
      </c>
      <c r="E31">
        <v>21.200099999999999</v>
      </c>
      <c r="F31">
        <f t="shared" si="0"/>
        <v>2.7750866006403733E-3</v>
      </c>
      <c r="G31">
        <f t="shared" si="1"/>
        <v>1.5658497776926406E-2</v>
      </c>
      <c r="H31">
        <f t="shared" si="2"/>
        <v>-4.2558637499163013E-4</v>
      </c>
      <c r="I31">
        <f t="shared" si="3"/>
        <v>1.5664216260611326E-2</v>
      </c>
      <c r="J31">
        <f t="shared" si="4"/>
        <v>4.3469668242581929E-5</v>
      </c>
      <c r="K31">
        <f t="shared" si="7"/>
        <v>0.99999976418980197</v>
      </c>
      <c r="L31">
        <f t="shared" si="8"/>
        <v>-2.0482215971569146E-6</v>
      </c>
      <c r="M31">
        <f t="shared" si="9"/>
        <v>-2.9947656549657919E-2</v>
      </c>
      <c r="N31">
        <f t="shared" si="10"/>
        <v>-1.7158743266027159</v>
      </c>
      <c r="O31">
        <f t="shared" si="11"/>
        <v>0</v>
      </c>
      <c r="P31">
        <f t="shared" si="5"/>
        <v>-1.7158743266027159</v>
      </c>
      <c r="Q31">
        <f t="shared" si="12"/>
        <v>0.22488976362280674</v>
      </c>
      <c r="W31">
        <v>26</v>
      </c>
      <c r="X31">
        <f t="shared" si="6"/>
        <v>0.54166666666666663</v>
      </c>
      <c r="Y31">
        <v>0</v>
      </c>
      <c r="Z31">
        <f t="shared" si="13"/>
        <v>1.1174483500426349E-2</v>
      </c>
    </row>
    <row r="32" spans="1:26" x14ac:dyDescent="0.4">
      <c r="E32">
        <v>21.8217</v>
      </c>
      <c r="F32">
        <f t="shared" si="0"/>
        <v>2.8564538503683496E-3</v>
      </c>
      <c r="G32">
        <f t="shared" si="1"/>
        <v>1.565815214031141E-2</v>
      </c>
      <c r="H32">
        <f t="shared" si="2"/>
        <v>-4.380658840514454E-4</v>
      </c>
      <c r="I32">
        <f t="shared" si="3"/>
        <v>1.5664210877323941E-2</v>
      </c>
      <c r="J32">
        <f t="shared" si="4"/>
        <v>4.4744217167836879E-5</v>
      </c>
      <c r="K32">
        <f t="shared" si="7"/>
        <v>0.99999974382795254</v>
      </c>
      <c r="L32">
        <f t="shared" si="8"/>
        <v>-2.2250824176283339E-6</v>
      </c>
      <c r="M32">
        <f t="shared" si="9"/>
        <v>-3.08260151191877E-2</v>
      </c>
      <c r="N32">
        <f t="shared" si="10"/>
        <v>-1.7662005655359205</v>
      </c>
      <c r="O32">
        <f t="shared" si="11"/>
        <v>0</v>
      </c>
      <c r="P32">
        <f t="shared" si="5"/>
        <v>-1.7662005655359205</v>
      </c>
      <c r="Q32">
        <f t="shared" si="12"/>
        <v>0.2248956051283631</v>
      </c>
      <c r="W32">
        <v>27</v>
      </c>
      <c r="X32">
        <f t="shared" si="6"/>
        <v>0.5625</v>
      </c>
      <c r="Y32">
        <v>0</v>
      </c>
      <c r="Z32">
        <f t="shared" si="13"/>
        <v>9.0936456551236021E-3</v>
      </c>
    </row>
    <row r="33" spans="5:26" x14ac:dyDescent="0.4">
      <c r="E33">
        <v>22.461600000000001</v>
      </c>
      <c r="F33">
        <f t="shared" si="0"/>
        <v>2.9402165644946874E-3</v>
      </c>
      <c r="G33">
        <f t="shared" si="1"/>
        <v>1.5657785895072052E-2</v>
      </c>
      <c r="H33">
        <f t="shared" si="2"/>
        <v>-4.5091288727746107E-4</v>
      </c>
      <c r="I33">
        <f t="shared" si="3"/>
        <v>1.5664205173055341E-2</v>
      </c>
      <c r="J33">
        <f t="shared" si="4"/>
        <v>4.6056288236464909E-5</v>
      </c>
      <c r="K33">
        <f t="shared" si="7"/>
        <v>0.99999972147609251</v>
      </c>
      <c r="L33">
        <f t="shared" si="8"/>
        <v>-2.4192282589547508E-6</v>
      </c>
      <c r="M33">
        <f t="shared" si="9"/>
        <v>-3.1730257584586807E-2</v>
      </c>
      <c r="N33">
        <f t="shared" si="10"/>
        <v>-1.8180098424597937</v>
      </c>
      <c r="O33">
        <f t="shared" si="11"/>
        <v>0</v>
      </c>
      <c r="P33">
        <f t="shared" si="5"/>
        <v>-1.8180098424597937</v>
      </c>
      <c r="Q33">
        <f t="shared" si="12"/>
        <v>0.22490179422076842</v>
      </c>
      <c r="W33">
        <v>28</v>
      </c>
      <c r="X33">
        <f t="shared" si="6"/>
        <v>0.58333333333333337</v>
      </c>
      <c r="Y33">
        <v>0</v>
      </c>
      <c r="Z33">
        <f t="shared" si="13"/>
        <v>7.2220607430817253E-3</v>
      </c>
    </row>
    <row r="34" spans="5:26" x14ac:dyDescent="0.4">
      <c r="E34">
        <v>23.120200000000001</v>
      </c>
      <c r="F34">
        <f t="shared" si="0"/>
        <v>3.0264271028969474E-3</v>
      </c>
      <c r="G34">
        <f t="shared" si="1"/>
        <v>1.5657397894091596E-2</v>
      </c>
      <c r="H34">
        <f t="shared" si="2"/>
        <v>-4.6413542667195565E-4</v>
      </c>
      <c r="I34">
        <f t="shared" si="3"/>
        <v>1.5664199129938813E-2</v>
      </c>
      <c r="J34">
        <f t="shared" si="4"/>
        <v>4.7406701528894288E-5</v>
      </c>
      <c r="K34">
        <f t="shared" si="7"/>
        <v>0.99999969692550572</v>
      </c>
      <c r="L34">
        <f t="shared" si="8"/>
        <v>-2.6324720083365659E-6</v>
      </c>
      <c r="M34">
        <f t="shared" si="9"/>
        <v>-3.266095214718967E-2</v>
      </c>
      <c r="N34">
        <f t="shared" si="10"/>
        <v>-1.871334712912712</v>
      </c>
      <c r="O34">
        <f t="shared" si="11"/>
        <v>0</v>
      </c>
      <c r="P34">
        <f t="shared" si="5"/>
        <v>-1.871334712912712</v>
      </c>
      <c r="Q34">
        <f t="shared" si="12"/>
        <v>0.22490835127087067</v>
      </c>
      <c r="W34">
        <v>29</v>
      </c>
      <c r="X34">
        <f t="shared" si="6"/>
        <v>0.60416666666666674</v>
      </c>
      <c r="Y34">
        <v>0</v>
      </c>
      <c r="Z34">
        <f t="shared" si="13"/>
        <v>5.5536783787090158E-3</v>
      </c>
    </row>
    <row r="35" spans="5:26" x14ac:dyDescent="0.4">
      <c r="E35">
        <v>23.798200000000001</v>
      </c>
      <c r="F35">
        <f t="shared" si="0"/>
        <v>3.1151770953608592E-3</v>
      </c>
      <c r="G35">
        <f t="shared" si="1"/>
        <v>1.5656986751735102E-2</v>
      </c>
      <c r="H35">
        <f t="shared" si="2"/>
        <v>-4.7774756835628797E-4</v>
      </c>
      <c r="I35">
        <f t="shared" si="3"/>
        <v>1.5664192726392672E-2</v>
      </c>
      <c r="J35">
        <f t="shared" si="4"/>
        <v>4.8796892245700106E-5</v>
      </c>
      <c r="K35">
        <f t="shared" si="7"/>
        <v>0.99999966993278522</v>
      </c>
      <c r="L35">
        <f t="shared" si="8"/>
        <v>-2.8669278738805299E-6</v>
      </c>
      <c r="M35">
        <f t="shared" si="9"/>
        <v>-3.3619091236241294E-2</v>
      </c>
      <c r="N35">
        <f t="shared" si="10"/>
        <v>-1.9262320389018794</v>
      </c>
      <c r="O35">
        <f t="shared" si="11"/>
        <v>0</v>
      </c>
      <c r="P35">
        <f t="shared" si="5"/>
        <v>-1.9262320389018794</v>
      </c>
      <c r="Q35">
        <f t="shared" si="12"/>
        <v>0.22491529821848308</v>
      </c>
      <c r="W35">
        <v>30</v>
      </c>
      <c r="X35">
        <f t="shared" si="6"/>
        <v>0.625</v>
      </c>
      <c r="Y35">
        <v>0</v>
      </c>
      <c r="Z35">
        <f t="shared" si="13"/>
        <v>4.0802877721040649E-3</v>
      </c>
    </row>
    <row r="36" spans="5:26" x14ac:dyDescent="0.4">
      <c r="E36">
        <v>24.495999999999999</v>
      </c>
      <c r="F36">
        <f t="shared" si="0"/>
        <v>3.2065189017639823E-3</v>
      </c>
      <c r="G36">
        <f t="shared" si="1"/>
        <v>1.5656551194767276E-2</v>
      </c>
      <c r="H36">
        <f t="shared" si="2"/>
        <v>-4.9175735661594836E-4</v>
      </c>
      <c r="I36">
        <f t="shared" si="3"/>
        <v>1.5664185942585798E-2</v>
      </c>
      <c r="J36">
        <f t="shared" si="4"/>
        <v>5.0227680448808321E-5</v>
      </c>
      <c r="K36">
        <f t="shared" si="7"/>
        <v>0.99999964023960275</v>
      </c>
      <c r="L36">
        <f t="shared" si="8"/>
        <v>-3.1248396687610672E-6</v>
      </c>
      <c r="M36">
        <f t="shared" si="9"/>
        <v>-3.4605243647137796E-2</v>
      </c>
      <c r="N36">
        <f t="shared" si="10"/>
        <v>-1.9827344100028998</v>
      </c>
      <c r="O36">
        <f t="shared" si="11"/>
        <v>0</v>
      </c>
      <c r="P36">
        <f t="shared" si="5"/>
        <v>-1.9827344100028998</v>
      </c>
      <c r="Q36">
        <f t="shared" si="12"/>
        <v>0.22492265812004644</v>
      </c>
      <c r="W36">
        <v>31</v>
      </c>
      <c r="X36">
        <f t="shared" si="6"/>
        <v>0.64583333333333337</v>
      </c>
      <c r="Y36">
        <v>0</v>
      </c>
      <c r="Z36">
        <f t="shared" si="13"/>
        <v>2.7920114921224362E-3</v>
      </c>
    </row>
    <row r="37" spans="5:26" x14ac:dyDescent="0.4">
      <c r="E37">
        <v>25.214300000000001</v>
      </c>
      <c r="F37">
        <f t="shared" si="0"/>
        <v>3.300544151892047E-3</v>
      </c>
      <c r="G37">
        <f t="shared" si="1"/>
        <v>1.565608969557275E-2</v>
      </c>
      <c r="H37">
        <f t="shared" si="2"/>
        <v>-5.0617886014411514E-4</v>
      </c>
      <c r="I37">
        <f t="shared" si="3"/>
        <v>1.566417875472504E-2</v>
      </c>
      <c r="J37">
        <f t="shared" si="4"/>
        <v>5.1700501317953034E-5</v>
      </c>
      <c r="K37">
        <f t="shared" si="7"/>
        <v>0.99999960754574913</v>
      </c>
      <c r="L37">
        <f t="shared" si="8"/>
        <v>-3.4088149799905573E-6</v>
      </c>
      <c r="M37">
        <f t="shared" si="9"/>
        <v>-3.5620402478207858E-2</v>
      </c>
      <c r="N37">
        <f t="shared" si="10"/>
        <v>-2.0408987265586487</v>
      </c>
      <c r="O37">
        <f t="shared" si="11"/>
        <v>0</v>
      </c>
      <c r="P37">
        <f t="shared" si="5"/>
        <v>-2.0408987265586487</v>
      </c>
      <c r="Q37">
        <f t="shared" si="12"/>
        <v>0.22493045522510174</v>
      </c>
      <c r="W37">
        <v>32</v>
      </c>
      <c r="X37">
        <f t="shared" si="6"/>
        <v>0.66666666666666663</v>
      </c>
      <c r="Y37">
        <v>0</v>
      </c>
      <c r="Z37">
        <f t="shared" si="13"/>
        <v>1.6777418814868002E-3</v>
      </c>
    </row>
    <row r="38" spans="5:26" x14ac:dyDescent="0.4">
      <c r="E38">
        <v>25.953600000000002</v>
      </c>
      <c r="F38">
        <f t="shared" si="0"/>
        <v>3.3973182955920026E-3</v>
      </c>
      <c r="G38">
        <f t="shared" si="1"/>
        <v>1.5655600776871337E-2</v>
      </c>
      <c r="H38">
        <f t="shared" si="2"/>
        <v>-5.2102213365010953E-4</v>
      </c>
      <c r="I38">
        <f t="shared" si="3"/>
        <v>1.5664171139801134E-2</v>
      </c>
      <c r="J38">
        <f t="shared" si="4"/>
        <v>5.3216379935789054E-5</v>
      </c>
      <c r="K38">
        <f t="shared" si="7"/>
        <v>0.99999957152646879</v>
      </c>
      <c r="L38">
        <f t="shared" si="8"/>
        <v>-3.7216746022503858E-6</v>
      </c>
      <c r="M38">
        <f t="shared" si="9"/>
        <v>-3.666527855425894E-2</v>
      </c>
      <c r="N38">
        <f t="shared" si="10"/>
        <v>-2.1007657158305659</v>
      </c>
      <c r="O38">
        <f t="shared" si="11"/>
        <v>0</v>
      </c>
      <c r="P38">
        <f t="shared" si="5"/>
        <v>-2.1007657158305659</v>
      </c>
      <c r="Q38">
        <f t="shared" si="12"/>
        <v>0.22493871557147618</v>
      </c>
      <c r="W38">
        <v>33</v>
      </c>
      <c r="X38">
        <f t="shared" si="6"/>
        <v>0.6875</v>
      </c>
      <c r="Y38">
        <v>0</v>
      </c>
      <c r="Z38">
        <f t="shared" si="13"/>
        <v>7.2552298062454786E-4</v>
      </c>
    </row>
    <row r="39" spans="5:26" x14ac:dyDescent="0.4">
      <c r="E39">
        <v>26.714600000000001</v>
      </c>
      <c r="F39">
        <f t="shared" si="0"/>
        <v>3.4969329626495789E-3</v>
      </c>
      <c r="G39">
        <f t="shared" si="1"/>
        <v>1.5655082751399485E-2</v>
      </c>
      <c r="H39">
        <f t="shared" si="2"/>
        <v>-5.3630124888755584E-4</v>
      </c>
      <c r="I39">
        <f t="shared" si="3"/>
        <v>1.5664163071534239E-2</v>
      </c>
      <c r="J39">
        <f t="shared" si="4"/>
        <v>5.4776751457249777E-5</v>
      </c>
      <c r="K39">
        <f t="shared" si="7"/>
        <v>0.99999953181037404</v>
      </c>
      <c r="L39">
        <f t="shared" si="8"/>
        <v>-4.0666443727324308E-6</v>
      </c>
      <c r="M39">
        <f t="shared" si="9"/>
        <v>-3.7740865769575471E-2</v>
      </c>
      <c r="N39">
        <f t="shared" si="10"/>
        <v>-2.162392323766432</v>
      </c>
      <c r="O39">
        <f t="shared" si="11"/>
        <v>0</v>
      </c>
      <c r="P39">
        <f t="shared" si="5"/>
        <v>-2.162392323766432</v>
      </c>
      <c r="Q39">
        <f t="shared" si="12"/>
        <v>0.22494746654937262</v>
      </c>
      <c r="W39">
        <v>34</v>
      </c>
      <c r="X39">
        <f t="shared" si="6"/>
        <v>0.70833333333333337</v>
      </c>
      <c r="Y39">
        <v>0</v>
      </c>
      <c r="Z39">
        <f t="shared" si="13"/>
        <v>-7.7118812345481616E-5</v>
      </c>
    </row>
    <row r="40" spans="5:26" x14ac:dyDescent="0.4">
      <c r="E40">
        <v>27.498000000000001</v>
      </c>
      <c r="F40">
        <f t="shared" si="0"/>
        <v>3.5994797828505054E-3</v>
      </c>
      <c r="G40">
        <f t="shared" si="1"/>
        <v>1.565453384107951E-2</v>
      </c>
      <c r="H40">
        <f t="shared" si="2"/>
        <v>-5.5203027939386244E-4</v>
      </c>
      <c r="I40">
        <f t="shared" si="3"/>
        <v>1.5664154522229981E-2</v>
      </c>
      <c r="J40">
        <f t="shared" si="4"/>
        <v>5.638305102281353E-5</v>
      </c>
      <c r="K40">
        <f t="shared" si="7"/>
        <v>0.99999948798335625</v>
      </c>
      <c r="L40">
        <f t="shared" si="8"/>
        <v>-4.4473211990163123E-6</v>
      </c>
      <c r="M40">
        <f t="shared" si="9"/>
        <v>-3.8848158482266193E-2</v>
      </c>
      <c r="N40">
        <f t="shared" si="10"/>
        <v>-2.2258355228892026</v>
      </c>
      <c r="O40">
        <f t="shared" si="11"/>
        <v>0</v>
      </c>
      <c r="P40">
        <f t="shared" si="5"/>
        <v>-2.2258355228892026</v>
      </c>
      <c r="Q40">
        <f t="shared" si="12"/>
        <v>0.22495673815976869</v>
      </c>
      <c r="W40">
        <v>35</v>
      </c>
      <c r="X40">
        <f t="shared" si="6"/>
        <v>0.72916666666666674</v>
      </c>
      <c r="Y40">
        <v>0</v>
      </c>
      <c r="Z40">
        <f t="shared" si="13"/>
        <v>-7.4289186053446842E-4</v>
      </c>
    </row>
    <row r="41" spans="5:26" x14ac:dyDescent="0.4">
      <c r="E41">
        <v>28.304300000000001</v>
      </c>
      <c r="F41">
        <f t="shared" si="0"/>
        <v>3.7050242060417331E-3</v>
      </c>
      <c r="G41">
        <f t="shared" si="1"/>
        <v>1.5653952319360953E-2</v>
      </c>
      <c r="H41">
        <f t="shared" si="2"/>
        <v>-5.6821928498566009E-4</v>
      </c>
      <c r="I41">
        <f t="shared" si="3"/>
        <v>1.5664145464996435E-2</v>
      </c>
      <c r="J41">
        <f t="shared" si="4"/>
        <v>5.8036303673747401E-5</v>
      </c>
      <c r="K41">
        <f t="shared" si="7"/>
        <v>0.99999943959605253</v>
      </c>
      <c r="L41">
        <f t="shared" si="8"/>
        <v>-4.8676082043684783E-6</v>
      </c>
      <c r="M41">
        <f t="shared" si="9"/>
        <v>-3.9987868845017038E-2</v>
      </c>
      <c r="N41">
        <f t="shared" si="10"/>
        <v>-2.29113611654215</v>
      </c>
      <c r="O41">
        <f t="shared" si="11"/>
        <v>0</v>
      </c>
      <c r="P41">
        <f t="shared" si="5"/>
        <v>-2.29113611654215</v>
      </c>
      <c r="Q41">
        <f t="shared" si="12"/>
        <v>0.22496656074023785</v>
      </c>
      <c r="W41">
        <v>36</v>
      </c>
      <c r="X41">
        <f t="shared" si="6"/>
        <v>0.75</v>
      </c>
      <c r="Y41">
        <v>0</v>
      </c>
      <c r="Z41">
        <f t="shared" si="13"/>
        <v>-1.2845005417643789E-3</v>
      </c>
    </row>
    <row r="42" spans="5:26" x14ac:dyDescent="0.4">
      <c r="E42">
        <v>29.1342</v>
      </c>
      <c r="F42">
        <f t="shared" si="0"/>
        <v>3.8136578620089896E-3</v>
      </c>
      <c r="G42">
        <f t="shared" si="1"/>
        <v>1.5653336227322012E-2</v>
      </c>
      <c r="H42">
        <f t="shared" si="2"/>
        <v>-5.8488234306883474E-4</v>
      </c>
      <c r="I42">
        <f t="shared" si="3"/>
        <v>1.5664135869322346E-2</v>
      </c>
      <c r="J42">
        <f t="shared" si="4"/>
        <v>5.9737944519180981E-5</v>
      </c>
      <c r="K42">
        <f t="shared" si="7"/>
        <v>0.99999938613621919</v>
      </c>
      <c r="L42">
        <f t="shared" si="8"/>
        <v>-5.3319546894446536E-6</v>
      </c>
      <c r="M42">
        <f t="shared" si="9"/>
        <v>-4.1160992221437764E-2</v>
      </c>
      <c r="N42">
        <f t="shared" si="10"/>
        <v>-2.3583511348591948</v>
      </c>
      <c r="O42">
        <f t="shared" si="11"/>
        <v>0</v>
      </c>
      <c r="P42">
        <f t="shared" si="5"/>
        <v>-2.3583511348591948</v>
      </c>
      <c r="Q42">
        <f t="shared" si="12"/>
        <v>0.22497696615738483</v>
      </c>
      <c r="W42">
        <v>37</v>
      </c>
      <c r="X42">
        <f t="shared" si="6"/>
        <v>0.77083333333333337</v>
      </c>
      <c r="Y42">
        <v>0</v>
      </c>
      <c r="Z42">
        <f t="shared" si="13"/>
        <v>-1.7144469168816128E-3</v>
      </c>
    </row>
    <row r="43" spans="5:26" x14ac:dyDescent="0.4">
      <c r="E43">
        <v>29.988499999999998</v>
      </c>
      <c r="F43">
        <f t="shared" si="0"/>
        <v>3.9254854705073963E-3</v>
      </c>
      <c r="G43">
        <f t="shared" si="1"/>
        <v>1.5652683426120806E-2</v>
      </c>
      <c r="H43">
        <f t="shared" si="2"/>
        <v>-6.0203554117310883E-4</v>
      </c>
      <c r="I43">
        <f t="shared" si="3"/>
        <v>1.5664125701894068E-2</v>
      </c>
      <c r="J43">
        <f t="shared" si="4"/>
        <v>6.1489613691403718E-5</v>
      </c>
      <c r="K43">
        <f t="shared" si="7"/>
        <v>0.99999932702573036</v>
      </c>
      <c r="L43">
        <f t="shared" si="8"/>
        <v>-5.8453822022839386E-6</v>
      </c>
      <c r="M43">
        <f t="shared" si="9"/>
        <v>-4.2368665926012072E-2</v>
      </c>
      <c r="N43">
        <f t="shared" si="10"/>
        <v>-2.4275457411602317</v>
      </c>
      <c r="O43">
        <f t="shared" si="11"/>
        <v>0</v>
      </c>
      <c r="P43">
        <f t="shared" si="5"/>
        <v>-2.4275457411602317</v>
      </c>
      <c r="Q43">
        <f t="shared" si="12"/>
        <v>0.22498798984560797</v>
      </c>
      <c r="W43">
        <v>38</v>
      </c>
      <c r="X43">
        <f t="shared" si="6"/>
        <v>0.79166666666666663</v>
      </c>
      <c r="Y43">
        <v>0</v>
      </c>
      <c r="Z43">
        <f t="shared" si="13"/>
        <v>-2.044869088806669E-3</v>
      </c>
    </row>
    <row r="44" spans="5:26" x14ac:dyDescent="0.4">
      <c r="E44">
        <v>30.867799999999999</v>
      </c>
      <c r="F44">
        <f t="shared" si="0"/>
        <v>4.0405855713532921E-3</v>
      </c>
      <c r="G44">
        <f t="shared" si="1"/>
        <v>1.5651991820672784E-2</v>
      </c>
      <c r="H44">
        <f t="shared" si="2"/>
        <v>-6.1969095355316264E-4</v>
      </c>
      <c r="I44">
        <f t="shared" si="3"/>
        <v>1.5664114930079319E-2</v>
      </c>
      <c r="J44">
        <f t="shared" si="4"/>
        <v>6.3292541219881713E-5</v>
      </c>
      <c r="K44">
        <f t="shared" si="7"/>
        <v>0.99999926163421449</v>
      </c>
      <c r="L44">
        <f t="shared" si="8"/>
        <v>-6.4133660931954774E-6</v>
      </c>
      <c r="M44">
        <f t="shared" si="9"/>
        <v>-4.3611745183214312E-2</v>
      </c>
      <c r="N44">
        <f t="shared" si="10"/>
        <v>-2.4987689361981773</v>
      </c>
      <c r="O44">
        <f t="shared" si="11"/>
        <v>0</v>
      </c>
      <c r="P44">
        <f t="shared" si="5"/>
        <v>-2.4987689361981773</v>
      </c>
      <c r="Q44">
        <f t="shared" si="12"/>
        <v>0.22499966841662419</v>
      </c>
      <c r="W44">
        <v>39</v>
      </c>
      <c r="X44">
        <f t="shared" si="6"/>
        <v>0.8125</v>
      </c>
      <c r="Y44">
        <v>0</v>
      </c>
      <c r="Z44">
        <f t="shared" si="13"/>
        <v>-2.2874125829265906E-3</v>
      </c>
    </row>
    <row r="45" spans="5:26" x14ac:dyDescent="0.4">
      <c r="E45">
        <v>31.773</v>
      </c>
      <c r="F45">
        <f t="shared" si="0"/>
        <v>4.1590759742711871E-3</v>
      </c>
      <c r="G45">
        <f t="shared" si="1"/>
        <v>1.5651258967269377E-2</v>
      </c>
      <c r="H45">
        <f t="shared" si="2"/>
        <v>-6.3786668079053675E-4</v>
      </c>
      <c r="I45">
        <f t="shared" si="3"/>
        <v>1.5664103515815819E-2</v>
      </c>
      <c r="J45">
        <f t="shared" si="4"/>
        <v>6.5148572236336922E-5</v>
      </c>
      <c r="K45">
        <f t="shared" si="7"/>
        <v>0.99999918923570008</v>
      </c>
      <c r="L45">
        <f t="shared" si="8"/>
        <v>-7.0422120863659751E-6</v>
      </c>
      <c r="M45">
        <f t="shared" si="9"/>
        <v>-4.489151001880276E-2</v>
      </c>
      <c r="N45">
        <f t="shared" si="10"/>
        <v>-2.5720940600466489</v>
      </c>
      <c r="O45">
        <f t="shared" si="11"/>
        <v>0</v>
      </c>
      <c r="P45">
        <f t="shared" si="5"/>
        <v>-2.5720940600466489</v>
      </c>
      <c r="Q45">
        <f t="shared" si="12"/>
        <v>0.2250120410727878</v>
      </c>
      <c r="W45">
        <v>40</v>
      </c>
      <c r="X45">
        <f t="shared" si="6"/>
        <v>0.83333333333333337</v>
      </c>
      <c r="Y45">
        <v>0</v>
      </c>
      <c r="Z45">
        <f t="shared" si="13"/>
        <v>-2.4531311823732119E-3</v>
      </c>
    </row>
    <row r="46" spans="5:26" x14ac:dyDescent="0.4">
      <c r="E46">
        <v>32.704599999999999</v>
      </c>
      <c r="F46">
        <f t="shared" si="0"/>
        <v>4.2810221291080313E-3</v>
      </c>
      <c r="G46">
        <f t="shared" si="1"/>
        <v>1.565048262530766E-2</v>
      </c>
      <c r="H46">
        <f t="shared" si="2"/>
        <v>-6.5657279467054921E-4</v>
      </c>
      <c r="I46">
        <f t="shared" si="3"/>
        <v>1.5664091424204461E-2</v>
      </c>
      <c r="J46">
        <f t="shared" si="4"/>
        <v>6.7058731685046475E-5</v>
      </c>
      <c r="K46">
        <f t="shared" si="7"/>
        <v>0.99999910905377798</v>
      </c>
      <c r="L46">
        <f t="shared" si="8"/>
        <v>-7.7386640052908498E-6</v>
      </c>
      <c r="M46">
        <f t="shared" si="9"/>
        <v>-4.6208675694471735E-2</v>
      </c>
      <c r="N46">
        <f t="shared" si="10"/>
        <v>-2.6475620941819789</v>
      </c>
      <c r="O46">
        <f t="shared" si="11"/>
        <v>0</v>
      </c>
      <c r="P46">
        <f t="shared" si="5"/>
        <v>-2.6475620941819789</v>
      </c>
      <c r="Q46">
        <f t="shared" si="12"/>
        <v>0.22502514829722467</v>
      </c>
      <c r="W46">
        <v>41</v>
      </c>
      <c r="X46">
        <f t="shared" si="6"/>
        <v>0.85416666666666674</v>
      </c>
      <c r="Y46">
        <v>0</v>
      </c>
      <c r="Z46">
        <f t="shared" si="13"/>
        <v>-2.5524137931344829E-3</v>
      </c>
    </row>
    <row r="47" spans="5:26" x14ac:dyDescent="0.4">
      <c r="E47">
        <v>33.663600000000002</v>
      </c>
      <c r="F47">
        <f t="shared" si="0"/>
        <v>4.4065549355577233E-3</v>
      </c>
      <c r="G47">
        <f t="shared" si="1"/>
        <v>1.564966001759005E-2</v>
      </c>
      <c r="H47">
        <f t="shared" si="2"/>
        <v>-6.7582940981277071E-4</v>
      </c>
      <c r="I47">
        <f t="shared" si="3"/>
        <v>1.5664078611988444E-2</v>
      </c>
      <c r="J47">
        <f t="shared" si="4"/>
        <v>6.9025069689172873E-5</v>
      </c>
      <c r="K47">
        <f t="shared" si="7"/>
        <v>0.99999902017871745</v>
      </c>
      <c r="L47">
        <f t="shared" si="8"/>
        <v>-8.5106236947374151E-6</v>
      </c>
      <c r="M47">
        <f t="shared" si="9"/>
        <v>-4.7564665202646905E-2</v>
      </c>
      <c r="N47">
        <f t="shared" si="10"/>
        <v>-2.7252545700644362</v>
      </c>
      <c r="O47">
        <f t="shared" si="11"/>
        <v>0</v>
      </c>
      <c r="P47">
        <f t="shared" si="5"/>
        <v>-2.7252545700644362</v>
      </c>
      <c r="Q47">
        <f t="shared" si="12"/>
        <v>0.2250390333752087</v>
      </c>
      <c r="W47">
        <v>42</v>
      </c>
      <c r="X47">
        <f t="shared" si="6"/>
        <v>0.875</v>
      </c>
      <c r="Y47">
        <v>0</v>
      </c>
      <c r="Z47">
        <f t="shared" si="13"/>
        <v>-2.594934085101665E-3</v>
      </c>
    </row>
    <row r="48" spans="5:26" x14ac:dyDescent="0.4">
      <c r="E48">
        <v>34.650700000000001</v>
      </c>
      <c r="F48">
        <f t="shared" si="0"/>
        <v>4.5357660234059934E-3</v>
      </c>
      <c r="G48">
        <f t="shared" si="1"/>
        <v>1.5648788479666775E-2</v>
      </c>
      <c r="H48">
        <f t="shared" si="2"/>
        <v>-6.9565062044207957E-4</v>
      </c>
      <c r="I48">
        <f t="shared" si="3"/>
        <v>1.566406503766677E-2</v>
      </c>
      <c r="J48">
        <f t="shared" si="4"/>
        <v>7.1049021221550521E-5</v>
      </c>
      <c r="K48">
        <f t="shared" si="7"/>
        <v>0.99999892162265247</v>
      </c>
      <c r="L48">
        <f t="shared" si="8"/>
        <v>-9.3666716792373538E-6</v>
      </c>
      <c r="M48">
        <f t="shared" si="9"/>
        <v>-4.8960478274403307E-2</v>
      </c>
      <c r="N48">
        <f t="shared" si="10"/>
        <v>-2.8052287680652692</v>
      </c>
      <c r="O48">
        <f t="shared" si="11"/>
        <v>0</v>
      </c>
      <c r="P48">
        <f t="shared" si="5"/>
        <v>-2.8052287680652692</v>
      </c>
      <c r="Q48">
        <f t="shared" si="12"/>
        <v>0.22505374329076533</v>
      </c>
      <c r="W48">
        <v>43</v>
      </c>
      <c r="X48">
        <f t="shared" si="6"/>
        <v>0.89583333333333337</v>
      </c>
      <c r="Y48">
        <v>0</v>
      </c>
      <c r="Z48">
        <f t="shared" si="13"/>
        <v>-2.5896198483524192E-3</v>
      </c>
    </row>
    <row r="49" spans="5:26" x14ac:dyDescent="0.4">
      <c r="E49">
        <v>35.666800000000002</v>
      </c>
      <c r="F49">
        <f t="shared" si="0"/>
        <v>4.6687732023773512E-3</v>
      </c>
      <c r="G49">
        <f t="shared" si="1"/>
        <v>1.5647865031055308E-2</v>
      </c>
      <c r="H49">
        <f t="shared" si="2"/>
        <v>-7.1605454053772378E-4</v>
      </c>
      <c r="I49">
        <f t="shared" si="3"/>
        <v>1.5664050654815912E-2</v>
      </c>
      <c r="J49">
        <f t="shared" si="4"/>
        <v>7.3132431305330959E-5</v>
      </c>
      <c r="K49">
        <f t="shared" si="7"/>
        <v>0.99999881226288034</v>
      </c>
      <c r="L49">
        <f t="shared" si="8"/>
        <v>-1.0316559667052949E-5</v>
      </c>
      <c r="M49">
        <f t="shared" si="9"/>
        <v>-5.0397398412933114E-2</v>
      </c>
      <c r="N49">
        <f t="shared" si="10"/>
        <v>-2.8875582275003806</v>
      </c>
      <c r="O49">
        <f t="shared" si="11"/>
        <v>0</v>
      </c>
      <c r="P49">
        <f t="shared" si="5"/>
        <v>-2.8875582275003806</v>
      </c>
      <c r="Q49">
        <f t="shared" si="12"/>
        <v>0.22506932671519442</v>
      </c>
      <c r="W49">
        <v>44</v>
      </c>
      <c r="X49">
        <f t="shared" si="6"/>
        <v>0.91666666666666663</v>
      </c>
      <c r="Y49">
        <v>0</v>
      </c>
      <c r="Z49">
        <f t="shared" si="13"/>
        <v>-2.5446392124570099E-3</v>
      </c>
    </row>
    <row r="50" spans="5:26" x14ac:dyDescent="0.4">
      <c r="E50">
        <v>36.712600000000002</v>
      </c>
      <c r="F50">
        <f t="shared" si="0"/>
        <v>4.805668102257527E-3</v>
      </c>
      <c r="G50">
        <f t="shared" si="1"/>
        <v>1.5646886722658571E-2</v>
      </c>
      <c r="H50">
        <f t="shared" si="2"/>
        <v>-7.3705527203051999E-4</v>
      </c>
      <c r="I50">
        <f t="shared" si="3"/>
        <v>1.5664035417500895E-2</v>
      </c>
      <c r="J50">
        <f t="shared" si="4"/>
        <v>7.5276734850902177E-5</v>
      </c>
      <c r="K50">
        <f t="shared" si="7"/>
        <v>0.9999986908688141</v>
      </c>
      <c r="L50">
        <f t="shared" si="8"/>
        <v>-1.1370976445531378E-5</v>
      </c>
      <c r="M50">
        <f t="shared" si="9"/>
        <v>-5.1876427348096943E-2</v>
      </c>
      <c r="N50">
        <f t="shared" si="10"/>
        <v>-2.9723003432629964</v>
      </c>
      <c r="O50">
        <f t="shared" si="11"/>
        <v>0</v>
      </c>
      <c r="P50">
        <f t="shared" si="5"/>
        <v>-2.9723003432629964</v>
      </c>
      <c r="Q50">
        <f t="shared" si="12"/>
        <v>0.22508583477458996</v>
      </c>
      <c r="W50">
        <v>45</v>
      </c>
      <c r="X50">
        <f t="shared" si="6"/>
        <v>0.9375</v>
      </c>
      <c r="Y50">
        <v>0</v>
      </c>
      <c r="Z50">
        <f t="shared" si="13"/>
        <v>-2.4674010945219507E-3</v>
      </c>
    </row>
    <row r="51" spans="5:26" x14ac:dyDescent="0.4">
      <c r="E51">
        <v>37.789099999999998</v>
      </c>
      <c r="F51">
        <f t="shared" si="0"/>
        <v>4.9465816227404185E-3</v>
      </c>
      <c r="G51">
        <f t="shared" si="1"/>
        <v>1.5645850169340503E-2</v>
      </c>
      <c r="H51">
        <f t="shared" si="2"/>
        <v>-7.5867294554420733E-4</v>
      </c>
      <c r="I51">
        <f t="shared" si="3"/>
        <v>1.5664019272995038E-2</v>
      </c>
      <c r="J51">
        <f t="shared" si="4"/>
        <v>7.7483981851734184E-5</v>
      </c>
      <c r="K51">
        <f t="shared" si="7"/>
        <v>0.99999855603125043</v>
      </c>
      <c r="L51">
        <f t="shared" si="8"/>
        <v>-1.2542162254830822E-5</v>
      </c>
      <c r="M51">
        <f t="shared" si="9"/>
        <v>-5.3398992223830488E-2</v>
      </c>
      <c r="N51">
        <f t="shared" si="10"/>
        <v>-3.0595368846773892</v>
      </c>
      <c r="O51">
        <f t="shared" si="11"/>
        <v>0</v>
      </c>
      <c r="P51">
        <f t="shared" si="5"/>
        <v>-3.0595368846773892</v>
      </c>
      <c r="Q51">
        <f t="shared" si="12"/>
        <v>0.22510332201680622</v>
      </c>
      <c r="W51">
        <v>46</v>
      </c>
      <c r="X51">
        <f t="shared" si="6"/>
        <v>0.95833333333333326</v>
      </c>
      <c r="Y51">
        <v>0</v>
      </c>
      <c r="Z51">
        <f t="shared" si="13"/>
        <v>-2.3645674640432176E-3</v>
      </c>
    </row>
    <row r="52" spans="5:26" x14ac:dyDescent="0.4">
      <c r="E52">
        <v>38.897199999999998</v>
      </c>
      <c r="F52">
        <f t="shared" si="0"/>
        <v>5.091631573550537E-3</v>
      </c>
      <c r="G52">
        <f t="shared" si="1"/>
        <v>1.5644751903720167E-2</v>
      </c>
      <c r="H52">
        <f t="shared" si="2"/>
        <v>-7.8092568855647401E-4</v>
      </c>
      <c r="I52">
        <f t="shared" si="3"/>
        <v>1.5664002167290282E-2</v>
      </c>
      <c r="J52">
        <f t="shared" si="4"/>
        <v>7.9756017221591503E-5</v>
      </c>
      <c r="K52">
        <f t="shared" si="7"/>
        <v>0.99999840618758873</v>
      </c>
      <c r="L52">
        <f t="shared" si="8"/>
        <v>-1.3843689740206223E-5</v>
      </c>
      <c r="M52">
        <f t="shared" si="9"/>
        <v>-5.4966380043039775E-2</v>
      </c>
      <c r="N52">
        <f t="shared" si="10"/>
        <v>-3.1493415915782954</v>
      </c>
      <c r="O52">
        <f t="shared" si="11"/>
        <v>0</v>
      </c>
      <c r="P52">
        <f t="shared" si="5"/>
        <v>-3.1493415915782954</v>
      </c>
      <c r="Q52">
        <f t="shared" si="12"/>
        <v>0.22512184745887912</v>
      </c>
      <c r="W52">
        <v>47</v>
      </c>
      <c r="X52">
        <f t="shared" si="6"/>
        <v>0.97916666666666663</v>
      </c>
      <c r="Y52">
        <v>0</v>
      </c>
      <c r="Z52">
        <f t="shared" si="13"/>
        <v>-2.2420752351977168E-3</v>
      </c>
    </row>
    <row r="53" spans="5:26" x14ac:dyDescent="0.4">
      <c r="E53">
        <v>40.037700000000001</v>
      </c>
      <c r="F53">
        <f t="shared" si="0"/>
        <v>5.2409226744430026E-3</v>
      </c>
      <c r="G53">
        <f t="shared" si="1"/>
        <v>1.5643588382852958E-2</v>
      </c>
      <c r="H53">
        <f t="shared" si="2"/>
        <v>-8.0382962557728165E-4</v>
      </c>
      <c r="I53">
        <f t="shared" si="3"/>
        <v>1.5663984045201244E-2</v>
      </c>
      <c r="J53">
        <f t="shared" si="4"/>
        <v>8.2094480793087936E-5</v>
      </c>
      <c r="K53">
        <f t="shared" si="7"/>
        <v>0.99999823960794831</v>
      </c>
      <c r="L53">
        <f t="shared" si="8"/>
        <v>-1.5290584539388997E-5</v>
      </c>
      <c r="M53">
        <f t="shared" si="9"/>
        <v>-5.6579737713048139E-2</v>
      </c>
      <c r="N53">
        <f t="shared" si="10"/>
        <v>-3.2417801769148347</v>
      </c>
      <c r="O53">
        <f t="shared" si="11"/>
        <v>0</v>
      </c>
      <c r="P53">
        <f t="shared" si="5"/>
        <v>-3.2417801769148347</v>
      </c>
      <c r="Q53">
        <f t="shared" si="12"/>
        <v>0.22514147142222959</v>
      </c>
      <c r="W53">
        <v>48</v>
      </c>
      <c r="X53">
        <f t="shared" si="6"/>
        <v>1</v>
      </c>
      <c r="Y53">
        <v>0</v>
      </c>
      <c r="Z53">
        <f t="shared" si="13"/>
        <v>-2.1051658164372177E-3</v>
      </c>
    </row>
    <row r="54" spans="5:26" x14ac:dyDescent="0.4">
      <c r="E54">
        <v>41.2117</v>
      </c>
      <c r="F54">
        <f t="shared" si="0"/>
        <v>5.3945989150811034E-3</v>
      </c>
      <c r="G54">
        <f t="shared" si="1"/>
        <v>1.5642355569844391E-2</v>
      </c>
      <c r="H54">
        <f t="shared" si="2"/>
        <v>-8.2740691156613956E-4</v>
      </c>
      <c r="I54">
        <f t="shared" si="3"/>
        <v>1.5663964843848691E-2</v>
      </c>
      <c r="J54">
        <f t="shared" si="4"/>
        <v>8.4501627467684022E-5</v>
      </c>
      <c r="K54">
        <f t="shared" si="7"/>
        <v>0.99999805431487832</v>
      </c>
      <c r="L54">
        <f t="shared" si="8"/>
        <v>-1.6900022678446019E-5</v>
      </c>
      <c r="M54">
        <f t="shared" si="9"/>
        <v>-5.8240638009342982E-2</v>
      </c>
      <c r="N54">
        <f t="shared" si="10"/>
        <v>-3.3369427540845571</v>
      </c>
      <c r="O54">
        <f t="shared" si="11"/>
        <v>0</v>
      </c>
      <c r="P54">
        <f t="shared" si="5"/>
        <v>-3.3369427540845571</v>
      </c>
      <c r="Q54">
        <f t="shared" si="12"/>
        <v>0.22516225906142928</v>
      </c>
      <c r="W54">
        <v>49</v>
      </c>
      <c r="X54">
        <f t="shared" si="6"/>
        <v>1.0208333333333333</v>
      </c>
      <c r="Y54">
        <v>0</v>
      </c>
      <c r="Z54">
        <f t="shared" si="13"/>
        <v>-1.958420560290608E-3</v>
      </c>
    </row>
    <row r="55" spans="5:26" x14ac:dyDescent="0.4">
      <c r="E55">
        <v>42.420200000000001</v>
      </c>
      <c r="F55">
        <f t="shared" si="0"/>
        <v>5.5527911951587395E-3</v>
      </c>
      <c r="G55">
        <f t="shared" si="1"/>
        <v>1.5641049318832367E-2</v>
      </c>
      <c r="H55">
        <f t="shared" si="2"/>
        <v>-8.5167769970849981E-4</v>
      </c>
      <c r="I55">
        <f t="shared" si="3"/>
        <v>1.5663944498655647E-2</v>
      </c>
      <c r="J55">
        <f t="shared" si="4"/>
        <v>8.6979507056016527E-5</v>
      </c>
      <c r="K55">
        <f t="shared" si="7"/>
        <v>0.99999784811221581</v>
      </c>
      <c r="L55">
        <f t="shared" si="8"/>
        <v>-1.8691079917494241E-5</v>
      </c>
      <c r="M55">
        <f t="shared" si="9"/>
        <v>-5.995051391989592E-2</v>
      </c>
      <c r="N55">
        <f t="shared" si="10"/>
        <v>-3.4349114272503294</v>
      </c>
      <c r="O55">
        <f t="shared" si="11"/>
        <v>0</v>
      </c>
      <c r="P55">
        <f t="shared" si="5"/>
        <v>-3.4349114272503294</v>
      </c>
      <c r="Q55">
        <f t="shared" si="12"/>
        <v>0.22518428071018304</v>
      </c>
      <c r="W55">
        <v>50</v>
      </c>
      <c r="X55">
        <f t="shared" si="6"/>
        <v>1.0416666666666667</v>
      </c>
      <c r="Y55">
        <v>0</v>
      </c>
      <c r="Z55">
        <f t="shared" si="13"/>
        <v>-1.8058005608377913E-3</v>
      </c>
    </row>
    <row r="56" spans="5:26" x14ac:dyDescent="0.4">
      <c r="E56">
        <v>43.664000000000001</v>
      </c>
      <c r="F56">
        <f t="shared" si="0"/>
        <v>5.7156042344310301E-3</v>
      </c>
      <c r="G56">
        <f t="shared" si="1"/>
        <v>1.5639665494254218E-2</v>
      </c>
      <c r="H56">
        <f t="shared" si="2"/>
        <v>-8.766581332510532E-4</v>
      </c>
      <c r="I56">
        <f t="shared" si="3"/>
        <v>1.5663922945204981E-2</v>
      </c>
      <c r="J56">
        <f t="shared" si="4"/>
        <v>8.9529759238862104E-5</v>
      </c>
      <c r="K56">
        <f t="shared" si="7"/>
        <v>0.99999761858385383</v>
      </c>
      <c r="L56">
        <f t="shared" si="8"/>
        <v>-2.0684742457428173E-5</v>
      </c>
      <c r="M56">
        <f t="shared" si="9"/>
        <v>-6.1710517201822634E-2</v>
      </c>
      <c r="N56">
        <f t="shared" si="10"/>
        <v>-3.5357521872339035</v>
      </c>
      <c r="O56">
        <f t="shared" si="11"/>
        <v>0</v>
      </c>
      <c r="P56">
        <f t="shared" si="5"/>
        <v>-3.5357521872339035</v>
      </c>
      <c r="Q56">
        <f t="shared" si="12"/>
        <v>0.22520760747434851</v>
      </c>
      <c r="W56">
        <v>51</v>
      </c>
      <c r="X56">
        <f t="shared" si="6"/>
        <v>1.0625</v>
      </c>
      <c r="Y56">
        <v>0</v>
      </c>
      <c r="Z56">
        <f t="shared" si="13"/>
        <v>-1.6506894406215942E-3</v>
      </c>
    </row>
    <row r="57" spans="5:26" x14ac:dyDescent="0.4">
      <c r="E57">
        <v>44.944400000000002</v>
      </c>
      <c r="F57">
        <f t="shared" si="0"/>
        <v>5.8832082025000454E-3</v>
      </c>
      <c r="G57">
        <f t="shared" si="1"/>
        <v>1.5638199181679968E-2</v>
      </c>
      <c r="H57">
        <f t="shared" si="2"/>
        <v>-9.0237440485369663E-4</v>
      </c>
      <c r="I57">
        <f t="shared" si="3"/>
        <v>1.5663900106947792E-2</v>
      </c>
      <c r="J57">
        <f t="shared" si="4"/>
        <v>9.2155048822568873E-5</v>
      </c>
      <c r="K57">
        <f t="shared" si="7"/>
        <v>0.99999736293438579</v>
      </c>
      <c r="L57">
        <f t="shared" si="8"/>
        <v>-2.2905291094740433E-5</v>
      </c>
      <c r="M57">
        <f t="shared" si="9"/>
        <v>-6.3522509044649844E-2</v>
      </c>
      <c r="N57">
        <f t="shared" si="10"/>
        <v>-3.6395716723400353</v>
      </c>
      <c r="O57">
        <f t="shared" si="11"/>
        <v>0</v>
      </c>
      <c r="P57">
        <f t="shared" si="5"/>
        <v>-3.6395716723400353</v>
      </c>
      <c r="Q57">
        <f t="shared" si="12"/>
        <v>0.22523231695418922</v>
      </c>
      <c r="W57">
        <v>52</v>
      </c>
      <c r="X57">
        <f t="shared" si="6"/>
        <v>1.0833333333333333</v>
      </c>
      <c r="Y57">
        <v>0</v>
      </c>
      <c r="Z57">
        <f t="shared" si="13"/>
        <v>-1.4959379515021986E-3</v>
      </c>
    </row>
    <row r="58" spans="5:26" x14ac:dyDescent="0.4">
      <c r="E58">
        <v>46.2622</v>
      </c>
      <c r="F58">
        <f t="shared" si="0"/>
        <v>6.0557078191209052E-3</v>
      </c>
      <c r="G58">
        <f t="shared" si="1"/>
        <v>1.5636645791105019E-2</v>
      </c>
      <c r="H58">
        <f t="shared" si="2"/>
        <v>-9.2884267322204152E-4</v>
      </c>
      <c r="I58">
        <f t="shared" si="3"/>
        <v>1.5663875912387472E-2</v>
      </c>
      <c r="J58">
        <f t="shared" si="4"/>
        <v>9.4857015362638546E-5</v>
      </c>
      <c r="K58">
        <f t="shared" si="7"/>
        <v>0.99999707814097583</v>
      </c>
      <c r="L58">
        <f t="shared" si="8"/>
        <v>-2.5378982098883402E-5</v>
      </c>
      <c r="M58">
        <f t="shared" si="9"/>
        <v>-6.538764520210516E-2</v>
      </c>
      <c r="N58">
        <f t="shared" si="10"/>
        <v>-3.7464361023794726</v>
      </c>
      <c r="O58">
        <f t="shared" si="11"/>
        <v>0</v>
      </c>
      <c r="P58">
        <f t="shared" si="5"/>
        <v>-3.7464361023794726</v>
      </c>
      <c r="Q58">
        <f t="shared" si="12"/>
        <v>0.225258490665076</v>
      </c>
      <c r="W58">
        <v>53</v>
      </c>
      <c r="X58">
        <f t="shared" si="6"/>
        <v>1.1041666666666667</v>
      </c>
      <c r="Y58">
        <v>0</v>
      </c>
      <c r="Z58">
        <f t="shared" si="13"/>
        <v>-1.3439093842241036E-3</v>
      </c>
    </row>
    <row r="59" spans="5:26" x14ac:dyDescent="0.4">
      <c r="E59">
        <v>47.6188</v>
      </c>
      <c r="F59">
        <f t="shared" si="0"/>
        <v>6.2332863438650686E-3</v>
      </c>
      <c r="G59">
        <f t="shared" si="1"/>
        <v>1.5634999778155301E-2</v>
      </c>
      <c r="H59">
        <f t="shared" si="2"/>
        <v>-9.5609115696711211E-4</v>
      </c>
      <c r="I59">
        <f t="shared" si="3"/>
        <v>1.5663850275161949E-2</v>
      </c>
      <c r="J59">
        <f t="shared" si="4"/>
        <v>9.7638528560318577E-5</v>
      </c>
      <c r="K59">
        <f t="shared" si="7"/>
        <v>0.99999676069144627</v>
      </c>
      <c r="L59">
        <f t="shared" si="8"/>
        <v>-2.8136322172446191E-5</v>
      </c>
      <c r="M59">
        <f t="shared" si="9"/>
        <v>-6.73079329028623E-2</v>
      </c>
      <c r="N59">
        <f t="shared" si="10"/>
        <v>-3.8564604830837372</v>
      </c>
      <c r="O59">
        <f t="shared" si="11"/>
        <v>0</v>
      </c>
      <c r="P59">
        <f t="shared" si="5"/>
        <v>-3.8564604830837372</v>
      </c>
      <c r="Q59">
        <f t="shared" si="12"/>
        <v>0.22528621534281917</v>
      </c>
      <c r="W59">
        <v>54</v>
      </c>
      <c r="X59">
        <f t="shared" si="6"/>
        <v>1.125</v>
      </c>
      <c r="Y59">
        <v>0</v>
      </c>
      <c r="Z59">
        <f t="shared" si="13"/>
        <v>-1.1965249386994344E-3</v>
      </c>
    </row>
    <row r="60" spans="5:26" x14ac:dyDescent="0.4">
      <c r="E60">
        <v>49.015099999999997</v>
      </c>
      <c r="F60">
        <f t="shared" si="0"/>
        <v>6.4160615864570442E-3</v>
      </c>
      <c r="G60">
        <f t="shared" si="1"/>
        <v>1.5633255921691402E-2</v>
      </c>
      <c r="H60">
        <f t="shared" si="2"/>
        <v>-9.8413804176830308E-4</v>
      </c>
      <c r="I60">
        <f t="shared" si="3"/>
        <v>1.5663823113942685E-2</v>
      </c>
      <c r="J60">
        <f t="shared" si="4"/>
        <v>1.0050143285772238E-4</v>
      </c>
      <c r="K60">
        <f t="shared" si="7"/>
        <v>0.99999640677625412</v>
      </c>
      <c r="L60">
        <f t="shared" si="8"/>
        <v>-3.1210400974591171E-5</v>
      </c>
      <c r="M60">
        <f t="shared" si="9"/>
        <v>-6.9284674200625895E-2</v>
      </c>
      <c r="N60">
        <f t="shared" si="10"/>
        <v>-3.9697194166348044</v>
      </c>
      <c r="O60">
        <f t="shared" si="11"/>
        <v>0</v>
      </c>
      <c r="P60">
        <f t="shared" si="5"/>
        <v>-3.9697194166348044</v>
      </c>
      <c r="Q60">
        <f t="shared" si="12"/>
        <v>0.2253155831504442</v>
      </c>
      <c r="W60">
        <v>55</v>
      </c>
      <c r="X60">
        <f t="shared" si="6"/>
        <v>1.1458333333333333</v>
      </c>
      <c r="Y60">
        <v>0</v>
      </c>
      <c r="Z60">
        <f t="shared" si="13"/>
        <v>-1.0553083509532016E-3</v>
      </c>
    </row>
    <row r="61" spans="5:26" x14ac:dyDescent="0.4">
      <c r="E61">
        <v>50.452300000000001</v>
      </c>
      <c r="F61">
        <f t="shared" si="0"/>
        <v>6.6041906265295134E-3</v>
      </c>
      <c r="G61">
        <f t="shared" si="1"/>
        <v>1.5631408359130017E-2</v>
      </c>
      <c r="H61">
        <f t="shared" si="2"/>
        <v>-1.0130075495153983E-3</v>
      </c>
      <c r="I61">
        <f t="shared" si="3"/>
        <v>1.5663794337409373E-2</v>
      </c>
      <c r="J61">
        <f t="shared" si="4"/>
        <v>1.0344818771912536E-4</v>
      </c>
      <c r="K61">
        <f t="shared" si="7"/>
        <v>0.99999601206342559</v>
      </c>
      <c r="L61">
        <f t="shared" si="8"/>
        <v>-3.4638846037754004E-5</v>
      </c>
      <c r="M61">
        <f t="shared" si="9"/>
        <v>-7.1319598500143133E-2</v>
      </c>
      <c r="N61">
        <f t="shared" si="10"/>
        <v>-4.0863119906257577</v>
      </c>
      <c r="O61">
        <f t="shared" si="11"/>
        <v>0</v>
      </c>
      <c r="P61">
        <f t="shared" si="5"/>
        <v>-4.0863119906257577</v>
      </c>
      <c r="Q61">
        <f t="shared" si="12"/>
        <v>0.22534668876007533</v>
      </c>
      <c r="W61">
        <v>56</v>
      </c>
      <c r="X61">
        <f t="shared" si="6"/>
        <v>1.1666666666666667</v>
      </c>
      <c r="Y61">
        <v>0</v>
      </c>
      <c r="Z61">
        <f t="shared" si="13"/>
        <v>-9.2142920331769523E-4</v>
      </c>
    </row>
    <row r="62" spans="5:26" x14ac:dyDescent="0.4">
      <c r="E62">
        <v>51.931699999999999</v>
      </c>
      <c r="F62">
        <f t="shared" si="0"/>
        <v>6.7978436336845445E-3</v>
      </c>
      <c r="G62">
        <f t="shared" si="1"/>
        <v>1.5629450788248067E-2</v>
      </c>
      <c r="H62">
        <f t="shared" si="2"/>
        <v>-1.0427259225776475E-3</v>
      </c>
      <c r="I62">
        <f t="shared" si="3"/>
        <v>1.5663763847392931E-2</v>
      </c>
      <c r="J62">
        <f t="shared" si="4"/>
        <v>1.0648145754804279E-4</v>
      </c>
      <c r="K62">
        <f t="shared" si="7"/>
        <v>0.99999557167647324</v>
      </c>
      <c r="L62">
        <f t="shared" si="8"/>
        <v>-3.8464014600712339E-5</v>
      </c>
      <c r="M62">
        <f t="shared" si="9"/>
        <v>-7.3414579825114457E-2</v>
      </c>
      <c r="N62">
        <f t="shared" si="10"/>
        <v>-4.2063455787053394</v>
      </c>
      <c r="O62">
        <f t="shared" si="11"/>
        <v>0</v>
      </c>
      <c r="P62">
        <f t="shared" si="5"/>
        <v>-4.2063455787053394</v>
      </c>
      <c r="Q62">
        <f t="shared" si="12"/>
        <v>0.22537963603784922</v>
      </c>
      <c r="W62">
        <v>57</v>
      </c>
      <c r="X62">
        <f t="shared" si="6"/>
        <v>1.1875</v>
      </c>
      <c r="Y62">
        <v>0</v>
      </c>
      <c r="Z62">
        <f t="shared" si="13"/>
        <v>-7.9574446200614897E-4</v>
      </c>
    </row>
    <row r="63" spans="5:26" x14ac:dyDescent="0.4">
      <c r="E63">
        <v>53.4544</v>
      </c>
      <c r="F63">
        <f t="shared" si="0"/>
        <v>6.9971645975854266E-3</v>
      </c>
      <c r="G63">
        <f t="shared" si="1"/>
        <v>1.562737684915616E-2</v>
      </c>
      <c r="H63">
        <f t="shared" si="2"/>
        <v>-1.0733153983564295E-3</v>
      </c>
      <c r="I63">
        <f t="shared" si="3"/>
        <v>1.5663731544824751E-2</v>
      </c>
      <c r="J63">
        <f t="shared" si="4"/>
        <v>1.0960349657784609E-4</v>
      </c>
      <c r="K63">
        <f t="shared" si="7"/>
        <v>0.99999508022292205</v>
      </c>
      <c r="L63">
        <f t="shared" si="8"/>
        <v>-4.2732745860830817E-5</v>
      </c>
      <c r="M63">
        <f t="shared" si="9"/>
        <v>-7.5571212240633789E-2</v>
      </c>
      <c r="N63">
        <f t="shared" si="10"/>
        <v>-4.3299115140757012</v>
      </c>
      <c r="O63">
        <f t="shared" si="11"/>
        <v>0</v>
      </c>
      <c r="P63">
        <f t="shared" si="5"/>
        <v>-4.3299115140757012</v>
      </c>
      <c r="Q63">
        <f t="shared" si="12"/>
        <v>0.22541453297571151</v>
      </c>
      <c r="W63">
        <v>58</v>
      </c>
      <c r="X63">
        <f t="shared" si="6"/>
        <v>1.2083333333333335</v>
      </c>
      <c r="Y63">
        <v>0</v>
      </c>
      <c r="Z63">
        <f t="shared" si="13"/>
        <v>-6.7883789101279735E-4</v>
      </c>
    </row>
    <row r="64" spans="5:26" x14ac:dyDescent="0.4">
      <c r="E64">
        <v>55.021900000000002</v>
      </c>
      <c r="F64">
        <f t="shared" si="0"/>
        <v>7.20234986777301E-3</v>
      </c>
      <c r="G64">
        <f t="shared" si="1"/>
        <v>1.5625179297105829E-2</v>
      </c>
      <c r="H64">
        <f t="shared" si="2"/>
        <v>-1.1048062636211421E-3</v>
      </c>
      <c r="I64">
        <f t="shared" si="3"/>
        <v>1.5663697316852659E-2</v>
      </c>
      <c r="J64">
        <f t="shared" si="4"/>
        <v>1.1281737906264277E-4</v>
      </c>
      <c r="K64">
        <f t="shared" si="7"/>
        <v>0.99999453153623474</v>
      </c>
      <c r="L64">
        <f t="shared" si="8"/>
        <v>-4.7498602627091008E-5</v>
      </c>
      <c r="M64">
        <f t="shared" si="9"/>
        <v>-7.7791659888716058E-2</v>
      </c>
      <c r="N64">
        <f t="shared" si="10"/>
        <v>-4.4571337929405654</v>
      </c>
      <c r="O64">
        <f t="shared" si="11"/>
        <v>0</v>
      </c>
      <c r="P64">
        <f t="shared" si="5"/>
        <v>-4.4571337929405654</v>
      </c>
      <c r="Q64">
        <f t="shared" si="12"/>
        <v>0.22545149541886242</v>
      </c>
      <c r="W64">
        <v>59</v>
      </c>
      <c r="X64">
        <f t="shared" si="6"/>
        <v>1.2291666666666665</v>
      </c>
      <c r="Y64">
        <v>0</v>
      </c>
      <c r="Z64">
        <f t="shared" si="13"/>
        <v>-5.7105708388649728E-4</v>
      </c>
    </row>
    <row r="65" spans="5:26" x14ac:dyDescent="0.4">
      <c r="E65">
        <v>56.635199999999998</v>
      </c>
      <c r="F65">
        <f t="shared" si="0"/>
        <v>7.4135303439411939E-3</v>
      </c>
      <c r="G65">
        <f t="shared" si="1"/>
        <v>1.5622851224167733E-2</v>
      </c>
      <c r="H65">
        <f t="shared" si="2"/>
        <v>-1.1372187753151634E-3</v>
      </c>
      <c r="I65">
        <f t="shared" si="3"/>
        <v>1.5663661055868885E-2</v>
      </c>
      <c r="J65">
        <f t="shared" si="4"/>
        <v>1.1612515397223794E-4</v>
      </c>
      <c r="K65">
        <f t="shared" si="7"/>
        <v>0.9999939188989726</v>
      </c>
      <c r="L65">
        <f t="shared" si="8"/>
        <v>-5.2819933003755618E-5</v>
      </c>
      <c r="M65">
        <f t="shared" si="9"/>
        <v>-8.007738252199581E-2</v>
      </c>
      <c r="N65">
        <f t="shared" si="10"/>
        <v>-4.5880960529650237</v>
      </c>
      <c r="O65">
        <f t="shared" si="11"/>
        <v>0</v>
      </c>
      <c r="P65">
        <f t="shared" si="5"/>
        <v>-4.5880960529650237</v>
      </c>
      <c r="Q65">
        <f t="shared" si="12"/>
        <v>0.22549064378819567</v>
      </c>
      <c r="W65">
        <v>60</v>
      </c>
      <c r="X65">
        <f t="shared" si="6"/>
        <v>1.25</v>
      </c>
      <c r="Y65">
        <v>0</v>
      </c>
      <c r="Z65">
        <f t="shared" si="13"/>
        <v>-4.7254793592256994E-4</v>
      </c>
    </row>
    <row r="66" spans="5:26" x14ac:dyDescent="0.4">
      <c r="E66">
        <v>58.295900000000003</v>
      </c>
      <c r="F66">
        <f t="shared" si="0"/>
        <v>7.6309154656002175E-3</v>
      </c>
      <c r="G66">
        <f t="shared" si="1"/>
        <v>1.5620384491400574E-2</v>
      </c>
      <c r="H66">
        <f t="shared" si="2"/>
        <v>-1.1705852608743135E-3</v>
      </c>
      <c r="I66">
        <f t="shared" si="3"/>
        <v>1.5663622635090118E-2</v>
      </c>
      <c r="J66">
        <f t="shared" si="4"/>
        <v>1.1953010033638653E-4</v>
      </c>
      <c r="K66">
        <f t="shared" si="7"/>
        <v>0.99999323456636391</v>
      </c>
      <c r="L66">
        <f t="shared" si="8"/>
        <v>-5.8764008698965595E-5</v>
      </c>
      <c r="M66">
        <f t="shared" si="9"/>
        <v>-8.2430694086469414E-2</v>
      </c>
      <c r="N66">
        <f t="shared" si="10"/>
        <v>-4.7229308734886901</v>
      </c>
      <c r="O66">
        <f t="shared" si="11"/>
        <v>0</v>
      </c>
      <c r="P66">
        <f t="shared" si="5"/>
        <v>-4.7229308734886901</v>
      </c>
      <c r="Q66">
        <f t="shared" si="12"/>
        <v>0.22553210581158215</v>
      </c>
      <c r="W66">
        <v>61</v>
      </c>
      <c r="X66">
        <f t="shared" si="6"/>
        <v>1.2708333333333333</v>
      </c>
      <c r="Y66">
        <v>0</v>
      </c>
      <c r="Z66">
        <f t="shared" si="13"/>
        <v>-3.8328644940470056E-4</v>
      </c>
    </row>
    <row r="67" spans="5:26" x14ac:dyDescent="0.4">
      <c r="E67">
        <v>60.005299999999998</v>
      </c>
      <c r="F67">
        <f t="shared" si="0"/>
        <v>7.8546754023521501E-3</v>
      </c>
      <c r="G67">
        <f t="shared" si="1"/>
        <v>1.5617770980304146E-2</v>
      </c>
      <c r="H67">
        <f t="shared" si="2"/>
        <v>-1.2049320385466768E-3</v>
      </c>
      <c r="I67">
        <f t="shared" si="3"/>
        <v>1.5663581928049286E-2</v>
      </c>
      <c r="J67">
        <f t="shared" si="4"/>
        <v>1.2303488194369418E-4</v>
      </c>
      <c r="K67">
        <f t="shared" si="7"/>
        <v>0.99999246999123759</v>
      </c>
      <c r="L67">
        <f t="shared" si="8"/>
        <v>-6.5405071334671651E-5</v>
      </c>
      <c r="M67">
        <f t="shared" si="9"/>
        <v>-8.4853488127054622E-2</v>
      </c>
      <c r="N67">
        <f t="shared" si="10"/>
        <v>-4.8617467466436706</v>
      </c>
      <c r="O67">
        <f t="shared" si="11"/>
        <v>0</v>
      </c>
      <c r="P67">
        <f t="shared" si="5"/>
        <v>-4.8617467466436706</v>
      </c>
      <c r="Q67">
        <f t="shared" si="12"/>
        <v>0.22557601945286335</v>
      </c>
      <c r="W67">
        <v>62</v>
      </c>
      <c r="X67">
        <f t="shared" si="6"/>
        <v>1.2916666666666667</v>
      </c>
      <c r="Y67">
        <v>0</v>
      </c>
      <c r="Z67">
        <f t="shared" si="13"/>
        <v>-3.031078244517825E-4</v>
      </c>
    </row>
    <row r="68" spans="5:26" x14ac:dyDescent="0.4">
      <c r="E68">
        <v>61.764800000000001</v>
      </c>
      <c r="F68">
        <f t="shared" si="0"/>
        <v>8.0849934137684522E-3</v>
      </c>
      <c r="G68">
        <f t="shared" si="1"/>
        <v>1.5615002002546952E-2</v>
      </c>
      <c r="H68">
        <f t="shared" si="2"/>
        <v>-1.2402874550764588E-3</v>
      </c>
      <c r="I68">
        <f t="shared" si="3"/>
        <v>1.5663538799401466E-2</v>
      </c>
      <c r="J68">
        <f t="shared" si="4"/>
        <v>1.2664236745703946E-4</v>
      </c>
      <c r="K68">
        <f t="shared" si="7"/>
        <v>0.99999161556948757</v>
      </c>
      <c r="L68">
        <f t="shared" si="8"/>
        <v>-7.2826543413977469E-5</v>
      </c>
      <c r="M68">
        <f t="shared" si="9"/>
        <v>-8.7347804850965494E-2</v>
      </c>
      <c r="N68">
        <f t="shared" si="10"/>
        <v>-5.0046605676926612</v>
      </c>
      <c r="O68">
        <f t="shared" si="11"/>
        <v>0</v>
      </c>
      <c r="P68">
        <f t="shared" si="5"/>
        <v>-5.0046605676926612</v>
      </c>
      <c r="Q68">
        <f t="shared" si="12"/>
        <v>0.22562252699471191</v>
      </c>
      <c r="W68">
        <v>63</v>
      </c>
      <c r="X68">
        <f t="shared" si="6"/>
        <v>1.3125</v>
      </c>
      <c r="Y68">
        <v>0</v>
      </c>
      <c r="Z68">
        <f t="shared" si="13"/>
        <v>-2.3173283856277798E-4</v>
      </c>
    </row>
    <row r="69" spans="5:26" x14ac:dyDescent="0.4">
      <c r="E69">
        <v>63.575899999999997</v>
      </c>
      <c r="F69">
        <f t="shared" ref="F69:F132" si="14">2*PI()*E69/$B$7</f>
        <v>8.3220658493899716E-3</v>
      </c>
      <c r="G69">
        <f t="shared" ref="G69:G132" si="15">1+SUM(a1_*COS(F69),a2_*COS(2*F69))</f>
        <v>1.5612068260014378E-2</v>
      </c>
      <c r="H69">
        <f t="shared" ref="H69:H132" si="16">SUM(a1_*SIN(F69),a2_*SIN(2*F69))</f>
        <v>-1.2766818878196945E-3</v>
      </c>
      <c r="I69">
        <f t="shared" ref="I69:I132" si="17">SUM(b0_,b1_*COS(F69),b2_*COS(2*F69))</f>
        <v>1.5663493104301277E-2</v>
      </c>
      <c r="J69">
        <f t="shared" ref="J69:J132" si="18">SUM(b1_*SIN(F69),b2_*SIN(2*F69))</f>
        <v>1.3035563039642768E-4</v>
      </c>
      <c r="K69">
        <f t="shared" si="7"/>
        <v>0.99999066050408369</v>
      </c>
      <c r="L69">
        <f t="shared" si="8"/>
        <v>-8.1122209625047776E-5</v>
      </c>
      <c r="M69">
        <f t="shared" si="9"/>
        <v>-8.9915831666200319E-2</v>
      </c>
      <c r="N69">
        <f t="shared" si="10"/>
        <v>-5.1517976658820386</v>
      </c>
      <c r="O69">
        <f t="shared" si="11"/>
        <v>0</v>
      </c>
      <c r="P69">
        <f t="shared" ref="P69:P132" si="19">N69+O69</f>
        <v>-5.1517976658820386</v>
      </c>
      <c r="Q69">
        <f t="shared" si="12"/>
        <v>0.22567178048542888</v>
      </c>
      <c r="W69">
        <v>64</v>
      </c>
      <c r="X69">
        <f t="shared" ref="X69:X132" si="20">W69/Fs*1000</f>
        <v>1.3333333333333333</v>
      </c>
      <c r="Y69">
        <v>0</v>
      </c>
      <c r="Z69">
        <f t="shared" si="13"/>
        <v>-1.6879155990054835E-4</v>
      </c>
    </row>
    <row r="70" spans="5:26" x14ac:dyDescent="0.4">
      <c r="E70">
        <v>65.440100000000001</v>
      </c>
      <c r="F70">
        <f t="shared" si="14"/>
        <v>8.5660890587575603E-3</v>
      </c>
      <c r="G70">
        <f t="shared" si="15"/>
        <v>1.5608959971518899E-2</v>
      </c>
      <c r="H70">
        <f t="shared" si="16"/>
        <v>-1.314145737361147E-3</v>
      </c>
      <c r="I70">
        <f t="shared" si="17"/>
        <v>1.5663444690376144E-2</v>
      </c>
      <c r="J70">
        <f t="shared" si="18"/>
        <v>1.3417774409362035E-4</v>
      </c>
      <c r="K70">
        <f t="shared" ref="K70:K133" si="21">SQRT((I70^2+J70^2)/(G70^2+H70^2))</f>
        <v>0.9999895927107022</v>
      </c>
      <c r="L70">
        <f t="shared" ref="L70:L133" si="22">20*LOG10(K70)</f>
        <v>-9.0397036666960818E-5</v>
      </c>
      <c r="M70">
        <f t="shared" ref="M70:M133" si="23">ATAN2(J70,I70)-ATAN2(H70,G70)</f>
        <v>-9.255976193021942E-2</v>
      </c>
      <c r="N70">
        <f t="shared" ref="N70:N133" si="24">DEGREES(M70)</f>
        <v>-5.3032837113372429</v>
      </c>
      <c r="O70">
        <f t="shared" si="11"/>
        <v>0</v>
      </c>
      <c r="P70">
        <f t="shared" si="19"/>
        <v>-5.3032837113372429</v>
      </c>
      <c r="Q70">
        <f t="shared" si="12"/>
        <v>0.22572394094458739</v>
      </c>
      <c r="W70">
        <v>65</v>
      </c>
      <c r="X70">
        <f t="shared" si="20"/>
        <v>1.3541666666666667</v>
      </c>
      <c r="Y70">
        <v>0</v>
      </c>
      <c r="Z70">
        <f t="shared" si="13"/>
        <v>-1.1384447350801661E-4</v>
      </c>
    </row>
    <row r="71" spans="5:26" x14ac:dyDescent="0.4">
      <c r="E71">
        <v>67.358999999999995</v>
      </c>
      <c r="F71">
        <f t="shared" si="14"/>
        <v>8.8172724813814531E-3</v>
      </c>
      <c r="G71">
        <f t="shared" si="15"/>
        <v>1.560566667844121E-2</v>
      </c>
      <c r="H71">
        <f t="shared" si="16"/>
        <v>-1.3527114392401385E-3</v>
      </c>
      <c r="I71">
        <f t="shared" si="17"/>
        <v>1.5663393394698574E-2</v>
      </c>
      <c r="J71">
        <f t="shared" si="18"/>
        <v>1.3811198670231196E-4</v>
      </c>
      <c r="K71">
        <f t="shared" si="21"/>
        <v>0.9999883986041308</v>
      </c>
      <c r="L71">
        <f t="shared" si="22"/>
        <v>-1.0076902869918871E-4</v>
      </c>
      <c r="M71">
        <f t="shared" si="23"/>
        <v>-9.5281937301520347E-2</v>
      </c>
      <c r="N71">
        <f t="shared" si="24"/>
        <v>-5.4592528712072443</v>
      </c>
      <c r="O71">
        <f t="shared" ref="O71:O134" si="25">IF((N71-N70)&gt;180,O70-360,IF((N71-N70)&lt;(-180),O70+360,O70))</f>
        <v>0</v>
      </c>
      <c r="P71">
        <f t="shared" si="19"/>
        <v>-5.4592528712072443</v>
      </c>
      <c r="Q71">
        <f t="shared" ref="Q71:Q134" si="26">-(P71-P70)/((E71-E70)*360)*1000</f>
        <v>0.22577917885536564</v>
      </c>
      <c r="W71">
        <v>66</v>
      </c>
      <c r="X71">
        <f t="shared" si="20"/>
        <v>1.375</v>
      </c>
      <c r="Y71">
        <v>0</v>
      </c>
      <c r="Z71">
        <f t="shared" ref="Z71:Z134" si="27" xml:space="preserve"> b0_*Y71 + b1_*Y70 + b2_*Y69 - a1_*Z70 - a2_*Z69</f>
        <v>-6.6401126789559432E-5</v>
      </c>
    </row>
    <row r="72" spans="5:26" x14ac:dyDescent="0.4">
      <c r="E72">
        <v>69.334100000000007</v>
      </c>
      <c r="F72">
        <f t="shared" si="14"/>
        <v>9.0758124668025037E-3</v>
      </c>
      <c r="G72">
        <f t="shared" si="15"/>
        <v>1.5602177556790386E-2</v>
      </c>
      <c r="H72">
        <f t="shared" si="16"/>
        <v>-1.3924094466969631E-3</v>
      </c>
      <c r="I72">
        <f t="shared" si="17"/>
        <v>1.5663339048646373E-2</v>
      </c>
      <c r="J72">
        <f t="shared" si="18"/>
        <v>1.4216143112754593E-4</v>
      </c>
      <c r="K72">
        <f t="shared" si="21"/>
        <v>0.99998706304620222</v>
      </c>
      <c r="L72">
        <f t="shared" si="22"/>
        <v>-1.1236967980252531E-4</v>
      </c>
      <c r="M72">
        <f t="shared" si="23"/>
        <v>-9.8084564599902002E-2</v>
      </c>
      <c r="N72">
        <f t="shared" si="24"/>
        <v>-5.6198315869526647</v>
      </c>
      <c r="O72">
        <f t="shared" si="25"/>
        <v>0</v>
      </c>
      <c r="P72">
        <f t="shared" si="19"/>
        <v>-5.6198315869526647</v>
      </c>
      <c r="Q72">
        <f t="shared" si="26"/>
        <v>0.2258376731212195</v>
      </c>
      <c r="W72">
        <v>67</v>
      </c>
      <c r="X72">
        <f t="shared" si="20"/>
        <v>1.3958333333333333</v>
      </c>
      <c r="Y72">
        <v>0</v>
      </c>
      <c r="Z72">
        <f t="shared" si="27"/>
        <v>-2.5936421477366683E-5</v>
      </c>
    </row>
    <row r="73" spans="5:26" x14ac:dyDescent="0.4">
      <c r="E73">
        <v>71.367099999999994</v>
      </c>
      <c r="F73">
        <f t="shared" si="14"/>
        <v>9.3419315445003384E-3</v>
      </c>
      <c r="G73">
        <f t="shared" si="15"/>
        <v>1.559848086718929E-2</v>
      </c>
      <c r="H73">
        <f t="shared" si="16"/>
        <v>-1.4332742625950082E-3</v>
      </c>
      <c r="I73">
        <f t="shared" si="17"/>
        <v>1.5663281469335148E-2</v>
      </c>
      <c r="J73">
        <f t="shared" si="18"/>
        <v>1.4632956008262676E-4</v>
      </c>
      <c r="K73">
        <f t="shared" si="21"/>
        <v>0.99998556895861235</v>
      </c>
      <c r="L73">
        <f t="shared" si="22"/>
        <v>-1.2534733730398012E-4</v>
      </c>
      <c r="M73">
        <f t="shared" si="23"/>
        <v>-0.1009701420393343</v>
      </c>
      <c r="N73">
        <f t="shared" si="24"/>
        <v>-5.7851629956903023</v>
      </c>
      <c r="O73">
        <f t="shared" si="25"/>
        <v>0</v>
      </c>
      <c r="P73">
        <f t="shared" si="19"/>
        <v>-5.7851629956903023</v>
      </c>
      <c r="Q73">
        <f t="shared" si="26"/>
        <v>0.22589961296611288</v>
      </c>
      <c r="W73">
        <v>68</v>
      </c>
      <c r="X73">
        <f t="shared" si="20"/>
        <v>1.4166666666666667</v>
      </c>
      <c r="Y73">
        <v>0</v>
      </c>
      <c r="Z73">
        <f t="shared" si="27"/>
        <v>8.0953053337094977E-6</v>
      </c>
    </row>
    <row r="74" spans="5:26" x14ac:dyDescent="0.4">
      <c r="E74">
        <v>73.459800000000001</v>
      </c>
      <c r="F74">
        <f t="shared" si="14"/>
        <v>9.6158653339239782E-3</v>
      </c>
      <c r="G74">
        <f t="shared" si="15"/>
        <v>1.5594564068646788E-2</v>
      </c>
      <c r="H74">
        <f t="shared" si="16"/>
        <v>-1.4753424330558491E-3</v>
      </c>
      <c r="I74">
        <f t="shared" si="17"/>
        <v>1.5663220461389859E-2</v>
      </c>
      <c r="J74">
        <f t="shared" si="18"/>
        <v>1.5062006103549758E-4</v>
      </c>
      <c r="K74">
        <f t="shared" si="21"/>
        <v>0.99998389713656222</v>
      </c>
      <c r="L74">
        <f t="shared" si="22"/>
        <v>-1.3986882082470337E-4</v>
      </c>
      <c r="M74">
        <f t="shared" si="23"/>
        <v>-0.10394131822983854</v>
      </c>
      <c r="N74">
        <f t="shared" si="24"/>
        <v>-5.9553988515959535</v>
      </c>
      <c r="O74">
        <f t="shared" si="25"/>
        <v>0</v>
      </c>
      <c r="P74">
        <f t="shared" si="19"/>
        <v>-5.9553988515959535</v>
      </c>
      <c r="Q74">
        <f t="shared" si="26"/>
        <v>0.22596520166086678</v>
      </c>
      <c r="W74">
        <v>69</v>
      </c>
      <c r="X74">
        <f t="shared" si="20"/>
        <v>1.4375</v>
      </c>
      <c r="Y74">
        <v>0</v>
      </c>
      <c r="Z74">
        <f t="shared" si="27"/>
        <v>3.6248257965734897E-5</v>
      </c>
    </row>
    <row r="75" spans="5:26" x14ac:dyDescent="0.4">
      <c r="E75">
        <v>75.613799999999998</v>
      </c>
      <c r="F75">
        <f t="shared" si="14"/>
        <v>9.8978232745836631E-3</v>
      </c>
      <c r="G75">
        <f t="shared" si="15"/>
        <v>1.5590414351283388E-2</v>
      </c>
      <c r="H75">
        <f t="shared" si="16"/>
        <v>-1.5186465195225693E-3</v>
      </c>
      <c r="I75">
        <f t="shared" si="17"/>
        <v>1.566315582524188E-2</v>
      </c>
      <c r="J75">
        <f t="shared" si="18"/>
        <v>1.5503621111952773E-4</v>
      </c>
      <c r="K75">
        <f t="shared" si="21"/>
        <v>0.99998202624715371</v>
      </c>
      <c r="L75">
        <f t="shared" si="22"/>
        <v>-1.5611943663501756E-4</v>
      </c>
      <c r="M75">
        <f t="shared" si="23"/>
        <v>-0.10700046693445442</v>
      </c>
      <c r="N75">
        <f t="shared" si="24"/>
        <v>-6.1306751612733557</v>
      </c>
      <c r="O75">
        <f t="shared" si="25"/>
        <v>0</v>
      </c>
      <c r="P75">
        <f t="shared" si="19"/>
        <v>-6.1306751612733557</v>
      </c>
      <c r="Q75">
        <f t="shared" si="26"/>
        <v>0.22603465087873006</v>
      </c>
      <c r="W75">
        <v>70</v>
      </c>
      <c r="X75">
        <f t="shared" si="20"/>
        <v>1.4583333333333335</v>
      </c>
      <c r="Y75">
        <v>0</v>
      </c>
      <c r="Z75">
        <f t="shared" si="27"/>
        <v>5.9075057279893664E-5</v>
      </c>
    </row>
    <row r="76" spans="5:26" x14ac:dyDescent="0.4">
      <c r="E76">
        <v>77.831000000000003</v>
      </c>
      <c r="F76">
        <f t="shared" si="14"/>
        <v>1.0188054075897799E-2</v>
      </c>
      <c r="G76">
        <f t="shared" si="15"/>
        <v>1.5586017659681262E-2</v>
      </c>
      <c r="H76">
        <f t="shared" si="16"/>
        <v>-1.5632251532529048E-3</v>
      </c>
      <c r="I76">
        <f t="shared" si="17"/>
        <v>1.5663087341916064E-2</v>
      </c>
      <c r="J76">
        <f t="shared" si="18"/>
        <v>1.5958190221791553E-4</v>
      </c>
      <c r="K76">
        <f t="shared" si="21"/>
        <v>0.99997993214733971</v>
      </c>
      <c r="L76">
        <f t="shared" si="22"/>
        <v>-1.7430890248874934E-4</v>
      </c>
      <c r="M76">
        <f t="shared" si="23"/>
        <v>-0.11015039779088376</v>
      </c>
      <c r="N76">
        <f t="shared" si="24"/>
        <v>-6.3111529051047857</v>
      </c>
      <c r="O76">
        <f t="shared" si="25"/>
        <v>0</v>
      </c>
      <c r="P76">
        <f t="shared" si="19"/>
        <v>-6.3111529051047857</v>
      </c>
      <c r="Q76">
        <f t="shared" si="26"/>
        <v>0.22610818428577278</v>
      </c>
      <c r="W76">
        <v>71</v>
      </c>
      <c r="X76">
        <f t="shared" si="20"/>
        <v>1.4791666666666665</v>
      </c>
      <c r="Y76">
        <v>0</v>
      </c>
      <c r="Z76">
        <f t="shared" si="27"/>
        <v>7.7118351886849834E-5</v>
      </c>
    </row>
    <row r="77" spans="5:26" x14ac:dyDescent="0.4">
      <c r="E77">
        <v>80.113200000000006</v>
      </c>
      <c r="F77">
        <f t="shared" si="14"/>
        <v>1.0486793357315409E-2</v>
      </c>
      <c r="G77">
        <f t="shared" si="15"/>
        <v>1.5581359407080275E-2</v>
      </c>
      <c r="H77">
        <f t="shared" si="16"/>
        <v>-1.6091149977263998E-3</v>
      </c>
      <c r="I77">
        <f t="shared" si="17"/>
        <v>1.5663014784154224E-2</v>
      </c>
      <c r="J77">
        <f t="shared" si="18"/>
        <v>1.6426082084752635E-4</v>
      </c>
      <c r="K77">
        <f t="shared" si="21"/>
        <v>0.99997758789791946</v>
      </c>
      <c r="L77">
        <f t="shared" si="22"/>
        <v>-1.9467122673245157E-4</v>
      </c>
      <c r="M77">
        <f t="shared" si="23"/>
        <v>-0.11339378923084853</v>
      </c>
      <c r="N77">
        <f t="shared" si="24"/>
        <v>-6.4969855459236259</v>
      </c>
      <c r="O77">
        <f t="shared" si="25"/>
        <v>0</v>
      </c>
      <c r="P77">
        <f t="shared" si="19"/>
        <v>-6.4969855459236259</v>
      </c>
      <c r="Q77">
        <f t="shared" si="26"/>
        <v>0.22618603980910226</v>
      </c>
      <c r="W77">
        <v>72</v>
      </c>
      <c r="X77">
        <f t="shared" si="20"/>
        <v>1.5</v>
      </c>
      <c r="Y77">
        <v>0</v>
      </c>
      <c r="Z77">
        <f t="shared" si="27"/>
        <v>9.0904003420081136E-5</v>
      </c>
    </row>
    <row r="78" spans="5:26" x14ac:dyDescent="0.4">
      <c r="E78">
        <v>82.462299999999999</v>
      </c>
      <c r="F78">
        <f t="shared" si="14"/>
        <v>1.0794289828254899E-2</v>
      </c>
      <c r="G78">
        <f t="shared" si="15"/>
        <v>1.5576424048053483E-2</v>
      </c>
      <c r="H78">
        <f t="shared" si="16"/>
        <v>-1.6563547732753488E-3</v>
      </c>
      <c r="I78">
        <f t="shared" si="17"/>
        <v>1.566293790975825E-2</v>
      </c>
      <c r="J78">
        <f t="shared" si="18"/>
        <v>1.6907685816968765E-4</v>
      </c>
      <c r="K78">
        <f t="shared" si="21"/>
        <v>0.9999749632394459</v>
      </c>
      <c r="L78">
        <f t="shared" si="22"/>
        <v>-2.1746926144182839E-4</v>
      </c>
      <c r="M78">
        <f t="shared" si="23"/>
        <v>-0.11673347347398355</v>
      </c>
      <c r="N78">
        <f t="shared" si="24"/>
        <v>-6.6883353579616056</v>
      </c>
      <c r="O78">
        <f t="shared" si="25"/>
        <v>0</v>
      </c>
      <c r="P78">
        <f t="shared" si="19"/>
        <v>-6.6883353579616056</v>
      </c>
      <c r="Q78">
        <f t="shared" si="26"/>
        <v>0.22626846692820929</v>
      </c>
      <c r="W78">
        <v>73</v>
      </c>
      <c r="X78">
        <f t="shared" si="20"/>
        <v>1.5208333333333333</v>
      </c>
      <c r="Y78">
        <v>0</v>
      </c>
      <c r="Z78">
        <f t="shared" si="27"/>
        <v>1.0093568657552862E-4</v>
      </c>
    </row>
    <row r="79" spans="5:26" x14ac:dyDescent="0.4">
      <c r="E79">
        <v>84.880300000000005</v>
      </c>
      <c r="F79">
        <f t="shared" si="14"/>
        <v>1.1110805288104073E-2</v>
      </c>
      <c r="G79">
        <f t="shared" si="15"/>
        <v>1.5571195016713779E-2</v>
      </c>
      <c r="H79">
        <f t="shared" si="16"/>
        <v>-1.7049852618253626E-3</v>
      </c>
      <c r="I79">
        <f t="shared" si="17"/>
        <v>1.5662856460626561E-2</v>
      </c>
      <c r="J79">
        <f t="shared" si="18"/>
        <v>1.7403410995176969E-4</v>
      </c>
      <c r="K79">
        <f t="shared" si="21"/>
        <v>0.99997202417376696</v>
      </c>
      <c r="L79">
        <f t="shared" si="22"/>
        <v>-2.4299833824936045E-4</v>
      </c>
      <c r="M79">
        <f t="shared" si="23"/>
        <v>-0.12017243770791897</v>
      </c>
      <c r="N79">
        <f t="shared" si="24"/>
        <v>-6.8853734944625451</v>
      </c>
      <c r="O79">
        <f t="shared" si="25"/>
        <v>0</v>
      </c>
      <c r="P79">
        <f t="shared" si="19"/>
        <v>-6.8853734944625451</v>
      </c>
      <c r="Q79">
        <f t="shared" si="26"/>
        <v>0.22635573074733362</v>
      </c>
      <c r="W79">
        <v>74</v>
      </c>
      <c r="X79">
        <f t="shared" si="20"/>
        <v>1.5416666666666667</v>
      </c>
      <c r="Y79">
        <v>0</v>
      </c>
      <c r="Z79">
        <f t="shared" si="27"/>
        <v>1.0769074938353891E-4</v>
      </c>
    </row>
    <row r="80" spans="5:26" x14ac:dyDescent="0.4">
      <c r="E80">
        <v>87.369200000000006</v>
      </c>
      <c r="F80">
        <f t="shared" si="14"/>
        <v>1.1436601536250724E-2</v>
      </c>
      <c r="G80">
        <f t="shared" si="15"/>
        <v>1.5565654887162106E-2</v>
      </c>
      <c r="H80">
        <f t="shared" si="16"/>
        <v>-1.755047300559965E-3</v>
      </c>
      <c r="I80">
        <f t="shared" si="17"/>
        <v>1.5662770165252193E-2</v>
      </c>
      <c r="J80">
        <f t="shared" si="18"/>
        <v>1.7913667151332093E-4</v>
      </c>
      <c r="K80">
        <f t="shared" si="21"/>
        <v>0.99996873263023156</v>
      </c>
      <c r="L80">
        <f t="shared" si="22"/>
        <v>-2.7158916904285104E-4</v>
      </c>
      <c r="M80">
        <f t="shared" si="23"/>
        <v>-0.12371368306587538</v>
      </c>
      <c r="N80">
        <f t="shared" si="24"/>
        <v>-7.0882719076937422</v>
      </c>
      <c r="O80">
        <f t="shared" si="25"/>
        <v>0</v>
      </c>
      <c r="P80">
        <f t="shared" si="19"/>
        <v>-7.0882719076937422</v>
      </c>
      <c r="Q80">
        <f t="shared" si="26"/>
        <v>0.22644811098075118</v>
      </c>
      <c r="W80">
        <v>75</v>
      </c>
      <c r="X80">
        <f t="shared" si="20"/>
        <v>1.5625</v>
      </c>
      <c r="Y80">
        <v>0</v>
      </c>
      <c r="Z80">
        <f t="shared" si="27"/>
        <v>1.1161718555740779E-4</v>
      </c>
    </row>
    <row r="81" spans="5:26" x14ac:dyDescent="0.4">
      <c r="E81">
        <v>89.931100000000001</v>
      </c>
      <c r="F81">
        <f t="shared" si="14"/>
        <v>1.1771953462052044E-2</v>
      </c>
      <c r="G81">
        <f t="shared" si="15"/>
        <v>1.55597851050574E-2</v>
      </c>
      <c r="H81">
        <f t="shared" si="16"/>
        <v>-1.8065837981534154E-3</v>
      </c>
      <c r="I81">
        <f t="shared" si="17"/>
        <v>1.5662678734540345E-2</v>
      </c>
      <c r="J81">
        <f t="shared" si="18"/>
        <v>1.843888426997178E-4</v>
      </c>
      <c r="K81">
        <f t="shared" si="21"/>
        <v>0.99996504584422086</v>
      </c>
      <c r="L81">
        <f t="shared" si="22"/>
        <v>-3.0361324579263011E-4</v>
      </c>
      <c r="M81">
        <f t="shared" si="23"/>
        <v>-0.12736036809295959</v>
      </c>
      <c r="N81">
        <f t="shared" si="24"/>
        <v>-7.2972115689592174</v>
      </c>
      <c r="O81">
        <f t="shared" si="25"/>
        <v>0</v>
      </c>
      <c r="P81">
        <f t="shared" si="19"/>
        <v>-7.2972115689592174</v>
      </c>
      <c r="Q81">
        <f t="shared" si="26"/>
        <v>0.22654590263462851</v>
      </c>
      <c r="W81">
        <v>76</v>
      </c>
      <c r="X81">
        <f t="shared" si="20"/>
        <v>1.5833333333333333</v>
      </c>
      <c r="Y81">
        <v>0</v>
      </c>
      <c r="Z81">
        <f t="shared" si="27"/>
        <v>1.131315783838704E-4</v>
      </c>
    </row>
    <row r="82" spans="5:26" x14ac:dyDescent="0.4">
      <c r="E82">
        <v>92.568100000000001</v>
      </c>
      <c r="F82">
        <f t="shared" si="14"/>
        <v>1.2117135954865221E-2</v>
      </c>
      <c r="G82">
        <f t="shared" si="15"/>
        <v>1.5553566155768861E-2</v>
      </c>
      <c r="H82">
        <f t="shared" si="16"/>
        <v>-1.8596377288173822E-3</v>
      </c>
      <c r="I82">
        <f t="shared" si="17"/>
        <v>1.566258186442623E-2</v>
      </c>
      <c r="J82">
        <f t="shared" si="18"/>
        <v>1.8979492282520272E-4</v>
      </c>
      <c r="K82">
        <f t="shared" si="21"/>
        <v>0.99996091593143122</v>
      </c>
      <c r="L82">
        <f t="shared" si="22"/>
        <v>-3.3948654049585706E-4</v>
      </c>
      <c r="M82">
        <f t="shared" si="23"/>
        <v>-0.13111566780377126</v>
      </c>
      <c r="N82">
        <f t="shared" si="24"/>
        <v>-7.512374393195425</v>
      </c>
      <c r="O82">
        <f t="shared" si="25"/>
        <v>0</v>
      </c>
      <c r="P82">
        <f t="shared" si="19"/>
        <v>-7.512374393195425</v>
      </c>
      <c r="Q82">
        <f t="shared" si="26"/>
        <v>0.22664941667320562</v>
      </c>
      <c r="W82">
        <v>77</v>
      </c>
      <c r="X82">
        <f t="shared" si="20"/>
        <v>1.6041666666666667</v>
      </c>
      <c r="Y82">
        <v>0</v>
      </c>
      <c r="Z82">
        <f t="shared" si="27"/>
        <v>1.126178841552078E-4</v>
      </c>
    </row>
    <row r="83" spans="5:26" x14ac:dyDescent="0.4">
      <c r="E83">
        <v>95.282399999999996</v>
      </c>
      <c r="F83">
        <f t="shared" si="14"/>
        <v>1.2472436994016836E-2</v>
      </c>
      <c r="G83">
        <f t="shared" si="15"/>
        <v>1.5546977278092955E-2</v>
      </c>
      <c r="H83">
        <f t="shared" si="16"/>
        <v>-1.9142541498867634E-3</v>
      </c>
      <c r="I83">
        <f t="shared" si="17"/>
        <v>1.5662479231414179E-2</v>
      </c>
      <c r="J83">
        <f t="shared" si="18"/>
        <v>1.9535941563556729E-4</v>
      </c>
      <c r="K83">
        <f t="shared" si="21"/>
        <v>0.9999562891186109</v>
      </c>
      <c r="L83">
        <f t="shared" si="22"/>
        <v>-3.7967618977920148E-4</v>
      </c>
      <c r="M83">
        <f t="shared" si="23"/>
        <v>-0.13498291747532454</v>
      </c>
      <c r="N83">
        <f t="shared" si="24"/>
        <v>-7.7339514776987812</v>
      </c>
      <c r="O83">
        <f t="shared" si="25"/>
        <v>0</v>
      </c>
      <c r="P83">
        <f t="shared" si="19"/>
        <v>-7.7339514776987812</v>
      </c>
      <c r="Q83">
        <f t="shared" si="26"/>
        <v>0.22675898073102199</v>
      </c>
      <c r="W83">
        <v>78</v>
      </c>
      <c r="X83">
        <f t="shared" si="20"/>
        <v>1.625</v>
      </c>
      <c r="Y83">
        <v>0</v>
      </c>
      <c r="Z83">
        <f t="shared" si="27"/>
        <v>1.1042693230220395E-4</v>
      </c>
    </row>
    <row r="84" spans="5:26" x14ac:dyDescent="0.4">
      <c r="E84">
        <v>98.076300000000003</v>
      </c>
      <c r="F84">
        <f t="shared" si="14"/>
        <v>1.283815764880286E-2</v>
      </c>
      <c r="G84">
        <f t="shared" si="15"/>
        <v>1.553999638701542E-2</v>
      </c>
      <c r="H84">
        <f t="shared" si="16"/>
        <v>-1.9704802089352928E-3</v>
      </c>
      <c r="I84">
        <f t="shared" si="17"/>
        <v>1.5662370491372739E-2</v>
      </c>
      <c r="J84">
        <f t="shared" si="18"/>
        <v>2.0108702925048199E-4</v>
      </c>
      <c r="K84">
        <f t="shared" si="21"/>
        <v>0.99995110500879192</v>
      </c>
      <c r="L84">
        <f t="shared" si="22"/>
        <v>-4.247068805917684E-4</v>
      </c>
      <c r="M84">
        <f t="shared" si="23"/>
        <v>-0.13896561438681676</v>
      </c>
      <c r="N84">
        <f t="shared" si="24"/>
        <v>-7.9621432018070735</v>
      </c>
      <c r="O84">
        <f t="shared" si="25"/>
        <v>0</v>
      </c>
      <c r="P84">
        <f t="shared" si="19"/>
        <v>-7.9621432018070735</v>
      </c>
      <c r="Q84">
        <f t="shared" si="26"/>
        <v>0.22687494194524144</v>
      </c>
      <c r="W84">
        <v>79</v>
      </c>
      <c r="X84">
        <f t="shared" si="20"/>
        <v>1.6458333333333333</v>
      </c>
      <c r="Y84">
        <v>0</v>
      </c>
      <c r="Z84">
        <f t="shared" si="27"/>
        <v>1.0687652892283919E-4</v>
      </c>
    </row>
    <row r="85" spans="5:26" x14ac:dyDescent="0.4">
      <c r="E85">
        <v>100.9522</v>
      </c>
      <c r="F85">
        <f t="shared" si="14"/>
        <v>1.3214612078488647E-2</v>
      </c>
      <c r="G85">
        <f t="shared" si="15"/>
        <v>1.5532599992190588E-2</v>
      </c>
      <c r="H85">
        <f t="shared" si="16"/>
        <v>-2.028365151552889E-3</v>
      </c>
      <c r="I85">
        <f t="shared" si="17"/>
        <v>1.5662255278262774E-2</v>
      </c>
      <c r="J85">
        <f t="shared" si="18"/>
        <v>2.0698267610046151E-4</v>
      </c>
      <c r="K85">
        <f t="shared" si="21"/>
        <v>0.99994529575433666</v>
      </c>
      <c r="L85">
        <f t="shared" si="22"/>
        <v>-4.7516803753839393E-4</v>
      </c>
      <c r="M85">
        <f t="shared" si="23"/>
        <v>-0.14306741971335479</v>
      </c>
      <c r="N85">
        <f t="shared" si="24"/>
        <v>-8.1971593354019845</v>
      </c>
      <c r="O85">
        <f t="shared" si="25"/>
        <v>0</v>
      </c>
      <c r="P85">
        <f t="shared" si="19"/>
        <v>-8.1971593354019845</v>
      </c>
      <c r="Q85">
        <f t="shared" si="26"/>
        <v>0.22699766797148616</v>
      </c>
      <c r="W85">
        <v>80</v>
      </c>
      <c r="X85">
        <f t="shared" si="20"/>
        <v>1.6666666666666667</v>
      </c>
      <c r="Y85">
        <v>0</v>
      </c>
      <c r="Z85">
        <f t="shared" si="27"/>
        <v>1.0225206010040833E-4</v>
      </c>
    </row>
    <row r="86" spans="5:26" x14ac:dyDescent="0.4">
      <c r="E86">
        <v>103.9123</v>
      </c>
      <c r="F86">
        <f t="shared" si="14"/>
        <v>1.3602088262400776E-2</v>
      </c>
      <c r="G86">
        <f t="shared" si="15"/>
        <v>1.5524763917576734E-2</v>
      </c>
      <c r="H86">
        <f t="shared" si="16"/>
        <v>-2.0879542901132558E-3</v>
      </c>
      <c r="I86">
        <f t="shared" si="17"/>
        <v>1.5662133215345025E-2</v>
      </c>
      <c r="J86">
        <f t="shared" si="18"/>
        <v>2.1305085786435302E-4</v>
      </c>
      <c r="K86">
        <f t="shared" si="21"/>
        <v>0.99993878581423312</v>
      </c>
      <c r="L86">
        <f t="shared" si="22"/>
        <v>-5.3171593630020489E-4</v>
      </c>
      <c r="M86">
        <f t="shared" si="23"/>
        <v>-0.14729173233430171</v>
      </c>
      <c r="N86">
        <f t="shared" si="24"/>
        <v>-8.4391946199260897</v>
      </c>
      <c r="O86">
        <f t="shared" si="25"/>
        <v>0</v>
      </c>
      <c r="P86">
        <f t="shared" si="19"/>
        <v>-8.4391946199260897</v>
      </c>
      <c r="Q86">
        <f t="shared" si="26"/>
        <v>0.22712754122806039</v>
      </c>
      <c r="W86">
        <v>81</v>
      </c>
      <c r="X86">
        <f t="shared" si="20"/>
        <v>1.6875</v>
      </c>
      <c r="Y86">
        <v>0</v>
      </c>
      <c r="Z86">
        <f t="shared" si="27"/>
        <v>9.6807501087205769E-5</v>
      </c>
    </row>
    <row r="87" spans="5:26" x14ac:dyDescent="0.4">
      <c r="E87">
        <v>106.9593</v>
      </c>
      <c r="F87">
        <f t="shared" si="14"/>
        <v>1.4000939629712782E-2</v>
      </c>
      <c r="G87">
        <f t="shared" si="15"/>
        <v>1.5516461393870196E-2</v>
      </c>
      <c r="H87">
        <f t="shared" si="16"/>
        <v>-2.1493031029784712E-3</v>
      </c>
      <c r="I87">
        <f t="shared" si="17"/>
        <v>1.566200388546345E-2</v>
      </c>
      <c r="J87">
        <f t="shared" si="18"/>
        <v>2.1929710040179882E-4</v>
      </c>
      <c r="K87">
        <f t="shared" si="21"/>
        <v>0.99993148946436283</v>
      </c>
      <c r="L87">
        <f t="shared" si="22"/>
        <v>-5.9509533697207722E-4</v>
      </c>
      <c r="M87">
        <f t="shared" si="23"/>
        <v>-0.15164268961694871</v>
      </c>
      <c r="N87">
        <f t="shared" si="24"/>
        <v>-8.6884861090634722</v>
      </c>
      <c r="O87">
        <f t="shared" si="25"/>
        <v>0</v>
      </c>
      <c r="P87">
        <f t="shared" si="19"/>
        <v>-8.6884861090634722</v>
      </c>
      <c r="Q87">
        <f t="shared" si="26"/>
        <v>0.22726496840004992</v>
      </c>
      <c r="W87">
        <v>82</v>
      </c>
      <c r="X87">
        <f t="shared" si="20"/>
        <v>1.7083333333333335</v>
      </c>
      <c r="Y87">
        <v>0</v>
      </c>
      <c r="Z87">
        <f t="shared" si="27"/>
        <v>9.076674694711842E-5</v>
      </c>
    </row>
    <row r="88" spans="5:26" x14ac:dyDescent="0.4">
      <c r="E88">
        <v>110.0956</v>
      </c>
      <c r="F88">
        <f t="shared" si="14"/>
        <v>1.4411480339690018E-2</v>
      </c>
      <c r="G88">
        <f t="shared" si="15"/>
        <v>1.5507665083925759E-2</v>
      </c>
      <c r="H88">
        <f t="shared" si="16"/>
        <v>-2.2124611397092604E-3</v>
      </c>
      <c r="I88">
        <f t="shared" si="17"/>
        <v>1.5661866862592407E-2</v>
      </c>
      <c r="J88">
        <f t="shared" si="18"/>
        <v>2.2572631367977087E-4</v>
      </c>
      <c r="K88">
        <f t="shared" si="21"/>
        <v>0.99992331140532431</v>
      </c>
      <c r="L88">
        <f t="shared" si="22"/>
        <v>-6.6613421262613412E-4</v>
      </c>
      <c r="M88">
        <f t="shared" si="23"/>
        <v>-0.15612402810789283</v>
      </c>
      <c r="N88">
        <f t="shared" si="24"/>
        <v>-8.9452478911640956</v>
      </c>
      <c r="O88">
        <f t="shared" si="25"/>
        <v>0</v>
      </c>
      <c r="P88">
        <f t="shared" si="19"/>
        <v>-8.9452478911640956</v>
      </c>
      <c r="Q88">
        <f t="shared" si="26"/>
        <v>0.22741037926911659</v>
      </c>
      <c r="W88">
        <v>83</v>
      </c>
      <c r="X88">
        <f t="shared" si="20"/>
        <v>1.7291666666666665</v>
      </c>
      <c r="Y88">
        <v>0</v>
      </c>
      <c r="Z88">
        <f t="shared" si="27"/>
        <v>8.4325189481262755E-5</v>
      </c>
    </row>
    <row r="89" spans="5:26" x14ac:dyDescent="0.4">
      <c r="E89">
        <v>113.32389999999999</v>
      </c>
      <c r="F89">
        <f t="shared" si="14"/>
        <v>1.4834063821506014E-2</v>
      </c>
      <c r="G89">
        <f t="shared" si="15"/>
        <v>1.5498345389446944E-2</v>
      </c>
      <c r="H89">
        <f t="shared" si="16"/>
        <v>-2.2774841106112977E-3</v>
      </c>
      <c r="I89">
        <f t="shared" si="17"/>
        <v>1.5661721685456643E-2</v>
      </c>
      <c r="J89">
        <f t="shared" si="18"/>
        <v>2.3234402167809698E-4</v>
      </c>
      <c r="K89">
        <f t="shared" si="21"/>
        <v>0.99991414412895707</v>
      </c>
      <c r="L89">
        <f t="shared" si="22"/>
        <v>-7.4576663533897352E-4</v>
      </c>
      <c r="M89">
        <f t="shared" si="23"/>
        <v>-0.1607399424299425</v>
      </c>
      <c r="N89">
        <f t="shared" si="24"/>
        <v>-9.2097203004115311</v>
      </c>
      <c r="O89">
        <f t="shared" si="25"/>
        <v>0</v>
      </c>
      <c r="P89">
        <f t="shared" si="19"/>
        <v>-9.2097203004115311</v>
      </c>
      <c r="Q89">
        <f t="shared" si="26"/>
        <v>0.22756422304088181</v>
      </c>
      <c r="W89">
        <v>84</v>
      </c>
      <c r="X89">
        <f t="shared" si="20"/>
        <v>1.75</v>
      </c>
      <c r="Y89">
        <v>0</v>
      </c>
      <c r="Z89">
        <f t="shared" si="27"/>
        <v>7.7651474109006183E-5</v>
      </c>
    </row>
    <row r="90" spans="5:26" x14ac:dyDescent="0.4">
      <c r="E90">
        <v>116.6468</v>
      </c>
      <c r="F90">
        <f t="shared" si="14"/>
        <v>1.526903041436491E-2</v>
      </c>
      <c r="G90">
        <f t="shared" si="15"/>
        <v>1.5488471472237419E-2</v>
      </c>
      <c r="H90">
        <f t="shared" si="16"/>
        <v>-2.3444258431733617E-3</v>
      </c>
      <c r="I90">
        <f t="shared" si="17"/>
        <v>1.5661567873436019E-2</v>
      </c>
      <c r="J90">
        <f t="shared" si="18"/>
        <v>2.3915554232165537E-4</v>
      </c>
      <c r="K90">
        <f t="shared" si="21"/>
        <v>0.99990386752269278</v>
      </c>
      <c r="L90">
        <f t="shared" si="22"/>
        <v>-8.3503622621795078E-4</v>
      </c>
      <c r="M90">
        <f t="shared" si="23"/>
        <v>-0.16549451647060875</v>
      </c>
      <c r="N90">
        <f t="shared" si="24"/>
        <v>-9.4821373263241693</v>
      </c>
      <c r="O90">
        <f t="shared" si="25"/>
        <v>0</v>
      </c>
      <c r="P90">
        <f t="shared" si="19"/>
        <v>-9.4821373263241693</v>
      </c>
      <c r="Q90">
        <f t="shared" si="26"/>
        <v>0.22772697368817552</v>
      </c>
      <c r="W90">
        <v>85</v>
      </c>
      <c r="X90">
        <f t="shared" si="20"/>
        <v>1.7708333333333333</v>
      </c>
      <c r="Y90">
        <v>0</v>
      </c>
      <c r="Z90">
        <f t="shared" si="27"/>
        <v>7.0889378768390545E-5</v>
      </c>
    </row>
    <row r="91" spans="5:26" x14ac:dyDescent="0.4">
      <c r="E91">
        <v>120.0672</v>
      </c>
      <c r="F91">
        <f t="shared" si="14"/>
        <v>1.5716759727379015E-2</v>
      </c>
      <c r="G91">
        <f t="shared" si="15"/>
        <v>1.5478009992552222E-2</v>
      </c>
      <c r="H91">
        <f t="shared" si="16"/>
        <v>-2.4133463513668664E-3</v>
      </c>
      <c r="I91">
        <f t="shared" si="17"/>
        <v>1.566140490690817E-2</v>
      </c>
      <c r="J91">
        <f t="shared" si="18"/>
        <v>2.4616680733956762E-4</v>
      </c>
      <c r="K91">
        <f t="shared" si="21"/>
        <v>0.99989234610873257</v>
      </c>
      <c r="L91">
        <f t="shared" si="22"/>
        <v>-9.3512015422205701E-4</v>
      </c>
      <c r="M91">
        <f t="shared" si="23"/>
        <v>-0.17039229829816049</v>
      </c>
      <c r="N91">
        <f t="shared" si="24"/>
        <v>-9.7627595540187553</v>
      </c>
      <c r="O91">
        <f t="shared" si="25"/>
        <v>0</v>
      </c>
      <c r="P91">
        <f t="shared" si="19"/>
        <v>-9.7627595540187553</v>
      </c>
      <c r="Q91">
        <f t="shared" si="26"/>
        <v>0.2278991311076238</v>
      </c>
      <c r="W91">
        <v>86</v>
      </c>
      <c r="X91">
        <f t="shared" si="20"/>
        <v>1.7916666666666667</v>
      </c>
      <c r="Y91">
        <v>0</v>
      </c>
      <c r="Z91">
        <f t="shared" si="27"/>
        <v>6.4159764780836784E-5</v>
      </c>
    </row>
    <row r="92" spans="5:26" x14ac:dyDescent="0.4">
      <c r="E92">
        <v>123.5878</v>
      </c>
      <c r="F92">
        <f t="shared" si="14"/>
        <v>1.6177605189721861E-2</v>
      </c>
      <c r="G92">
        <f t="shared" si="15"/>
        <v>1.5466926505556922E-2</v>
      </c>
      <c r="H92">
        <f t="shared" si="16"/>
        <v>-2.4843017754589171E-3</v>
      </c>
      <c r="I92">
        <f t="shared" si="17"/>
        <v>1.5661232248997615E-2</v>
      </c>
      <c r="J92">
        <f t="shared" si="18"/>
        <v>2.533833372269138E-4</v>
      </c>
      <c r="K92">
        <f t="shared" si="21"/>
        <v>0.99987942884996561</v>
      </c>
      <c r="L92">
        <f t="shared" si="22"/>
        <v>-1.0473308429442376E-3</v>
      </c>
      <c r="M92">
        <f t="shared" si="23"/>
        <v>-0.17543758765907191</v>
      </c>
      <c r="N92">
        <f t="shared" si="24"/>
        <v>-10.051833340821236</v>
      </c>
      <c r="O92">
        <f t="shared" si="25"/>
        <v>0</v>
      </c>
      <c r="P92">
        <f t="shared" si="19"/>
        <v>-10.051833340821236</v>
      </c>
      <c r="Q92">
        <f t="shared" si="26"/>
        <v>0.22808121942793916</v>
      </c>
      <c r="W92">
        <v>87</v>
      </c>
      <c r="X92">
        <f t="shared" si="20"/>
        <v>1.8125</v>
      </c>
      <c r="Y92">
        <v>0</v>
      </c>
      <c r="Z92">
        <f t="shared" si="27"/>
        <v>5.7562556957945071E-5</v>
      </c>
    </row>
    <row r="93" spans="5:26" x14ac:dyDescent="0.4">
      <c r="E93">
        <v>127.21169999999999</v>
      </c>
      <c r="F93">
        <f t="shared" si="14"/>
        <v>1.6651972590444528E-2</v>
      </c>
      <c r="G93">
        <f t="shared" si="15"/>
        <v>1.5455183508936932E-2</v>
      </c>
      <c r="H93">
        <f t="shared" si="16"/>
        <v>-2.5573564868597055E-3</v>
      </c>
      <c r="I93">
        <f t="shared" si="17"/>
        <v>1.5661049315156737E-2</v>
      </c>
      <c r="J93">
        <f t="shared" si="18"/>
        <v>2.608114710262453E-4</v>
      </c>
      <c r="K93">
        <f t="shared" si="21"/>
        <v>0.99986494509240897</v>
      </c>
      <c r="L93">
        <f t="shared" si="22"/>
        <v>-1.1731512441144466E-3</v>
      </c>
      <c r="M93">
        <f t="shared" si="23"/>
        <v>-0.18063529860389327</v>
      </c>
      <c r="N93">
        <f t="shared" si="24"/>
        <v>-10.349640241088457</v>
      </c>
      <c r="O93">
        <f t="shared" si="25"/>
        <v>0</v>
      </c>
      <c r="P93">
        <f t="shared" si="19"/>
        <v>-10.349640241088457</v>
      </c>
      <c r="Q93">
        <f t="shared" si="26"/>
        <v>0.22827379056573566</v>
      </c>
      <c r="W93">
        <v>88</v>
      </c>
      <c r="X93">
        <f t="shared" si="20"/>
        <v>1.8333333333333333</v>
      </c>
      <c r="Y93">
        <v>0</v>
      </c>
      <c r="Z93">
        <f t="shared" si="27"/>
        <v>5.1178716990955862E-5</v>
      </c>
    </row>
    <row r="94" spans="5:26" x14ac:dyDescent="0.4">
      <c r="E94">
        <v>130.9419</v>
      </c>
      <c r="F94">
        <f t="shared" si="14"/>
        <v>1.7140254628628723E-2</v>
      </c>
      <c r="G94">
        <f t="shared" si="15"/>
        <v>1.5442741871750432E-2</v>
      </c>
      <c r="H94">
        <f t="shared" si="16"/>
        <v>-2.6325730282880586E-3</v>
      </c>
      <c r="I94">
        <f t="shared" si="17"/>
        <v>1.5660855495418534E-2</v>
      </c>
      <c r="J94">
        <f t="shared" si="18"/>
        <v>2.6845734128643579E-4</v>
      </c>
      <c r="K94">
        <f t="shared" si="21"/>
        <v>0.99984870404633708</v>
      </c>
      <c r="L94">
        <f t="shared" si="22"/>
        <v>-1.3142393782591332E-3</v>
      </c>
      <c r="M94">
        <f t="shared" si="23"/>
        <v>-0.1859902469649366</v>
      </c>
      <c r="N94">
        <f t="shared" si="24"/>
        <v>-10.656456181686735</v>
      </c>
      <c r="O94">
        <f t="shared" si="25"/>
        <v>0</v>
      </c>
      <c r="P94">
        <f t="shared" si="19"/>
        <v>-10.656456181686735</v>
      </c>
      <c r="Q94">
        <f t="shared" si="26"/>
        <v>0.22847742792930209</v>
      </c>
      <c r="W94">
        <v>89</v>
      </c>
      <c r="X94">
        <f t="shared" si="20"/>
        <v>1.8541666666666667</v>
      </c>
      <c r="Y94">
        <v>0</v>
      </c>
      <c r="Z94">
        <f t="shared" si="27"/>
        <v>4.507218034644394E-5</v>
      </c>
    </row>
    <row r="95" spans="5:26" x14ac:dyDescent="0.4">
      <c r="E95">
        <v>134.78139999999999</v>
      </c>
      <c r="F95">
        <f t="shared" si="14"/>
        <v>1.764284400335614E-2</v>
      </c>
      <c r="G95">
        <f t="shared" si="15"/>
        <v>1.5429560452390745E-2</v>
      </c>
      <c r="H95">
        <f t="shared" si="16"/>
        <v>-2.7100141435489576E-3</v>
      </c>
      <c r="I95">
        <f t="shared" si="17"/>
        <v>1.5660650148439238E-2</v>
      </c>
      <c r="J95">
        <f t="shared" si="18"/>
        <v>2.7632707892653343E-4</v>
      </c>
      <c r="K95">
        <f t="shared" si="21"/>
        <v>0.9998304920977763</v>
      </c>
      <c r="L95">
        <f t="shared" si="22"/>
        <v>-1.4724517311229454E-3</v>
      </c>
      <c r="M95">
        <f t="shared" si="23"/>
        <v>-0.19150729685426549</v>
      </c>
      <c r="N95">
        <f t="shared" si="24"/>
        <v>-10.972559855708399</v>
      </c>
      <c r="O95">
        <f t="shared" si="25"/>
        <v>0</v>
      </c>
      <c r="P95">
        <f t="shared" si="19"/>
        <v>-10.972559855708399</v>
      </c>
      <c r="Q95">
        <f t="shared" si="26"/>
        <v>0.22869273633840087</v>
      </c>
      <c r="W95">
        <v>90</v>
      </c>
      <c r="X95">
        <f t="shared" si="20"/>
        <v>1.875</v>
      </c>
      <c r="Y95">
        <v>0</v>
      </c>
      <c r="Z95">
        <f t="shared" si="27"/>
        <v>3.9291732496212523E-5</v>
      </c>
    </row>
    <row r="96" spans="5:26" x14ac:dyDescent="0.4">
      <c r="E96">
        <v>138.73349999999999</v>
      </c>
      <c r="F96">
        <f t="shared" si="14"/>
        <v>1.8160172683616648E-2</v>
      </c>
      <c r="G96">
        <f t="shared" si="15"/>
        <v>1.5415594940320743E-2</v>
      </c>
      <c r="H96">
        <f t="shared" si="16"/>
        <v>-2.7897488470908921E-3</v>
      </c>
      <c r="I96">
        <f t="shared" si="17"/>
        <v>1.5660432583447171E-2</v>
      </c>
      <c r="J96">
        <f t="shared" si="18"/>
        <v>2.8442742798763727E-4</v>
      </c>
      <c r="K96">
        <f t="shared" si="21"/>
        <v>0.99981006856784604</v>
      </c>
      <c r="L96">
        <f t="shared" si="22"/>
        <v>-1.6498801454986342E-3</v>
      </c>
      <c r="M96">
        <f t="shared" si="23"/>
        <v>-0.19719179594853031</v>
      </c>
      <c r="N96">
        <f t="shared" si="24"/>
        <v>-11.298257662455713</v>
      </c>
      <c r="O96">
        <f t="shared" si="25"/>
        <v>0</v>
      </c>
      <c r="P96">
        <f t="shared" si="19"/>
        <v>-11.298257662455713</v>
      </c>
      <c r="Q96">
        <f t="shared" si="26"/>
        <v>0.22892035369895758</v>
      </c>
      <c r="W96">
        <v>91</v>
      </c>
      <c r="X96">
        <f t="shared" si="20"/>
        <v>1.8958333333333333</v>
      </c>
      <c r="Y96">
        <v>0</v>
      </c>
      <c r="Z96">
        <f t="shared" si="27"/>
        <v>3.3872805345145515E-5</v>
      </c>
    </row>
    <row r="97" spans="5:26" x14ac:dyDescent="0.4">
      <c r="E97">
        <v>142.80160000000001</v>
      </c>
      <c r="F97">
        <f t="shared" si="14"/>
        <v>1.8692685728369508E-2</v>
      </c>
      <c r="G97">
        <f t="shared" si="15"/>
        <v>1.5400798351402845E-2</v>
      </c>
      <c r="H97">
        <f t="shared" si="16"/>
        <v>-2.8718484136658652E-3</v>
      </c>
      <c r="I97">
        <f t="shared" si="17"/>
        <v>1.5660202067950851E-2</v>
      </c>
      <c r="J97">
        <f t="shared" si="18"/>
        <v>2.9276533550623706E-4</v>
      </c>
      <c r="K97">
        <f t="shared" si="21"/>
        <v>0.99978716325713335</v>
      </c>
      <c r="L97">
        <f t="shared" si="22"/>
        <v>-1.8488732205222311E-3</v>
      </c>
      <c r="M97">
        <f t="shared" si="23"/>
        <v>-0.20304929345328859</v>
      </c>
      <c r="N97">
        <f t="shared" si="24"/>
        <v>-11.633867547986773</v>
      </c>
      <c r="O97">
        <f t="shared" si="25"/>
        <v>0</v>
      </c>
      <c r="P97">
        <f t="shared" si="19"/>
        <v>-11.633867547986773</v>
      </c>
      <c r="Q97">
        <f t="shared" si="26"/>
        <v>0.22916095524463959</v>
      </c>
      <c r="W97">
        <v>92</v>
      </c>
      <c r="X97">
        <f t="shared" si="20"/>
        <v>1.9166666666666665</v>
      </c>
      <c r="Y97">
        <v>0</v>
      </c>
      <c r="Z97">
        <f t="shared" si="27"/>
        <v>2.883917920518485E-5</v>
      </c>
    </row>
    <row r="98" spans="5:26" x14ac:dyDescent="0.4">
      <c r="E98">
        <v>146.9888</v>
      </c>
      <c r="F98">
        <f t="shared" si="14"/>
        <v>1.9240788926665808E-2</v>
      </c>
      <c r="G98">
        <f t="shared" si="15"/>
        <v>1.538512239647738E-2</v>
      </c>
      <c r="H98">
        <f t="shared" si="16"/>
        <v>-2.9563783247732664E-3</v>
      </c>
      <c r="I98">
        <f t="shared" si="17"/>
        <v>1.5659957849051477E-2</v>
      </c>
      <c r="J98">
        <f t="shared" si="18"/>
        <v>3.0134713152736733E-4</v>
      </c>
      <c r="K98">
        <f t="shared" si="21"/>
        <v>0.99976147539540983</v>
      </c>
      <c r="L98">
        <f t="shared" si="22"/>
        <v>-2.0720455181773884E-3</v>
      </c>
      <c r="M98">
        <f t="shared" si="23"/>
        <v>-0.20908496824423151</v>
      </c>
      <c r="N98">
        <f t="shared" si="24"/>
        <v>-11.979686240021307</v>
      </c>
      <c r="O98">
        <f t="shared" si="25"/>
        <v>0</v>
      </c>
      <c r="P98">
        <f t="shared" si="19"/>
        <v>-11.979686240021307</v>
      </c>
      <c r="Q98">
        <f t="shared" si="26"/>
        <v>0.22941523640468764</v>
      </c>
      <c r="W98">
        <v>93</v>
      </c>
      <c r="X98">
        <f t="shared" si="20"/>
        <v>1.9375</v>
      </c>
      <c r="Y98">
        <v>0</v>
      </c>
      <c r="Z98">
        <f t="shared" si="27"/>
        <v>2.4204579619574421E-5</v>
      </c>
    </row>
    <row r="99" spans="5:26" x14ac:dyDescent="0.4">
      <c r="E99">
        <v>151.2989</v>
      </c>
      <c r="F99">
        <f t="shared" si="14"/>
        <v>1.9804979697342365E-2</v>
      </c>
      <c r="G99">
        <f t="shared" si="15"/>
        <v>1.5368513636786263E-2</v>
      </c>
      <c r="H99">
        <f t="shared" si="16"/>
        <v>-3.0434184775318535E-3</v>
      </c>
      <c r="I99">
        <f t="shared" si="17"/>
        <v>1.5659699093537895E-2</v>
      </c>
      <c r="J99">
        <f t="shared" si="18"/>
        <v>3.101805784638703E-4</v>
      </c>
      <c r="K99">
        <f t="shared" si="21"/>
        <v>0.99973266376959669</v>
      </c>
      <c r="L99">
        <f t="shared" si="22"/>
        <v>-2.3223634333156603E-3</v>
      </c>
      <c r="M99">
        <f t="shared" si="23"/>
        <v>-0.21530507484667138</v>
      </c>
      <c r="N99">
        <f t="shared" si="24"/>
        <v>-12.336072096462571</v>
      </c>
      <c r="O99">
        <f t="shared" si="25"/>
        <v>0</v>
      </c>
      <c r="P99">
        <f t="shared" si="19"/>
        <v>-12.336072096462571</v>
      </c>
      <c r="Q99">
        <f t="shared" si="26"/>
        <v>0.22968393130944603</v>
      </c>
      <c r="W99">
        <v>94</v>
      </c>
      <c r="X99">
        <f t="shared" si="20"/>
        <v>1.9583333333333333</v>
      </c>
      <c r="Y99">
        <v>0</v>
      </c>
      <c r="Z99">
        <f t="shared" si="27"/>
        <v>1.9974161796400129E-5</v>
      </c>
    </row>
    <row r="100" spans="5:26" x14ac:dyDescent="0.4">
      <c r="E100">
        <v>155.7354</v>
      </c>
      <c r="F100">
        <f t="shared" si="14"/>
        <v>2.0385716189327829E-2</v>
      </c>
      <c r="G100">
        <f t="shared" si="15"/>
        <v>1.5350917011299203E-2</v>
      </c>
      <c r="H100">
        <f t="shared" si="16"/>
        <v>-3.133043026824614E-3</v>
      </c>
      <c r="I100">
        <f t="shared" si="17"/>
        <v>1.5659424942827741E-2</v>
      </c>
      <c r="J100">
        <f t="shared" si="18"/>
        <v>3.1927282132355181E-4</v>
      </c>
      <c r="K100">
        <f t="shared" si="21"/>
        <v>0.99970034812275455</v>
      </c>
      <c r="L100">
        <f t="shared" si="22"/>
        <v>-2.6031331719450126E-3</v>
      </c>
      <c r="M100">
        <f t="shared" si="23"/>
        <v>-0.22171550852019051</v>
      </c>
      <c r="N100">
        <f t="shared" si="24"/>
        <v>-12.70336289080376</v>
      </c>
      <c r="O100">
        <f t="shared" si="25"/>
        <v>0</v>
      </c>
      <c r="P100">
        <f t="shared" si="19"/>
        <v>-12.70336289080376</v>
      </c>
      <c r="Q100">
        <f t="shared" si="26"/>
        <v>0.22996781393064439</v>
      </c>
      <c r="W100">
        <v>95</v>
      </c>
      <c r="X100">
        <f t="shared" si="20"/>
        <v>1.9791666666666667</v>
      </c>
      <c r="Y100">
        <v>0</v>
      </c>
      <c r="Z100">
        <f t="shared" si="27"/>
        <v>1.6145878394830765E-5</v>
      </c>
    </row>
    <row r="101" spans="5:26" x14ac:dyDescent="0.4">
      <c r="E101">
        <v>160.30189999999999</v>
      </c>
      <c r="F101">
        <f t="shared" si="14"/>
        <v>2.0983469641520234E-2</v>
      </c>
      <c r="G101">
        <f t="shared" si="15"/>
        <v>1.5332274235712817E-2</v>
      </c>
      <c r="H101">
        <f t="shared" si="16"/>
        <v>-3.2253284850525046E-3</v>
      </c>
      <c r="I101">
        <f t="shared" si="17"/>
        <v>1.5659134488013017E-2</v>
      </c>
      <c r="J101">
        <f t="shared" si="18"/>
        <v>3.2863120732150075E-4</v>
      </c>
      <c r="K101">
        <f t="shared" si="21"/>
        <v>0.99966410203802414</v>
      </c>
      <c r="L101">
        <f t="shared" si="22"/>
        <v>-2.918062740478095E-3</v>
      </c>
      <c r="M101">
        <f t="shared" si="23"/>
        <v>-0.22832238693262319</v>
      </c>
      <c r="N101">
        <f t="shared" si="24"/>
        <v>-13.081909139592247</v>
      </c>
      <c r="O101">
        <f t="shared" si="25"/>
        <v>0</v>
      </c>
      <c r="P101">
        <f t="shared" si="19"/>
        <v>-13.081909139592247</v>
      </c>
      <c r="Q101">
        <f t="shared" si="26"/>
        <v>0.23026767934869127</v>
      </c>
      <c r="W101">
        <v>96</v>
      </c>
      <c r="X101">
        <f t="shared" si="20"/>
        <v>2</v>
      </c>
      <c r="Y101">
        <v>0</v>
      </c>
      <c r="Z101">
        <f t="shared" si="27"/>
        <v>1.2711728954103745E-5</v>
      </c>
    </row>
    <row r="102" spans="5:26" x14ac:dyDescent="0.4">
      <c r="E102">
        <v>165.00239999999999</v>
      </c>
      <c r="F102">
        <f t="shared" si="14"/>
        <v>2.159876365269519E-2</v>
      </c>
      <c r="G102">
        <f t="shared" si="15"/>
        <v>1.5312522348529201E-2</v>
      </c>
      <c r="H102">
        <f t="shared" si="16"/>
        <v>-3.320359819464741E-3</v>
      </c>
      <c r="I102">
        <f t="shared" si="17"/>
        <v>1.5658826747193298E-2</v>
      </c>
      <c r="J102">
        <f t="shared" si="18"/>
        <v>3.3826390040682559E-4</v>
      </c>
      <c r="K102">
        <f t="shared" si="21"/>
        <v>0.99962344468749742</v>
      </c>
      <c r="L102">
        <f t="shared" si="22"/>
        <v>-3.2713338447554869E-3</v>
      </c>
      <c r="M102">
        <f t="shared" si="23"/>
        <v>-0.23513249156302818</v>
      </c>
      <c r="N102">
        <f t="shared" si="24"/>
        <v>-13.472099392956952</v>
      </c>
      <c r="O102">
        <f t="shared" si="25"/>
        <v>0</v>
      </c>
      <c r="P102">
        <f t="shared" si="19"/>
        <v>-13.472099392956952</v>
      </c>
      <c r="Q102">
        <f t="shared" si="26"/>
        <v>0.23058436653589173</v>
      </c>
      <c r="W102">
        <v>97</v>
      </c>
      <c r="X102">
        <f t="shared" si="20"/>
        <v>2.020833333333333</v>
      </c>
      <c r="Y102">
        <v>0</v>
      </c>
      <c r="Z102">
        <f t="shared" si="27"/>
        <v>9.6588913982970438E-6</v>
      </c>
    </row>
    <row r="103" spans="5:26" x14ac:dyDescent="0.4">
      <c r="E103">
        <v>169.84059999999999</v>
      </c>
      <c r="F103">
        <f t="shared" si="14"/>
        <v>2.2232082551720107E-2</v>
      </c>
      <c r="G103">
        <f t="shared" si="15"/>
        <v>1.5291596411697195E-2</v>
      </c>
      <c r="H103">
        <f t="shared" si="16"/>
        <v>-3.4182163376927713E-3</v>
      </c>
      <c r="I103">
        <f t="shared" si="17"/>
        <v>1.5658500707536174E-2</v>
      </c>
      <c r="J103">
        <f t="shared" si="18"/>
        <v>3.4817844645375752E-4</v>
      </c>
      <c r="K103">
        <f t="shared" si="21"/>
        <v>0.99957784030780161</v>
      </c>
      <c r="L103">
        <f t="shared" si="22"/>
        <v>-3.6676067084154699E-3</v>
      </c>
      <c r="M103">
        <f t="shared" si="23"/>
        <v>-0.24215226143167889</v>
      </c>
      <c r="N103">
        <f t="shared" si="24"/>
        <v>-13.874302579583743</v>
      </c>
      <c r="O103">
        <f t="shared" si="25"/>
        <v>0</v>
      </c>
      <c r="P103">
        <f t="shared" si="19"/>
        <v>-13.874302579583743</v>
      </c>
      <c r="Q103">
        <f t="shared" si="26"/>
        <v>0.23091874539359822</v>
      </c>
      <c r="W103">
        <v>98</v>
      </c>
      <c r="X103">
        <f t="shared" si="20"/>
        <v>2.0416666666666665</v>
      </c>
      <c r="Y103">
        <v>0</v>
      </c>
      <c r="Z103">
        <f t="shared" si="27"/>
        <v>6.9707378239380692E-6</v>
      </c>
    </row>
    <row r="104" spans="5:26" x14ac:dyDescent="0.4">
      <c r="E104">
        <v>174.82079999999999</v>
      </c>
      <c r="F104">
        <f t="shared" si="14"/>
        <v>2.2883989207278767E-2</v>
      </c>
      <c r="G104">
        <f t="shared" si="15"/>
        <v>1.526942550019128E-2</v>
      </c>
      <c r="H104">
        <f t="shared" si="16"/>
        <v>-3.5189899226464386E-3</v>
      </c>
      <c r="I104">
        <f t="shared" si="17"/>
        <v>1.5658155262775298E-2</v>
      </c>
      <c r="J104">
        <f t="shared" si="18"/>
        <v>3.583836173047223E-4</v>
      </c>
      <c r="K104">
        <f t="shared" si="21"/>
        <v>0.99952668318503046</v>
      </c>
      <c r="L104">
        <f t="shared" si="22"/>
        <v>-4.1121508705304058E-3</v>
      </c>
      <c r="M104">
        <f t="shared" si="23"/>
        <v>-0.24938910507472523</v>
      </c>
      <c r="N104">
        <f t="shared" si="24"/>
        <v>-14.288943177326376</v>
      </c>
      <c r="O104">
        <f t="shared" si="25"/>
        <v>0</v>
      </c>
      <c r="P104">
        <f t="shared" si="19"/>
        <v>-14.288943177326376</v>
      </c>
      <c r="Q104">
        <f t="shared" si="26"/>
        <v>0.23127172366049162</v>
      </c>
      <c r="W104">
        <v>99</v>
      </c>
      <c r="X104">
        <f t="shared" si="20"/>
        <v>2.0625</v>
      </c>
      <c r="Y104">
        <v>0</v>
      </c>
      <c r="Z104">
        <f t="shared" si="27"/>
        <v>4.6277382170984953E-6</v>
      </c>
    </row>
    <row r="105" spans="5:26" x14ac:dyDescent="0.4">
      <c r="E105">
        <v>179.9469</v>
      </c>
      <c r="F105">
        <f t="shared" si="14"/>
        <v>2.3554994128177378E-2</v>
      </c>
      <c r="G105">
        <f t="shared" si="15"/>
        <v>1.524593682221731E-2</v>
      </c>
      <c r="H105">
        <f t="shared" si="16"/>
        <v>-3.6227648467355433E-3</v>
      </c>
      <c r="I105">
        <f t="shared" si="17"/>
        <v>1.5657789277385814E-2</v>
      </c>
      <c r="J105">
        <f t="shared" si="18"/>
        <v>3.6888736122372165E-4</v>
      </c>
      <c r="K105">
        <f t="shared" si="21"/>
        <v>0.99946929926935379</v>
      </c>
      <c r="L105">
        <f t="shared" si="22"/>
        <v>-4.6108315713215085E-3</v>
      </c>
      <c r="M105">
        <f t="shared" si="23"/>
        <v>-0.25684995756497186</v>
      </c>
      <c r="N105">
        <f t="shared" si="24"/>
        <v>-14.716418536587179</v>
      </c>
      <c r="O105">
        <f t="shared" si="25"/>
        <v>0</v>
      </c>
      <c r="P105">
        <f t="shared" si="19"/>
        <v>-14.716418536587179</v>
      </c>
      <c r="Q105">
        <f t="shared" si="26"/>
        <v>0.23164424289464319</v>
      </c>
      <c r="W105">
        <v>100</v>
      </c>
      <c r="X105">
        <f t="shared" si="20"/>
        <v>2.0833333333333335</v>
      </c>
      <c r="Y105">
        <v>0</v>
      </c>
      <c r="Z105">
        <f t="shared" si="27"/>
        <v>2.6082568857825266E-6</v>
      </c>
    </row>
    <row r="106" spans="5:26" x14ac:dyDescent="0.4">
      <c r="E106">
        <v>185.2234</v>
      </c>
      <c r="F106">
        <f t="shared" si="14"/>
        <v>2.4245686363038487E-2</v>
      </c>
      <c r="G106">
        <f t="shared" si="15"/>
        <v>1.5221051049231549E-2</v>
      </c>
      <c r="H106">
        <f t="shared" si="16"/>
        <v>-3.7296380507238838E-3</v>
      </c>
      <c r="I106">
        <f t="shared" si="17"/>
        <v>1.5657401513798873E-2</v>
      </c>
      <c r="J106">
        <f t="shared" si="18"/>
        <v>3.7969885168831182E-4</v>
      </c>
      <c r="K106">
        <f t="shared" si="21"/>
        <v>0.99940492709642514</v>
      </c>
      <c r="L106">
        <f t="shared" si="22"/>
        <v>-5.1702760652660457E-3</v>
      </c>
      <c r="M106">
        <f t="shared" si="23"/>
        <v>-0.26454274217776397</v>
      </c>
      <c r="N106">
        <f t="shared" si="24"/>
        <v>-15.157182627603348</v>
      </c>
      <c r="O106">
        <f t="shared" si="25"/>
        <v>0</v>
      </c>
      <c r="P106">
        <f t="shared" si="19"/>
        <v>-15.157182627603348</v>
      </c>
      <c r="Q106">
        <f t="shared" si="26"/>
        <v>0.23203727798107368</v>
      </c>
      <c r="W106">
        <v>101</v>
      </c>
      <c r="X106">
        <f t="shared" si="20"/>
        <v>2.1041666666666665</v>
      </c>
      <c r="Y106">
        <v>0</v>
      </c>
      <c r="Z106">
        <f t="shared" si="27"/>
        <v>8.8924726507002562E-7</v>
      </c>
    </row>
    <row r="107" spans="5:26" x14ac:dyDescent="0.4">
      <c r="E107">
        <v>190.65459999999999</v>
      </c>
      <c r="F107">
        <f t="shared" si="14"/>
        <v>2.4956628780545855E-2</v>
      </c>
      <c r="G107">
        <f t="shared" si="15"/>
        <v>1.519468568888005E-2</v>
      </c>
      <c r="H107">
        <f t="shared" si="16"/>
        <v>-3.8397030005680455E-3</v>
      </c>
      <c r="I107">
        <f t="shared" si="17"/>
        <v>1.5656990684930521E-2</v>
      </c>
      <c r="J107">
        <f t="shared" si="18"/>
        <v>3.9082684770796745E-4</v>
      </c>
      <c r="K107">
        <f t="shared" si="21"/>
        <v>0.99933271647479127</v>
      </c>
      <c r="L107">
        <f t="shared" si="22"/>
        <v>-5.7978856892686344E-3</v>
      </c>
      <c r="M107">
        <f t="shared" si="23"/>
        <v>-0.27247521620508541</v>
      </c>
      <c r="N107">
        <f t="shared" si="24"/>
        <v>-15.611679910466009</v>
      </c>
      <c r="O107">
        <f t="shared" si="25"/>
        <v>0</v>
      </c>
      <c r="P107">
        <f t="shared" si="19"/>
        <v>-15.611679910466009</v>
      </c>
      <c r="Q107">
        <f t="shared" si="26"/>
        <v>0.23245184349614884</v>
      </c>
      <c r="W107">
        <v>102</v>
      </c>
      <c r="X107">
        <f t="shared" si="20"/>
        <v>2.125</v>
      </c>
      <c r="Y107">
        <v>0</v>
      </c>
      <c r="Z107">
        <f t="shared" si="27"/>
        <v>-5.5314861181525936E-7</v>
      </c>
    </row>
    <row r="108" spans="5:26" x14ac:dyDescent="0.4">
      <c r="E108">
        <v>196.24510000000001</v>
      </c>
      <c r="F108">
        <f t="shared" si="14"/>
        <v>2.5688423519291428E-2</v>
      </c>
      <c r="G108">
        <f t="shared" si="15"/>
        <v>1.5166752520331506E-2</v>
      </c>
      <c r="H108">
        <f t="shared" si="16"/>
        <v>-3.9530598640965947E-3</v>
      </c>
      <c r="I108">
        <f t="shared" si="17"/>
        <v>1.5656555414191774E-2</v>
      </c>
      <c r="J108">
        <f t="shared" si="18"/>
        <v>4.0228071791801375E-4</v>
      </c>
      <c r="K108">
        <f t="shared" si="21"/>
        <v>0.99925171164608473</v>
      </c>
      <c r="L108">
        <f t="shared" si="22"/>
        <v>-6.5019830421557739E-3</v>
      </c>
      <c r="M108">
        <f t="shared" si="23"/>
        <v>-0.280655708898645</v>
      </c>
      <c r="N108">
        <f t="shared" si="24"/>
        <v>-16.080387616144581</v>
      </c>
      <c r="O108">
        <f t="shared" si="25"/>
        <v>0</v>
      </c>
      <c r="P108">
        <f t="shared" si="19"/>
        <v>-16.080387616144581</v>
      </c>
      <c r="Q108">
        <f t="shared" si="26"/>
        <v>0.23288898114786499</v>
      </c>
      <c r="W108">
        <v>103</v>
      </c>
      <c r="X108">
        <f t="shared" si="20"/>
        <v>2.1458333333333335</v>
      </c>
      <c r="Y108">
        <v>0</v>
      </c>
      <c r="Z108">
        <f t="shared" si="27"/>
        <v>-1.7430892536575883E-6</v>
      </c>
    </row>
    <row r="109" spans="5:26" x14ac:dyDescent="0.4">
      <c r="E109">
        <v>201.99950000000001</v>
      </c>
      <c r="F109">
        <f t="shared" si="14"/>
        <v>2.6441672717867144E-2</v>
      </c>
      <c r="G109">
        <f t="shared" si="15"/>
        <v>1.5137158765822001E-2</v>
      </c>
      <c r="H109">
        <f t="shared" si="16"/>
        <v>-4.0698094902675772E-3</v>
      </c>
      <c r="I109">
        <f t="shared" si="17"/>
        <v>1.565609425371161E-2</v>
      </c>
      <c r="J109">
        <f t="shared" si="18"/>
        <v>4.1406982543183647E-4</v>
      </c>
      <c r="K109">
        <f t="shared" si="21"/>
        <v>0.99916084276645134</v>
      </c>
      <c r="L109">
        <f t="shared" si="22"/>
        <v>-7.2918870675597811E-3</v>
      </c>
      <c r="M109">
        <f t="shared" si="23"/>
        <v>-0.28909269403219717</v>
      </c>
      <c r="N109">
        <f t="shared" si="24"/>
        <v>-16.563791256111738</v>
      </c>
      <c r="O109">
        <f t="shared" si="25"/>
        <v>0</v>
      </c>
      <c r="P109">
        <f t="shared" si="19"/>
        <v>-16.563791256111738</v>
      </c>
      <c r="Q109">
        <f t="shared" si="26"/>
        <v>0.23334976518797074</v>
      </c>
      <c r="W109">
        <v>104</v>
      </c>
      <c r="X109">
        <f t="shared" si="20"/>
        <v>2.1666666666666665</v>
      </c>
      <c r="Y109">
        <v>0</v>
      </c>
      <c r="Z109">
        <f t="shared" si="27"/>
        <v>-2.7046044880151112E-6</v>
      </c>
    </row>
    <row r="110" spans="5:26" x14ac:dyDescent="0.4">
      <c r="E110">
        <v>207.92259999999999</v>
      </c>
      <c r="F110">
        <f t="shared" si="14"/>
        <v>2.7217004694803711E-2</v>
      </c>
      <c r="G110">
        <f t="shared" si="15"/>
        <v>1.5105805828352858E-2</v>
      </c>
      <c r="H110">
        <f t="shared" si="16"/>
        <v>-4.1900575256164779E-3</v>
      </c>
      <c r="I110">
        <f t="shared" si="17"/>
        <v>1.5655605664631457E-2</v>
      </c>
      <c r="J110">
        <f t="shared" si="18"/>
        <v>4.2620393710723957E-4</v>
      </c>
      <c r="K110">
        <f t="shared" si="21"/>
        <v>0.99905890934002961</v>
      </c>
      <c r="L110">
        <f t="shared" si="22"/>
        <v>-8.1780583629476964E-3</v>
      </c>
      <c r="M110">
        <f t="shared" si="23"/>
        <v>-0.29779509318085218</v>
      </c>
      <c r="N110">
        <f t="shared" si="24"/>
        <v>-17.062401998967911</v>
      </c>
      <c r="O110">
        <f t="shared" si="25"/>
        <v>0</v>
      </c>
      <c r="P110">
        <f t="shared" si="19"/>
        <v>-17.062401998967911</v>
      </c>
      <c r="Q110">
        <f t="shared" si="26"/>
        <v>0.23383529592057384</v>
      </c>
      <c r="W110">
        <v>105</v>
      </c>
      <c r="X110">
        <f t="shared" si="20"/>
        <v>2.1875</v>
      </c>
      <c r="Y110">
        <v>0</v>
      </c>
      <c r="Z110">
        <f t="shared" si="27"/>
        <v>-3.4612408000450687E-6</v>
      </c>
    </row>
    <row r="111" spans="5:26" x14ac:dyDescent="0.4">
      <c r="E111">
        <v>214.01939999999999</v>
      </c>
      <c r="F111">
        <f t="shared" si="14"/>
        <v>2.801507394857064E-2</v>
      </c>
      <c r="G111">
        <f t="shared" si="15"/>
        <v>1.5072588941139831E-2</v>
      </c>
      <c r="H111">
        <f t="shared" si="16"/>
        <v>-4.3139144869375826E-3</v>
      </c>
      <c r="I111">
        <f t="shared" si="17"/>
        <v>1.5655088011601398E-2</v>
      </c>
      <c r="J111">
        <f t="shared" si="18"/>
        <v>4.3869322295703433E-4</v>
      </c>
      <c r="K111">
        <f t="shared" si="21"/>
        <v>0.99894456427693168</v>
      </c>
      <c r="L111">
        <f t="shared" si="22"/>
        <v>-9.1722394171102964E-3</v>
      </c>
      <c r="M111">
        <f t="shared" si="23"/>
        <v>-0.30677228836829329</v>
      </c>
      <c r="N111">
        <f t="shared" si="24"/>
        <v>-17.576757395073439</v>
      </c>
      <c r="O111">
        <f t="shared" si="25"/>
        <v>0</v>
      </c>
      <c r="P111">
        <f t="shared" si="19"/>
        <v>-17.576757395073439</v>
      </c>
      <c r="Q111">
        <f t="shared" si="26"/>
        <v>0.23434670469459787</v>
      </c>
      <c r="W111">
        <v>106</v>
      </c>
      <c r="X111">
        <f t="shared" si="20"/>
        <v>2.2083333333333335</v>
      </c>
      <c r="Y111">
        <v>0</v>
      </c>
      <c r="Z111">
        <f t="shared" si="27"/>
        <v>-4.0357741865961788E-6</v>
      </c>
    </row>
    <row r="112" spans="5:26" x14ac:dyDescent="0.4">
      <c r="E112">
        <v>220.29499999999999</v>
      </c>
      <c r="F112">
        <f t="shared" si="14"/>
        <v>2.8836548067606809E-2</v>
      </c>
      <c r="G112">
        <f t="shared" si="15"/>
        <v>1.5037397367198002E-2</v>
      </c>
      <c r="H112">
        <f t="shared" si="16"/>
        <v>-4.4414938069282789E-3</v>
      </c>
      <c r="I112">
        <f t="shared" si="17"/>
        <v>1.5654539565844883E-2</v>
      </c>
      <c r="J112">
        <f t="shared" si="18"/>
        <v>4.5154805067348176E-4</v>
      </c>
      <c r="K112">
        <f t="shared" si="21"/>
        <v>0.99881629817765483</v>
      </c>
      <c r="L112">
        <f t="shared" si="22"/>
        <v>-1.0287593316661467E-2</v>
      </c>
      <c r="M112">
        <f t="shared" si="23"/>
        <v>-0.31603398765199442</v>
      </c>
      <c r="N112">
        <f t="shared" si="24"/>
        <v>-18.107413675148855</v>
      </c>
      <c r="O112">
        <f t="shared" si="25"/>
        <v>0</v>
      </c>
      <c r="P112">
        <f t="shared" si="19"/>
        <v>-18.107413675148855</v>
      </c>
      <c r="Q112">
        <f t="shared" si="26"/>
        <v>0.23488514603093108</v>
      </c>
      <c r="W112">
        <v>107</v>
      </c>
      <c r="X112">
        <f t="shared" si="20"/>
        <v>2.2291666666666665</v>
      </c>
      <c r="Y112">
        <v>0</v>
      </c>
      <c r="Z112">
        <f t="shared" si="27"/>
        <v>-4.4499836122293748E-6</v>
      </c>
    </row>
    <row r="113" spans="5:26" x14ac:dyDescent="0.4">
      <c r="E113">
        <v>226.75460000000001</v>
      </c>
      <c r="F113">
        <f t="shared" si="14"/>
        <v>2.9682107730320505E-2</v>
      </c>
      <c r="G113">
        <f t="shared" si="15"/>
        <v>1.500011409374491E-2</v>
      </c>
      <c r="H113">
        <f t="shared" si="16"/>
        <v>-4.5729119129288634E-3</v>
      </c>
      <c r="I113">
        <f t="shared" si="17"/>
        <v>1.5653958500346041E-2</v>
      </c>
      <c r="J113">
        <f t="shared" si="18"/>
        <v>4.647789849896544E-4</v>
      </c>
      <c r="K113">
        <f t="shared" si="21"/>
        <v>0.99867242032129055</v>
      </c>
      <c r="L113">
        <f t="shared" si="22"/>
        <v>-1.1538871656638087E-2</v>
      </c>
      <c r="M113">
        <f t="shared" si="23"/>
        <v>-0.3255902373143531</v>
      </c>
      <c r="N113">
        <f t="shared" si="24"/>
        <v>-18.654946448775323</v>
      </c>
      <c r="O113">
        <f t="shared" si="25"/>
        <v>0</v>
      </c>
      <c r="P113">
        <f t="shared" si="19"/>
        <v>-18.654946448775323</v>
      </c>
      <c r="Q113">
        <f t="shared" si="26"/>
        <v>0.23545178821980128</v>
      </c>
      <c r="W113">
        <v>108</v>
      </c>
      <c r="X113">
        <f t="shared" si="20"/>
        <v>2.25</v>
      </c>
      <c r="Y113">
        <v>0</v>
      </c>
      <c r="Z113">
        <f t="shared" si="27"/>
        <v>-4.7244783730180245E-6</v>
      </c>
    </row>
    <row r="114" spans="5:26" x14ac:dyDescent="0.4">
      <c r="E114">
        <v>233.40360000000001</v>
      </c>
      <c r="F114">
        <f t="shared" si="14"/>
        <v>3.0552459795058776E-2</v>
      </c>
      <c r="G114">
        <f t="shared" si="15"/>
        <v>1.4960614910847325E-2</v>
      </c>
      <c r="H114">
        <f t="shared" si="16"/>
        <v>-4.7082903490362205E-3</v>
      </c>
      <c r="I114">
        <f t="shared" si="17"/>
        <v>1.565334287543365E-2</v>
      </c>
      <c r="J114">
        <f t="shared" si="18"/>
        <v>4.7839699179439701E-4</v>
      </c>
      <c r="K114">
        <f t="shared" si="21"/>
        <v>0.99851103502263616</v>
      </c>
      <c r="L114">
        <f t="shared" si="22"/>
        <v>-1.2942623417767991E-2</v>
      </c>
      <c r="M114">
        <f t="shared" si="23"/>
        <v>-0.33545158291544208</v>
      </c>
      <c r="N114">
        <f t="shared" si="24"/>
        <v>-19.219959932037622</v>
      </c>
      <c r="O114">
        <f t="shared" si="25"/>
        <v>0</v>
      </c>
      <c r="P114">
        <f t="shared" si="19"/>
        <v>-19.219959932037622</v>
      </c>
      <c r="Q114">
        <f t="shared" si="26"/>
        <v>0.23604781139281517</v>
      </c>
      <c r="W114">
        <v>109</v>
      </c>
      <c r="X114">
        <f t="shared" si="20"/>
        <v>2.2708333333333335</v>
      </c>
      <c r="Y114">
        <v>0</v>
      </c>
      <c r="Z114">
        <f t="shared" si="27"/>
        <v>-4.878572960980934E-6</v>
      </c>
    </row>
    <row r="115" spans="5:26" x14ac:dyDescent="0.4">
      <c r="E115">
        <v>240.2475</v>
      </c>
      <c r="F115">
        <f t="shared" si="14"/>
        <v>3.144832421013808E-2</v>
      </c>
      <c r="G115">
        <f t="shared" si="15"/>
        <v>1.4918768611285715E-2</v>
      </c>
      <c r="H115">
        <f t="shared" si="16"/>
        <v>-4.8477538383903257E-3</v>
      </c>
      <c r="I115">
        <f t="shared" si="17"/>
        <v>1.5652690641832098E-2</v>
      </c>
      <c r="J115">
        <f t="shared" si="18"/>
        <v>4.9241323252165116E-4</v>
      </c>
      <c r="K115">
        <f t="shared" si="21"/>
        <v>0.99833001984405501</v>
      </c>
      <c r="L115">
        <f t="shared" si="22"/>
        <v>-1.4517388584424971E-2</v>
      </c>
      <c r="M115">
        <f t="shared" si="23"/>
        <v>-0.34562893522156468</v>
      </c>
      <c r="N115">
        <f t="shared" si="24"/>
        <v>-19.803079265796182</v>
      </c>
      <c r="O115">
        <f t="shared" si="25"/>
        <v>0</v>
      </c>
      <c r="P115">
        <f t="shared" si="19"/>
        <v>-19.803079265796182</v>
      </c>
      <c r="Q115">
        <f t="shared" si="26"/>
        <v>0.23667440013838809</v>
      </c>
      <c r="W115">
        <v>110</v>
      </c>
      <c r="X115">
        <f t="shared" si="20"/>
        <v>2.2916666666666665</v>
      </c>
      <c r="Y115">
        <v>0</v>
      </c>
      <c r="Z115">
        <f t="shared" si="27"/>
        <v>-4.9302033608586578E-6</v>
      </c>
    </row>
    <row r="116" spans="5:26" x14ac:dyDescent="0.4">
      <c r="E116">
        <v>247.29220000000001</v>
      </c>
      <c r="F116">
        <f t="shared" si="14"/>
        <v>3.2370473283752414E-2</v>
      </c>
      <c r="G116">
        <f t="shared" si="15"/>
        <v>1.4874434724079566E-2</v>
      </c>
      <c r="H116">
        <f t="shared" si="16"/>
        <v>-4.9914365054317886E-3</v>
      </c>
      <c r="I116">
        <f t="shared" si="17"/>
        <v>1.5651999605262798E-2</v>
      </c>
      <c r="J116">
        <f t="shared" si="18"/>
        <v>5.068396776639855E-4</v>
      </c>
      <c r="K116">
        <f t="shared" si="21"/>
        <v>0.99812699044216069</v>
      </c>
      <c r="L116">
        <f t="shared" si="22"/>
        <v>-1.628400912784736E-2</v>
      </c>
      <c r="M116">
        <f t="shared" si="23"/>
        <v>-0.35613403139557942</v>
      </c>
      <c r="N116">
        <f t="shared" si="24"/>
        <v>-20.404976939946255</v>
      </c>
      <c r="O116">
        <f t="shared" si="25"/>
        <v>0</v>
      </c>
      <c r="P116">
        <f t="shared" si="19"/>
        <v>-20.404976939946255</v>
      </c>
      <c r="Q116">
        <f t="shared" si="26"/>
        <v>0.23733274429716</v>
      </c>
      <c r="W116">
        <v>111</v>
      </c>
      <c r="X116">
        <f t="shared" si="20"/>
        <v>2.3125</v>
      </c>
      <c r="Y116">
        <v>0</v>
      </c>
      <c r="Z116">
        <f t="shared" si="27"/>
        <v>-4.8958790875834923E-6</v>
      </c>
    </row>
    <row r="117" spans="5:26" x14ac:dyDescent="0.4">
      <c r="E117">
        <v>254.54339999999999</v>
      </c>
      <c r="F117">
        <f t="shared" si="14"/>
        <v>3.3319653144157003E-2</v>
      </c>
      <c r="G117">
        <f t="shared" si="15"/>
        <v>1.4827466810937273E-2</v>
      </c>
      <c r="H117">
        <f t="shared" si="16"/>
        <v>-5.1394697593836261E-3</v>
      </c>
      <c r="I117">
        <f t="shared" si="17"/>
        <v>1.565126747774441E-2</v>
      </c>
      <c r="J117">
        <f t="shared" si="18"/>
        <v>5.2168787708481348E-4</v>
      </c>
      <c r="K117">
        <f t="shared" si="21"/>
        <v>0.99789928727037769</v>
      </c>
      <c r="L117">
        <f t="shared" si="22"/>
        <v>-1.8265751203097692E-2</v>
      </c>
      <c r="M117">
        <f t="shared" si="23"/>
        <v>-0.36697855623972742</v>
      </c>
      <c r="N117">
        <f t="shared" si="24"/>
        <v>-21.026322444340703</v>
      </c>
      <c r="O117">
        <f t="shared" si="25"/>
        <v>0</v>
      </c>
      <c r="P117">
        <f t="shared" si="19"/>
        <v>-21.026322444340703</v>
      </c>
      <c r="Q117">
        <f t="shared" si="26"/>
        <v>0.23802401456710967</v>
      </c>
      <c r="W117">
        <v>112</v>
      </c>
      <c r="X117">
        <f t="shared" si="20"/>
        <v>2.3333333333333335</v>
      </c>
      <c r="Y117">
        <v>0</v>
      </c>
      <c r="Z117">
        <f t="shared" si="27"/>
        <v>-4.7906656749303297E-6</v>
      </c>
    </row>
    <row r="118" spans="5:26" x14ac:dyDescent="0.4">
      <c r="E118">
        <v>262.00720000000001</v>
      </c>
      <c r="F118">
        <f t="shared" si="14"/>
        <v>3.4296662279484656E-2</v>
      </c>
      <c r="G118">
        <f t="shared" si="15"/>
        <v>1.4777708299615666E-2</v>
      </c>
      <c r="H118">
        <f t="shared" si="16"/>
        <v>-5.2919946515624441E-3</v>
      </c>
      <c r="I118">
        <f t="shared" si="17"/>
        <v>1.5650491812557878E-2</v>
      </c>
      <c r="J118">
        <f t="shared" si="18"/>
        <v>5.3697018775270542E-4</v>
      </c>
      <c r="K118">
        <f t="shared" si="21"/>
        <v>0.9976439259031904</v>
      </c>
      <c r="L118">
        <f t="shared" si="22"/>
        <v>-2.0488745574433594E-2</v>
      </c>
      <c r="M118">
        <f t="shared" si="23"/>
        <v>-0.37817505043374888</v>
      </c>
      <c r="N118">
        <f t="shared" si="24"/>
        <v>-21.667834307000863</v>
      </c>
      <c r="O118">
        <f t="shared" si="25"/>
        <v>0</v>
      </c>
      <c r="P118">
        <f t="shared" si="19"/>
        <v>-21.667834307000863</v>
      </c>
      <c r="Q118">
        <f t="shared" si="26"/>
        <v>0.23874934969830605</v>
      </c>
      <c r="W118">
        <v>113</v>
      </c>
      <c r="X118">
        <f t="shared" si="20"/>
        <v>2.3541666666666665</v>
      </c>
      <c r="Y118">
        <v>0</v>
      </c>
      <c r="Z118">
        <f t="shared" si="27"/>
        <v>-4.6281927428605915E-6</v>
      </c>
    </row>
    <row r="119" spans="5:26" x14ac:dyDescent="0.4">
      <c r="E119">
        <v>269.68990000000002</v>
      </c>
      <c r="F119">
        <f t="shared" si="14"/>
        <v>3.5302325357806918E-2</v>
      </c>
      <c r="G119">
        <f t="shared" si="15"/>
        <v>1.4724993182732904E-2</v>
      </c>
      <c r="H119">
        <f t="shared" si="16"/>
        <v>-5.449157942252203E-3</v>
      </c>
      <c r="I119">
        <f t="shared" si="17"/>
        <v>1.5649670015034502E-2</v>
      </c>
      <c r="J119">
        <f t="shared" si="18"/>
        <v>5.5269936298777008E-4</v>
      </c>
      <c r="K119">
        <f t="shared" si="21"/>
        <v>0.99735756474394954</v>
      </c>
      <c r="L119">
        <f t="shared" si="22"/>
        <v>-2.2982278992366035E-2</v>
      </c>
      <c r="M119">
        <f t="shared" si="23"/>
        <v>-0.38973662921111152</v>
      </c>
      <c r="N119">
        <f t="shared" si="24"/>
        <v>-22.330263975451764</v>
      </c>
      <c r="O119">
        <f t="shared" si="25"/>
        <v>0</v>
      </c>
      <c r="P119">
        <f t="shared" si="19"/>
        <v>-22.330263975451764</v>
      </c>
      <c r="Q119">
        <f t="shared" si="26"/>
        <v>0.23950986142418837</v>
      </c>
      <c r="W119">
        <v>114</v>
      </c>
      <c r="X119">
        <f t="shared" si="20"/>
        <v>2.375</v>
      </c>
      <c r="Y119">
        <v>0</v>
      </c>
      <c r="Z119">
        <f t="shared" si="27"/>
        <v>-4.4206831939360377E-6</v>
      </c>
    </row>
    <row r="120" spans="5:26" x14ac:dyDescent="0.4">
      <c r="E120">
        <v>277.59789999999998</v>
      </c>
      <c r="F120">
        <f t="shared" si="14"/>
        <v>3.633748013716475E-2</v>
      </c>
      <c r="G120">
        <f t="shared" si="15"/>
        <v>1.4669146202690886E-2</v>
      </c>
      <c r="H120">
        <f t="shared" si="16"/>
        <v>-5.6111102046440889E-3</v>
      </c>
      <c r="I120">
        <f t="shared" si="17"/>
        <v>1.5648799345324847E-2</v>
      </c>
      <c r="J120">
        <f t="shared" si="18"/>
        <v>5.6888834651265888E-4</v>
      </c>
      <c r="K120">
        <f t="shared" si="21"/>
        <v>0.99703646785161815</v>
      </c>
      <c r="L120">
        <f t="shared" si="22"/>
        <v>-2.5779130716179471E-2</v>
      </c>
      <c r="M120">
        <f t="shared" si="23"/>
        <v>-0.40167684658852543</v>
      </c>
      <c r="N120">
        <f t="shared" si="24"/>
        <v>-23.014388037646345</v>
      </c>
      <c r="O120">
        <f t="shared" si="25"/>
        <v>0</v>
      </c>
      <c r="P120">
        <f t="shared" si="19"/>
        <v>-23.014388037646345</v>
      </c>
      <c r="Q120">
        <f t="shared" si="26"/>
        <v>0.24030660308639082</v>
      </c>
      <c r="W120">
        <v>115</v>
      </c>
      <c r="X120">
        <f t="shared" si="20"/>
        <v>2.395833333333333</v>
      </c>
      <c r="Y120">
        <v>0</v>
      </c>
      <c r="Z120">
        <f t="shared" si="27"/>
        <v>-4.1789995102724408E-6</v>
      </c>
    </row>
    <row r="121" spans="5:26" x14ac:dyDescent="0.4">
      <c r="E121">
        <v>285.73770000000002</v>
      </c>
      <c r="F121">
        <f t="shared" si="14"/>
        <v>3.7402977465568511E-2</v>
      </c>
      <c r="G121">
        <f t="shared" si="15"/>
        <v>1.4609982398890664E-2</v>
      </c>
      <c r="H121">
        <f t="shared" si="16"/>
        <v>-5.778005978923445E-3</v>
      </c>
      <c r="I121">
        <f t="shared" si="17"/>
        <v>1.5647876911214276E-2</v>
      </c>
      <c r="J121">
        <f t="shared" si="18"/>
        <v>5.8555027120212456E-4</v>
      </c>
      <c r="K121">
        <f t="shared" si="21"/>
        <v>0.99667646101357266</v>
      </c>
      <c r="L121">
        <f t="shared" si="22"/>
        <v>-2.8915971183957088E-2</v>
      </c>
      <c r="M121">
        <f t="shared" si="23"/>
        <v>-0.41400970765863088</v>
      </c>
      <c r="N121">
        <f t="shared" si="24"/>
        <v>-23.721008926284586</v>
      </c>
      <c r="O121">
        <f t="shared" si="25"/>
        <v>0</v>
      </c>
      <c r="P121">
        <f t="shared" si="19"/>
        <v>-23.721008926284586</v>
      </c>
      <c r="Q121">
        <f t="shared" si="26"/>
        <v>0.24114054421151421</v>
      </c>
      <c r="W121">
        <v>116</v>
      </c>
      <c r="X121">
        <f t="shared" si="20"/>
        <v>2.416666666666667</v>
      </c>
      <c r="Y121">
        <v>0</v>
      </c>
      <c r="Z121">
        <f t="shared" si="27"/>
        <v>-3.9127035355281907E-6</v>
      </c>
    </row>
    <row r="122" spans="5:26" x14ac:dyDescent="0.4">
      <c r="E122">
        <v>294.11630000000002</v>
      </c>
      <c r="F122">
        <f t="shared" si="14"/>
        <v>3.8499733640875493E-2</v>
      </c>
      <c r="G122">
        <f t="shared" si="15"/>
        <v>1.4547303601680328E-2</v>
      </c>
      <c r="H122">
        <f t="shared" si="16"/>
        <v>-5.9500121556643332E-3</v>
      </c>
      <c r="I122">
        <f t="shared" si="17"/>
        <v>1.5646899613314905E-2</v>
      </c>
      <c r="J122">
        <f t="shared" si="18"/>
        <v>6.0269927639457969E-4</v>
      </c>
      <c r="K122">
        <f t="shared" si="21"/>
        <v>0.99627286344593569</v>
      </c>
      <c r="L122">
        <f t="shared" si="22"/>
        <v>-3.2433977322482647E-2</v>
      </c>
      <c r="M122">
        <f t="shared" si="23"/>
        <v>-0.42675028902335121</v>
      </c>
      <c r="N122">
        <f t="shared" si="24"/>
        <v>-24.450990467026088</v>
      </c>
      <c r="O122">
        <f t="shared" si="25"/>
        <v>0</v>
      </c>
      <c r="P122">
        <f t="shared" si="19"/>
        <v>-24.450990467026088</v>
      </c>
      <c r="Q122">
        <f t="shared" si="26"/>
        <v>0.24201256797791107</v>
      </c>
      <c r="W122">
        <v>117</v>
      </c>
      <c r="X122">
        <f t="shared" si="20"/>
        <v>2.4375</v>
      </c>
      <c r="Y122">
        <v>0</v>
      </c>
      <c r="Z122">
        <f t="shared" si="27"/>
        <v>-3.630126526273798E-6</v>
      </c>
    </row>
    <row r="123" spans="5:26" x14ac:dyDescent="0.4">
      <c r="E123">
        <v>302.7405</v>
      </c>
      <c r="F123">
        <f t="shared" si="14"/>
        <v>3.96286387810042E-2</v>
      </c>
      <c r="G123">
        <f t="shared" si="15"/>
        <v>1.4480902967264231E-2</v>
      </c>
      <c r="H123">
        <f t="shared" si="16"/>
        <v>-6.1272938119901893E-3</v>
      </c>
      <c r="I123">
        <f t="shared" si="17"/>
        <v>1.5645864215610171E-2</v>
      </c>
      <c r="J123">
        <f t="shared" si="18"/>
        <v>6.2034907348145775E-4</v>
      </c>
      <c r="K123">
        <f t="shared" si="21"/>
        <v>0.99582046441017325</v>
      </c>
      <c r="L123">
        <f t="shared" si="22"/>
        <v>-3.6379061731535496E-2</v>
      </c>
      <c r="M123">
        <f t="shared" si="23"/>
        <v>-0.43991368938822917</v>
      </c>
      <c r="N123">
        <f t="shared" si="24"/>
        <v>-25.205197751974563</v>
      </c>
      <c r="O123">
        <f t="shared" si="25"/>
        <v>0</v>
      </c>
      <c r="P123">
        <f t="shared" si="19"/>
        <v>-25.205197751974563</v>
      </c>
      <c r="Q123">
        <f t="shared" si="26"/>
        <v>0.24292342895201777</v>
      </c>
      <c r="W123">
        <v>118</v>
      </c>
      <c r="X123">
        <f t="shared" si="20"/>
        <v>2.458333333333333</v>
      </c>
      <c r="Y123">
        <v>0</v>
      </c>
      <c r="Z123">
        <f t="shared" si="27"/>
        <v>-3.3384466397282111E-6</v>
      </c>
    </row>
    <row r="124" spans="5:26" x14ac:dyDescent="0.4">
      <c r="E124">
        <v>311.61759999999998</v>
      </c>
      <c r="F124">
        <f t="shared" si="14"/>
        <v>4.0790648453720109E-2</v>
      </c>
      <c r="G124">
        <f t="shared" si="15"/>
        <v>1.4410559159804714E-2</v>
      </c>
      <c r="H124">
        <f t="shared" si="16"/>
        <v>-6.3100287876262651E-3</v>
      </c>
      <c r="I124">
        <f t="shared" si="17"/>
        <v>1.5644767254561341E-2</v>
      </c>
      <c r="J124">
        <f t="shared" si="18"/>
        <v>6.3851437697221968E-4</v>
      </c>
      <c r="K124">
        <f t="shared" si="21"/>
        <v>0.99531342971078895</v>
      </c>
      <c r="L124">
        <f t="shared" si="22"/>
        <v>-4.0802719577668192E-2</v>
      </c>
      <c r="M124">
        <f t="shared" si="23"/>
        <v>-0.45351610333236847</v>
      </c>
      <c r="N124">
        <f t="shared" si="24"/>
        <v>-25.984558662163643</v>
      </c>
      <c r="O124">
        <f t="shared" si="25"/>
        <v>0</v>
      </c>
      <c r="P124">
        <f t="shared" si="19"/>
        <v>-25.984558662163643</v>
      </c>
      <c r="Q124">
        <f t="shared" si="26"/>
        <v>0.24387372195783455</v>
      </c>
      <c r="W124">
        <v>119</v>
      </c>
      <c r="X124">
        <f t="shared" si="20"/>
        <v>2.479166666666667</v>
      </c>
      <c r="Y124">
        <v>0</v>
      </c>
      <c r="Z124">
        <f t="shared" si="27"/>
        <v>-3.0437713871920927E-6</v>
      </c>
    </row>
    <row r="125" spans="5:26" x14ac:dyDescent="0.4">
      <c r="E125">
        <v>320.755</v>
      </c>
      <c r="F125">
        <f t="shared" si="14"/>
        <v>4.1986731316758084E-2</v>
      </c>
      <c r="G125">
        <f t="shared" si="15"/>
        <v>1.4336038657353334E-2</v>
      </c>
      <c r="H125">
        <f t="shared" si="16"/>
        <v>-6.498399706182531E-3</v>
      </c>
      <c r="I125">
        <f t="shared" si="17"/>
        <v>1.5643605074857018E-2</v>
      </c>
      <c r="J125">
        <f t="shared" si="18"/>
        <v>6.5721008389815706E-4</v>
      </c>
      <c r="K125">
        <f t="shared" si="21"/>
        <v>0.9947452539979158</v>
      </c>
      <c r="L125">
        <f t="shared" si="22"/>
        <v>-4.5762484544942389E-2</v>
      </c>
      <c r="M125">
        <f t="shared" si="23"/>
        <v>-0.46757422188441455</v>
      </c>
      <c r="N125">
        <f t="shared" si="24"/>
        <v>-26.790029523090446</v>
      </c>
      <c r="O125">
        <f t="shared" si="25"/>
        <v>0</v>
      </c>
      <c r="P125">
        <f t="shared" si="19"/>
        <v>-26.790029523090446</v>
      </c>
      <c r="Q125">
        <f t="shared" si="26"/>
        <v>0.24486386260095935</v>
      </c>
      <c r="W125">
        <v>120</v>
      </c>
      <c r="X125">
        <f t="shared" si="20"/>
        <v>2.5</v>
      </c>
      <c r="Y125">
        <v>0</v>
      </c>
      <c r="Z125">
        <f t="shared" si="27"/>
        <v>-2.7512229223111139E-6</v>
      </c>
    </row>
    <row r="126" spans="5:26" x14ac:dyDescent="0.4">
      <c r="E126">
        <v>330.16030000000001</v>
      </c>
      <c r="F126">
        <f t="shared" si="14"/>
        <v>4.3217882207791755E-2</v>
      </c>
      <c r="G126">
        <f t="shared" si="15"/>
        <v>1.4257094319647279E-2</v>
      </c>
      <c r="H126">
        <f t="shared" si="16"/>
        <v>-6.6925962766965774E-3</v>
      </c>
      <c r="I126">
        <f t="shared" si="17"/>
        <v>1.5642373806852721E-2</v>
      </c>
      <c r="J126">
        <f t="shared" si="18"/>
        <v>6.7645147647022244E-4</v>
      </c>
      <c r="K126">
        <f t="shared" si="21"/>
        <v>0.99410868357511395</v>
      </c>
      <c r="L126">
        <f t="shared" si="22"/>
        <v>-5.1322652160741458E-2</v>
      </c>
      <c r="M126">
        <f t="shared" si="23"/>
        <v>-0.48210538930636004</v>
      </c>
      <c r="N126">
        <f t="shared" si="24"/>
        <v>-27.622604087765922</v>
      </c>
      <c r="O126">
        <f t="shared" si="25"/>
        <v>0</v>
      </c>
      <c r="P126">
        <f t="shared" si="19"/>
        <v>-27.622604087765922</v>
      </c>
      <c r="Q126">
        <f t="shared" si="26"/>
        <v>0.24589403039759924</v>
      </c>
      <c r="W126">
        <v>121</v>
      </c>
      <c r="X126">
        <f t="shared" si="20"/>
        <v>2.520833333333333</v>
      </c>
      <c r="Y126">
        <v>0</v>
      </c>
      <c r="Z126">
        <f t="shared" si="27"/>
        <v>-2.4650243490510848E-6</v>
      </c>
    </row>
    <row r="127" spans="5:26" x14ac:dyDescent="0.4">
      <c r="E127">
        <v>339.84140000000002</v>
      </c>
      <c r="F127">
        <f t="shared" si="14"/>
        <v>4.4485135234402937E-2</v>
      </c>
      <c r="G127">
        <f t="shared" si="15"/>
        <v>1.4173463785266183E-2</v>
      </c>
      <c r="H127">
        <f t="shared" si="16"/>
        <v>-6.8928176347885783E-3</v>
      </c>
      <c r="I127">
        <f t="shared" si="17"/>
        <v>1.564106934131557E-2</v>
      </c>
      <c r="J127">
        <f t="shared" si="18"/>
        <v>6.9625442441521423E-4</v>
      </c>
      <c r="K127">
        <f t="shared" si="21"/>
        <v>0.99339562986374863</v>
      </c>
      <c r="L127">
        <f t="shared" si="22"/>
        <v>-5.755509761183833E-2</v>
      </c>
      <c r="M127">
        <f t="shared" si="23"/>
        <v>-0.49712775947422361</v>
      </c>
      <c r="N127">
        <f t="shared" si="24"/>
        <v>-28.483322496667739</v>
      </c>
      <c r="O127">
        <f t="shared" si="25"/>
        <v>0</v>
      </c>
      <c r="P127">
        <f t="shared" si="19"/>
        <v>-28.483322496667739</v>
      </c>
      <c r="Q127">
        <f t="shared" si="26"/>
        <v>0.24696413312244597</v>
      </c>
      <c r="W127">
        <v>122</v>
      </c>
      <c r="X127">
        <f t="shared" si="20"/>
        <v>2.5416666666666665</v>
      </c>
      <c r="Y127">
        <v>0</v>
      </c>
      <c r="Z127">
        <f t="shared" si="27"/>
        <v>-2.1885855250808955E-6</v>
      </c>
    </row>
    <row r="128" spans="5:26" x14ac:dyDescent="0.4">
      <c r="E128">
        <v>349.8064</v>
      </c>
      <c r="F128">
        <f t="shared" si="14"/>
        <v>4.5789550684112196E-2</v>
      </c>
      <c r="G128">
        <f t="shared" si="15"/>
        <v>1.4084869486417406E-2</v>
      </c>
      <c r="H128">
        <f t="shared" si="16"/>
        <v>-7.0992705818285068E-3</v>
      </c>
      <c r="I128">
        <f t="shared" si="17"/>
        <v>1.5639687329365055E-2</v>
      </c>
      <c r="J128">
        <f t="shared" si="18"/>
        <v>7.1663517792758952E-4</v>
      </c>
      <c r="K128">
        <f t="shared" si="21"/>
        <v>0.99259708910796574</v>
      </c>
      <c r="L128">
        <f t="shared" si="22"/>
        <v>-6.4540054992356544E-2</v>
      </c>
      <c r="M128">
        <f t="shared" si="23"/>
        <v>-0.51266013886927508</v>
      </c>
      <c r="N128">
        <f t="shared" si="24"/>
        <v>-29.373262281800152</v>
      </c>
      <c r="O128">
        <f t="shared" si="25"/>
        <v>0</v>
      </c>
      <c r="P128">
        <f t="shared" si="19"/>
        <v>-29.373262281800152</v>
      </c>
      <c r="Q128">
        <f t="shared" si="26"/>
        <v>0.24807375400914719</v>
      </c>
      <c r="W128">
        <v>123</v>
      </c>
      <c r="X128">
        <f t="shared" si="20"/>
        <v>2.5625</v>
      </c>
      <c r="Y128">
        <v>0</v>
      </c>
      <c r="Z128">
        <f t="shared" si="27"/>
        <v>-1.9245871017978075E-6</v>
      </c>
    </row>
    <row r="129" spans="5:26" x14ac:dyDescent="0.4">
      <c r="E129">
        <v>360.06360000000001</v>
      </c>
      <c r="F129">
        <f t="shared" si="14"/>
        <v>4.7132215024378914E-2</v>
      </c>
      <c r="G129">
        <f t="shared" si="15"/>
        <v>1.3991017848609677E-2</v>
      </c>
      <c r="H129">
        <f t="shared" si="16"/>
        <v>-7.3121699062008161E-3</v>
      </c>
      <c r="I129">
        <f t="shared" si="17"/>
        <v>1.5638223169667623E-2</v>
      </c>
      <c r="J129">
        <f t="shared" si="18"/>
        <v>7.3761036506033535E-4</v>
      </c>
      <c r="K129">
        <f t="shared" si="21"/>
        <v>0.99170305009515958</v>
      </c>
      <c r="L129">
        <f t="shared" si="22"/>
        <v>-7.236702085241771E-2</v>
      </c>
      <c r="M129">
        <f t="shared" si="23"/>
        <v>-0.52872197604886506</v>
      </c>
      <c r="N129">
        <f t="shared" si="24"/>
        <v>-30.293537763416964</v>
      </c>
      <c r="O129">
        <f t="shared" si="25"/>
        <v>0</v>
      </c>
      <c r="P129">
        <f t="shared" si="19"/>
        <v>-30.293537763416964</v>
      </c>
      <c r="Q129">
        <f t="shared" si="26"/>
        <v>0.24922208617058461</v>
      </c>
      <c r="W129">
        <v>124</v>
      </c>
      <c r="X129">
        <f t="shared" si="20"/>
        <v>2.5833333333333335</v>
      </c>
      <c r="Y129">
        <v>0</v>
      </c>
      <c r="Z129">
        <f t="shared" si="27"/>
        <v>-1.675061782605155E-6</v>
      </c>
    </row>
    <row r="130" spans="5:26" x14ac:dyDescent="0.4">
      <c r="E130">
        <v>370.62150000000003</v>
      </c>
      <c r="F130">
        <f t="shared" si="14"/>
        <v>4.8514240902601237E-2</v>
      </c>
      <c r="G130">
        <f t="shared" si="15"/>
        <v>1.3891598455216814E-2</v>
      </c>
      <c r="H130">
        <f t="shared" si="16"/>
        <v>-7.5317387316242018E-3</v>
      </c>
      <c r="I130">
        <f t="shared" si="17"/>
        <v>1.5636671995043872E-2</v>
      </c>
      <c r="J130">
        <f t="shared" si="18"/>
        <v>7.5919698889572438E-4</v>
      </c>
      <c r="K130">
        <f t="shared" si="21"/>
        <v>0.99070239550303363</v>
      </c>
      <c r="L130">
        <f t="shared" si="22"/>
        <v>-8.1135737777106809E-2</v>
      </c>
      <c r="M130">
        <f t="shared" si="23"/>
        <v>-0.54533334321932059</v>
      </c>
      <c r="N130">
        <f t="shared" si="24"/>
        <v>-31.245298994226239</v>
      </c>
      <c r="O130">
        <f t="shared" si="25"/>
        <v>0</v>
      </c>
      <c r="P130">
        <f t="shared" si="19"/>
        <v>-31.245298994226239</v>
      </c>
      <c r="Q130">
        <f t="shared" si="26"/>
        <v>0.25040786488718653</v>
      </c>
      <c r="W130">
        <v>125</v>
      </c>
      <c r="X130">
        <f t="shared" si="20"/>
        <v>2.6041666666666665</v>
      </c>
      <c r="Y130">
        <v>0</v>
      </c>
      <c r="Z130">
        <f t="shared" si="27"/>
        <v>-1.441471996752662E-6</v>
      </c>
    </row>
    <row r="131" spans="5:26" x14ac:dyDescent="0.4">
      <c r="E131">
        <v>381.48899999999998</v>
      </c>
      <c r="F131">
        <f t="shared" si="14"/>
        <v>4.9936793326054857E-2</v>
      </c>
      <c r="G131">
        <f t="shared" si="15"/>
        <v>1.3786281209887341E-2</v>
      </c>
      <c r="H131">
        <f t="shared" si="16"/>
        <v>-7.758213067015865E-3</v>
      </c>
      <c r="I131">
        <f t="shared" si="17"/>
        <v>1.563502862778848E-2</v>
      </c>
      <c r="J131">
        <f t="shared" si="18"/>
        <v>7.8141283329176631E-4</v>
      </c>
      <c r="K131">
        <f t="shared" si="21"/>
        <v>0.98958277576222708</v>
      </c>
      <c r="L131">
        <f t="shared" si="22"/>
        <v>-9.0957448995844806E-2</v>
      </c>
      <c r="M131">
        <f t="shared" si="23"/>
        <v>-0.56251522522058872</v>
      </c>
      <c r="N131">
        <f t="shared" si="24"/>
        <v>-32.229748316990694</v>
      </c>
      <c r="O131">
        <f t="shared" si="25"/>
        <v>0</v>
      </c>
      <c r="P131">
        <f t="shared" si="19"/>
        <v>-32.229748316990694</v>
      </c>
      <c r="Q131">
        <f t="shared" si="26"/>
        <v>0.25162930316296278</v>
      </c>
      <c r="W131">
        <v>126</v>
      </c>
      <c r="X131">
        <f t="shared" si="20"/>
        <v>2.625</v>
      </c>
      <c r="Y131">
        <v>0</v>
      </c>
      <c r="Z131">
        <f t="shared" si="27"/>
        <v>-1.2247833778661569E-6</v>
      </c>
    </row>
    <row r="132" spans="5:26" x14ac:dyDescent="0.4">
      <c r="E132">
        <v>392.67520000000002</v>
      </c>
      <c r="F132">
        <f t="shared" si="14"/>
        <v>5.1401063481954279E-2</v>
      </c>
      <c r="G132">
        <f t="shared" si="15"/>
        <v>1.3674717164855799E-2</v>
      </c>
      <c r="H132">
        <f t="shared" si="16"/>
        <v>-7.9918380805602957E-3</v>
      </c>
      <c r="I132">
        <f t="shared" si="17"/>
        <v>1.5633287592132113E-2</v>
      </c>
      <c r="J132">
        <f t="shared" si="18"/>
        <v>8.0427605044232125E-4</v>
      </c>
      <c r="K132">
        <f t="shared" si="21"/>
        <v>0.98833051306377007</v>
      </c>
      <c r="L132">
        <f t="shared" si="22"/>
        <v>-0.10195592613985735</v>
      </c>
      <c r="M132">
        <f t="shared" si="23"/>
        <v>-0.58028916943600528</v>
      </c>
      <c r="N132">
        <f t="shared" si="24"/>
        <v>-33.24812030583503</v>
      </c>
      <c r="O132">
        <f t="shared" si="25"/>
        <v>0</v>
      </c>
      <c r="P132">
        <f t="shared" si="19"/>
        <v>-33.24812030583503</v>
      </c>
      <c r="Q132">
        <f t="shared" si="26"/>
        <v>0.25288400709116104</v>
      </c>
      <c r="W132">
        <v>127</v>
      </c>
      <c r="X132">
        <f t="shared" si="20"/>
        <v>2.6458333333333335</v>
      </c>
      <c r="Y132">
        <v>0</v>
      </c>
      <c r="Z132">
        <f t="shared" si="27"/>
        <v>-1.0255336052585322E-6</v>
      </c>
    </row>
    <row r="133" spans="5:26" x14ac:dyDescent="0.4">
      <c r="E133">
        <v>404.18939999999998</v>
      </c>
      <c r="F133">
        <f t="shared" ref="F133:F196" si="28">2*PI()*E133/$B$7</f>
        <v>5.290826873745276E-2</v>
      </c>
      <c r="G133">
        <f t="shared" ref="G133:G196" si="29">1+SUM(a1_*COS(F133),a2_*COS(2*F133))</f>
        <v>1.3556537557783299E-2</v>
      </c>
      <c r="H133">
        <f t="shared" ref="H133:H196" si="30">SUM(a1_*SIN(F133),a2_*SIN(2*F133))</f>
        <v>-8.2328685481385111E-3</v>
      </c>
      <c r="I133">
        <f t="shared" ref="I133:I196" si="31">SUM(b0_,b1_*COS(F133),b2_*COS(2*F133))</f>
        <v>1.563144309870293E-2</v>
      </c>
      <c r="J133">
        <f t="shared" ref="J133:J196" si="32">SUM(b1_*SIN(F133),b2_*SIN(2*F133))</f>
        <v>8.2780515723302741E-4</v>
      </c>
      <c r="K133">
        <f t="shared" si="21"/>
        <v>0.98693048544598594</v>
      </c>
      <c r="L133">
        <f t="shared" si="22"/>
        <v>-0.11426871662561899</v>
      </c>
      <c r="M133">
        <f t="shared" si="23"/>
        <v>-0.59867723298908482</v>
      </c>
      <c r="N133">
        <f t="shared" si="24"/>
        <v>-34.301678740844821</v>
      </c>
      <c r="O133">
        <f t="shared" si="25"/>
        <v>0</v>
      </c>
      <c r="P133">
        <f t="shared" ref="P133:P196" si="33">N133+O133</f>
        <v>-34.301678740844821</v>
      </c>
      <c r="Q133">
        <f t="shared" si="26"/>
        <v>0.25416887046955411</v>
      </c>
      <c r="W133">
        <v>128</v>
      </c>
      <c r="X133">
        <f t="shared" ref="X133:X196" si="34">W133/Fs*1000</f>
        <v>2.6666666666666665</v>
      </c>
      <c r="Y133">
        <v>0</v>
      </c>
      <c r="Z133">
        <f t="shared" si="27"/>
        <v>-8.4389631344294503E-7</v>
      </c>
    </row>
    <row r="134" spans="5:26" x14ac:dyDescent="0.4">
      <c r="E134">
        <v>416.0412</v>
      </c>
      <c r="F134">
        <f t="shared" si="28"/>
        <v>5.4459665729611743E-2</v>
      </c>
      <c r="G134">
        <f t="shared" si="29"/>
        <v>1.3431351737310915E-2</v>
      </c>
      <c r="H134">
        <f t="shared" si="30"/>
        <v>-8.4815714400073156E-3</v>
      </c>
      <c r="I134">
        <f t="shared" si="31"/>
        <v>1.5629489011578339E-2</v>
      </c>
      <c r="J134">
        <f t="shared" si="32"/>
        <v>8.5201923558023758E-4</v>
      </c>
      <c r="K134">
        <f t="shared" ref="K134:K197" si="35">SQRT((I134^2+J134^2)/(G134^2+H134^2))</f>
        <v>0.98536599400490754</v>
      </c>
      <c r="L134">
        <f t="shared" ref="L134:L197" si="36">20*LOG10(K134)</f>
        <v>-0.12804859504515764</v>
      </c>
      <c r="M134">
        <f t="shared" ref="M134:M197" si="37">ATAN2(J134,I134)-ATAN2(H134,G134)</f>
        <v>-0.61770207465068583</v>
      </c>
      <c r="N134">
        <f t="shared" ref="N134:N197" si="38">DEGREES(M134)</f>
        <v>-35.391721873959213</v>
      </c>
      <c r="O134">
        <f t="shared" si="25"/>
        <v>0</v>
      </c>
      <c r="P134">
        <f t="shared" si="33"/>
        <v>-35.391721873959213</v>
      </c>
      <c r="Q134">
        <f t="shared" si="26"/>
        <v>0.25547997704858472</v>
      </c>
      <c r="W134">
        <v>129</v>
      </c>
      <c r="X134">
        <f t="shared" si="34"/>
        <v>2.6875</v>
      </c>
      <c r="Y134">
        <v>0</v>
      </c>
      <c r="Z134">
        <f t="shared" si="27"/>
        <v>-6.7973990231153855E-7</v>
      </c>
    </row>
    <row r="135" spans="5:26" x14ac:dyDescent="0.4">
      <c r="E135">
        <v>428.24059999999997</v>
      </c>
      <c r="F135">
        <f t="shared" si="28"/>
        <v>5.6056563455370217E-2</v>
      </c>
      <c r="G135">
        <f t="shared" si="29"/>
        <v>1.3298744860806067E-2</v>
      </c>
      <c r="H135">
        <f t="shared" si="30"/>
        <v>-8.7382285809068372E-3</v>
      </c>
      <c r="I135">
        <f t="shared" si="31"/>
        <v>1.5627418811697383E-2</v>
      </c>
      <c r="J135">
        <f t="shared" si="32"/>
        <v>8.7693813217289574E-4</v>
      </c>
      <c r="K135">
        <f t="shared" si="35"/>
        <v>0.9836186219623545</v>
      </c>
      <c r="L135">
        <f t="shared" si="36"/>
        <v>-0.14346515501174414</v>
      </c>
      <c r="M135">
        <f t="shared" si="37"/>
        <v>-0.63738703280876008</v>
      </c>
      <c r="N135">
        <f t="shared" si="38"/>
        <v>-36.519586896308489</v>
      </c>
      <c r="O135">
        <f t="shared" ref="O135:O198" si="39">IF((N135-N134)&gt;180,O134-360,IF((N135-N134)&lt;(-180),O134+360,O134))</f>
        <v>0</v>
      </c>
      <c r="P135">
        <f t="shared" si="33"/>
        <v>-36.519586896308489</v>
      </c>
      <c r="Q135">
        <f t="shared" ref="Q135:Q198" si="40">-(P135-P134)/((E135-E134)*360)*1000</f>
        <v>0.25681249859949373</v>
      </c>
      <c r="W135">
        <v>130</v>
      </c>
      <c r="X135">
        <f t="shared" si="34"/>
        <v>2.7083333333333335</v>
      </c>
      <c r="Y135">
        <v>0</v>
      </c>
      <c r="Z135">
        <f t="shared" ref="Z135:Z198" si="41" xml:space="preserve"> b0_*Y135 + b1_*Y134 + b2_*Y133 - a1_*Z134 - a2_*Z133</f>
        <v>-5.3268118863718524E-7</v>
      </c>
    </row>
    <row r="136" spans="5:26" x14ac:dyDescent="0.4">
      <c r="E136">
        <v>440.79770000000002</v>
      </c>
      <c r="F136">
        <f t="shared" si="28"/>
        <v>5.770028400163657E-2</v>
      </c>
      <c r="G136">
        <f t="shared" si="29"/>
        <v>1.3158279883274338E-2</v>
      </c>
      <c r="H136">
        <f t="shared" si="30"/>
        <v>-9.0031309434021045E-3</v>
      </c>
      <c r="I136">
        <f t="shared" si="31"/>
        <v>1.5625225627183076E-2</v>
      </c>
      <c r="J136">
        <f t="shared" si="32"/>
        <v>9.0258184076497192E-4</v>
      </c>
      <c r="K136">
        <f t="shared" si="35"/>
        <v>0.98166815102786542</v>
      </c>
      <c r="L136">
        <f t="shared" si="36"/>
        <v>-0.16070597815718166</v>
      </c>
      <c r="M136">
        <f t="shared" si="37"/>
        <v>-0.65775553609580228</v>
      </c>
      <c r="N136">
        <f t="shared" si="38"/>
        <v>-37.68661616965435</v>
      </c>
      <c r="O136">
        <f t="shared" si="39"/>
        <v>0</v>
      </c>
      <c r="P136">
        <f t="shared" si="33"/>
        <v>-37.68661616965435</v>
      </c>
      <c r="Q136">
        <f t="shared" si="40"/>
        <v>0.25816056107829582</v>
      </c>
      <c r="W136">
        <v>131</v>
      </c>
      <c r="X136">
        <f t="shared" si="34"/>
        <v>2.7291666666666665</v>
      </c>
      <c r="Y136">
        <v>0</v>
      </c>
      <c r="Z136">
        <f t="shared" si="41"/>
        <v>-4.0213393039279086E-7</v>
      </c>
    </row>
    <row r="137" spans="5:26" x14ac:dyDescent="0.4">
      <c r="E137">
        <v>453.72289999999998</v>
      </c>
      <c r="F137">
        <f t="shared" si="28"/>
        <v>5.9392188725227349E-2</v>
      </c>
      <c r="G137">
        <f t="shared" si="29"/>
        <v>1.3009494231368879E-2</v>
      </c>
      <c r="H137">
        <f t="shared" si="30"/>
        <v>-9.2765834799458796E-3</v>
      </c>
      <c r="I137">
        <f t="shared" si="31"/>
        <v>1.5622902180613988E-2</v>
      </c>
      <c r="J137">
        <f t="shared" si="32"/>
        <v>9.2897090562440695E-4</v>
      </c>
      <c r="K137">
        <f t="shared" si="35"/>
        <v>0.97949241648334284</v>
      </c>
      <c r="L137">
        <f t="shared" si="36"/>
        <v>-0.17997844182159162</v>
      </c>
      <c r="M137">
        <f t="shared" si="37"/>
        <v>-0.67883129073065041</v>
      </c>
      <c r="N137">
        <f t="shared" si="38"/>
        <v>-38.894167960284427</v>
      </c>
      <c r="O137">
        <f t="shared" si="39"/>
        <v>0</v>
      </c>
      <c r="P137">
        <f t="shared" si="33"/>
        <v>-38.894167960284427</v>
      </c>
      <c r="Q137">
        <f t="shared" si="40"/>
        <v>0.25951710840281028</v>
      </c>
      <c r="W137">
        <v>132</v>
      </c>
      <c r="X137">
        <f t="shared" si="34"/>
        <v>2.75</v>
      </c>
      <c r="Y137">
        <v>0</v>
      </c>
      <c r="Z137">
        <f t="shared" si="41"/>
        <v>-2.8735233037331815E-7</v>
      </c>
    </row>
    <row r="138" spans="5:26" x14ac:dyDescent="0.4">
      <c r="E138">
        <v>467.02719999999999</v>
      </c>
      <c r="F138">
        <f t="shared" si="28"/>
        <v>6.1133717522775459E-2</v>
      </c>
      <c r="G138">
        <f t="shared" si="29"/>
        <v>1.2851894838322275E-2</v>
      </c>
      <c r="H138">
        <f t="shared" si="30"/>
        <v>-9.5589122052666398E-3</v>
      </c>
      <c r="I138">
        <f t="shared" si="31"/>
        <v>1.5620440710566017E-2</v>
      </c>
      <c r="J138">
        <f t="shared" si="32"/>
        <v>9.5612702805488673E-4</v>
      </c>
      <c r="K138">
        <f t="shared" si="35"/>
        <v>0.97706713645080845</v>
      </c>
      <c r="L138">
        <f t="shared" si="36"/>
        <v>-0.20151187837014775</v>
      </c>
      <c r="M138">
        <f t="shared" si="37"/>
        <v>-0.70063861324488497</v>
      </c>
      <c r="N138">
        <f t="shared" si="38"/>
        <v>-40.143635502830691</v>
      </c>
      <c r="O138">
        <f t="shared" si="39"/>
        <v>0</v>
      </c>
      <c r="P138">
        <f t="shared" si="33"/>
        <v>-40.143635502830691</v>
      </c>
      <c r="Q138">
        <f t="shared" si="40"/>
        <v>0.2608737907097417</v>
      </c>
      <c r="W138">
        <v>133</v>
      </c>
      <c r="X138">
        <f t="shared" si="34"/>
        <v>2.7708333333333335</v>
      </c>
      <c r="Y138">
        <v>0</v>
      </c>
      <c r="Z138">
        <f t="shared" si="41"/>
        <v>-1.8746968625354772E-7</v>
      </c>
    </row>
    <row r="139" spans="5:26" x14ac:dyDescent="0.4">
      <c r="E139">
        <v>480.72160000000002</v>
      </c>
      <c r="F139">
        <f t="shared" si="28"/>
        <v>6.2926310290913806E-2</v>
      </c>
      <c r="G139">
        <f t="shared" si="29"/>
        <v>1.2684963619399303E-2</v>
      </c>
      <c r="H139">
        <f t="shared" si="30"/>
        <v>-9.8504522734790823E-3</v>
      </c>
      <c r="I139">
        <f t="shared" si="31"/>
        <v>1.5617833056089898E-2</v>
      </c>
      <c r="J139">
        <f t="shared" si="32"/>
        <v>9.840718351179752E-4</v>
      </c>
      <c r="K139">
        <f t="shared" si="35"/>
        <v>0.97436591086022195</v>
      </c>
      <c r="L139">
        <f t="shared" si="36"/>
        <v>-0.22555837321156455</v>
      </c>
      <c r="M139">
        <f t="shared" si="37"/>
        <v>-0.72320125880888741</v>
      </c>
      <c r="N139">
        <f t="shared" si="38"/>
        <v>-41.4363798682976</v>
      </c>
      <c r="O139">
        <f t="shared" si="39"/>
        <v>0</v>
      </c>
      <c r="P139">
        <f t="shared" si="33"/>
        <v>-41.4363798682976</v>
      </c>
      <c r="Q139">
        <f t="shared" si="40"/>
        <v>0.26222080344822746</v>
      </c>
      <c r="W139">
        <v>134</v>
      </c>
      <c r="X139">
        <f t="shared" si="34"/>
        <v>2.7916666666666665</v>
      </c>
      <c r="Y139">
        <v>0</v>
      </c>
      <c r="Z139">
        <f t="shared" si="41"/>
        <v>-1.0153240199386051E-7</v>
      </c>
    </row>
    <row r="140" spans="5:26" x14ac:dyDescent="0.4">
      <c r="E140">
        <v>494.8175</v>
      </c>
      <c r="F140">
        <f t="shared" si="28"/>
        <v>6.4771459286152813E-2</v>
      </c>
      <c r="G140">
        <f t="shared" si="29"/>
        <v>1.2508151410532298E-2</v>
      </c>
      <c r="H140">
        <f t="shared" si="30"/>
        <v>-1.0151557270198092E-2</v>
      </c>
      <c r="I140">
        <f t="shared" si="31"/>
        <v>1.5615070560904927E-2</v>
      </c>
      <c r="J140">
        <f t="shared" si="32"/>
        <v>1.0128276895533606E-3</v>
      </c>
      <c r="K140">
        <f t="shared" si="35"/>
        <v>0.97136007311220174</v>
      </c>
      <c r="L140">
        <f t="shared" si="36"/>
        <v>-0.25239503565410665</v>
      </c>
      <c r="M140">
        <f t="shared" si="37"/>
        <v>-0.74654284212796029</v>
      </c>
      <c r="N140">
        <f t="shared" si="38"/>
        <v>-42.773754079633441</v>
      </c>
      <c r="O140">
        <f t="shared" si="39"/>
        <v>0</v>
      </c>
      <c r="P140">
        <f t="shared" si="33"/>
        <v>-42.773754079633441</v>
      </c>
      <c r="Q140">
        <f t="shared" si="40"/>
        <v>0.2635467309516803</v>
      </c>
      <c r="W140">
        <v>135</v>
      </c>
      <c r="X140">
        <f t="shared" si="34"/>
        <v>2.8125</v>
      </c>
      <c r="Y140">
        <v>0</v>
      </c>
      <c r="Z140">
        <f t="shared" si="41"/>
        <v>-2.8529611843597934E-8</v>
      </c>
    </row>
    <row r="141" spans="5:26" x14ac:dyDescent="0.4">
      <c r="E141">
        <v>509.32679999999999</v>
      </c>
      <c r="F141">
        <f t="shared" si="28"/>
        <v>6.6670722214849903E-2</v>
      </c>
      <c r="G141">
        <f t="shared" si="29"/>
        <v>1.2320874931157633E-2</v>
      </c>
      <c r="H141">
        <f t="shared" si="30"/>
        <v>-1.0462602302326235E-2</v>
      </c>
      <c r="I141">
        <f t="shared" si="31"/>
        <v>1.5612144024639677E-2</v>
      </c>
      <c r="J141">
        <f t="shared" si="32"/>
        <v>1.0424178860193819E-3</v>
      </c>
      <c r="K141">
        <f t="shared" si="35"/>
        <v>0.96801860329902978</v>
      </c>
      <c r="L141">
        <f t="shared" si="36"/>
        <v>-0.28232592754122615</v>
      </c>
      <c r="M141">
        <f t="shared" si="37"/>
        <v>-0.77068673673290622</v>
      </c>
      <c r="N141">
        <f t="shared" si="38"/>
        <v>-44.157097341505519</v>
      </c>
      <c r="O141">
        <f t="shared" si="39"/>
        <v>0</v>
      </c>
      <c r="P141">
        <f t="shared" si="33"/>
        <v>-44.157097341505519</v>
      </c>
      <c r="Q141">
        <f t="shared" si="40"/>
        <v>0.26483842582804712</v>
      </c>
      <c r="W141">
        <v>136</v>
      </c>
      <c r="X141">
        <f t="shared" si="34"/>
        <v>2.8333333333333335</v>
      </c>
      <c r="Y141">
        <v>0</v>
      </c>
      <c r="Z141">
        <f t="shared" si="41"/>
        <v>3.2581305548468882E-8</v>
      </c>
    </row>
    <row r="142" spans="5:26" x14ac:dyDescent="0.4">
      <c r="E142">
        <v>524.26149999999996</v>
      </c>
      <c r="F142">
        <f t="shared" si="28"/>
        <v>6.8625669873331879E-2</v>
      </c>
      <c r="G142">
        <f t="shared" si="29"/>
        <v>1.2122520175868456E-2</v>
      </c>
      <c r="H142">
        <f t="shared" si="30"/>
        <v>-1.0783976440574564E-2</v>
      </c>
      <c r="I142">
        <f t="shared" si="31"/>
        <v>1.5609043754374989E-2</v>
      </c>
      <c r="J142">
        <f t="shared" si="32"/>
        <v>1.0728658270511698E-3</v>
      </c>
      <c r="K142">
        <f t="shared" si="35"/>
        <v>0.96430819415388958</v>
      </c>
      <c r="L142">
        <f t="shared" si="36"/>
        <v>-0.31568285660585071</v>
      </c>
      <c r="M142">
        <f t="shared" si="37"/>
        <v>-0.79565509565118964</v>
      </c>
      <c r="N142">
        <f t="shared" si="38"/>
        <v>-45.587678928890988</v>
      </c>
      <c r="O142">
        <f t="shared" si="39"/>
        <v>0</v>
      </c>
      <c r="P142">
        <f t="shared" si="33"/>
        <v>-45.587678928890988</v>
      </c>
      <c r="Q142">
        <f t="shared" si="40"/>
        <v>0.26608085483721944</v>
      </c>
      <c r="W142">
        <v>137</v>
      </c>
      <c r="X142">
        <f t="shared" si="34"/>
        <v>2.854166666666667</v>
      </c>
      <c r="Y142">
        <v>0</v>
      </c>
      <c r="Z142">
        <f t="shared" si="41"/>
        <v>8.2853027932450767E-8</v>
      </c>
    </row>
    <row r="143" spans="5:26" x14ac:dyDescent="0.4">
      <c r="E143">
        <v>539.63409999999999</v>
      </c>
      <c r="F143">
        <f t="shared" si="28"/>
        <v>7.0637938507772488E-2</v>
      </c>
      <c r="G143">
        <f t="shared" si="29"/>
        <v>1.191243555595245E-2</v>
      </c>
      <c r="H143">
        <f t="shared" si="30"/>
        <v>-1.1116092366450586E-2</v>
      </c>
      <c r="I143">
        <f t="shared" si="31"/>
        <v>1.5605759455844586E-2</v>
      </c>
      <c r="J143">
        <f t="shared" si="32"/>
        <v>1.1041958300889141E-3</v>
      </c>
      <c r="K143">
        <f t="shared" si="35"/>
        <v>0.96019318649020502</v>
      </c>
      <c r="L143">
        <f t="shared" si="36"/>
        <v>-0.35282760200077867</v>
      </c>
      <c r="M143">
        <f t="shared" si="37"/>
        <v>-0.82146915128185549</v>
      </c>
      <c r="N143">
        <f t="shared" si="38"/>
        <v>-47.066715368644061</v>
      </c>
      <c r="O143">
        <f t="shared" si="39"/>
        <v>0</v>
      </c>
      <c r="P143">
        <f t="shared" si="33"/>
        <v>-47.066715368644061</v>
      </c>
      <c r="Q143">
        <f t="shared" si="40"/>
        <v>0.26725697376303553</v>
      </c>
      <c r="W143">
        <v>138</v>
      </c>
      <c r="X143">
        <f t="shared" si="34"/>
        <v>2.875</v>
      </c>
      <c r="Y143">
        <v>0</v>
      </c>
      <c r="Z143">
        <f t="shared" si="41"/>
        <v>1.2333010027998025E-7</v>
      </c>
    </row>
    <row r="144" spans="5:26" x14ac:dyDescent="0.4">
      <c r="E144">
        <v>555.45749999999998</v>
      </c>
      <c r="F144">
        <f t="shared" si="28"/>
        <v>7.2709216724223022E-2</v>
      </c>
      <c r="G144">
        <f t="shared" si="29"/>
        <v>1.1689931175176249E-2</v>
      </c>
      <c r="H144">
        <f t="shared" si="30"/>
        <v>-1.1459385446926568E-2</v>
      </c>
      <c r="I144">
        <f t="shared" si="31"/>
        <v>1.560228022026359E-2</v>
      </c>
      <c r="J144">
        <f t="shared" si="32"/>
        <v>1.136432913614142E-3</v>
      </c>
      <c r="K144">
        <f t="shared" si="35"/>
        <v>0.9556356666548832</v>
      </c>
      <c r="L144">
        <f t="shared" si="36"/>
        <v>-0.39415299379813429</v>
      </c>
      <c r="M144">
        <f t="shared" si="37"/>
        <v>-0.84814863661384732</v>
      </c>
      <c r="N144">
        <f t="shared" si="38"/>
        <v>-48.595337277748378</v>
      </c>
      <c r="O144">
        <f t="shared" si="39"/>
        <v>0</v>
      </c>
      <c r="P144">
        <f t="shared" si="33"/>
        <v>-48.595337277748378</v>
      </c>
      <c r="Q144">
        <f t="shared" si="40"/>
        <v>0.26834763513114845</v>
      </c>
      <c r="W144">
        <v>139</v>
      </c>
      <c r="X144">
        <f t="shared" si="34"/>
        <v>2.895833333333333</v>
      </c>
      <c r="Y144">
        <v>0</v>
      </c>
      <c r="Z144">
        <f t="shared" si="41"/>
        <v>1.550339472955217E-7</v>
      </c>
    </row>
    <row r="145" spans="5:26" x14ac:dyDescent="0.4">
      <c r="E145">
        <v>571.74490000000003</v>
      </c>
      <c r="F145">
        <f t="shared" si="28"/>
        <v>7.484123239864296E-2</v>
      </c>
      <c r="G145">
        <f t="shared" si="29"/>
        <v>1.1454278252052585E-2</v>
      </c>
      <c r="H145">
        <f t="shared" si="30"/>
        <v>-1.1814312862166151E-2</v>
      </c>
      <c r="I145">
        <f t="shared" si="31"/>
        <v>1.559859451324219E-2</v>
      </c>
      <c r="J145">
        <f t="shared" si="32"/>
        <v>1.1696025828487867E-3</v>
      </c>
      <c r="K145">
        <f t="shared" si="35"/>
        <v>0.95059564694570142</v>
      </c>
      <c r="L145">
        <f t="shared" si="36"/>
        <v>-0.44008357595228098</v>
      </c>
      <c r="M145">
        <f t="shared" si="37"/>
        <v>-0.87571114825894658</v>
      </c>
      <c r="N145">
        <f t="shared" si="38"/>
        <v>-50.174552867792748</v>
      </c>
      <c r="O145">
        <f t="shared" si="39"/>
        <v>0</v>
      </c>
      <c r="P145">
        <f t="shared" si="33"/>
        <v>-50.174552867792748</v>
      </c>
      <c r="Q145">
        <f t="shared" si="40"/>
        <v>0.26933150609338874</v>
      </c>
      <c r="W145">
        <v>140</v>
      </c>
      <c r="X145">
        <f t="shared" si="34"/>
        <v>2.916666666666667</v>
      </c>
      <c r="Y145">
        <v>0</v>
      </c>
      <c r="Z145">
        <f t="shared" si="41"/>
        <v>1.7895078124266814E-7</v>
      </c>
    </row>
    <row r="146" spans="5:26" x14ac:dyDescent="0.4">
      <c r="E146">
        <v>588.50980000000004</v>
      </c>
      <c r="F146">
        <f t="shared" si="28"/>
        <v>7.7035752676899938E-2</v>
      </c>
      <c r="G146">
        <f t="shared" si="29"/>
        <v>1.1204707200350827E-2</v>
      </c>
      <c r="H146">
        <f t="shared" si="30"/>
        <v>-1.2181354978256981E-2</v>
      </c>
      <c r="I146">
        <f t="shared" si="31"/>
        <v>1.5594690142482871E-2</v>
      </c>
      <c r="J146">
        <f t="shared" si="32"/>
        <v>1.2037308185645691E-3</v>
      </c>
      <c r="K146">
        <f t="shared" si="35"/>
        <v>0.94503131132979046</v>
      </c>
      <c r="L146">
        <f t="shared" si="36"/>
        <v>-0.49107603907458186</v>
      </c>
      <c r="M146">
        <f t="shared" si="37"/>
        <v>-0.90417162232041859</v>
      </c>
      <c r="N146">
        <f t="shared" si="38"/>
        <v>-51.805217914456648</v>
      </c>
      <c r="O146">
        <f t="shared" si="39"/>
        <v>0</v>
      </c>
      <c r="P146">
        <f t="shared" si="33"/>
        <v>-51.805217914456648</v>
      </c>
      <c r="Q146">
        <f t="shared" si="40"/>
        <v>0.27018503716824682</v>
      </c>
      <c r="W146">
        <v>141</v>
      </c>
      <c r="X146">
        <f t="shared" si="34"/>
        <v>2.9375</v>
      </c>
      <c r="Y146">
        <v>0</v>
      </c>
      <c r="Z146">
        <f t="shared" si="41"/>
        <v>1.9602210514123831E-7</v>
      </c>
    </row>
    <row r="147" spans="5:26" x14ac:dyDescent="0.4">
      <c r="E147">
        <v>605.76639999999998</v>
      </c>
      <c r="F147">
        <f t="shared" si="28"/>
        <v>7.9294636334647325E-2</v>
      </c>
      <c r="G147">
        <f t="shared" si="29"/>
        <v>1.0940399425988456E-2</v>
      </c>
      <c r="H147">
        <f t="shared" si="30"/>
        <v>-1.256102565607084E-2</v>
      </c>
      <c r="I147">
        <f t="shared" si="31"/>
        <v>1.5590554126856736E-2</v>
      </c>
      <c r="J147">
        <f t="shared" si="32"/>
        <v>1.2388448787112386E-3</v>
      </c>
      <c r="K147">
        <f t="shared" si="35"/>
        <v>0.93889921638107221</v>
      </c>
      <c r="L147">
        <f t="shared" si="36"/>
        <v>-0.54762046817419918</v>
      </c>
      <c r="M147">
        <f t="shared" si="37"/>
        <v>-0.93354244088619875</v>
      </c>
      <c r="N147">
        <f t="shared" si="38"/>
        <v>-53.488041859120329</v>
      </c>
      <c r="O147">
        <f t="shared" si="39"/>
        <v>0</v>
      </c>
      <c r="P147">
        <f t="shared" si="33"/>
        <v>-53.488041859120329</v>
      </c>
      <c r="Q147">
        <f t="shared" si="40"/>
        <v>0.27088250045774565</v>
      </c>
      <c r="W147">
        <v>142</v>
      </c>
      <c r="X147">
        <f t="shared" si="34"/>
        <v>2.958333333333333</v>
      </c>
      <c r="Y147">
        <v>0</v>
      </c>
      <c r="Z147">
        <f t="shared" si="41"/>
        <v>2.0713752143220311E-7</v>
      </c>
    </row>
    <row r="148" spans="5:26" x14ac:dyDescent="0.4">
      <c r="E148">
        <v>623.52890000000002</v>
      </c>
      <c r="F148">
        <f t="shared" si="28"/>
        <v>8.1619742147538532E-2</v>
      </c>
      <c r="G148">
        <f t="shared" si="29"/>
        <v>1.0660495559063343E-2</v>
      </c>
      <c r="H148">
        <f t="shared" si="30"/>
        <v>-1.2953858571888077E-2</v>
      </c>
      <c r="I148">
        <f t="shared" si="31"/>
        <v>1.5586172822295099E-2</v>
      </c>
      <c r="J148">
        <f t="shared" si="32"/>
        <v>1.2749718600014513E-3</v>
      </c>
      <c r="K148">
        <f t="shared" si="35"/>
        <v>0.93215498036375755</v>
      </c>
      <c r="L148">
        <f t="shared" si="36"/>
        <v>-0.61023751426752859</v>
      </c>
      <c r="M148">
        <f t="shared" si="37"/>
        <v>-0.96383162182068505</v>
      </c>
      <c r="N148">
        <f t="shared" si="38"/>
        <v>-55.223484091574512</v>
      </c>
      <c r="O148">
        <f t="shared" si="39"/>
        <v>0</v>
      </c>
      <c r="P148">
        <f t="shared" si="33"/>
        <v>-55.223484091574512</v>
      </c>
      <c r="Q148">
        <f t="shared" si="40"/>
        <v>0.27139607982706676</v>
      </c>
      <c r="W148">
        <v>143</v>
      </c>
      <c r="X148">
        <f t="shared" si="34"/>
        <v>2.979166666666667</v>
      </c>
      <c r="Y148">
        <v>0</v>
      </c>
      <c r="Z148">
        <f t="shared" si="41"/>
        <v>2.1312956909267059E-7</v>
      </c>
    </row>
    <row r="149" spans="5:26" x14ac:dyDescent="0.4">
      <c r="E149">
        <v>641.81230000000005</v>
      </c>
      <c r="F149">
        <f t="shared" si="28"/>
        <v>8.401303361098203E-2</v>
      </c>
      <c r="G149">
        <f t="shared" si="29"/>
        <v>1.0364080810948639E-2</v>
      </c>
      <c r="H149">
        <f t="shared" si="30"/>
        <v>-1.336042663667722E-2</v>
      </c>
      <c r="I149">
        <f t="shared" si="31"/>
        <v>1.5581531689385921E-2</v>
      </c>
      <c r="J149">
        <f t="shared" si="32"/>
        <v>1.312140310929671E-3</v>
      </c>
      <c r="K149">
        <f t="shared" si="35"/>
        <v>0.9247535773725496</v>
      </c>
      <c r="L149">
        <f t="shared" si="36"/>
        <v>-0.67947959916668577</v>
      </c>
      <c r="M149">
        <f t="shared" si="37"/>
        <v>-0.9950435189673057</v>
      </c>
      <c r="N149">
        <f t="shared" si="38"/>
        <v>-57.011794068672295</v>
      </c>
      <c r="O149">
        <f t="shared" si="39"/>
        <v>0</v>
      </c>
      <c r="P149">
        <f t="shared" si="33"/>
        <v>-57.011794068672295</v>
      </c>
      <c r="Q149">
        <f t="shared" si="40"/>
        <v>0.27169605840054356</v>
      </c>
      <c r="W149">
        <v>144</v>
      </c>
      <c r="X149">
        <f t="shared" si="34"/>
        <v>3</v>
      </c>
      <c r="Y149">
        <v>0</v>
      </c>
      <c r="Z149">
        <f t="shared" si="41"/>
        <v>2.1477032722982368E-7</v>
      </c>
    </row>
    <row r="150" spans="5:26" x14ac:dyDescent="0.4">
      <c r="E150">
        <v>660.6318</v>
      </c>
      <c r="F150">
        <f t="shared" si="28"/>
        <v>8.6476500400325076E-2</v>
      </c>
      <c r="G150">
        <f t="shared" si="29"/>
        <v>1.0050191727498548E-2</v>
      </c>
      <c r="H150">
        <f t="shared" si="30"/>
        <v>-1.378133075556956E-2</v>
      </c>
      <c r="I150">
        <f t="shared" si="31"/>
        <v>1.5576615395389383E-2</v>
      </c>
      <c r="J150">
        <f t="shared" si="32"/>
        <v>1.3503789948757219E-3</v>
      </c>
      <c r="K150">
        <f t="shared" si="35"/>
        <v>0.91665026931044902</v>
      </c>
      <c r="L150">
        <f t="shared" si="36"/>
        <v>-0.75592659258836048</v>
      </c>
      <c r="M150">
        <f t="shared" si="37"/>
        <v>-1.0271771107698755</v>
      </c>
      <c r="N150">
        <f t="shared" si="38"/>
        <v>-58.852913259555727</v>
      </c>
      <c r="O150">
        <f t="shared" si="39"/>
        <v>0</v>
      </c>
      <c r="P150">
        <f t="shared" si="33"/>
        <v>-58.852913259555727</v>
      </c>
      <c r="Q150">
        <f t="shared" si="40"/>
        <v>0.27175110787620371</v>
      </c>
      <c r="W150">
        <v>145</v>
      </c>
      <c r="X150">
        <f t="shared" si="34"/>
        <v>3.0208333333333335</v>
      </c>
      <c r="Y150">
        <v>0</v>
      </c>
      <c r="Z150">
        <f t="shared" si="41"/>
        <v>2.1276953978980998E-7</v>
      </c>
    </row>
    <row r="151" spans="5:26" x14ac:dyDescent="0.4">
      <c r="E151">
        <v>680.00319999999999</v>
      </c>
      <c r="F151">
        <f t="shared" si="28"/>
        <v>8.9012210730731289E-2</v>
      </c>
      <c r="G151">
        <f t="shared" si="29"/>
        <v>9.7178071233634533E-3</v>
      </c>
      <c r="H151">
        <f t="shared" si="30"/>
        <v>-1.4217210866061897E-2</v>
      </c>
      <c r="I151">
        <f t="shared" si="31"/>
        <v>1.5571407668185763E-2</v>
      </c>
      <c r="J151">
        <f t="shared" si="32"/>
        <v>1.3897176857606769E-3</v>
      </c>
      <c r="K151">
        <f t="shared" si="35"/>
        <v>0.90780130319058727</v>
      </c>
      <c r="L151">
        <f t="shared" si="36"/>
        <v>-0.84018396285976493</v>
      </c>
      <c r="M151">
        <f t="shared" si="37"/>
        <v>-1.0602259793811657</v>
      </c>
      <c r="N151">
        <f t="shared" si="38"/>
        <v>-60.746473948665034</v>
      </c>
      <c r="O151">
        <f t="shared" si="39"/>
        <v>0</v>
      </c>
      <c r="P151">
        <f t="shared" si="33"/>
        <v>-60.746473948665034</v>
      </c>
      <c r="Q151">
        <f t="shared" si="40"/>
        <v>0.27152868677955183</v>
      </c>
      <c r="W151">
        <v>146</v>
      </c>
      <c r="X151">
        <f t="shared" si="34"/>
        <v>3.0416666666666665</v>
      </c>
      <c r="Y151">
        <v>0</v>
      </c>
      <c r="Z151">
        <f t="shared" si="41"/>
        <v>2.0777403366124999E-7</v>
      </c>
    </row>
    <row r="152" spans="5:26" x14ac:dyDescent="0.4">
      <c r="E152">
        <v>699.9425</v>
      </c>
      <c r="F152">
        <f t="shared" si="28"/>
        <v>9.1622258997303072E-2</v>
      </c>
      <c r="G152">
        <f t="shared" si="29"/>
        <v>9.3658520870576467E-3</v>
      </c>
      <c r="H152">
        <f t="shared" si="30"/>
        <v>-1.46687393113763E-2</v>
      </c>
      <c r="I152">
        <f t="shared" si="31"/>
        <v>1.5565891354410548E-2</v>
      </c>
      <c r="J152">
        <f t="shared" si="32"/>
        <v>1.4301863363460291E-3</v>
      </c>
      <c r="K152">
        <f t="shared" si="35"/>
        <v>0.8981650852516454</v>
      </c>
      <c r="L152">
        <f t="shared" si="36"/>
        <v>-0.93287662913715463</v>
      </c>
      <c r="M152">
        <f t="shared" si="37"/>
        <v>-1.0941769325782975</v>
      </c>
      <c r="N152">
        <f t="shared" si="38"/>
        <v>-62.691720277306878</v>
      </c>
      <c r="O152">
        <f t="shared" si="39"/>
        <v>0</v>
      </c>
      <c r="P152">
        <f t="shared" si="33"/>
        <v>-62.691720277306878</v>
      </c>
      <c r="Q152">
        <f t="shared" si="40"/>
        <v>0.27099557276359348</v>
      </c>
      <c r="W152">
        <v>147</v>
      </c>
      <c r="X152">
        <f t="shared" si="34"/>
        <v>3.0625</v>
      </c>
      <c r="Y152">
        <v>0</v>
      </c>
      <c r="Z152">
        <f t="shared" si="41"/>
        <v>2.003682206816853E-7</v>
      </c>
    </row>
    <row r="153" spans="5:26" x14ac:dyDescent="0.4">
      <c r="E153">
        <v>720.46659999999997</v>
      </c>
      <c r="F153">
        <f t="shared" si="28"/>
        <v>9.430885740486733E-2</v>
      </c>
      <c r="G153">
        <f t="shared" si="29"/>
        <v>8.993182831497526E-3</v>
      </c>
      <c r="H153">
        <f t="shared" si="30"/>
        <v>-1.5136639219880926E-2</v>
      </c>
      <c r="I153">
        <f t="shared" si="31"/>
        <v>1.5560048176866256E-2</v>
      </c>
      <c r="J153">
        <f t="shared" si="32"/>
        <v>1.4718164782805887E-3</v>
      </c>
      <c r="K153">
        <f t="shared" si="35"/>
        <v>0.88770297606737381</v>
      </c>
      <c r="L153">
        <f t="shared" si="36"/>
        <v>-1.0346464824780912</v>
      </c>
      <c r="M153">
        <f t="shared" si="37"/>
        <v>-1.1290105316200207</v>
      </c>
      <c r="N153">
        <f t="shared" si="38"/>
        <v>-64.687538487648567</v>
      </c>
      <c r="O153">
        <f t="shared" si="39"/>
        <v>0</v>
      </c>
      <c r="P153">
        <f t="shared" si="33"/>
        <v>-64.687538487648567</v>
      </c>
      <c r="Q153">
        <f t="shared" si="40"/>
        <v>0.27011851789707536</v>
      </c>
      <c r="W153">
        <v>148</v>
      </c>
      <c r="X153">
        <f t="shared" si="34"/>
        <v>3.0833333333333335</v>
      </c>
      <c r="Y153">
        <v>0</v>
      </c>
      <c r="Z153">
        <f t="shared" si="41"/>
        <v>1.9107549248451753E-7</v>
      </c>
    </row>
    <row r="154" spans="5:26" x14ac:dyDescent="0.4">
      <c r="E154">
        <v>741.5924</v>
      </c>
      <c r="F154">
        <f t="shared" si="28"/>
        <v>9.7074218158250972E-2</v>
      </c>
      <c r="G154">
        <f t="shared" si="29"/>
        <v>8.5985995889766853E-3</v>
      </c>
      <c r="H154">
        <f t="shared" si="30"/>
        <v>-1.5621666895326319E-2</v>
      </c>
      <c r="I154">
        <f t="shared" si="31"/>
        <v>1.5553858930826021E-2</v>
      </c>
      <c r="J154">
        <f t="shared" si="32"/>
        <v>1.5146393728012681E-3</v>
      </c>
      <c r="K154">
        <f t="shared" si="35"/>
        <v>0.87638096705915747</v>
      </c>
      <c r="L154">
        <f t="shared" si="36"/>
        <v>-1.146141257346218</v>
      </c>
      <c r="M154">
        <f t="shared" si="37"/>
        <v>-1.1646989555555016</v>
      </c>
      <c r="N154">
        <f t="shared" si="38"/>
        <v>-66.73233455662529</v>
      </c>
      <c r="O154">
        <f t="shared" si="39"/>
        <v>0</v>
      </c>
      <c r="P154">
        <f t="shared" si="33"/>
        <v>-66.73233455662529</v>
      </c>
      <c r="Q154">
        <f t="shared" si="40"/>
        <v>0.26886504087376051</v>
      </c>
      <c r="W154">
        <v>149</v>
      </c>
      <c r="X154">
        <f t="shared" si="34"/>
        <v>3.1041666666666665</v>
      </c>
      <c r="Y154">
        <v>0</v>
      </c>
      <c r="Z154">
        <f t="shared" si="41"/>
        <v>1.8036033543121209E-7</v>
      </c>
    </row>
    <row r="155" spans="5:26" x14ac:dyDescent="0.4">
      <c r="E155">
        <v>763.33770000000004</v>
      </c>
      <c r="F155">
        <f t="shared" si="28"/>
        <v>9.9920671272005393E-2</v>
      </c>
      <c r="G155">
        <f t="shared" si="29"/>
        <v>8.1808271672605404E-3</v>
      </c>
      <c r="H155">
        <f t="shared" si="30"/>
        <v>-1.6124635346493943E-2</v>
      </c>
      <c r="I155">
        <f t="shared" si="31"/>
        <v>1.5547303172651883E-2</v>
      </c>
      <c r="J155">
        <f t="shared" si="32"/>
        <v>1.5586878116001463E-3</v>
      </c>
      <c r="K155">
        <f t="shared" si="35"/>
        <v>0.86417054624751166</v>
      </c>
      <c r="L155">
        <f t="shared" si="36"/>
        <v>-1.2680107989166098</v>
      </c>
      <c r="M155">
        <f t="shared" si="37"/>
        <v>-1.2012070170877329</v>
      </c>
      <c r="N155">
        <f t="shared" si="38"/>
        <v>-68.824092400626057</v>
      </c>
      <c r="O155">
        <f t="shared" si="39"/>
        <v>0</v>
      </c>
      <c r="P155">
        <f t="shared" si="33"/>
        <v>-68.824092400626057</v>
      </c>
      <c r="Q155">
        <f t="shared" si="40"/>
        <v>0.26720433636499269</v>
      </c>
      <c r="W155">
        <v>150</v>
      </c>
      <c r="X155">
        <f t="shared" si="34"/>
        <v>3.125</v>
      </c>
      <c r="Y155">
        <v>0</v>
      </c>
      <c r="Z155">
        <f t="shared" si="41"/>
        <v>1.6863101079260918E-7</v>
      </c>
    </row>
    <row r="156" spans="5:26" x14ac:dyDescent="0.4">
      <c r="E156">
        <v>785.72069999999997</v>
      </c>
      <c r="F156">
        <f t="shared" si="28"/>
        <v>0.10285059912055958</v>
      </c>
      <c r="G156">
        <f t="shared" si="29"/>
        <v>7.738520557823314E-3</v>
      </c>
      <c r="H156">
        <f t="shared" si="30"/>
        <v>-1.6646406239082923E-2</v>
      </c>
      <c r="I156">
        <f t="shared" si="31"/>
        <v>1.5540359300340369E-2</v>
      </c>
      <c r="J156">
        <f t="shared" si="32"/>
        <v>1.6039950752103327E-3</v>
      </c>
      <c r="K156">
        <f t="shared" si="35"/>
        <v>0.85105030448808328</v>
      </c>
      <c r="L156">
        <f t="shared" si="36"/>
        <v>-1.4008953713774805</v>
      </c>
      <c r="M156">
        <f t="shared" si="37"/>
        <v>-1.2384909256588101</v>
      </c>
      <c r="N156">
        <f t="shared" si="38"/>
        <v>-70.960303005500421</v>
      </c>
      <c r="O156">
        <f t="shared" si="39"/>
        <v>0</v>
      </c>
      <c r="P156">
        <f t="shared" si="33"/>
        <v>-70.960303005500421</v>
      </c>
      <c r="Q156">
        <f t="shared" si="40"/>
        <v>0.26510826729541409</v>
      </c>
      <c r="W156">
        <v>151</v>
      </c>
      <c r="X156">
        <f t="shared" si="34"/>
        <v>3.1458333333333335</v>
      </c>
      <c r="Y156">
        <v>0</v>
      </c>
      <c r="Z156">
        <f t="shared" si="41"/>
        <v>1.5624266265901167E-7</v>
      </c>
    </row>
    <row r="157" spans="5:26" x14ac:dyDescent="0.4">
      <c r="E157">
        <v>808.75990000000002</v>
      </c>
      <c r="F157">
        <f t="shared" si="28"/>
        <v>0.10586642334825065</v>
      </c>
      <c r="G157">
        <f t="shared" si="29"/>
        <v>7.2702638198831604E-3</v>
      </c>
      <c r="H157">
        <f t="shared" si="30"/>
        <v>-1.7187891037580449E-2</v>
      </c>
      <c r="I157">
        <f t="shared" si="31"/>
        <v>1.5533004527888503E-2</v>
      </c>
      <c r="J157">
        <f t="shared" si="32"/>
        <v>1.65059470211954E-3</v>
      </c>
      <c r="K157">
        <f t="shared" si="35"/>
        <v>0.83700735303126417</v>
      </c>
      <c r="L157">
        <f t="shared" si="36"/>
        <v>-1.545414535072041</v>
      </c>
      <c r="M157">
        <f t="shared" si="37"/>
        <v>-1.2764979049809022</v>
      </c>
      <c r="N157">
        <f t="shared" si="38"/>
        <v>-73.137942512697279</v>
      </c>
      <c r="O157">
        <f t="shared" si="39"/>
        <v>0</v>
      </c>
      <c r="P157">
        <f t="shared" si="33"/>
        <v>-73.137942512697279</v>
      </c>
      <c r="Q157">
        <f t="shared" si="40"/>
        <v>0.2625524597686712</v>
      </c>
      <c r="W157">
        <v>152</v>
      </c>
      <c r="X157">
        <f t="shared" si="34"/>
        <v>3.1666666666666665</v>
      </c>
      <c r="Y157">
        <v>0</v>
      </c>
      <c r="Z157">
        <f t="shared" si="41"/>
        <v>1.4350073260202593E-7</v>
      </c>
    </row>
    <row r="158" spans="5:26" x14ac:dyDescent="0.4">
      <c r="E158">
        <v>832.47469999999998</v>
      </c>
      <c r="F158">
        <f t="shared" si="28"/>
        <v>0.10897068340914029</v>
      </c>
      <c r="G158">
        <f t="shared" si="29"/>
        <v>6.7745543988598778E-3</v>
      </c>
      <c r="H158">
        <f t="shared" si="30"/>
        <v>-1.7750068973360733E-2</v>
      </c>
      <c r="I158">
        <f t="shared" si="31"/>
        <v>1.5525214629819133E-2</v>
      </c>
      <c r="J158">
        <f t="shared" si="32"/>
        <v>1.6985216706351183E-3</v>
      </c>
      <c r="K158">
        <f t="shared" si="35"/>
        <v>0.82203822201336518</v>
      </c>
      <c r="L158">
        <f t="shared" si="36"/>
        <v>-1.7021597751461273</v>
      </c>
      <c r="M158">
        <f t="shared" si="37"/>
        <v>-1.3151671569403169</v>
      </c>
      <c r="N158">
        <f t="shared" si="38"/>
        <v>-75.353527446899733</v>
      </c>
      <c r="O158">
        <f t="shared" si="39"/>
        <v>0</v>
      </c>
      <c r="P158">
        <f t="shared" si="33"/>
        <v>-75.353527446899733</v>
      </c>
      <c r="Q158">
        <f t="shared" si="40"/>
        <v>0.25951737290665849</v>
      </c>
      <c r="W158">
        <v>153</v>
      </c>
      <c r="X158">
        <f t="shared" si="34"/>
        <v>3.1875</v>
      </c>
      <c r="Y158">
        <v>0</v>
      </c>
      <c r="Z158">
        <f t="shared" si="41"/>
        <v>1.3066457575334539E-7</v>
      </c>
    </row>
    <row r="159" spans="5:26" x14ac:dyDescent="0.4">
      <c r="E159">
        <v>856.88490000000002</v>
      </c>
      <c r="F159">
        <f t="shared" si="28"/>
        <v>0.1121659711171677</v>
      </c>
      <c r="G159">
        <f t="shared" si="29"/>
        <v>6.2498092044067644E-3</v>
      </c>
      <c r="H159">
        <f t="shared" si="30"/>
        <v>-1.8333979660333954E-2</v>
      </c>
      <c r="I159">
        <f t="shared" si="31"/>
        <v>1.5516964026194579E-2</v>
      </c>
      <c r="J159">
        <f t="shared" si="32"/>
        <v>1.7478113517440694E-3</v>
      </c>
      <c r="K159">
        <f t="shared" si="35"/>
        <v>0.80615025798063256</v>
      </c>
      <c r="L159">
        <f t="shared" si="36"/>
        <v>-1.871680053974244</v>
      </c>
      <c r="M159">
        <f t="shared" si="37"/>
        <v>-1.3544292173899821</v>
      </c>
      <c r="N159">
        <f t="shared" si="38"/>
        <v>-77.603077805653058</v>
      </c>
      <c r="O159">
        <f t="shared" si="39"/>
        <v>0</v>
      </c>
      <c r="P159">
        <f t="shared" si="33"/>
        <v>-77.603077805653058</v>
      </c>
      <c r="Q159">
        <f t="shared" si="40"/>
        <v>0.25598934037971854</v>
      </c>
      <c r="W159">
        <v>154</v>
      </c>
      <c r="X159">
        <f t="shared" si="34"/>
        <v>3.2083333333333335</v>
      </c>
      <c r="Y159">
        <v>0</v>
      </c>
      <c r="Z159">
        <f t="shared" si="41"/>
        <v>1.1795118761406552E-7</v>
      </c>
    </row>
    <row r="160" spans="5:26" x14ac:dyDescent="0.4">
      <c r="E160">
        <v>882.01089999999999</v>
      </c>
      <c r="F160">
        <f t="shared" si="28"/>
        <v>0.11545495682608842</v>
      </c>
      <c r="G160">
        <f t="shared" si="29"/>
        <v>5.6943566638791854E-3</v>
      </c>
      <c r="H160">
        <f t="shared" si="30"/>
        <v>-1.8940732417441819E-2</v>
      </c>
      <c r="I160">
        <f t="shared" si="31"/>
        <v>1.5508225646141623E-2</v>
      </c>
      <c r="J160">
        <f t="shared" si="32"/>
        <v>1.7984998756790233E-3</v>
      </c>
      <c r="K160">
        <f t="shared" si="35"/>
        <v>0.78936238094902311</v>
      </c>
      <c r="L160">
        <f t="shared" si="36"/>
        <v>-2.0544714968783677</v>
      </c>
      <c r="M160">
        <f t="shared" si="37"/>
        <v>-1.3942067166562677</v>
      </c>
      <c r="N160">
        <f t="shared" si="38"/>
        <v>-79.882160633195952</v>
      </c>
      <c r="O160">
        <f t="shared" si="39"/>
        <v>0</v>
      </c>
      <c r="P160">
        <f t="shared" si="33"/>
        <v>-79.882160633195952</v>
      </c>
      <c r="Q160">
        <f t="shared" si="40"/>
        <v>0.25196153912535219</v>
      </c>
      <c r="W160">
        <v>155</v>
      </c>
      <c r="X160">
        <f t="shared" si="34"/>
        <v>3.2291666666666665</v>
      </c>
      <c r="Y160">
        <v>0</v>
      </c>
      <c r="Z160">
        <f t="shared" si="41"/>
        <v>1.0553896450121793E-7</v>
      </c>
    </row>
    <row r="161" spans="5:26" x14ac:dyDescent="0.4">
      <c r="E161">
        <v>907.87360000000001</v>
      </c>
      <c r="F161">
        <f t="shared" si="28"/>
        <v>0.11884037633950492</v>
      </c>
      <c r="G161">
        <f t="shared" si="29"/>
        <v>5.1064348669360715E-3</v>
      </c>
      <c r="H161">
        <f t="shared" si="30"/>
        <v>-1.9571508890837752E-2</v>
      </c>
      <c r="I161">
        <f t="shared" si="31"/>
        <v>1.5498970885642898E-2</v>
      </c>
      <c r="J161">
        <f t="shared" si="32"/>
        <v>1.8506238887803662E-3</v>
      </c>
      <c r="K161">
        <f t="shared" si="35"/>
        <v>0.77170572782144953</v>
      </c>
      <c r="L161">
        <f t="shared" si="36"/>
        <v>-2.2509655255952725</v>
      </c>
      <c r="M161">
        <f t="shared" si="37"/>
        <v>-1.4344149005915097</v>
      </c>
      <c r="N161">
        <f t="shared" si="38"/>
        <v>-82.185919874571042</v>
      </c>
      <c r="O161">
        <f t="shared" si="39"/>
        <v>0</v>
      </c>
      <c r="P161">
        <f t="shared" si="33"/>
        <v>-82.185919874571042</v>
      </c>
      <c r="Q161">
        <f t="shared" si="40"/>
        <v>0.24743476999856592</v>
      </c>
      <c r="W161">
        <v>156</v>
      </c>
      <c r="X161">
        <f t="shared" si="34"/>
        <v>3.25</v>
      </c>
      <c r="Y161">
        <v>0</v>
      </c>
      <c r="Z161">
        <f t="shared" si="41"/>
        <v>9.3571433041447314E-8</v>
      </c>
    </row>
    <row r="162" spans="5:26" x14ac:dyDescent="0.4">
      <c r="E162">
        <v>934.49469999999997</v>
      </c>
      <c r="F162">
        <f t="shared" si="28"/>
        <v>0.1223250701807749</v>
      </c>
      <c r="G162">
        <f t="shared" si="29"/>
        <v>4.4841805173911897E-3</v>
      </c>
      <c r="H162">
        <f t="shared" si="30"/>
        <v>-2.0227575854542823E-2</v>
      </c>
      <c r="I162">
        <f t="shared" si="31"/>
        <v>1.5489169419003189E-2</v>
      </c>
      <c r="J162">
        <f t="shared" si="32"/>
        <v>1.9042211130083535E-3</v>
      </c>
      <c r="K162">
        <f t="shared" si="35"/>
        <v>0.75322366352706527</v>
      </c>
      <c r="L162">
        <f t="shared" si="36"/>
        <v>-2.4615208900008909</v>
      </c>
      <c r="M162">
        <f t="shared" si="37"/>
        <v>-1.4749630196744208</v>
      </c>
      <c r="N162">
        <f t="shared" si="38"/>
        <v>-84.509155965215712</v>
      </c>
      <c r="O162">
        <f t="shared" si="39"/>
        <v>0</v>
      </c>
      <c r="P162">
        <f t="shared" si="33"/>
        <v>-84.509155965215712</v>
      </c>
      <c r="Q162">
        <f t="shared" si="40"/>
        <v>0.24241799118459023</v>
      </c>
      <c r="W162">
        <v>157</v>
      </c>
      <c r="X162">
        <f t="shared" si="34"/>
        <v>3.2708333333333335</v>
      </c>
      <c r="Y162">
        <v>0</v>
      </c>
      <c r="Z162">
        <f t="shared" si="41"/>
        <v>8.2160895523481509E-8</v>
      </c>
    </row>
    <row r="163" spans="5:26" x14ac:dyDescent="0.4">
      <c r="E163">
        <v>961.89639999999997</v>
      </c>
      <c r="F163">
        <f t="shared" si="28"/>
        <v>0.12591194432310288</v>
      </c>
      <c r="G163">
        <f t="shared" si="29"/>
        <v>3.8256312351747646E-3</v>
      </c>
      <c r="H163">
        <f t="shared" si="30"/>
        <v>-2.0910283913642191E-2</v>
      </c>
      <c r="I163">
        <f t="shared" si="31"/>
        <v>1.5478789218578929E-2</v>
      </c>
      <c r="J163">
        <f t="shared" si="32"/>
        <v>1.9593296917563775E-3</v>
      </c>
      <c r="K163">
        <f t="shared" si="35"/>
        <v>0.73397179515910937</v>
      </c>
      <c r="L163">
        <f t="shared" si="36"/>
        <v>-2.6864125739432514</v>
      </c>
      <c r="M163">
        <f t="shared" si="37"/>
        <v>-1.5157550034587932</v>
      </c>
      <c r="N163">
        <f t="shared" si="38"/>
        <v>-86.846364474026345</v>
      </c>
      <c r="O163">
        <f t="shared" si="39"/>
        <v>0</v>
      </c>
      <c r="P163">
        <f t="shared" si="33"/>
        <v>-86.846364474026345</v>
      </c>
      <c r="Q163">
        <f t="shared" si="40"/>
        <v>0.23692857953365351</v>
      </c>
      <c r="W163">
        <v>158</v>
      </c>
      <c r="X163">
        <f t="shared" si="34"/>
        <v>3.2916666666666665</v>
      </c>
      <c r="Y163">
        <v>0</v>
      </c>
      <c r="Z163">
        <f t="shared" si="41"/>
        <v>7.1391948228835366E-8</v>
      </c>
    </row>
    <row r="164" spans="5:26" x14ac:dyDescent="0.4">
      <c r="E164">
        <v>990.10149999999999</v>
      </c>
      <c r="F164">
        <f t="shared" si="28"/>
        <v>0.12960398327950975</v>
      </c>
      <c r="G164">
        <f t="shared" si="29"/>
        <v>3.1287189354519684E-3</v>
      </c>
      <c r="H164">
        <f t="shared" si="30"/>
        <v>-2.1621076357290991E-2</v>
      </c>
      <c r="I164">
        <f t="shared" si="31"/>
        <v>1.5467796432108343E-2</v>
      </c>
      <c r="J164">
        <f t="shared" si="32"/>
        <v>2.0159883385201674E-3</v>
      </c>
      <c r="K164">
        <f t="shared" si="35"/>
        <v>0.71401729285057747</v>
      </c>
      <c r="L164">
        <f t="shared" si="36"/>
        <v>-2.9258253975679285</v>
      </c>
      <c r="M164">
        <f t="shared" si="37"/>
        <v>-1.5566909647255551</v>
      </c>
      <c r="N164">
        <f t="shared" si="38"/>
        <v>-89.191822284922821</v>
      </c>
      <c r="O164">
        <f t="shared" si="39"/>
        <v>0</v>
      </c>
      <c r="P164">
        <f t="shared" si="33"/>
        <v>-89.191822284922821</v>
      </c>
      <c r="Q164">
        <f t="shared" si="40"/>
        <v>0.2309922881260319</v>
      </c>
      <c r="W164">
        <v>159</v>
      </c>
      <c r="X164">
        <f t="shared" si="34"/>
        <v>3.3125</v>
      </c>
      <c r="Y164">
        <v>0</v>
      </c>
      <c r="Z164">
        <f t="shared" si="41"/>
        <v>6.1324839097473494E-8</v>
      </c>
    </row>
    <row r="165" spans="5:26" x14ac:dyDescent="0.4">
      <c r="E165">
        <v>1019.1337</v>
      </c>
      <c r="F165">
        <f t="shared" si="28"/>
        <v>0.13340428937274101</v>
      </c>
      <c r="G165">
        <f t="shared" si="29"/>
        <v>2.3912575915352452E-3</v>
      </c>
      <c r="H165">
        <f t="shared" si="30"/>
        <v>-2.2361503836393098E-2</v>
      </c>
      <c r="I165">
        <f t="shared" si="31"/>
        <v>1.5456155168949069E-2</v>
      </c>
      <c r="J165">
        <f t="shared" si="32"/>
        <v>2.0742368808247223E-3</v>
      </c>
      <c r="K165">
        <f t="shared" si="35"/>
        <v>0.6934376429558381</v>
      </c>
      <c r="L165">
        <f t="shared" si="36"/>
        <v>-3.1798517311156749</v>
      </c>
      <c r="M165">
        <f t="shared" si="37"/>
        <v>-1.5976691118203017</v>
      </c>
      <c r="N165">
        <f t="shared" si="38"/>
        <v>-91.539697165718067</v>
      </c>
      <c r="O165">
        <f t="shared" si="39"/>
        <v>0</v>
      </c>
      <c r="P165">
        <f t="shared" si="33"/>
        <v>-91.539697165718067</v>
      </c>
      <c r="Q165">
        <f t="shared" si="40"/>
        <v>0.22464279899131601</v>
      </c>
      <c r="W165">
        <v>160</v>
      </c>
      <c r="X165">
        <f t="shared" si="34"/>
        <v>3.3333333333333335</v>
      </c>
      <c r="Y165">
        <v>0</v>
      </c>
      <c r="Z165">
        <f t="shared" si="41"/>
        <v>5.1998639288175394E-8</v>
      </c>
    </row>
    <row r="166" spans="5:26" x14ac:dyDescent="0.4">
      <c r="E166">
        <v>1049.0172</v>
      </c>
      <c r="F166">
        <f t="shared" si="28"/>
        <v>0.13731603037538895</v>
      </c>
      <c r="G166">
        <f t="shared" si="29"/>
        <v>1.610948178370486E-3</v>
      </c>
      <c r="H166">
        <f t="shared" si="30"/>
        <v>-2.3133222010977894E-2</v>
      </c>
      <c r="I166">
        <f t="shared" si="31"/>
        <v>1.5443827554717666E-2</v>
      </c>
      <c r="J166">
        <f t="shared" si="32"/>
        <v>2.1341153928790446E-3</v>
      </c>
      <c r="K166">
        <f t="shared" si="35"/>
        <v>0.67231951287005098</v>
      </c>
      <c r="L166">
        <f t="shared" si="36"/>
        <v>-3.4484856788528155</v>
      </c>
      <c r="M166">
        <f t="shared" si="37"/>
        <v>-1.6385867343630391</v>
      </c>
      <c r="N166">
        <f t="shared" si="38"/>
        <v>-93.884104245126281</v>
      </c>
      <c r="O166">
        <f t="shared" si="39"/>
        <v>0</v>
      </c>
      <c r="P166">
        <f t="shared" si="33"/>
        <v>-93.884104245126281</v>
      </c>
      <c r="Q166">
        <f t="shared" si="40"/>
        <v>0.21792098941707072</v>
      </c>
      <c r="W166">
        <v>161</v>
      </c>
      <c r="X166">
        <f t="shared" si="34"/>
        <v>3.354166666666667</v>
      </c>
      <c r="Y166">
        <v>0</v>
      </c>
      <c r="Z166">
        <f t="shared" si="41"/>
        <v>4.3434210408412253E-8</v>
      </c>
    </row>
    <row r="167" spans="5:26" x14ac:dyDescent="0.4">
      <c r="E167">
        <v>1079.777</v>
      </c>
      <c r="F167">
        <f t="shared" si="28"/>
        <v>0.14134247877980108</v>
      </c>
      <c r="G167">
        <f t="shared" si="29"/>
        <v>7.8536622198499551E-4</v>
      </c>
      <c r="H167">
        <f t="shared" si="30"/>
        <v>-2.393800749470168E-2</v>
      </c>
      <c r="I167">
        <f t="shared" si="31"/>
        <v>1.5430773508657434E-2</v>
      </c>
      <c r="J167">
        <f t="shared" si="32"/>
        <v>2.1956647288915135E-3</v>
      </c>
      <c r="K167">
        <f t="shared" si="35"/>
        <v>0.6507567966397334</v>
      </c>
      <c r="L167">
        <f t="shared" si="36"/>
        <v>-3.7316257466575191</v>
      </c>
      <c r="M167">
        <f t="shared" si="37"/>
        <v>-1.6793422322587794</v>
      </c>
      <c r="N167">
        <f t="shared" si="38"/>
        <v>-96.219222266506506</v>
      </c>
      <c r="O167">
        <f t="shared" si="39"/>
        <v>0</v>
      </c>
      <c r="P167">
        <f t="shared" si="33"/>
        <v>-96.219222266506506</v>
      </c>
      <c r="Q167">
        <f t="shared" si="40"/>
        <v>0.21087389866898987</v>
      </c>
      <c r="W167">
        <v>162</v>
      </c>
      <c r="X167">
        <f t="shared" si="34"/>
        <v>3.375</v>
      </c>
      <c r="Y167">
        <v>0</v>
      </c>
      <c r="Z167">
        <f t="shared" si="41"/>
        <v>3.5636955469621621E-8</v>
      </c>
    </row>
    <row r="168" spans="5:26" x14ac:dyDescent="0.4">
      <c r="E168">
        <v>1111.4386999999999</v>
      </c>
      <c r="F168">
        <f t="shared" si="28"/>
        <v>0.14548698561814125</v>
      </c>
      <c r="G168">
        <f t="shared" si="29"/>
        <v>-8.8038018293712383E-5</v>
      </c>
      <c r="H168">
        <f t="shared" si="30"/>
        <v>-2.4777761741003101E-2</v>
      </c>
      <c r="I168">
        <f t="shared" si="31"/>
        <v>1.5416950717200947E-2</v>
      </c>
      <c r="J168">
        <f t="shared" si="32"/>
        <v>2.2589260473820515E-3</v>
      </c>
      <c r="K168">
        <f t="shared" si="35"/>
        <v>0.62884876989868999</v>
      </c>
      <c r="L168">
        <f t="shared" si="36"/>
        <v>-4.0290756855388761</v>
      </c>
      <c r="M168">
        <f t="shared" si="37"/>
        <v>4.5633489035415931</v>
      </c>
      <c r="N168">
        <f t="shared" si="38"/>
        <v>261.46063261858507</v>
      </c>
      <c r="O168">
        <f t="shared" si="39"/>
        <v>-360</v>
      </c>
      <c r="P168">
        <f t="shared" si="33"/>
        <v>-98.539367381414934</v>
      </c>
      <c r="Q168">
        <f t="shared" si="40"/>
        <v>0.20355342705579052</v>
      </c>
      <c r="W168">
        <v>163</v>
      </c>
      <c r="X168">
        <f t="shared" si="34"/>
        <v>3.395833333333333</v>
      </c>
      <c r="Y168">
        <v>0</v>
      </c>
      <c r="Z168">
        <f t="shared" si="41"/>
        <v>2.859934703032524E-8</v>
      </c>
    </row>
    <row r="169" spans="5:26" x14ac:dyDescent="0.4">
      <c r="E169">
        <v>1144.0288</v>
      </c>
      <c r="F169">
        <f t="shared" si="28"/>
        <v>0.14975301973229779</v>
      </c>
      <c r="G169">
        <f t="shared" si="29"/>
        <v>-1.0119528541683298E-3</v>
      </c>
      <c r="H169">
        <f t="shared" si="30"/>
        <v>-2.5654528780721858E-2</v>
      </c>
      <c r="I169">
        <f t="shared" si="31"/>
        <v>1.5402314390632131E-2</v>
      </c>
      <c r="J169">
        <f t="shared" si="32"/>
        <v>2.323941329493864E-3</v>
      </c>
      <c r="K169">
        <f t="shared" si="35"/>
        <v>0.6066977503620522</v>
      </c>
      <c r="L169">
        <f t="shared" si="36"/>
        <v>-4.3405523083766049</v>
      </c>
      <c r="M169">
        <f t="shared" si="37"/>
        <v>4.5232110112908579</v>
      </c>
      <c r="N169">
        <f t="shared" si="38"/>
        <v>259.16090079406712</v>
      </c>
      <c r="O169">
        <f t="shared" si="39"/>
        <v>-360</v>
      </c>
      <c r="P169">
        <f t="shared" si="33"/>
        <v>-100.83909920593288</v>
      </c>
      <c r="Q169">
        <f t="shared" si="40"/>
        <v>0.19601486208984564</v>
      </c>
      <c r="W169">
        <v>164</v>
      </c>
      <c r="X169">
        <f t="shared" si="34"/>
        <v>3.416666666666667</v>
      </c>
      <c r="Y169">
        <v>0</v>
      </c>
      <c r="Z169">
        <f t="shared" si="41"/>
        <v>2.2303230584696363E-8</v>
      </c>
    </row>
    <row r="170" spans="5:26" x14ac:dyDescent="0.4">
      <c r="E170">
        <v>1177.5744999999999</v>
      </c>
      <c r="F170">
        <f t="shared" si="28"/>
        <v>0.15414414159394474</v>
      </c>
      <c r="G170">
        <f t="shared" si="29"/>
        <v>-1.9892050976872966E-3</v>
      </c>
      <c r="H170">
        <f t="shared" si="30"/>
        <v>-2.6570500708785527E-2</v>
      </c>
      <c r="I170">
        <f t="shared" si="31"/>
        <v>1.5386817227142083E-2</v>
      </c>
      <c r="J170">
        <f t="shared" si="32"/>
        <v>2.3907528898047059E-3</v>
      </c>
      <c r="K170">
        <f t="shared" si="35"/>
        <v>0.58440706857738178</v>
      </c>
      <c r="L170">
        <f t="shared" si="36"/>
        <v>-4.6656907956998408</v>
      </c>
      <c r="M170">
        <f t="shared" si="37"/>
        <v>4.4835190665615379</v>
      </c>
      <c r="N170">
        <f t="shared" si="38"/>
        <v>256.88671988041057</v>
      </c>
      <c r="O170">
        <f t="shared" si="39"/>
        <v>-360</v>
      </c>
      <c r="P170">
        <f t="shared" si="33"/>
        <v>-103.11328011958943</v>
      </c>
      <c r="Q170">
        <f t="shared" si="40"/>
        <v>0.18831531923917372</v>
      </c>
      <c r="W170">
        <v>165</v>
      </c>
      <c r="X170">
        <f t="shared" si="34"/>
        <v>3.4375</v>
      </c>
      <c r="Y170">
        <v>0</v>
      </c>
      <c r="Z170">
        <f t="shared" si="41"/>
        <v>1.6721905103106133E-8</v>
      </c>
    </row>
    <row r="171" spans="5:26" x14ac:dyDescent="0.4">
      <c r="E171">
        <v>1212.1039000000001</v>
      </c>
      <c r="F171">
        <f t="shared" si="28"/>
        <v>0.15866402948448072</v>
      </c>
      <c r="G171">
        <f t="shared" si="29"/>
        <v>-3.0227711679955416E-3</v>
      </c>
      <c r="H171">
        <f t="shared" si="30"/>
        <v>-2.7528034747647756E-2</v>
      </c>
      <c r="I171">
        <f t="shared" si="31"/>
        <v>1.5370409195306051E-2</v>
      </c>
      <c r="J171">
        <f t="shared" si="32"/>
        <v>2.459403678180011E-3</v>
      </c>
      <c r="K171">
        <f t="shared" si="35"/>
        <v>0.5620788271623276</v>
      </c>
      <c r="L171">
        <f t="shared" si="36"/>
        <v>-5.0040554750610866</v>
      </c>
      <c r="M171">
        <f t="shared" si="37"/>
        <v>4.4443561115380001</v>
      </c>
      <c r="N171">
        <f t="shared" si="38"/>
        <v>254.64284784430117</v>
      </c>
      <c r="O171">
        <f t="shared" si="39"/>
        <v>-360</v>
      </c>
      <c r="P171">
        <f t="shared" si="33"/>
        <v>-105.35715215569883</v>
      </c>
      <c r="Q171">
        <f t="shared" si="40"/>
        <v>0.18051219766580445</v>
      </c>
      <c r="W171">
        <v>166</v>
      </c>
      <c r="X171">
        <f t="shared" si="34"/>
        <v>3.458333333333333</v>
      </c>
      <c r="Y171">
        <v>0</v>
      </c>
      <c r="Z171">
        <f t="shared" si="41"/>
        <v>1.1821985799700991E-8</v>
      </c>
    </row>
    <row r="172" spans="5:26" x14ac:dyDescent="0.4">
      <c r="E172">
        <v>1247.6457</v>
      </c>
      <c r="F172">
        <f t="shared" si="28"/>
        <v>0.16331644022512062</v>
      </c>
      <c r="G172">
        <f t="shared" si="29"/>
        <v>-4.11577353168191E-3</v>
      </c>
      <c r="H172">
        <f t="shared" si="30"/>
        <v>-2.8529657574660638E-2</v>
      </c>
      <c r="I172">
        <f t="shared" si="31"/>
        <v>1.5353037544075864E-2</v>
      </c>
      <c r="J172">
        <f t="shared" si="32"/>
        <v>2.5299365779949123E-3</v>
      </c>
      <c r="K172">
        <f t="shared" si="35"/>
        <v>0.53981214235617703</v>
      </c>
      <c r="L172">
        <f t="shared" si="36"/>
        <v>-5.3551470158576997</v>
      </c>
      <c r="M172">
        <f t="shared" si="37"/>
        <v>4.4057980333009494</v>
      </c>
      <c r="N172">
        <f t="shared" si="38"/>
        <v>252.43363269518292</v>
      </c>
      <c r="O172">
        <f t="shared" si="39"/>
        <v>-360</v>
      </c>
      <c r="P172">
        <f t="shared" si="33"/>
        <v>-107.56636730481708</v>
      </c>
      <c r="Q172">
        <f t="shared" si="40"/>
        <v>0.17266173203244353</v>
      </c>
      <c r="W172">
        <v>167</v>
      </c>
      <c r="X172">
        <f t="shared" si="34"/>
        <v>3.479166666666667</v>
      </c>
      <c r="Y172">
        <v>0</v>
      </c>
      <c r="Z172">
        <f t="shared" si="41"/>
        <v>7.565056755551622E-9</v>
      </c>
    </row>
    <row r="173" spans="5:26" x14ac:dyDescent="0.4">
      <c r="E173">
        <v>1284.2298000000001</v>
      </c>
      <c r="F173">
        <f t="shared" si="28"/>
        <v>0.16810528771671207</v>
      </c>
      <c r="G173">
        <f t="shared" si="29"/>
        <v>-5.2715043659388172E-3</v>
      </c>
      <c r="H173">
        <f t="shared" si="30"/>
        <v>-2.9578095840541385E-2</v>
      </c>
      <c r="I173">
        <f t="shared" si="31"/>
        <v>1.5334646374602525E-2</v>
      </c>
      <c r="J173">
        <f t="shared" si="32"/>
        <v>2.6023954832799148E-3</v>
      </c>
      <c r="K173">
        <f t="shared" si="35"/>
        <v>0.51770104028986141</v>
      </c>
      <c r="L173">
        <f t="shared" si="36"/>
        <v>-5.7184192465598107</v>
      </c>
      <c r="M173">
        <f t="shared" si="37"/>
        <v>4.3679122760699602</v>
      </c>
      <c r="N173">
        <f t="shared" si="38"/>
        <v>250.26293870219001</v>
      </c>
      <c r="O173">
        <f t="shared" si="39"/>
        <v>-360</v>
      </c>
      <c r="P173">
        <f t="shared" si="33"/>
        <v>-109.73706129780999</v>
      </c>
      <c r="Q173">
        <f t="shared" si="40"/>
        <v>0.16481765401066062</v>
      </c>
      <c r="W173">
        <v>168</v>
      </c>
      <c r="X173">
        <f t="shared" si="34"/>
        <v>3.5</v>
      </c>
      <c r="Y173">
        <v>0</v>
      </c>
      <c r="Z173">
        <f t="shared" si="41"/>
        <v>3.909123028321789E-9</v>
      </c>
    </row>
    <row r="174" spans="5:26" x14ac:dyDescent="0.4">
      <c r="E174">
        <v>1321.8865000000001</v>
      </c>
      <c r="F174">
        <f t="shared" si="28"/>
        <v>0.17303453821998016</v>
      </c>
      <c r="G174">
        <f t="shared" si="29"/>
        <v>-6.4934061106112217E-3</v>
      </c>
      <c r="H174">
        <f t="shared" si="30"/>
        <v>-3.0676268371628124E-2</v>
      </c>
      <c r="I174">
        <f t="shared" si="31"/>
        <v>1.5315176890799784E-2</v>
      </c>
      <c r="J174">
        <f t="shared" si="32"/>
        <v>2.6768235878341456E-3</v>
      </c>
      <c r="K174">
        <f t="shared" si="35"/>
        <v>0.49583351244058604</v>
      </c>
      <c r="L174">
        <f t="shared" si="36"/>
        <v>-6.0932824688240945</v>
      </c>
      <c r="M174">
        <f t="shared" si="37"/>
        <v>4.3307583186343255</v>
      </c>
      <c r="N174">
        <f t="shared" si="38"/>
        <v>248.13417374891944</v>
      </c>
      <c r="O174">
        <f t="shared" si="39"/>
        <v>-360</v>
      </c>
      <c r="P174">
        <f t="shared" si="33"/>
        <v>-111.86582625108056</v>
      </c>
      <c r="Q174">
        <f t="shared" si="40"/>
        <v>0.15703011632211941</v>
      </c>
      <c r="W174">
        <v>169</v>
      </c>
      <c r="X174">
        <f t="shared" si="34"/>
        <v>3.5208333333333335</v>
      </c>
      <c r="Y174">
        <v>0</v>
      </c>
      <c r="Z174">
        <f t="shared" si="41"/>
        <v>8.0987339250858301E-10</v>
      </c>
    </row>
    <row r="175" spans="5:26" x14ac:dyDescent="0.4">
      <c r="E175">
        <v>1360.6475</v>
      </c>
      <c r="F175">
        <f t="shared" si="28"/>
        <v>0.1781083412552216</v>
      </c>
      <c r="G175">
        <f t="shared" si="29"/>
        <v>-7.7851084663249637E-3</v>
      </c>
      <c r="H175">
        <f t="shared" si="30"/>
        <v>-3.1827331032103945E-2</v>
      </c>
      <c r="I175">
        <f t="shared" si="31"/>
        <v>1.5294566744588843E-2</v>
      </c>
      <c r="J175">
        <f t="shared" si="32"/>
        <v>2.7532652301549025E-3</v>
      </c>
      <c r="K175">
        <f t="shared" si="35"/>
        <v>0.47428979078198497</v>
      </c>
      <c r="L175">
        <f t="shared" si="36"/>
        <v>-6.4791244711104765</v>
      </c>
      <c r="M175">
        <f t="shared" si="37"/>
        <v>4.2943865026872698</v>
      </c>
      <c r="N175">
        <f t="shared" si="38"/>
        <v>246.05022220192652</v>
      </c>
      <c r="O175">
        <f t="shared" si="39"/>
        <v>-360</v>
      </c>
      <c r="P175">
        <f t="shared" si="33"/>
        <v>-113.94977779807348</v>
      </c>
      <c r="Q175">
        <f t="shared" si="40"/>
        <v>0.14934481301314628</v>
      </c>
      <c r="W175">
        <v>170</v>
      </c>
      <c r="X175">
        <f t="shared" si="34"/>
        <v>3.5416666666666665</v>
      </c>
      <c r="Y175">
        <v>0</v>
      </c>
      <c r="Z175">
        <f t="shared" si="41"/>
        <v>-1.7782340628964038E-9</v>
      </c>
    </row>
    <row r="176" spans="5:26" x14ac:dyDescent="0.4">
      <c r="E176">
        <v>1400.5450000000001</v>
      </c>
      <c r="F176">
        <f t="shared" si="28"/>
        <v>0.1833309117925799</v>
      </c>
      <c r="G176">
        <f t="shared" si="29"/>
        <v>-9.1504045705605996E-3</v>
      </c>
      <c r="H176">
        <f t="shared" si="30"/>
        <v>-3.3034668085818619E-2</v>
      </c>
      <c r="I176">
        <f t="shared" si="31"/>
        <v>1.527275034139872E-2</v>
      </c>
      <c r="J176">
        <f t="shared" si="32"/>
        <v>2.8317639668580885E-3</v>
      </c>
      <c r="K176">
        <f t="shared" si="35"/>
        <v>0.45314207795385447</v>
      </c>
      <c r="L176">
        <f t="shared" si="36"/>
        <v>-6.8753121629628797</v>
      </c>
      <c r="M176">
        <f t="shared" si="37"/>
        <v>4.2588390063680048</v>
      </c>
      <c r="N176">
        <f t="shared" si="38"/>
        <v>244.0135006905758</v>
      </c>
      <c r="O176">
        <f t="shared" si="39"/>
        <v>-360</v>
      </c>
      <c r="P176">
        <f t="shared" si="33"/>
        <v>-115.9864993094242</v>
      </c>
      <c r="Q176">
        <f t="shared" si="40"/>
        <v>0.14180236239744332</v>
      </c>
      <c r="W176">
        <v>171</v>
      </c>
      <c r="X176">
        <f t="shared" si="34"/>
        <v>3.5625</v>
      </c>
      <c r="Y176">
        <v>0</v>
      </c>
      <c r="Z176">
        <f t="shared" si="41"/>
        <v>-3.9010505442146997E-9</v>
      </c>
    </row>
    <row r="177" spans="5:26" x14ac:dyDescent="0.4">
      <c r="E177">
        <v>1441.6124</v>
      </c>
      <c r="F177">
        <f t="shared" si="28"/>
        <v>0.18870662188183124</v>
      </c>
      <c r="G177">
        <f t="shared" si="29"/>
        <v>-1.0593278976774645E-2</v>
      </c>
      <c r="H177">
        <f t="shared" si="30"/>
        <v>-3.4301931737281133E-2</v>
      </c>
      <c r="I177">
        <f t="shared" si="31"/>
        <v>1.5249658310986024E-2</v>
      </c>
      <c r="J177">
        <f t="shared" si="32"/>
        <v>2.9123637953933921E-3</v>
      </c>
      <c r="K177">
        <f t="shared" si="35"/>
        <v>0.43245366755190978</v>
      </c>
      <c r="L177">
        <f t="shared" si="36"/>
        <v>-7.281208307540191</v>
      </c>
      <c r="M177">
        <f t="shared" si="37"/>
        <v>4.224149428553492</v>
      </c>
      <c r="N177">
        <f t="shared" si="38"/>
        <v>242.02593428871356</v>
      </c>
      <c r="O177">
        <f t="shared" si="39"/>
        <v>-360</v>
      </c>
      <c r="P177">
        <f t="shared" si="33"/>
        <v>-117.97406571128644</v>
      </c>
      <c r="Q177">
        <f t="shared" si="40"/>
        <v>0.13443796741334188</v>
      </c>
      <c r="W177">
        <v>172</v>
      </c>
      <c r="X177">
        <f t="shared" si="34"/>
        <v>3.5833333333333335</v>
      </c>
      <c r="Y177">
        <v>0</v>
      </c>
      <c r="Z177">
        <f t="shared" si="41"/>
        <v>-5.6039660493145279E-9</v>
      </c>
    </row>
    <row r="178" spans="5:26" x14ac:dyDescent="0.4">
      <c r="E178">
        <v>1483.884</v>
      </c>
      <c r="F178">
        <f t="shared" si="28"/>
        <v>0.19423996138247651</v>
      </c>
      <c r="G178">
        <f t="shared" si="29"/>
        <v>-1.2117902554315663E-2</v>
      </c>
      <c r="H178">
        <f t="shared" si="30"/>
        <v>-3.5633053860452957E-2</v>
      </c>
      <c r="I178">
        <f t="shared" si="31"/>
        <v>1.522521749537532E-2</v>
      </c>
      <c r="J178">
        <f t="shared" si="32"/>
        <v>2.9951083884446174E-3</v>
      </c>
      <c r="K178">
        <f t="shared" si="35"/>
        <v>0.41227892667223193</v>
      </c>
      <c r="L178">
        <f t="shared" si="36"/>
        <v>-7.6961772653534073</v>
      </c>
      <c r="M178">
        <f t="shared" si="37"/>
        <v>4.1903434925671394</v>
      </c>
      <c r="N178">
        <f t="shared" si="38"/>
        <v>240.08899683420614</v>
      </c>
      <c r="O178">
        <f t="shared" si="39"/>
        <v>-360</v>
      </c>
      <c r="P178">
        <f t="shared" si="33"/>
        <v>-119.91100316579386</v>
      </c>
      <c r="Q178">
        <f t="shared" si="40"/>
        <v>0.12728124362636259</v>
      </c>
      <c r="W178">
        <v>173</v>
      </c>
      <c r="X178">
        <f t="shared" si="34"/>
        <v>3.6041666666666665</v>
      </c>
      <c r="Y178">
        <v>0</v>
      </c>
      <c r="Z178">
        <f t="shared" si="41"/>
        <v>-6.9312763171892926E-9</v>
      </c>
    </row>
    <row r="179" spans="5:26" x14ac:dyDescent="0.4">
      <c r="E179">
        <v>1527.3951</v>
      </c>
      <c r="F179">
        <f t="shared" si="28"/>
        <v>0.19993555105371033</v>
      </c>
      <c r="G179">
        <f t="shared" si="29"/>
        <v>-1.3728640262803182E-2</v>
      </c>
      <c r="H179">
        <f t="shared" si="30"/>
        <v>-3.7032271231949854E-2</v>
      </c>
      <c r="I179">
        <f t="shared" si="31"/>
        <v>1.5199350719972835E-2</v>
      </c>
      <c r="J179">
        <f t="shared" si="32"/>
        <v>3.0800411029774434E-3</v>
      </c>
      <c r="K179">
        <f t="shared" si="35"/>
        <v>0.39266330944787009</v>
      </c>
      <c r="L179">
        <f t="shared" si="36"/>
        <v>-8.1195935482492239</v>
      </c>
      <c r="M179">
        <f t="shared" si="37"/>
        <v>4.1574394869596967</v>
      </c>
      <c r="N179">
        <f t="shared" si="38"/>
        <v>238.20373618382487</v>
      </c>
      <c r="O179">
        <f t="shared" si="39"/>
        <v>-360</v>
      </c>
      <c r="P179">
        <f t="shared" si="33"/>
        <v>-121.79626381617513</v>
      </c>
      <c r="Q179">
        <f t="shared" si="40"/>
        <v>0.12035630310306974</v>
      </c>
      <c r="W179">
        <v>174</v>
      </c>
      <c r="X179">
        <f t="shared" si="34"/>
        <v>3.625</v>
      </c>
      <c r="Y179">
        <v>0</v>
      </c>
      <c r="Z179">
        <f t="shared" si="41"/>
        <v>-7.9256739151180736E-9</v>
      </c>
    </row>
    <row r="180" spans="5:26" x14ac:dyDescent="0.4">
      <c r="E180">
        <v>1572.1821</v>
      </c>
      <c r="F180">
        <f t="shared" si="28"/>
        <v>0.20579815564439055</v>
      </c>
      <c r="G180">
        <f t="shared" si="29"/>
        <v>-1.5430058928717294E-2</v>
      </c>
      <c r="H180">
        <f t="shared" si="30"/>
        <v>-3.8504152884713594E-2</v>
      </c>
      <c r="I180">
        <f t="shared" si="31"/>
        <v>1.5171976551298353E-2</v>
      </c>
      <c r="J180">
        <f t="shared" si="32"/>
        <v>3.167204970886565E-3</v>
      </c>
      <c r="K180">
        <f t="shared" si="35"/>
        <v>0.37364359730995156</v>
      </c>
      <c r="L180">
        <f t="shared" si="36"/>
        <v>-8.5508491067368215</v>
      </c>
      <c r="M180">
        <f t="shared" si="37"/>
        <v>4.1254488119657111</v>
      </c>
      <c r="N180">
        <f t="shared" si="38"/>
        <v>236.37080552289481</v>
      </c>
      <c r="O180">
        <f t="shared" si="39"/>
        <v>-360</v>
      </c>
      <c r="P180">
        <f t="shared" si="33"/>
        <v>-123.62919447710519</v>
      </c>
      <c r="Q180">
        <f t="shared" si="40"/>
        <v>0.11368196258153151</v>
      </c>
      <c r="W180">
        <v>175</v>
      </c>
      <c r="X180">
        <f t="shared" si="34"/>
        <v>3.6458333333333335</v>
      </c>
      <c r="Y180">
        <v>0</v>
      </c>
      <c r="Z180">
        <f t="shared" si="41"/>
        <v>-8.6278504537167201E-9</v>
      </c>
    </row>
    <row r="181" spans="5:26" x14ac:dyDescent="0.4">
      <c r="E181">
        <v>1618.2823000000001</v>
      </c>
      <c r="F181">
        <f t="shared" si="28"/>
        <v>0.21183265771309975</v>
      </c>
      <c r="G181">
        <f t="shared" si="29"/>
        <v>-1.7226923100502223E-2</v>
      </c>
      <c r="H181">
        <f t="shared" si="30"/>
        <v>-4.0053619576100374E-2</v>
      </c>
      <c r="I181">
        <f t="shared" si="31"/>
        <v>1.5143009232018771E-2</v>
      </c>
      <c r="J181">
        <f t="shared" si="32"/>
        <v>3.2566420884176613E-3</v>
      </c>
      <c r="K181">
        <f t="shared" si="35"/>
        <v>0.35524843678170953</v>
      </c>
      <c r="L181">
        <f t="shared" si="36"/>
        <v>-8.9893564889005635</v>
      </c>
      <c r="M181">
        <f t="shared" si="37"/>
        <v>4.0943767939517315</v>
      </c>
      <c r="N181">
        <f t="shared" si="38"/>
        <v>234.59051002973931</v>
      </c>
      <c r="O181">
        <f t="shared" si="39"/>
        <v>-360</v>
      </c>
      <c r="P181">
        <f t="shared" si="33"/>
        <v>-125.40948997026069</v>
      </c>
      <c r="Q181">
        <f t="shared" si="40"/>
        <v>0.10727209987733864</v>
      </c>
      <c r="W181">
        <v>176</v>
      </c>
      <c r="X181">
        <f t="shared" si="34"/>
        <v>3.6666666666666665</v>
      </c>
      <c r="Y181">
        <v>0</v>
      </c>
      <c r="Z181">
        <f t="shared" si="41"/>
        <v>-9.0761973783159067E-9</v>
      </c>
    </row>
    <row r="182" spans="5:26" x14ac:dyDescent="0.4">
      <c r="E182">
        <v>1665.7343000000001</v>
      </c>
      <c r="F182">
        <f t="shared" si="28"/>
        <v>0.21804410998802237</v>
      </c>
      <c r="G182">
        <f t="shared" si="29"/>
        <v>-1.9124213193783657E-2</v>
      </c>
      <c r="H182">
        <f t="shared" si="30"/>
        <v>-4.1685985202074116E-2</v>
      </c>
      <c r="I182">
        <f t="shared" si="31"/>
        <v>1.5112358240937906E-2</v>
      </c>
      <c r="J182">
        <f t="shared" si="32"/>
        <v>3.3483941536520271E-3</v>
      </c>
      <c r="K182">
        <f t="shared" si="35"/>
        <v>0.33749875220606351</v>
      </c>
      <c r="L182">
        <f t="shared" si="36"/>
        <v>-9.4345565699049292</v>
      </c>
      <c r="M182">
        <f t="shared" si="37"/>
        <v>4.0642231028392999</v>
      </c>
      <c r="N182">
        <f t="shared" si="38"/>
        <v>232.86283079225583</v>
      </c>
      <c r="O182">
        <f t="shared" si="39"/>
        <v>-360</v>
      </c>
      <c r="P182">
        <f t="shared" si="33"/>
        <v>-127.13716920774417</v>
      </c>
      <c r="Q182">
        <f t="shared" si="40"/>
        <v>0.10113607420150135</v>
      </c>
      <c r="W182">
        <v>177</v>
      </c>
      <c r="X182">
        <f t="shared" si="34"/>
        <v>3.6875</v>
      </c>
      <c r="Y182">
        <v>0</v>
      </c>
      <c r="Z182">
        <f t="shared" si="41"/>
        <v>-9.3065933624100754E-9</v>
      </c>
    </row>
    <row r="183" spans="5:26" x14ac:dyDescent="0.4">
      <c r="E183">
        <v>1714.5777</v>
      </c>
      <c r="F183">
        <f t="shared" si="28"/>
        <v>0.22443769609703687</v>
      </c>
      <c r="G183">
        <f t="shared" si="29"/>
        <v>-2.1127116056793849E-2</v>
      </c>
      <c r="H183">
        <f t="shared" si="30"/>
        <v>-4.3406977328995733E-2</v>
      </c>
      <c r="I183">
        <f t="shared" si="31"/>
        <v>1.5079928278797707E-2</v>
      </c>
      <c r="J183">
        <f t="shared" si="32"/>
        <v>3.4425016226476632E-3</v>
      </c>
      <c r="K183">
        <f t="shared" si="35"/>
        <v>0.32040853548615178</v>
      </c>
      <c r="L183">
        <f t="shared" si="36"/>
        <v>-9.8859184619207507</v>
      </c>
      <c r="M183">
        <f t="shared" si="37"/>
        <v>4.0349826632517827</v>
      </c>
      <c r="N183">
        <f t="shared" si="38"/>
        <v>231.18747701278383</v>
      </c>
      <c r="O183">
        <f t="shared" si="39"/>
        <v>-360</v>
      </c>
      <c r="P183">
        <f t="shared" si="33"/>
        <v>-128.81252298721617</v>
      </c>
      <c r="Q183">
        <f t="shared" si="40"/>
        <v>9.5279208624570552E-2</v>
      </c>
      <c r="W183">
        <v>178</v>
      </c>
      <c r="X183">
        <f t="shared" si="34"/>
        <v>3.7083333333333335</v>
      </c>
      <c r="Y183">
        <v>0</v>
      </c>
      <c r="Z183">
        <f t="shared" si="41"/>
        <v>-9.3522669962219343E-9</v>
      </c>
    </row>
    <row r="184" spans="5:26" x14ac:dyDescent="0.4">
      <c r="E184">
        <v>1764.8534</v>
      </c>
      <c r="F184">
        <f t="shared" si="28"/>
        <v>0.23101876983762368</v>
      </c>
      <c r="G184">
        <f t="shared" si="29"/>
        <v>-2.3241038129753644E-2</v>
      </c>
      <c r="H184">
        <f t="shared" si="30"/>
        <v>-4.5222780468970714E-2</v>
      </c>
      <c r="I184">
        <f t="shared" si="31"/>
        <v>1.5045618869184462E-2</v>
      </c>
      <c r="J184">
        <f t="shared" si="32"/>
        <v>3.539004006605507E-3</v>
      </c>
      <c r="K184">
        <f t="shared" si="35"/>
        <v>0.30398544809634825</v>
      </c>
      <c r="L184">
        <f t="shared" si="36"/>
        <v>-10.342944114846022</v>
      </c>
      <c r="M184">
        <f t="shared" si="37"/>
        <v>4.006646148381515</v>
      </c>
      <c r="N184">
        <f t="shared" si="38"/>
        <v>229.56391430460781</v>
      </c>
      <c r="O184">
        <f t="shared" si="39"/>
        <v>-360</v>
      </c>
      <c r="P184">
        <f t="shared" si="33"/>
        <v>-130.43608569539219</v>
      </c>
      <c r="Q184">
        <f t="shared" si="40"/>
        <v>8.9703304212573359E-2</v>
      </c>
      <c r="W184">
        <v>179</v>
      </c>
      <c r="X184">
        <f t="shared" si="34"/>
        <v>3.7291666666666665</v>
      </c>
      <c r="Y184">
        <v>0</v>
      </c>
      <c r="Z184">
        <f t="shared" si="41"/>
        <v>-9.2437241950578602E-9</v>
      </c>
    </row>
    <row r="185" spans="5:26" x14ac:dyDescent="0.4">
      <c r="E185">
        <v>1816.6032</v>
      </c>
      <c r="F185">
        <f t="shared" si="28"/>
        <v>0.23779280281698789</v>
      </c>
      <c r="G185">
        <f t="shared" si="29"/>
        <v>-2.5471588645606946E-2</v>
      </c>
      <c r="H185">
        <f t="shared" si="30"/>
        <v>-4.7140057161717597E-2</v>
      </c>
      <c r="I185">
        <f t="shared" si="31"/>
        <v>1.5009324421986535E-2</v>
      </c>
      <c r="J185">
        <f t="shared" si="32"/>
        <v>3.6379387979006139E-3</v>
      </c>
      <c r="K185">
        <f t="shared" si="35"/>
        <v>0.28823168428520218</v>
      </c>
      <c r="L185">
        <f t="shared" si="36"/>
        <v>-10.805165608963307</v>
      </c>
      <c r="M185">
        <f t="shared" si="37"/>
        <v>3.97920085887979</v>
      </c>
      <c r="N185">
        <f t="shared" si="38"/>
        <v>227.99141504864426</v>
      </c>
      <c r="O185">
        <f t="shared" si="39"/>
        <v>-360</v>
      </c>
      <c r="P185">
        <f t="shared" si="33"/>
        <v>-132.00858495135574</v>
      </c>
      <c r="Q185">
        <f t="shared" si="40"/>
        <v>8.4407156912444756E-2</v>
      </c>
      <c r="W185">
        <v>180</v>
      </c>
      <c r="X185">
        <f t="shared" si="34"/>
        <v>3.75</v>
      </c>
      <c r="Y185">
        <v>0</v>
      </c>
      <c r="Z185">
        <f t="shared" si="41"/>
        <v>-9.008730525756778E-9</v>
      </c>
    </row>
    <row r="186" spans="5:26" x14ac:dyDescent="0.4">
      <c r="E186">
        <v>1869.8704</v>
      </c>
      <c r="F186">
        <f t="shared" si="28"/>
        <v>0.24476546299187532</v>
      </c>
      <c r="G186">
        <f t="shared" si="29"/>
        <v>-2.7824603476080068E-2</v>
      </c>
      <c r="H186">
        <f t="shared" si="30"/>
        <v>-4.9166007893996333E-2</v>
      </c>
      <c r="I186">
        <f t="shared" si="31"/>
        <v>1.4970933611710219E-2</v>
      </c>
      <c r="J186">
        <f t="shared" si="32"/>
        <v>3.7393422907389608E-3</v>
      </c>
      <c r="K186">
        <f t="shared" si="35"/>
        <v>0.27314449952039394</v>
      </c>
      <c r="L186">
        <f t="shared" si="36"/>
        <v>-11.272150814354859</v>
      </c>
      <c r="M186">
        <f t="shared" si="37"/>
        <v>3.9526309938355997</v>
      </c>
      <c r="N186">
        <f t="shared" si="38"/>
        <v>226.46907391937998</v>
      </c>
      <c r="O186">
        <f t="shared" si="39"/>
        <v>-360</v>
      </c>
      <c r="P186">
        <f t="shared" si="33"/>
        <v>-133.53092608062002</v>
      </c>
      <c r="Q186">
        <f t="shared" si="40"/>
        <v>7.938704041262605E-2</v>
      </c>
      <c r="W186">
        <v>181</v>
      </c>
      <c r="X186">
        <f t="shared" si="34"/>
        <v>3.7708333333333335</v>
      </c>
      <c r="Y186">
        <v>0</v>
      </c>
      <c r="Z186">
        <f t="shared" si="41"/>
        <v>-8.6723394459423231E-9</v>
      </c>
    </row>
    <row r="187" spans="5:26" x14ac:dyDescent="0.4">
      <c r="E187">
        <v>1924.6995999999999</v>
      </c>
      <c r="F187">
        <f t="shared" si="28"/>
        <v>0.25194258848863388</v>
      </c>
      <c r="G187">
        <f t="shared" si="29"/>
        <v>-3.0306134456793643E-2</v>
      </c>
      <c r="H187">
        <f t="shared" si="30"/>
        <v>-5.1308405718540673E-2</v>
      </c>
      <c r="I187">
        <f t="shared" si="31"/>
        <v>1.4930329286230448E-2</v>
      </c>
      <c r="J187">
        <f t="shared" si="32"/>
        <v>3.8432488338162206E-3</v>
      </c>
      <c r="K187">
        <f t="shared" si="35"/>
        <v>0.25871698805956683</v>
      </c>
      <c r="L187">
        <f t="shared" si="36"/>
        <v>-11.743501067857075</v>
      </c>
      <c r="M187">
        <f t="shared" si="37"/>
        <v>3.9269183438425568</v>
      </c>
      <c r="N187">
        <f t="shared" si="38"/>
        <v>224.99584759468152</v>
      </c>
      <c r="O187">
        <f t="shared" si="39"/>
        <v>-360</v>
      </c>
      <c r="P187">
        <f t="shared" si="33"/>
        <v>-135.00415240531848</v>
      </c>
      <c r="Q187">
        <f t="shared" si="40"/>
        <v>7.4637152217880517E-2</v>
      </c>
      <c r="W187">
        <v>182</v>
      </c>
      <c r="X187">
        <f t="shared" si="34"/>
        <v>3.7916666666666665</v>
      </c>
      <c r="Y187">
        <v>0</v>
      </c>
      <c r="Z187">
        <f t="shared" si="41"/>
        <v>-8.2569582536500104E-9</v>
      </c>
    </row>
    <row r="188" spans="5:26" x14ac:dyDescent="0.4">
      <c r="E188">
        <v>1981.1365000000001</v>
      </c>
      <c r="F188">
        <f t="shared" si="28"/>
        <v>0.25933016142327481</v>
      </c>
      <c r="G188">
        <f t="shared" si="29"/>
        <v>-3.2922435427013452E-2</v>
      </c>
      <c r="H188">
        <f t="shared" si="30"/>
        <v>-5.3575632715180121E-2</v>
      </c>
      <c r="I188">
        <f t="shared" si="31"/>
        <v>1.4887388399538978E-2</v>
      </c>
      <c r="J188">
        <f t="shared" si="32"/>
        <v>3.9496900645085257E-3</v>
      </c>
      <c r="K188">
        <f t="shared" si="35"/>
        <v>0.24493879141106203</v>
      </c>
      <c r="L188">
        <f t="shared" si="36"/>
        <v>-12.218848588100901</v>
      </c>
      <c r="M188">
        <f t="shared" si="37"/>
        <v>3.9020428872900332</v>
      </c>
      <c r="N188">
        <f t="shared" si="38"/>
        <v>223.57058892076088</v>
      </c>
      <c r="O188">
        <f t="shared" si="39"/>
        <v>-360</v>
      </c>
      <c r="P188">
        <f t="shared" si="33"/>
        <v>-136.42941107923912</v>
      </c>
      <c r="Q188">
        <f t="shared" si="40"/>
        <v>7.0150059128013087E-2</v>
      </c>
      <c r="W188">
        <v>183</v>
      </c>
      <c r="X188">
        <f t="shared" si="34"/>
        <v>3.8125</v>
      </c>
      <c r="Y188">
        <v>0</v>
      </c>
      <c r="Z188">
        <f t="shared" si="41"/>
        <v>-7.7824443405504442E-9</v>
      </c>
    </row>
    <row r="189" spans="5:26" x14ac:dyDescent="0.4">
      <c r="E189">
        <v>2039.2283</v>
      </c>
      <c r="F189">
        <f t="shared" si="28"/>
        <v>0.26693436026135009</v>
      </c>
      <c r="G189">
        <f t="shared" si="29"/>
        <v>-3.5679973432556356E-2</v>
      </c>
      <c r="H189">
        <f t="shared" si="30"/>
        <v>-5.5976743366947801E-2</v>
      </c>
      <c r="I189">
        <f t="shared" si="31"/>
        <v>1.4841981496646754E-2</v>
      </c>
      <c r="J189">
        <f t="shared" si="32"/>
        <v>4.0586952477031672E-3</v>
      </c>
      <c r="K189">
        <f t="shared" si="35"/>
        <v>0.23179660309560488</v>
      </c>
      <c r="L189">
        <f t="shared" si="36"/>
        <v>-12.697858655424643</v>
      </c>
      <c r="M189">
        <f t="shared" si="37"/>
        <v>3.8779830558537811</v>
      </c>
      <c r="N189">
        <f t="shared" si="38"/>
        <v>222.19206212366745</v>
      </c>
      <c r="O189">
        <f t="shared" si="39"/>
        <v>-360</v>
      </c>
      <c r="P189">
        <f t="shared" si="33"/>
        <v>-137.80793787633255</v>
      </c>
      <c r="Q189">
        <f t="shared" si="40"/>
        <v>6.591706752135941E-2</v>
      </c>
      <c r="W189">
        <v>184</v>
      </c>
      <c r="X189">
        <f t="shared" si="34"/>
        <v>3.833333333333333</v>
      </c>
      <c r="Y189">
        <v>0</v>
      </c>
      <c r="Z189">
        <f t="shared" si="41"/>
        <v>-7.2662251191820952E-9</v>
      </c>
    </row>
    <row r="190" spans="5:26" x14ac:dyDescent="0.4">
      <c r="E190">
        <v>2099.0234999999998</v>
      </c>
      <c r="F190">
        <f t="shared" si="28"/>
        <v>0.27476153363801392</v>
      </c>
      <c r="G190">
        <f t="shared" si="29"/>
        <v>-3.8585410452124158E-2</v>
      </c>
      <c r="H190">
        <f t="shared" si="30"/>
        <v>-5.852150818520141E-2</v>
      </c>
      <c r="I190">
        <f t="shared" si="31"/>
        <v>1.4793972640442334E-2</v>
      </c>
      <c r="J190">
        <f t="shared" si="32"/>
        <v>4.1702904426954342E-3</v>
      </c>
      <c r="K190">
        <f t="shared" si="35"/>
        <v>0.2192747796251294</v>
      </c>
      <c r="L190">
        <f t="shared" si="36"/>
        <v>-13.180226335853051</v>
      </c>
      <c r="M190">
        <f t="shared" si="37"/>
        <v>3.8547162319515866</v>
      </c>
      <c r="N190">
        <f t="shared" si="38"/>
        <v>220.8589713113976</v>
      </c>
      <c r="O190">
        <f t="shared" si="39"/>
        <v>-360</v>
      </c>
      <c r="P190">
        <f t="shared" si="33"/>
        <v>-139.1410286886024</v>
      </c>
      <c r="Q190">
        <f t="shared" si="40"/>
        <v>6.1928550018779997E-2</v>
      </c>
      <c r="W190">
        <v>185</v>
      </c>
      <c r="X190">
        <f t="shared" si="34"/>
        <v>3.854166666666667</v>
      </c>
      <c r="Y190">
        <v>0</v>
      </c>
      <c r="Z190">
        <f t="shared" si="41"/>
        <v>-6.723435744288212E-9</v>
      </c>
    </row>
    <row r="191" spans="5:26" x14ac:dyDescent="0.4">
      <c r="E191">
        <v>2160.5720000000001</v>
      </c>
      <c r="F191">
        <f t="shared" si="28"/>
        <v>0.28281821344799196</v>
      </c>
      <c r="G191">
        <f t="shared" si="29"/>
        <v>-4.1645595834856719E-2</v>
      </c>
      <c r="H191">
        <f t="shared" si="30"/>
        <v>-6.1220472785471158E-2</v>
      </c>
      <c r="I191">
        <f t="shared" si="31"/>
        <v>1.4743219118674749E-2</v>
      </c>
      <c r="J191">
        <f t="shared" si="32"/>
        <v>4.2844982027347347E-3</v>
      </c>
      <c r="K191">
        <f t="shared" si="35"/>
        <v>0.20735581552714979</v>
      </c>
      <c r="L191">
        <f t="shared" si="36"/>
        <v>-13.665675597035406</v>
      </c>
      <c r="M191">
        <f t="shared" si="37"/>
        <v>3.8322190537629037</v>
      </c>
      <c r="N191">
        <f t="shared" si="38"/>
        <v>219.5699779502323</v>
      </c>
      <c r="O191">
        <f t="shared" si="39"/>
        <v>-360</v>
      </c>
      <c r="P191">
        <f t="shared" si="33"/>
        <v>-140.4300220497677</v>
      </c>
      <c r="Q191">
        <f t="shared" si="40"/>
        <v>5.8174238435510638E-2</v>
      </c>
      <c r="W191">
        <v>186</v>
      </c>
      <c r="X191">
        <f t="shared" si="34"/>
        <v>3.875</v>
      </c>
      <c r="Y191">
        <v>0</v>
      </c>
      <c r="Z191">
        <f t="shared" si="41"/>
        <v>-6.1670694634286599E-9</v>
      </c>
    </row>
    <row r="192" spans="5:26" x14ac:dyDescent="0.4">
      <c r="E192">
        <v>2223.9252999999999</v>
      </c>
      <c r="F192">
        <f t="shared" si="28"/>
        <v>0.29111114102551988</v>
      </c>
      <c r="G192">
        <f t="shared" si="29"/>
        <v>-4.4867561092719388E-2</v>
      </c>
      <c r="H192">
        <f t="shared" si="30"/>
        <v>-6.408502603303301E-2</v>
      </c>
      <c r="I192">
        <f t="shared" si="31"/>
        <v>1.4689571059744187E-2</v>
      </c>
      <c r="J192">
        <f t="shared" si="32"/>
        <v>4.4013374155107803E-3</v>
      </c>
      <c r="K192">
        <f t="shared" si="35"/>
        <v>0.19602075178473752</v>
      </c>
      <c r="L192">
        <f t="shared" si="36"/>
        <v>-14.153958990366897</v>
      </c>
      <c r="M192">
        <f t="shared" si="37"/>
        <v>3.8104676496659939</v>
      </c>
      <c r="N192">
        <f t="shared" si="38"/>
        <v>218.3237142969958</v>
      </c>
      <c r="O192">
        <f t="shared" si="39"/>
        <v>-360</v>
      </c>
      <c r="P192">
        <f t="shared" si="33"/>
        <v>-141.6762857030042</v>
      </c>
      <c r="Q192">
        <f t="shared" si="40"/>
        <v>5.4643459475867934E-2</v>
      </c>
      <c r="W192">
        <v>187</v>
      </c>
      <c r="X192">
        <f t="shared" si="34"/>
        <v>3.895833333333333</v>
      </c>
      <c r="Y192">
        <v>0</v>
      </c>
      <c r="Z192">
        <f t="shared" si="41"/>
        <v>-5.6081361071566004E-9</v>
      </c>
    </row>
    <row r="193" spans="5:26" x14ac:dyDescent="0.4">
      <c r="E193">
        <v>2289.1361999999999</v>
      </c>
      <c r="F193">
        <f t="shared" si="28"/>
        <v>0.2996472278744356</v>
      </c>
      <c r="G193">
        <f t="shared" si="29"/>
        <v>-4.8258485841733867E-2</v>
      </c>
      <c r="H193">
        <f t="shared" si="30"/>
        <v>-6.7127450149855827E-2</v>
      </c>
      <c r="I193">
        <f t="shared" si="31"/>
        <v>1.4632871471313454E-2</v>
      </c>
      <c r="J193">
        <f t="shared" si="32"/>
        <v>4.5208221768964565E-3</v>
      </c>
      <c r="K193">
        <f t="shared" si="35"/>
        <v>0.18524962245465668</v>
      </c>
      <c r="L193">
        <f t="shared" si="36"/>
        <v>-14.644853369107784</v>
      </c>
      <c r="M193">
        <f t="shared" si="37"/>
        <v>3.7894380054412911</v>
      </c>
      <c r="N193">
        <f t="shared" si="38"/>
        <v>217.11880443825868</v>
      </c>
      <c r="O193">
        <f t="shared" si="39"/>
        <v>-360</v>
      </c>
      <c r="P193">
        <f t="shared" si="33"/>
        <v>-142.88119556174132</v>
      </c>
      <c r="Q193">
        <f t="shared" si="40"/>
        <v>5.1325343306492389E-2</v>
      </c>
      <c r="W193">
        <v>188</v>
      </c>
      <c r="X193">
        <f t="shared" si="34"/>
        <v>3.9166666666666665</v>
      </c>
      <c r="Y193">
        <v>0</v>
      </c>
      <c r="Z193">
        <f t="shared" si="41"/>
        <v>-5.05582486039012E-9</v>
      </c>
    </row>
    <row r="194" spans="5:26" x14ac:dyDescent="0.4">
      <c r="E194">
        <v>2356.2593000000002</v>
      </c>
      <c r="F194">
        <f t="shared" si="28"/>
        <v>0.30843362111802619</v>
      </c>
      <c r="G194">
        <f t="shared" si="29"/>
        <v>-5.1825700185668566E-2</v>
      </c>
      <c r="H194">
        <f t="shared" si="30"/>
        <v>-7.036101144156004E-2</v>
      </c>
      <c r="I194">
        <f t="shared" si="31"/>
        <v>1.4572955608817576E-2</v>
      </c>
      <c r="J194">
        <f t="shared" si="32"/>
        <v>4.6429620953820378E-3</v>
      </c>
      <c r="K194">
        <f t="shared" si="35"/>
        <v>0.1750217057724156</v>
      </c>
      <c r="L194">
        <f t="shared" si="36"/>
        <v>-15.138161756260033</v>
      </c>
      <c r="M194">
        <f t="shared" si="37"/>
        <v>3.7691060158838683</v>
      </c>
      <c r="N194">
        <f t="shared" si="38"/>
        <v>215.95386724751427</v>
      </c>
      <c r="O194">
        <f t="shared" si="39"/>
        <v>-360</v>
      </c>
      <c r="P194">
        <f t="shared" si="33"/>
        <v>-144.04613275248573</v>
      </c>
      <c r="Q194">
        <f t="shared" si="40"/>
        <v>4.8208986786317735E-2</v>
      </c>
      <c r="W194">
        <v>189</v>
      </c>
      <c r="X194">
        <f t="shared" si="34"/>
        <v>3.9375</v>
      </c>
      <c r="Y194">
        <v>0</v>
      </c>
      <c r="Z194">
        <f t="shared" si="41"/>
        <v>-4.5176680416800499E-9</v>
      </c>
    </row>
    <row r="195" spans="5:26" x14ac:dyDescent="0.4">
      <c r="E195">
        <v>2425.3506000000002</v>
      </c>
      <c r="F195">
        <f t="shared" si="28"/>
        <v>0.31747765113914989</v>
      </c>
      <c r="G195">
        <f t="shared" si="29"/>
        <v>-5.5576636091520637E-2</v>
      </c>
      <c r="H195">
        <f t="shared" si="30"/>
        <v>-7.3800014438084094E-2</v>
      </c>
      <c r="I195">
        <f t="shared" si="31"/>
        <v>1.4509651124317912E-2</v>
      </c>
      <c r="J195">
        <f t="shared" si="32"/>
        <v>4.7677608935543271E-3</v>
      </c>
      <c r="K195">
        <f t="shared" si="35"/>
        <v>0.16531588332562674</v>
      </c>
      <c r="L195">
        <f t="shared" si="36"/>
        <v>-15.633708359994383</v>
      </c>
      <c r="M195">
        <f t="shared" si="37"/>
        <v>3.7494478020017796</v>
      </c>
      <c r="N195">
        <f t="shared" si="38"/>
        <v>214.82753455930512</v>
      </c>
      <c r="O195">
        <f t="shared" si="39"/>
        <v>-360</v>
      </c>
      <c r="P195">
        <f t="shared" si="33"/>
        <v>-145.17246544069488</v>
      </c>
      <c r="Q195">
        <f t="shared" si="40"/>
        <v>4.5283587248931063E-2</v>
      </c>
      <c r="W195">
        <v>190</v>
      </c>
      <c r="X195">
        <f t="shared" si="34"/>
        <v>3.9583333333333335</v>
      </c>
      <c r="Y195">
        <v>0</v>
      </c>
      <c r="Z195">
        <f t="shared" si="41"/>
        <v>-3.9997031545329216E-9</v>
      </c>
    </row>
    <row r="196" spans="5:26" x14ac:dyDescent="0.4">
      <c r="E196">
        <v>2496.4677999999999</v>
      </c>
      <c r="F196">
        <f t="shared" si="28"/>
        <v>0.32678687085014468</v>
      </c>
      <c r="G196">
        <f t="shared" si="29"/>
        <v>-5.9518809488618984E-2</v>
      </c>
      <c r="H196">
        <f t="shared" si="30"/>
        <v>-7.7459893276183744E-2</v>
      </c>
      <c r="I196">
        <f t="shared" si="31"/>
        <v>1.4442777623617941E-2</v>
      </c>
      <c r="J196">
        <f t="shared" si="32"/>
        <v>4.8952162436354642E-3</v>
      </c>
      <c r="K196">
        <f t="shared" si="35"/>
        <v>0.15611083732824876</v>
      </c>
      <c r="L196">
        <f t="shared" si="36"/>
        <v>-16.13133893702382</v>
      </c>
      <c r="M196">
        <f t="shared" si="37"/>
        <v>3.7304397669549449</v>
      </c>
      <c r="N196">
        <f t="shared" si="38"/>
        <v>213.73845437428474</v>
      </c>
      <c r="O196">
        <f t="shared" si="39"/>
        <v>-360</v>
      </c>
      <c r="P196">
        <f t="shared" si="33"/>
        <v>-146.26154562571526</v>
      </c>
      <c r="Q196">
        <f t="shared" si="40"/>
        <v>4.2538552363812578E-2</v>
      </c>
      <c r="W196">
        <v>191</v>
      </c>
      <c r="X196">
        <f t="shared" si="34"/>
        <v>3.9791666666666665</v>
      </c>
      <c r="Y196">
        <v>0</v>
      </c>
      <c r="Z196">
        <f t="shared" si="41"/>
        <v>-3.5066309644208247E-9</v>
      </c>
    </row>
    <row r="197" spans="5:26" x14ac:dyDescent="0.4">
      <c r="E197">
        <v>2569.6703000000002</v>
      </c>
      <c r="F197">
        <f t="shared" ref="F197:F260" si="42">2*PI()*E197/$B$7</f>
        <v>0.33636905569282838</v>
      </c>
      <c r="G197">
        <f t="shared" ref="G197:G260" si="43">1+SUM(a1_*COS(F197),a2_*COS(2*F197))</f>
        <v>-6.3659780812783673E-2</v>
      </c>
      <c r="H197">
        <f t="shared" ref="H197:H260" si="44">SUM(a1_*SIN(F197),a2_*SIN(2*F197))</f>
        <v>-8.1357294451679385E-2</v>
      </c>
      <c r="I197">
        <f t="shared" ref="I197:I260" si="45">SUM(b0_,b1_*COS(F197),b2_*COS(2*F197))</f>
        <v>1.4372146495418422E-2</v>
      </c>
      <c r="J197">
        <f t="shared" ref="J197:J260" si="46">SUM(b1_*SIN(F197),b2_*SIN(2*F197))</f>
        <v>5.025318996606248E-3</v>
      </c>
      <c r="K197">
        <f t="shared" si="35"/>
        <v>0.14738526059695528</v>
      </c>
      <c r="L197">
        <f t="shared" si="36"/>
        <v>-16.630918926754994</v>
      </c>
      <c r="M197">
        <f t="shared" si="37"/>
        <v>3.7120587248959227</v>
      </c>
      <c r="N197">
        <f t="shared" si="38"/>
        <v>212.68529824125031</v>
      </c>
      <c r="O197">
        <f t="shared" si="39"/>
        <v>-360</v>
      </c>
      <c r="P197">
        <f t="shared" ref="P197:P260" si="47">N197+O197</f>
        <v>-147.31470175874969</v>
      </c>
      <c r="Q197">
        <f t="shared" si="40"/>
        <v>3.9963576419841072E-2</v>
      </c>
      <c r="W197">
        <v>192</v>
      </c>
      <c r="X197">
        <f t="shared" ref="X197:X260" si="48">W197/Fs*1000</f>
        <v>4</v>
      </c>
      <c r="Y197">
        <v>0</v>
      </c>
      <c r="Z197">
        <f t="shared" si="41"/>
        <v>-3.0419677970409666E-9</v>
      </c>
    </row>
    <row r="198" spans="5:26" x14ac:dyDescent="0.4">
      <c r="E198">
        <v>2645.0194000000001</v>
      </c>
      <c r="F198">
        <f t="shared" si="42"/>
        <v>0.34623222981843682</v>
      </c>
      <c r="G198">
        <f t="shared" si="43"/>
        <v>-6.8007119908731095E-2</v>
      </c>
      <c r="H198">
        <f t="shared" si="44"/>
        <v>-8.5510175585748027E-2</v>
      </c>
      <c r="I198">
        <f t="shared" si="45"/>
        <v>1.4297560565888635E-2</v>
      </c>
      <c r="J198">
        <f t="shared" si="46"/>
        <v>5.1580527081061481E-3</v>
      </c>
      <c r="K198">
        <f t="shared" ref="K198:K261" si="49">SQRT((I198^2+J198^2)/(G198^2+H198^2))</f>
        <v>0.13911800745233605</v>
      </c>
      <c r="L198">
        <f t="shared" ref="L198:L261" si="50">20*LOG10(K198)</f>
        <v>-17.132333024743517</v>
      </c>
      <c r="M198">
        <f t="shared" ref="M198:M261" si="51">ATAN2(J198,I198)-ATAN2(H198,G198)</f>
        <v>3.694281955388278</v>
      </c>
      <c r="N198">
        <f t="shared" ref="N198:N261" si="52">DEGREES(M198)</f>
        <v>211.66676437508539</v>
      </c>
      <c r="O198">
        <f t="shared" si="39"/>
        <v>-360</v>
      </c>
      <c r="P198">
        <f t="shared" si="47"/>
        <v>-148.33323562491461</v>
      </c>
      <c r="Q198">
        <f t="shared" si="40"/>
        <v>3.7548699843090241E-2</v>
      </c>
      <c r="W198">
        <v>193</v>
      </c>
      <c r="X198">
        <f t="shared" si="48"/>
        <v>4.0208333333333339</v>
      </c>
      <c r="Y198">
        <v>0</v>
      </c>
      <c r="Z198">
        <f t="shared" si="41"/>
        <v>-2.6081906488898141E-9</v>
      </c>
    </row>
    <row r="199" spans="5:26" x14ac:dyDescent="0.4">
      <c r="E199">
        <v>2722.5778</v>
      </c>
      <c r="F199">
        <f t="shared" si="42"/>
        <v>0.35638460063777755</v>
      </c>
      <c r="G199">
        <f t="shared" si="43"/>
        <v>-7.2568322511493477E-2</v>
      </c>
      <c r="H199">
        <f t="shared" si="44"/>
        <v>-8.9937870776227613E-2</v>
      </c>
      <c r="I199">
        <f t="shared" si="45"/>
        <v>1.421881447311513E-2</v>
      </c>
      <c r="J199">
        <f t="shared" si="46"/>
        <v>5.2933918720146217E-3</v>
      </c>
      <c r="K199">
        <f t="shared" si="49"/>
        <v>0.13128828934381465</v>
      </c>
      <c r="L199">
        <f t="shared" si="50"/>
        <v>-17.635480207864479</v>
      </c>
      <c r="M199">
        <f t="shared" si="51"/>
        <v>3.6770874003751612</v>
      </c>
      <c r="N199">
        <f t="shared" si="52"/>
        <v>210.6815889422283</v>
      </c>
      <c r="O199">
        <f t="shared" ref="O199:O262" si="53">IF((N199-N198)&gt;180,O198-360,IF((N199-N198)&lt;(-180),O198+360,O198))</f>
        <v>-360</v>
      </c>
      <c r="P199">
        <f t="shared" si="47"/>
        <v>-149.3184110577717</v>
      </c>
      <c r="Q199">
        <f t="shared" ref="Q199:Q262" si="54">-(P199-P198)/((E199-E198)*360)*1000</f>
        <v>3.5284358942461846E-2</v>
      </c>
      <c r="W199">
        <v>194</v>
      </c>
      <c r="X199">
        <f t="shared" si="48"/>
        <v>4.0416666666666661</v>
      </c>
      <c r="Y199">
        <v>0</v>
      </c>
      <c r="Z199">
        <f t="shared" ref="Z199:Z262" si="55" xml:space="preserve"> b0_*Y199 + b1_*Y198 + b2_*Y197 - a1_*Z198 - a2_*Z197</f>
        <v>-2.2068740519418846E-9</v>
      </c>
    </row>
    <row r="200" spans="5:26" x14ac:dyDescent="0.4">
      <c r="E200">
        <v>2802.4105</v>
      </c>
      <c r="F200">
        <f t="shared" si="42"/>
        <v>0.36683467663095409</v>
      </c>
      <c r="G200">
        <f t="shared" si="43"/>
        <v>-7.7350798843639934E-2</v>
      </c>
      <c r="H200">
        <f t="shared" si="44"/>
        <v>-9.4661239013316467E-2</v>
      </c>
      <c r="I200">
        <f t="shared" si="45"/>
        <v>1.4135693679292138E-2</v>
      </c>
      <c r="J200">
        <f t="shared" si="46"/>
        <v>5.4313025522942857E-3</v>
      </c>
      <c r="K200">
        <f t="shared" si="49"/>
        <v>0.12387569191106565</v>
      </c>
      <c r="L200">
        <f t="shared" si="50"/>
        <v>-18.140278134723708</v>
      </c>
      <c r="M200">
        <f t="shared" si="51"/>
        <v>3.6604535164110539</v>
      </c>
      <c r="N200">
        <f t="shared" si="52"/>
        <v>209.72853759417461</v>
      </c>
      <c r="O200">
        <f t="shared" si="53"/>
        <v>-360</v>
      </c>
      <c r="P200">
        <f t="shared" si="47"/>
        <v>-150.27146240582539</v>
      </c>
      <c r="Q200">
        <f t="shared" si="54"/>
        <v>3.3161409493912893E-2</v>
      </c>
      <c r="W200">
        <v>195</v>
      </c>
      <c r="X200">
        <f t="shared" si="48"/>
        <v>4.0625</v>
      </c>
      <c r="Y200">
        <v>0</v>
      </c>
      <c r="Z200">
        <f t="shared" si="55"/>
        <v>-1.8388179422457879E-9</v>
      </c>
    </row>
    <row r="201" spans="5:26" x14ac:dyDescent="0.4">
      <c r="E201">
        <v>2884.5839999999998</v>
      </c>
      <c r="F201">
        <f t="shared" si="42"/>
        <v>0.37759116262761078</v>
      </c>
      <c r="G201">
        <f t="shared" si="43"/>
        <v>-8.23617532005263E-2</v>
      </c>
      <c r="H201">
        <f t="shared" si="44"/>
        <v>-9.9702722733355009E-2</v>
      </c>
      <c r="I201">
        <f t="shared" si="45"/>
        <v>1.4047975221867529E-2</v>
      </c>
      <c r="J201">
        <f t="shared" si="46"/>
        <v>5.5717399666583463E-3</v>
      </c>
      <c r="K201">
        <f t="shared" si="49"/>
        <v>0.11686034833987365</v>
      </c>
      <c r="L201">
        <f t="shared" si="50"/>
        <v>-18.646656469387271</v>
      </c>
      <c r="M201">
        <f t="shared" si="51"/>
        <v>3.6443595017156332</v>
      </c>
      <c r="N201">
        <f t="shared" si="52"/>
        <v>208.80641847670549</v>
      </c>
      <c r="O201">
        <f t="shared" si="53"/>
        <v>-360</v>
      </c>
      <c r="P201">
        <f t="shared" si="47"/>
        <v>-151.19358152329451</v>
      </c>
      <c r="Q201">
        <f t="shared" si="54"/>
        <v>3.117114389638739E-2</v>
      </c>
      <c r="W201">
        <v>196</v>
      </c>
      <c r="X201">
        <f t="shared" si="48"/>
        <v>4.083333333333333</v>
      </c>
      <c r="Y201">
        <v>0</v>
      </c>
      <c r="Z201">
        <f t="shared" si="55"/>
        <v>-1.5041660499625223E-9</v>
      </c>
    </row>
    <row r="202" spans="5:26" x14ac:dyDescent="0.4">
      <c r="E202">
        <v>2969.1671000000001</v>
      </c>
      <c r="F202">
        <f t="shared" si="42"/>
        <v>0.38866306452668792</v>
      </c>
      <c r="G202">
        <f t="shared" si="43"/>
        <v>-8.7608146925312713E-2</v>
      </c>
      <c r="H202">
        <f t="shared" si="44"/>
        <v>-0.10508650438916001</v>
      </c>
      <c r="I202">
        <f t="shared" si="45"/>
        <v>1.3955426867955902E-2</v>
      </c>
      <c r="J202">
        <f t="shared" si="46"/>
        <v>5.714648781397387E-3</v>
      </c>
      <c r="K202">
        <f t="shared" si="49"/>
        <v>0.11022293464123861</v>
      </c>
      <c r="L202">
        <f t="shared" si="50"/>
        <v>-19.154560604819263</v>
      </c>
      <c r="M202">
        <f t="shared" si="51"/>
        <v>3.62878516188605</v>
      </c>
      <c r="N202">
        <f t="shared" si="52"/>
        <v>207.91407453576787</v>
      </c>
      <c r="O202">
        <f t="shared" si="53"/>
        <v>-360</v>
      </c>
      <c r="P202">
        <f t="shared" si="47"/>
        <v>-152.08592546423213</v>
      </c>
      <c r="Q202">
        <f t="shared" si="54"/>
        <v>2.9305300577434055E-2</v>
      </c>
      <c r="W202">
        <v>197</v>
      </c>
      <c r="X202">
        <f t="shared" si="48"/>
        <v>4.104166666666667</v>
      </c>
      <c r="Y202">
        <v>0</v>
      </c>
      <c r="Z202">
        <f t="shared" si="55"/>
        <v>-1.2025145583929104E-9</v>
      </c>
    </row>
    <row r="203" spans="5:26" x14ac:dyDescent="0.4">
      <c r="E203">
        <v>3056.2303000000002</v>
      </c>
      <c r="F203">
        <f t="shared" si="42"/>
        <v>0.4000596107566054</v>
      </c>
      <c r="G203">
        <f t="shared" si="43"/>
        <v>-9.3096564517990199E-2</v>
      </c>
      <c r="H203">
        <f t="shared" si="44"/>
        <v>-0.11083858467943397</v>
      </c>
      <c r="I203">
        <f t="shared" si="45"/>
        <v>1.3857807785605841E-2</v>
      </c>
      <c r="J203">
        <f t="shared" si="46"/>
        <v>5.8599609214729266E-3</v>
      </c>
      <c r="K203">
        <f t="shared" si="49"/>
        <v>0.10394477543500517</v>
      </c>
      <c r="L203">
        <f t="shared" si="50"/>
        <v>-19.663946693609333</v>
      </c>
      <c r="M203">
        <f t="shared" si="51"/>
        <v>3.6137110526575142</v>
      </c>
      <c r="N203">
        <f t="shared" si="52"/>
        <v>207.05039169705356</v>
      </c>
      <c r="O203">
        <f t="shared" si="53"/>
        <v>-360</v>
      </c>
      <c r="P203">
        <f t="shared" si="47"/>
        <v>-152.94960830294644</v>
      </c>
      <c r="Q203">
        <f t="shared" si="54"/>
        <v>2.7556062681232032E-2</v>
      </c>
      <c r="W203">
        <v>198</v>
      </c>
      <c r="X203">
        <f t="shared" si="48"/>
        <v>4.125</v>
      </c>
      <c r="Y203">
        <v>0</v>
      </c>
      <c r="Z203">
        <f t="shared" si="55"/>
        <v>-9.3301097463967409E-10</v>
      </c>
    </row>
    <row r="204" spans="5:26" x14ac:dyDescent="0.4">
      <c r="E204">
        <v>3145.8465000000001</v>
      </c>
      <c r="F204">
        <f t="shared" si="42"/>
        <v>0.41179034390504843</v>
      </c>
      <c r="G204">
        <f t="shared" si="43"/>
        <v>-9.8833145577416515E-2</v>
      </c>
      <c r="H204">
        <f t="shared" si="44"/>
        <v>-0.11698694741191806</v>
      </c>
      <c r="I204">
        <f t="shared" si="45"/>
        <v>1.3754867866363596E-2</v>
      </c>
      <c r="J204">
        <f t="shared" si="46"/>
        <v>6.0075955113600933E-3</v>
      </c>
      <c r="K204">
        <f t="shared" si="49"/>
        <v>9.8007828193478183E-2</v>
      </c>
      <c r="L204">
        <f t="shared" si="50"/>
        <v>-20.17478468911883</v>
      </c>
      <c r="M204">
        <f t="shared" si="51"/>
        <v>3.5991183662300807</v>
      </c>
      <c r="N204">
        <f t="shared" si="52"/>
        <v>206.21429235300377</v>
      </c>
      <c r="O204">
        <f t="shared" si="53"/>
        <v>-360</v>
      </c>
      <c r="P204">
        <f t="shared" si="47"/>
        <v>-153.78570764699623</v>
      </c>
      <c r="Q204">
        <f t="shared" si="54"/>
        <v>2.591605287789564E-2</v>
      </c>
      <c r="W204">
        <v>199</v>
      </c>
      <c r="X204">
        <f t="shared" si="48"/>
        <v>4.145833333333333</v>
      </c>
      <c r="Y204">
        <v>0</v>
      </c>
      <c r="Z204">
        <f t="shared" si="55"/>
        <v>-6.9444331757152783E-10</v>
      </c>
    </row>
    <row r="205" spans="5:26" x14ac:dyDescent="0.4">
      <c r="E205">
        <v>3238.0904</v>
      </c>
      <c r="F205">
        <f t="shared" si="42"/>
        <v>0.42386504217915139</v>
      </c>
      <c r="G205">
        <f t="shared" si="43"/>
        <v>-0.10482341974916265</v>
      </c>
      <c r="H205">
        <f t="shared" si="44"/>
        <v>-0.12356164496819466</v>
      </c>
      <c r="I205">
        <f t="shared" si="45"/>
        <v>1.3646348553895094E-2</v>
      </c>
      <c r="J205">
        <f t="shared" si="46"/>
        <v>6.1574565533109582E-3</v>
      </c>
      <c r="K205">
        <f t="shared" si="49"/>
        <v>9.2394753532759569E-2</v>
      </c>
      <c r="L205">
        <f t="shared" si="50"/>
        <v>-20.68705377396612</v>
      </c>
      <c r="M205">
        <f t="shared" si="51"/>
        <v>3.5849890431669951</v>
      </c>
      <c r="N205">
        <f t="shared" si="52"/>
        <v>205.40474177411213</v>
      </c>
      <c r="O205">
        <f t="shared" si="53"/>
        <v>-360</v>
      </c>
      <c r="P205">
        <f t="shared" si="47"/>
        <v>-154.59525822588787</v>
      </c>
      <c r="Q205">
        <f t="shared" si="54"/>
        <v>2.4378323206546454E-2</v>
      </c>
      <c r="W205">
        <v>200</v>
      </c>
      <c r="X205">
        <f t="shared" si="48"/>
        <v>4.166666666666667</v>
      </c>
      <c r="Y205">
        <v>0</v>
      </c>
      <c r="Z205">
        <f t="shared" si="55"/>
        <v>-4.8531986256975727E-10</v>
      </c>
    </row>
    <row r="206" spans="5:26" x14ac:dyDescent="0.4">
      <c r="E206">
        <v>3333.0392000000002</v>
      </c>
      <c r="F206">
        <f t="shared" si="42"/>
        <v>0.43629381103528342</v>
      </c>
      <c r="G206">
        <f t="shared" si="43"/>
        <v>-0.11107220670243922</v>
      </c>
      <c r="H206">
        <f t="shared" si="44"/>
        <v>-0.13059497596333569</v>
      </c>
      <c r="I206">
        <f t="shared" si="45"/>
        <v>1.3531982273117478E-2</v>
      </c>
      <c r="J206">
        <f t="shared" si="46"/>
        <v>6.3094326780450257E-3</v>
      </c>
      <c r="K206">
        <f t="shared" si="49"/>
        <v>8.7088885000928776E-2</v>
      </c>
      <c r="L206">
        <f t="shared" si="50"/>
        <v>-21.200745393714072</v>
      </c>
      <c r="M206">
        <f t="shared" si="51"/>
        <v>3.5713056595289676</v>
      </c>
      <c r="N206">
        <f t="shared" si="52"/>
        <v>204.62074164219479</v>
      </c>
      <c r="O206">
        <f t="shared" si="53"/>
        <v>-360</v>
      </c>
      <c r="P206">
        <f t="shared" si="47"/>
        <v>-155.37925835780521</v>
      </c>
      <c r="Q206">
        <f t="shared" si="54"/>
        <v>2.2936341946552516E-2</v>
      </c>
      <c r="W206">
        <v>201</v>
      </c>
      <c r="X206">
        <f t="shared" si="48"/>
        <v>4.1875</v>
      </c>
      <c r="Y206">
        <v>0</v>
      </c>
      <c r="Z206">
        <f t="shared" si="55"/>
        <v>-3.0393978998275223E-10</v>
      </c>
    </row>
    <row r="207" spans="5:26" x14ac:dyDescent="0.4">
      <c r="E207">
        <v>3430.7719999999999</v>
      </c>
      <c r="F207">
        <f t="shared" si="42"/>
        <v>0.44908700463923173</v>
      </c>
      <c r="G207">
        <f t="shared" si="43"/>
        <v>-0.11758341286645235</v>
      </c>
      <c r="H207">
        <f t="shared" si="44"/>
        <v>-0.13812157586637697</v>
      </c>
      <c r="I207">
        <f t="shared" si="45"/>
        <v>1.3411493458332393E-2</v>
      </c>
      <c r="J207">
        <f t="shared" si="46"/>
        <v>6.4633946852414095E-3</v>
      </c>
      <c r="K207">
        <f t="shared" si="49"/>
        <v>8.2074273440579201E-2</v>
      </c>
      <c r="L207">
        <f t="shared" si="50"/>
        <v>-21.715859063143661</v>
      </c>
      <c r="M207">
        <f t="shared" si="51"/>
        <v>3.5580515152574863</v>
      </c>
      <c r="N207">
        <f t="shared" si="52"/>
        <v>203.8613351143814</v>
      </c>
      <c r="O207">
        <f t="shared" si="53"/>
        <v>-360</v>
      </c>
      <c r="P207">
        <f t="shared" si="47"/>
        <v>-156.1386648856186</v>
      </c>
      <c r="Q207">
        <f t="shared" si="54"/>
        <v>2.1583977715356577E-2</v>
      </c>
      <c r="W207">
        <v>202</v>
      </c>
      <c r="X207">
        <f t="shared" si="48"/>
        <v>4.208333333333333</v>
      </c>
      <c r="Y207">
        <v>0</v>
      </c>
      <c r="Z207">
        <f t="shared" si="55"/>
        <v>-1.4845516806449488E-10</v>
      </c>
    </row>
    <row r="208" spans="5:26" x14ac:dyDescent="0.4">
      <c r="E208">
        <v>3531.3706999999999</v>
      </c>
      <c r="F208">
        <f t="shared" si="42"/>
        <v>0.46225534367592686</v>
      </c>
      <c r="G208">
        <f t="shared" si="43"/>
        <v>-0.12435990507971217</v>
      </c>
      <c r="H208">
        <f t="shared" si="44"/>
        <v>-0.1461786217178751</v>
      </c>
      <c r="I208">
        <f t="shared" si="45"/>
        <v>1.3284597878574998E-2</v>
      </c>
      <c r="J208">
        <f t="shared" si="46"/>
        <v>6.619195401260318E-3</v>
      </c>
      <c r="K208">
        <f t="shared" si="49"/>
        <v>7.7335639271139706E-2</v>
      </c>
      <c r="L208">
        <f t="shared" si="50"/>
        <v>-22.23240640317842</v>
      </c>
      <c r="M208">
        <f t="shared" si="51"/>
        <v>3.5452105004304384</v>
      </c>
      <c r="N208">
        <f t="shared" si="52"/>
        <v>203.12559916012665</v>
      </c>
      <c r="O208">
        <f t="shared" si="53"/>
        <v>-360</v>
      </c>
      <c r="P208">
        <f t="shared" si="47"/>
        <v>-156.87440083987335</v>
      </c>
      <c r="Q208">
        <f t="shared" si="54"/>
        <v>2.0315481055331448E-2</v>
      </c>
      <c r="W208">
        <v>203</v>
      </c>
      <c r="X208">
        <f t="shared" si="48"/>
        <v>4.229166666666667</v>
      </c>
      <c r="Y208">
        <v>0</v>
      </c>
      <c r="Z208">
        <f t="shared" si="55"/>
        <v>-1.6924764103508072E-11</v>
      </c>
    </row>
    <row r="209" spans="5:26" x14ac:dyDescent="0.4">
      <c r="E209">
        <v>3634.9191000000001</v>
      </c>
      <c r="F209">
        <f t="shared" si="42"/>
        <v>0.47580979753971764</v>
      </c>
      <c r="G209">
        <f t="shared" si="43"/>
        <v>-0.13140324094453315</v>
      </c>
      <c r="H209">
        <f t="shared" si="44"/>
        <v>-0.1548059022049677</v>
      </c>
      <c r="I209">
        <f t="shared" si="45"/>
        <v>1.3151004278911398E-2</v>
      </c>
      <c r="J209">
        <f t="shared" si="46"/>
        <v>6.7766666001685188E-3</v>
      </c>
      <c r="K209">
        <f t="shared" si="49"/>
        <v>7.2858414382998699E-2</v>
      </c>
      <c r="L209">
        <f t="shared" si="50"/>
        <v>-22.750405690761358</v>
      </c>
      <c r="M209">
        <f t="shared" si="51"/>
        <v>3.5327672079743859</v>
      </c>
      <c r="N209">
        <f t="shared" si="52"/>
        <v>202.41265101914786</v>
      </c>
      <c r="O209">
        <f t="shared" si="53"/>
        <v>-360</v>
      </c>
      <c r="P209">
        <f t="shared" si="47"/>
        <v>-157.58734898085214</v>
      </c>
      <c r="Q209">
        <f t="shared" si="54"/>
        <v>1.9125466957663033E-2</v>
      </c>
      <c r="W209">
        <v>204</v>
      </c>
      <c r="X209">
        <f t="shared" si="48"/>
        <v>4.25</v>
      </c>
      <c r="Y209">
        <v>0</v>
      </c>
      <c r="Z209">
        <f t="shared" si="55"/>
        <v>9.2639777990679397E-11</v>
      </c>
    </row>
    <row r="210" spans="5:26" x14ac:dyDescent="0.4">
      <c r="E210">
        <v>3741.5038</v>
      </c>
      <c r="F210">
        <f t="shared" si="42"/>
        <v>0.48976170214409559</v>
      </c>
      <c r="G210">
        <f t="shared" si="43"/>
        <v>-0.13871349311742831</v>
      </c>
      <c r="H210">
        <f t="shared" si="44"/>
        <v>-0.16404602932983614</v>
      </c>
      <c r="I210">
        <f t="shared" si="45"/>
        <v>1.3010413914492827E-2</v>
      </c>
      <c r="J210">
        <f t="shared" si="46"/>
        <v>6.9356186574633712E-3</v>
      </c>
      <c r="K210">
        <f t="shared" si="49"/>
        <v>6.8628689349560595E-2</v>
      </c>
      <c r="L210">
        <f t="shared" si="50"/>
        <v>-23.269885901157515</v>
      </c>
      <c r="M210">
        <f t="shared" si="51"/>
        <v>3.5207068042832739</v>
      </c>
      <c r="N210">
        <f t="shared" si="52"/>
        <v>201.72164078842314</v>
      </c>
      <c r="O210">
        <f t="shared" si="53"/>
        <v>-360</v>
      </c>
      <c r="P210">
        <f t="shared" si="47"/>
        <v>-158.27835921157686</v>
      </c>
      <c r="Q210">
        <f t="shared" si="54"/>
        <v>1.8008896803426839E-2</v>
      </c>
      <c r="W210">
        <v>205</v>
      </c>
      <c r="X210">
        <f t="shared" si="48"/>
        <v>4.270833333333333</v>
      </c>
      <c r="Y210">
        <v>0</v>
      </c>
      <c r="Z210">
        <f t="shared" si="55"/>
        <v>1.8223482677904354E-10</v>
      </c>
    </row>
    <row r="211" spans="5:26" x14ac:dyDescent="0.4">
      <c r="E211">
        <v>3851.2139000000002</v>
      </c>
      <c r="F211">
        <f t="shared" si="42"/>
        <v>0.50412272065178731</v>
      </c>
      <c r="G211">
        <f t="shared" si="43"/>
        <v>-0.14628896429495386</v>
      </c>
      <c r="H211">
        <f t="shared" si="44"/>
        <v>-0.17394455642975037</v>
      </c>
      <c r="I211">
        <f t="shared" si="45"/>
        <v>1.2862521717995273E-2</v>
      </c>
      <c r="J211">
        <f t="shared" si="46"/>
        <v>7.0958382349276322E-3</v>
      </c>
      <c r="K211">
        <f t="shared" si="49"/>
        <v>6.4633216962677986E-2</v>
      </c>
      <c r="L211">
        <f t="shared" si="50"/>
        <v>-23.790884551554253</v>
      </c>
      <c r="M211">
        <f t="shared" si="51"/>
        <v>3.5090150578654669</v>
      </c>
      <c r="N211">
        <f t="shared" si="52"/>
        <v>201.05175306354559</v>
      </c>
      <c r="O211">
        <f t="shared" si="53"/>
        <v>-360</v>
      </c>
      <c r="P211">
        <f t="shared" si="47"/>
        <v>-158.94824693645441</v>
      </c>
      <c r="Q211">
        <f t="shared" si="54"/>
        <v>1.6961056783021625E-2</v>
      </c>
      <c r="W211">
        <v>206</v>
      </c>
      <c r="X211">
        <f t="shared" si="48"/>
        <v>4.291666666666667</v>
      </c>
      <c r="Y211">
        <v>0</v>
      </c>
      <c r="Z211">
        <f t="shared" si="55"/>
        <v>2.5383213731361258E-10</v>
      </c>
    </row>
    <row r="212" spans="5:26" x14ac:dyDescent="0.4">
      <c r="E212">
        <v>3964.1408999999999</v>
      </c>
      <c r="F212">
        <f t="shared" si="42"/>
        <v>0.51890483038478452</v>
      </c>
      <c r="G212">
        <f t="shared" si="43"/>
        <v>-0.15412588305189701</v>
      </c>
      <c r="H212">
        <f t="shared" si="44"/>
        <v>-0.18455010589374277</v>
      </c>
      <c r="I212">
        <f t="shared" si="45"/>
        <v>1.2707017413166145E-2</v>
      </c>
      <c r="J212">
        <f t="shared" si="46"/>
        <v>7.2570862276177019E-3</v>
      </c>
      <c r="K212">
        <f t="shared" si="49"/>
        <v>6.085939904304058E-2</v>
      </c>
      <c r="L212">
        <f t="shared" si="50"/>
        <v>-24.313446808068345</v>
      </c>
      <c r="M212">
        <f t="shared" si="51"/>
        <v>3.4976783324001399</v>
      </c>
      <c r="N212">
        <f t="shared" si="52"/>
        <v>200.40220654088387</v>
      </c>
      <c r="O212">
        <f t="shared" si="53"/>
        <v>-360</v>
      </c>
      <c r="P212">
        <f t="shared" si="47"/>
        <v>-159.59779345911613</v>
      </c>
      <c r="Q212">
        <f t="shared" si="54"/>
        <v>1.5977542096067093E-2</v>
      </c>
      <c r="W212">
        <v>207</v>
      </c>
      <c r="X212">
        <f t="shared" si="48"/>
        <v>4.3125</v>
      </c>
      <c r="Y212">
        <v>0</v>
      </c>
      <c r="Z212">
        <f t="shared" si="55"/>
        <v>3.0935212508210722E-10</v>
      </c>
    </row>
    <row r="213" spans="5:26" x14ac:dyDescent="0.4">
      <c r="E213">
        <v>4080.3791999999999</v>
      </c>
      <c r="F213">
        <f t="shared" si="42"/>
        <v>0.5341203882741915</v>
      </c>
      <c r="G213">
        <f t="shared" si="43"/>
        <v>-0.1622181064657271</v>
      </c>
      <c r="H213">
        <f t="shared" si="44"/>
        <v>-0.19591454850295853</v>
      </c>
      <c r="I213">
        <f t="shared" si="45"/>
        <v>1.2543585985723218E-2</v>
      </c>
      <c r="J213">
        <f t="shared" si="46"/>
        <v>7.4190964907057972E-3</v>
      </c>
      <c r="K213">
        <f t="shared" si="49"/>
        <v>5.7295251181318653E-2</v>
      </c>
      <c r="L213">
        <f t="shared" si="50"/>
        <v>-24.837627445893094</v>
      </c>
      <c r="M213">
        <f t="shared" si="51"/>
        <v>3.486683518816859</v>
      </c>
      <c r="N213">
        <f t="shared" si="52"/>
        <v>199.77225012602878</v>
      </c>
      <c r="O213">
        <f t="shared" si="53"/>
        <v>-360</v>
      </c>
      <c r="P213">
        <f t="shared" si="47"/>
        <v>-160.22774987397122</v>
      </c>
      <c r="Q213">
        <f t="shared" si="54"/>
        <v>1.5054237115933563E-2</v>
      </c>
      <c r="W213">
        <v>208</v>
      </c>
      <c r="X213">
        <f t="shared" si="48"/>
        <v>4.333333333333333</v>
      </c>
      <c r="Y213">
        <v>0</v>
      </c>
      <c r="Z213">
        <f t="shared" si="55"/>
        <v>3.5064246132974437E-10</v>
      </c>
    </row>
    <row r="214" spans="5:26" x14ac:dyDescent="0.4">
      <c r="E214">
        <v>4200.0259999999998</v>
      </c>
      <c r="F214">
        <f t="shared" si="42"/>
        <v>0.5497821177702551</v>
      </c>
      <c r="G214">
        <f t="shared" si="43"/>
        <v>-0.1705567432432078</v>
      </c>
      <c r="H214">
        <f t="shared" si="44"/>
        <v>-0.20809312370395061</v>
      </c>
      <c r="I214">
        <f t="shared" si="45"/>
        <v>1.2371909150462232E-2</v>
      </c>
      <c r="J214">
        <f t="shared" si="46"/>
        <v>7.5815735967959715E-3</v>
      </c>
      <c r="K214">
        <f t="shared" si="49"/>
        <v>5.3929389199626171E-2</v>
      </c>
      <c r="L214">
        <f t="shared" si="50"/>
        <v>-25.363489969439456</v>
      </c>
      <c r="M214">
        <f t="shared" si="51"/>
        <v>3.4760180338703188</v>
      </c>
      <c r="N214">
        <f t="shared" si="52"/>
        <v>199.1611628521317</v>
      </c>
      <c r="O214">
        <f t="shared" si="53"/>
        <v>-360</v>
      </c>
      <c r="P214">
        <f t="shared" si="47"/>
        <v>-160.8388371478683</v>
      </c>
      <c r="Q214">
        <f t="shared" si="54"/>
        <v>1.4187296690877838E-2</v>
      </c>
      <c r="W214">
        <v>209</v>
      </c>
      <c r="X214">
        <f t="shared" si="48"/>
        <v>4.354166666666667</v>
      </c>
      <c r="Y214">
        <v>0</v>
      </c>
      <c r="Z214">
        <f t="shared" si="55"/>
        <v>3.7946142564030768E-10</v>
      </c>
    </row>
    <row r="215" spans="5:26" x14ac:dyDescent="0.4">
      <c r="E215">
        <v>4323.1809999999996</v>
      </c>
      <c r="F215">
        <f t="shared" si="42"/>
        <v>0.56590306957245717</v>
      </c>
      <c r="G215">
        <f t="shared" si="43"/>
        <v>-0.17912972108777603</v>
      </c>
      <c r="H215">
        <f t="shared" si="44"/>
        <v>-0.22114452439099586</v>
      </c>
      <c r="I215">
        <f t="shared" si="45"/>
        <v>1.219166736785799E-2</v>
      </c>
      <c r="J215">
        <f t="shared" si="46"/>
        <v>7.7441902981641043E-3</v>
      </c>
      <c r="K215">
        <f t="shared" si="49"/>
        <v>5.0751016621083576E-2</v>
      </c>
      <c r="L215">
        <f t="shared" si="50"/>
        <v>-25.891105074795618</v>
      </c>
      <c r="M215">
        <f t="shared" si="51"/>
        <v>3.4656698289093426</v>
      </c>
      <c r="N215">
        <f t="shared" si="52"/>
        <v>198.56825438233142</v>
      </c>
      <c r="O215">
        <f t="shared" si="53"/>
        <v>-360</v>
      </c>
      <c r="P215">
        <f t="shared" si="47"/>
        <v>-161.43174561766858</v>
      </c>
      <c r="Q215">
        <f t="shared" si="54"/>
        <v>1.3373131189699509E-2</v>
      </c>
      <c r="W215">
        <v>210</v>
      </c>
      <c r="X215">
        <f t="shared" si="48"/>
        <v>4.375</v>
      </c>
      <c r="Y215">
        <v>0</v>
      </c>
      <c r="Z215">
        <f t="shared" si="55"/>
        <v>3.9746547248537216E-10</v>
      </c>
    </row>
    <row r="216" spans="5:26" x14ac:dyDescent="0.4">
      <c r="E216">
        <v>4449.9472999999998</v>
      </c>
      <c r="F216">
        <f t="shared" si="42"/>
        <v>0.58249673943923896</v>
      </c>
      <c r="G216">
        <f t="shared" si="43"/>
        <v>-0.18792139264949448</v>
      </c>
      <c r="H216">
        <f t="shared" si="44"/>
        <v>-0.23513109311633873</v>
      </c>
      <c r="I216">
        <f t="shared" si="45"/>
        <v>1.2002540365465688E-2</v>
      </c>
      <c r="J216">
        <f t="shared" si="46"/>
        <v>7.9065865323874E-3</v>
      </c>
      <c r="K216">
        <f t="shared" si="49"/>
        <v>4.7749879698714352E-2</v>
      </c>
      <c r="L216">
        <f t="shared" si="50"/>
        <v>-26.420554364850911</v>
      </c>
      <c r="M216">
        <f t="shared" si="51"/>
        <v>3.4556272960318575</v>
      </c>
      <c r="N216">
        <f t="shared" si="52"/>
        <v>197.99285963283018</v>
      </c>
      <c r="O216">
        <f t="shared" si="53"/>
        <v>-360</v>
      </c>
      <c r="P216">
        <f t="shared" si="47"/>
        <v>-162.00714036716982</v>
      </c>
      <c r="Q216">
        <f t="shared" si="54"/>
        <v>1.2608388417225712E-2</v>
      </c>
      <c r="W216">
        <v>211</v>
      </c>
      <c r="X216">
        <f t="shared" si="48"/>
        <v>4.395833333333333</v>
      </c>
      <c r="Y216">
        <v>0</v>
      </c>
      <c r="Z216">
        <f t="shared" si="55"/>
        <v>4.0620049426753755E-10</v>
      </c>
    </row>
    <row r="217" spans="5:26" x14ac:dyDescent="0.4">
      <c r="E217">
        <v>4580.4305999999997</v>
      </c>
      <c r="F217">
        <f t="shared" si="42"/>
        <v>0.59957696346824529</v>
      </c>
      <c r="G217">
        <f t="shared" si="43"/>
        <v>-0.19691197437600705</v>
      </c>
      <c r="H217">
        <f t="shared" si="44"/>
        <v>-0.25011882281652531</v>
      </c>
      <c r="I217">
        <f t="shared" si="45"/>
        <v>1.1804210401529082E-2</v>
      </c>
      <c r="J217">
        <f t="shared" si="46"/>
        <v>8.0683661113604612E-3</v>
      </c>
      <c r="K217">
        <f t="shared" si="49"/>
        <v>4.4916267703893717E-2</v>
      </c>
      <c r="L217">
        <f t="shared" si="50"/>
        <v>-26.951926768134363</v>
      </c>
      <c r="M217">
        <f t="shared" si="51"/>
        <v>3.445879321136021</v>
      </c>
      <c r="N217">
        <f t="shared" si="52"/>
        <v>197.43434181249927</v>
      </c>
      <c r="O217">
        <f t="shared" si="53"/>
        <v>-360</v>
      </c>
      <c r="P217">
        <f t="shared" si="47"/>
        <v>-162.56565818750073</v>
      </c>
      <c r="Q217">
        <f t="shared" si="54"/>
        <v>1.1889938327801891E-2</v>
      </c>
      <c r="W217">
        <v>212</v>
      </c>
      <c r="X217">
        <f t="shared" si="48"/>
        <v>4.416666666666667</v>
      </c>
      <c r="Y217">
        <v>0</v>
      </c>
      <c r="Z217">
        <f t="shared" si="55"/>
        <v>4.0709629294283925E-10</v>
      </c>
    </row>
    <row r="218" spans="5:26" x14ac:dyDescent="0.4">
      <c r="E218">
        <v>4714.7401</v>
      </c>
      <c r="F218">
        <f t="shared" si="42"/>
        <v>0.61715803590605034</v>
      </c>
      <c r="G218">
        <f t="shared" si="43"/>
        <v>-0.20607705081632988</v>
      </c>
      <c r="H218">
        <f t="shared" si="44"/>
        <v>-0.2661775174264015</v>
      </c>
      <c r="I218">
        <f t="shared" si="45"/>
        <v>1.159636332359306E-2</v>
      </c>
      <c r="J218">
        <f t="shared" si="46"/>
        <v>8.2290955963187033E-3</v>
      </c>
      <c r="K218">
        <f t="shared" si="49"/>
        <v>4.2240970537923028E-2</v>
      </c>
      <c r="L218">
        <f t="shared" si="50"/>
        <v>-27.48532223826226</v>
      </c>
      <c r="M218">
        <f t="shared" si="51"/>
        <v>3.4364151975441701</v>
      </c>
      <c r="N218">
        <f t="shared" si="52"/>
        <v>196.892087473896</v>
      </c>
      <c r="O218">
        <f t="shared" si="53"/>
        <v>-360</v>
      </c>
      <c r="P218">
        <f t="shared" si="47"/>
        <v>-163.107912526104</v>
      </c>
      <c r="Q218">
        <f t="shared" si="54"/>
        <v>1.1214858604013497E-2</v>
      </c>
      <c r="W218">
        <v>213</v>
      </c>
      <c r="X218">
        <f t="shared" si="48"/>
        <v>4.4375</v>
      </c>
      <c r="Y218">
        <v>0</v>
      </c>
      <c r="Z218">
        <f t="shared" si="55"/>
        <v>4.0146380451361674E-10</v>
      </c>
    </row>
    <row r="219" spans="5:26" x14ac:dyDescent="0.4">
      <c r="E219">
        <v>4852.9877999999999</v>
      </c>
      <c r="F219">
        <f t="shared" si="42"/>
        <v>0.63525461751837053</v>
      </c>
      <c r="G219">
        <f t="shared" si="43"/>
        <v>-0.21538691219644801</v>
      </c>
      <c r="H219">
        <f t="shared" si="44"/>
        <v>-0.28338074320947715</v>
      </c>
      <c r="I219">
        <f t="shared" si="45"/>
        <v>1.1378692363712216E-2</v>
      </c>
      <c r="J219">
        <f t="shared" si="46"/>
        <v>8.3883011431619813E-3</v>
      </c>
      <c r="K219">
        <f t="shared" si="49"/>
        <v>3.9715273223995588E-2</v>
      </c>
      <c r="L219">
        <f t="shared" si="50"/>
        <v>-28.020848906901929</v>
      </c>
      <c r="M219">
        <f t="shared" si="51"/>
        <v>3.4272246641892048</v>
      </c>
      <c r="N219">
        <f t="shared" si="52"/>
        <v>196.36550870118228</v>
      </c>
      <c r="O219">
        <f t="shared" si="53"/>
        <v>-360</v>
      </c>
      <c r="P219">
        <f t="shared" si="47"/>
        <v>-163.63449129881772</v>
      </c>
      <c r="Q219">
        <f t="shared" si="54"/>
        <v>1.0580420600803242E-2</v>
      </c>
      <c r="W219">
        <v>214</v>
      </c>
      <c r="X219">
        <f t="shared" si="48"/>
        <v>4.458333333333333</v>
      </c>
      <c r="Y219">
        <v>0</v>
      </c>
      <c r="Z219">
        <f t="shared" si="55"/>
        <v>3.9049465458418816E-10</v>
      </c>
    </row>
    <row r="220" spans="5:26" x14ac:dyDescent="0.4">
      <c r="E220">
        <v>4995.2893000000004</v>
      </c>
      <c r="F220">
        <f t="shared" si="42"/>
        <v>0.65388184030982088</v>
      </c>
      <c r="G220">
        <f t="shared" si="43"/>
        <v>-0.22480593487398881</v>
      </c>
      <c r="H220">
        <f t="shared" si="44"/>
        <v>-0.30180591848867899</v>
      </c>
      <c r="I220">
        <f t="shared" si="45"/>
        <v>1.1150899999990223E-2</v>
      </c>
      <c r="J220">
        <f t="shared" si="46"/>
        <v>8.5454671975135482E-3</v>
      </c>
      <c r="K220">
        <f t="shared" si="49"/>
        <v>3.733091904040358E-2</v>
      </c>
      <c r="L220">
        <f t="shared" si="50"/>
        <v>-28.558626363133278</v>
      </c>
      <c r="M220">
        <f t="shared" si="51"/>
        <v>3.4182978345649762</v>
      </c>
      <c r="N220">
        <f t="shared" si="52"/>
        <v>195.85403903928162</v>
      </c>
      <c r="O220">
        <f t="shared" si="53"/>
        <v>-360</v>
      </c>
      <c r="P220">
        <f t="shared" si="47"/>
        <v>-164.14596096071838</v>
      </c>
      <c r="Q220">
        <f t="shared" si="54"/>
        <v>9.9840764913593175E-3</v>
      </c>
      <c r="W220">
        <v>215</v>
      </c>
      <c r="X220">
        <f t="shared" si="48"/>
        <v>4.479166666666667</v>
      </c>
      <c r="Y220">
        <v>0</v>
      </c>
      <c r="Z220">
        <f t="shared" si="55"/>
        <v>3.7526265795018824E-10</v>
      </c>
    </row>
    <row r="221" spans="5:26" x14ac:dyDescent="0.4">
      <c r="E221">
        <v>5141.7633999999998</v>
      </c>
      <c r="F221">
        <f t="shared" si="42"/>
        <v>0.67305525516403653</v>
      </c>
      <c r="G221">
        <f t="shared" si="43"/>
        <v>-0.23429181637899155</v>
      </c>
      <c r="H221">
        <f t="shared" si="44"/>
        <v>-0.32153421550478745</v>
      </c>
      <c r="I221">
        <f t="shared" si="45"/>
        <v>1.0912702064800566E-2</v>
      </c>
      <c r="J221">
        <f t="shared" si="46"/>
        <v>8.7000337951402881E-3</v>
      </c>
      <c r="K221">
        <f t="shared" si="49"/>
        <v>3.5080097229933348E-2</v>
      </c>
      <c r="L221">
        <f t="shared" si="50"/>
        <v>-29.098784231795534</v>
      </c>
      <c r="M221">
        <f t="shared" si="51"/>
        <v>3.4096252114218979</v>
      </c>
      <c r="N221">
        <f t="shared" si="52"/>
        <v>195.35713433587577</v>
      </c>
      <c r="O221">
        <f t="shared" si="53"/>
        <v>-360</v>
      </c>
      <c r="P221">
        <f t="shared" si="47"/>
        <v>-164.64286566412423</v>
      </c>
      <c r="Q221">
        <f t="shared" si="54"/>
        <v>9.4234464850374393E-3</v>
      </c>
      <c r="W221">
        <v>216</v>
      </c>
      <c r="X221">
        <f t="shared" si="48"/>
        <v>4.5</v>
      </c>
      <c r="Y221">
        <v>0</v>
      </c>
      <c r="Z221">
        <f t="shared" si="55"/>
        <v>3.5672691015529314E-10</v>
      </c>
    </row>
    <row r="222" spans="5:26" x14ac:dyDescent="0.4">
      <c r="E222">
        <v>5292.5325000000003</v>
      </c>
      <c r="F222">
        <f t="shared" si="42"/>
        <v>0.69279088420355095</v>
      </c>
      <c r="G222">
        <f t="shared" si="43"/>
        <v>-0.24379479738591581</v>
      </c>
      <c r="H222">
        <f t="shared" si="44"/>
        <v>-0.34265050714669043</v>
      </c>
      <c r="I222">
        <f t="shared" si="45"/>
        <v>1.0663831021687154E-2</v>
      </c>
      <c r="J222">
        <f t="shared" si="46"/>
        <v>8.8513948682695798E-3</v>
      </c>
      <c r="K222">
        <f t="shared" si="49"/>
        <v>3.2955416347243555E-2</v>
      </c>
      <c r="L222">
        <f t="shared" si="50"/>
        <v>-29.641463945280758</v>
      </c>
      <c r="M222">
        <f t="shared" si="51"/>
        <v>3.401197648344028</v>
      </c>
      <c r="N222">
        <f t="shared" si="52"/>
        <v>194.87427053993355</v>
      </c>
      <c r="O222">
        <f t="shared" si="53"/>
        <v>-360</v>
      </c>
      <c r="P222">
        <f t="shared" si="47"/>
        <v>-165.12572946006645</v>
      </c>
      <c r="Q222">
        <f t="shared" si="54"/>
        <v>8.8963078114927055E-3</v>
      </c>
      <c r="W222">
        <v>217</v>
      </c>
      <c r="X222">
        <f t="shared" si="48"/>
        <v>4.520833333333333</v>
      </c>
      <c r="Y222">
        <v>0</v>
      </c>
      <c r="Z222">
        <f t="shared" si="55"/>
        <v>3.357361535174491E-10</v>
      </c>
    </row>
    <row r="223" spans="5:26" x14ac:dyDescent="0.4">
      <c r="E223">
        <v>5447.7224999999999</v>
      </c>
      <c r="F223">
        <f t="shared" si="42"/>
        <v>0.71310520769982588</v>
      </c>
      <c r="G223">
        <f t="shared" si="43"/>
        <v>-0.25325678068240087</v>
      </c>
      <c r="H223">
        <f t="shared" si="44"/>
        <v>-0.36524318453427773</v>
      </c>
      <c r="I223">
        <f t="shared" si="45"/>
        <v>1.0404040496109459E-2</v>
      </c>
      <c r="J223">
        <f t="shared" si="46"/>
        <v>8.9988961171617934E-3</v>
      </c>
      <c r="K223">
        <f t="shared" si="49"/>
        <v>3.094988680385136E-2</v>
      </c>
      <c r="L223">
        <f t="shared" si="50"/>
        <v>-30.186818700601094</v>
      </c>
      <c r="M223">
        <f t="shared" si="51"/>
        <v>3.3930063438935565</v>
      </c>
      <c r="N223">
        <f t="shared" si="52"/>
        <v>194.40494336621478</v>
      </c>
      <c r="O223">
        <f t="shared" si="53"/>
        <v>-360</v>
      </c>
      <c r="P223">
        <f t="shared" si="47"/>
        <v>-165.59505663378522</v>
      </c>
      <c r="Q223">
        <f t="shared" si="54"/>
        <v>8.4005837596703766E-3</v>
      </c>
      <c r="W223">
        <v>218</v>
      </c>
      <c r="X223">
        <f t="shared" si="48"/>
        <v>4.541666666666667</v>
      </c>
      <c r="Y223">
        <v>0</v>
      </c>
      <c r="Z223">
        <f t="shared" si="55"/>
        <v>3.130341338258282E-10</v>
      </c>
    </row>
    <row r="224" spans="5:26" x14ac:dyDescent="0.4">
      <c r="E224">
        <v>5607.4630999999999</v>
      </c>
      <c r="F224">
        <f t="shared" si="42"/>
        <v>0.73401520334316028</v>
      </c>
      <c r="G224">
        <f t="shared" si="43"/>
        <v>-0.2626104032072718</v>
      </c>
      <c r="H224">
        <f t="shared" si="44"/>
        <v>-0.3894039526815064</v>
      </c>
      <c r="I224">
        <f t="shared" si="45"/>
        <v>1.0133109638664766E-2</v>
      </c>
      <c r="J224">
        <f t="shared" si="46"/>
        <v>9.1418334617391749E-3</v>
      </c>
      <c r="K224">
        <f t="shared" si="49"/>
        <v>2.9056898192600857E-2</v>
      </c>
      <c r="L224">
        <f t="shared" si="50"/>
        <v>-30.735014965065371</v>
      </c>
      <c r="M224">
        <f t="shared" si="51"/>
        <v>3.3850428134987824</v>
      </c>
      <c r="N224">
        <f t="shared" si="52"/>
        <v>193.9486666845701</v>
      </c>
      <c r="O224">
        <f t="shared" si="53"/>
        <v>-360</v>
      </c>
      <c r="P224">
        <f t="shared" si="47"/>
        <v>-166.0513333154299</v>
      </c>
      <c r="Q224">
        <f t="shared" si="54"/>
        <v>7.9343337059631681E-3</v>
      </c>
      <c r="W224">
        <v>219</v>
      </c>
      <c r="X224">
        <f t="shared" si="48"/>
        <v>4.5625</v>
      </c>
      <c r="Y224">
        <v>0</v>
      </c>
      <c r="Z224">
        <f t="shared" si="55"/>
        <v>2.8926569635860236E-10</v>
      </c>
    </row>
    <row r="225" spans="5:26" x14ac:dyDescent="0.4">
      <c r="E225">
        <v>5771.8876</v>
      </c>
      <c r="F225">
        <f t="shared" si="42"/>
        <v>0.75553832006275101</v>
      </c>
      <c r="G225">
        <f t="shared" si="43"/>
        <v>-0.27177800391269402</v>
      </c>
      <c r="H225">
        <f t="shared" si="44"/>
        <v>-0.41522746211481643</v>
      </c>
      <c r="I225">
        <f t="shared" si="45"/>
        <v>9.8508488442238581E-3</v>
      </c>
      <c r="J225">
        <f t="shared" si="46"/>
        <v>9.2794512490804899E-3</v>
      </c>
      <c r="K225">
        <f t="shared" si="49"/>
        <v>2.7270203802086494E-2</v>
      </c>
      <c r="L225">
        <f t="shared" si="50"/>
        <v>-31.286232327496094</v>
      </c>
      <c r="M225">
        <f t="shared" si="51"/>
        <v>3.3772988884678674</v>
      </c>
      <c r="N225">
        <f t="shared" si="52"/>
        <v>193.50497246343295</v>
      </c>
      <c r="O225">
        <f t="shared" si="53"/>
        <v>-360</v>
      </c>
      <c r="P225">
        <f t="shared" si="47"/>
        <v>-166.49502753656705</v>
      </c>
      <c r="Q225">
        <f t="shared" si="54"/>
        <v>7.4957439286918578E-3</v>
      </c>
      <c r="W225">
        <v>220</v>
      </c>
      <c r="X225">
        <f t="shared" si="48"/>
        <v>4.583333333333333</v>
      </c>
      <c r="Y225">
        <v>0</v>
      </c>
      <c r="Z225">
        <f t="shared" si="55"/>
        <v>2.6498340077328131E-10</v>
      </c>
    </row>
    <row r="226" spans="5:26" x14ac:dyDescent="0.4">
      <c r="E226">
        <v>5941.1334999999999</v>
      </c>
      <c r="F226">
        <f t="shared" si="42"/>
        <v>0.77769255656650893</v>
      </c>
      <c r="G226">
        <f t="shared" si="43"/>
        <v>-0.28067056322147343</v>
      </c>
      <c r="H226">
        <f t="shared" si="44"/>
        <v>-0.44281095601561138</v>
      </c>
      <c r="I226">
        <f t="shared" si="45"/>
        <v>9.5571046579403258E-3</v>
      </c>
      <c r="J226">
        <f t="shared" si="46"/>
        <v>9.4109414593177808E-3</v>
      </c>
      <c r="K226">
        <f t="shared" si="49"/>
        <v>2.5583896555665127E-2</v>
      </c>
      <c r="L226">
        <f t="shared" si="50"/>
        <v>-31.840666191871321</v>
      </c>
      <c r="M226">
        <f t="shared" si="51"/>
        <v>3.3697666763307086</v>
      </c>
      <c r="N226">
        <f t="shared" si="52"/>
        <v>193.07340849757654</v>
      </c>
      <c r="O226">
        <f t="shared" si="53"/>
        <v>-360</v>
      </c>
      <c r="P226">
        <f t="shared" si="47"/>
        <v>-166.92659150242346</v>
      </c>
      <c r="Q226">
        <f t="shared" si="54"/>
        <v>7.0831186696138021E-3</v>
      </c>
      <c r="W226">
        <v>221</v>
      </c>
      <c r="X226">
        <f t="shared" si="48"/>
        <v>4.604166666666667</v>
      </c>
      <c r="Y226">
        <v>0</v>
      </c>
      <c r="Z226">
        <f t="shared" si="55"/>
        <v>2.4065446355325612E-10</v>
      </c>
    </row>
    <row r="227" spans="5:26" x14ac:dyDescent="0.4">
      <c r="E227">
        <v>6115.3420999999998</v>
      </c>
      <c r="F227">
        <f t="shared" si="42"/>
        <v>0.80049640898118246</v>
      </c>
      <c r="G227">
        <f t="shared" si="43"/>
        <v>-0.28918651142741036</v>
      </c>
      <c r="H227">
        <f t="shared" si="44"/>
        <v>-0.47225363888474392</v>
      </c>
      <c r="I227">
        <f t="shared" si="45"/>
        <v>9.2517669607345126E-3</v>
      </c>
      <c r="J227">
        <f t="shared" si="46"/>
        <v>9.5354424173560957E-3</v>
      </c>
      <c r="K227">
        <f t="shared" si="49"/>
        <v>2.3992397041054107E-2</v>
      </c>
      <c r="L227">
        <f t="shared" si="50"/>
        <v>-32.398527204296926</v>
      </c>
      <c r="M227">
        <f t="shared" si="51"/>
        <v>3.3624385703032211</v>
      </c>
      <c r="N227">
        <f t="shared" si="52"/>
        <v>192.65353895037711</v>
      </c>
      <c r="O227">
        <f t="shared" si="53"/>
        <v>-360</v>
      </c>
      <c r="P227">
        <f t="shared" si="47"/>
        <v>-167.34646104962289</v>
      </c>
      <c r="Q227">
        <f t="shared" si="54"/>
        <v>6.6948721118026472E-3</v>
      </c>
      <c r="W227">
        <v>222</v>
      </c>
      <c r="X227">
        <f t="shared" si="48"/>
        <v>4.625</v>
      </c>
      <c r="Y227">
        <v>0</v>
      </c>
      <c r="Z227">
        <f t="shared" si="55"/>
        <v>2.1666786389911382E-10</v>
      </c>
    </row>
    <row r="228" spans="5:26" x14ac:dyDescent="0.4">
      <c r="E228">
        <v>6294.6589000000004</v>
      </c>
      <c r="F228">
        <f t="shared" si="42"/>
        <v>0.82396892321223369</v>
      </c>
      <c r="G228">
        <f t="shared" si="43"/>
        <v>-0.29721051079752225</v>
      </c>
      <c r="H228">
        <f t="shared" si="44"/>
        <v>-0.50365602561174594</v>
      </c>
      <c r="I228">
        <f t="shared" si="45"/>
        <v>8.9347753795519843E-3</v>
      </c>
      <c r="J228">
        <f t="shared" si="46"/>
        <v>9.652038646031107E-3</v>
      </c>
      <c r="K228">
        <f t="shared" si="49"/>
        <v>2.2490433373905733E-2</v>
      </c>
      <c r="L228">
        <f t="shared" si="50"/>
        <v>-32.960043519048583</v>
      </c>
      <c r="M228">
        <f t="shared" si="51"/>
        <v>3.3553072211019566</v>
      </c>
      <c r="N228">
        <f t="shared" si="52"/>
        <v>192.24494273891065</v>
      </c>
      <c r="O228">
        <f t="shared" si="53"/>
        <v>-360</v>
      </c>
      <c r="P228">
        <f t="shared" si="47"/>
        <v>-167.75505726108935</v>
      </c>
      <c r="Q228">
        <f t="shared" si="54"/>
        <v>6.3295211396573988E-3</v>
      </c>
      <c r="W228">
        <v>223</v>
      </c>
      <c r="X228">
        <f t="shared" si="48"/>
        <v>4.645833333333333</v>
      </c>
      <c r="Y228">
        <v>0</v>
      </c>
      <c r="Z228">
        <f t="shared" si="55"/>
        <v>1.9334147413079024E-10</v>
      </c>
    </row>
    <row r="229" spans="5:26" x14ac:dyDescent="0.4">
      <c r="E229">
        <v>6479.2336999999998</v>
      </c>
      <c r="F229">
        <f t="shared" si="42"/>
        <v>0.84812970803380894</v>
      </c>
      <c r="G229">
        <f t="shared" si="43"/>
        <v>-0.30461215230169025</v>
      </c>
      <c r="H229">
        <f t="shared" si="44"/>
        <v>-0.53711908021660493</v>
      </c>
      <c r="I229">
        <f t="shared" si="45"/>
        <v>8.6061268134167927E-3</v>
      </c>
      <c r="J229">
        <f t="shared" si="46"/>
        <v>9.7597610001068369E-3</v>
      </c>
      <c r="K229">
        <f t="shared" si="49"/>
        <v>2.1073025406024636E-2</v>
      </c>
      <c r="L229">
        <f t="shared" si="50"/>
        <v>-33.525462185019336</v>
      </c>
      <c r="M229">
        <f t="shared" si="51"/>
        <v>3.3483655245049628</v>
      </c>
      <c r="N229">
        <f t="shared" si="52"/>
        <v>191.84721282124261</v>
      </c>
      <c r="O229">
        <f t="shared" si="53"/>
        <v>-360</v>
      </c>
      <c r="P229">
        <f t="shared" si="47"/>
        <v>-168.15278717875739</v>
      </c>
      <c r="Q229">
        <f t="shared" si="54"/>
        <v>5.9856780386904566E-3</v>
      </c>
      <c r="W229">
        <v>224</v>
      </c>
      <c r="X229">
        <f t="shared" si="48"/>
        <v>4.666666666666667</v>
      </c>
      <c r="Y229">
        <v>0</v>
      </c>
      <c r="Z229">
        <f t="shared" si="55"/>
        <v>1.7092909876498718E-10</v>
      </c>
    </row>
    <row r="230" spans="5:26" x14ac:dyDescent="0.4">
      <c r="E230">
        <v>6669.2206999999999</v>
      </c>
      <c r="F230">
        <f t="shared" si="42"/>
        <v>0.87299894817870749</v>
      </c>
      <c r="G230">
        <f t="shared" si="43"/>
        <v>-0.31124459204540167</v>
      </c>
      <c r="H230">
        <f t="shared" si="44"/>
        <v>-0.57274316464448238</v>
      </c>
      <c r="I230">
        <f t="shared" si="45"/>
        <v>8.2658835755976875E-3</v>
      </c>
      <c r="J230">
        <f t="shared" si="46"/>
        <v>9.857587470896368E-3</v>
      </c>
      <c r="K230">
        <f t="shared" si="49"/>
        <v>1.9735469577184434E-2</v>
      </c>
      <c r="L230">
        <f t="shared" si="50"/>
        <v>-34.095050714628158</v>
      </c>
      <c r="M230">
        <f t="shared" si="51"/>
        <v>3.3416066092597823</v>
      </c>
      <c r="N230">
        <f t="shared" si="52"/>
        <v>191.45995550360712</v>
      </c>
      <c r="O230">
        <f t="shared" si="53"/>
        <v>-360</v>
      </c>
      <c r="P230">
        <f t="shared" si="47"/>
        <v>-168.54004449639288</v>
      </c>
      <c r="Q230">
        <f t="shared" si="54"/>
        <v>5.6620440935942319E-3</v>
      </c>
      <c r="W230">
        <v>225</v>
      </c>
      <c r="X230">
        <f t="shared" si="48"/>
        <v>4.6875</v>
      </c>
      <c r="Y230">
        <v>0</v>
      </c>
      <c r="Z230">
        <f t="shared" si="55"/>
        <v>1.4962732744108984E-10</v>
      </c>
    </row>
    <row r="231" spans="5:26" x14ac:dyDescent="0.4">
      <c r="E231">
        <v>6864.7785999999996</v>
      </c>
      <c r="F231">
        <f t="shared" si="42"/>
        <v>0.89859741742835109</v>
      </c>
      <c r="G231">
        <f t="shared" si="43"/>
        <v>-0.31694313772549876</v>
      </c>
      <c r="H231">
        <f t="shared" si="44"/>
        <v>-0.61062677124463394</v>
      </c>
      <c r="I231">
        <f t="shared" si="45"/>
        <v>7.9141821466345366E-3</v>
      </c>
      <c r="J231">
        <f t="shared" si="46"/>
        <v>9.9444447874868641E-3</v>
      </c>
      <c r="K231">
        <f t="shared" si="49"/>
        <v>1.8473324414920573E-2</v>
      </c>
      <c r="L231">
        <f t="shared" si="50"/>
        <v>-34.669098858776515</v>
      </c>
      <c r="M231">
        <f t="shared" si="51"/>
        <v>3.3350238253253783</v>
      </c>
      <c r="N231">
        <f t="shared" si="52"/>
        <v>191.08278976671926</v>
      </c>
      <c r="O231">
        <f t="shared" si="53"/>
        <v>-360</v>
      </c>
      <c r="P231">
        <f t="shared" si="47"/>
        <v>-168.91721023328074</v>
      </c>
      <c r="Q231">
        <f t="shared" si="54"/>
        <v>5.3574036255568339E-3</v>
      </c>
      <c r="W231">
        <v>226</v>
      </c>
      <c r="X231">
        <f t="shared" si="48"/>
        <v>4.708333333333333</v>
      </c>
      <c r="Y231">
        <v>0</v>
      </c>
      <c r="Z231">
        <f t="shared" si="55"/>
        <v>1.2958212581216375E-10</v>
      </c>
    </row>
    <row r="232" spans="5:26" x14ac:dyDescent="0.4">
      <c r="E232">
        <v>7066.0707000000002</v>
      </c>
      <c r="F232">
        <f t="shared" si="42"/>
        <v>0.92494649170275367</v>
      </c>
      <c r="G232">
        <f t="shared" si="43"/>
        <v>-0.3215237992794695</v>
      </c>
      <c r="H232">
        <f t="shared" si="44"/>
        <v>-0.65086501036916966</v>
      </c>
      <c r="I232">
        <f t="shared" si="45"/>
        <v>7.551242518965033E-3</v>
      </c>
      <c r="J232">
        <f t="shared" si="46"/>
        <v>1.001921095406804E-2</v>
      </c>
      <c r="K232">
        <f t="shared" si="49"/>
        <v>1.7282396681076295E-2</v>
      </c>
      <c r="L232">
        <f t="shared" si="50"/>
        <v>-35.247920615394094</v>
      </c>
      <c r="M232">
        <f t="shared" si="51"/>
        <v>3.3286107324324306</v>
      </c>
      <c r="N232">
        <f t="shared" si="52"/>
        <v>190.715346610328</v>
      </c>
      <c r="O232">
        <f t="shared" si="53"/>
        <v>-360</v>
      </c>
      <c r="P232">
        <f t="shared" si="47"/>
        <v>-169.284653389672</v>
      </c>
      <c r="Q232">
        <f t="shared" si="54"/>
        <v>5.0706184416584926E-3</v>
      </c>
      <c r="W232">
        <v>227</v>
      </c>
      <c r="X232">
        <f t="shared" si="48"/>
        <v>4.7291666666666661</v>
      </c>
      <c r="Y232">
        <v>0</v>
      </c>
      <c r="Z232">
        <f t="shared" si="55"/>
        <v>1.1089510544785309E-10</v>
      </c>
    </row>
    <row r="233" spans="5:26" x14ac:dyDescent="0.4">
      <c r="E233">
        <v>7273.2651999999998</v>
      </c>
      <c r="F233">
        <f t="shared" si="42"/>
        <v>0.95206818833042905</v>
      </c>
      <c r="G233">
        <f t="shared" si="43"/>
        <v>-0.32478182489704066</v>
      </c>
      <c r="H233">
        <f t="shared" si="44"/>
        <v>-0.69354786425327197</v>
      </c>
      <c r="I233">
        <f t="shared" si="45"/>
        <v>7.1773777357795037E-3</v>
      </c>
      <c r="J233">
        <f t="shared" si="46"/>
        <v>1.008071892830158E-2</v>
      </c>
      <c r="K233">
        <f t="shared" si="49"/>
        <v>1.6158727120944214E-2</v>
      </c>
      <c r="L233">
        <f t="shared" si="50"/>
        <v>-35.831857061974503</v>
      </c>
      <c r="M233">
        <f t="shared" si="51"/>
        <v>3.322361083073651</v>
      </c>
      <c r="N233">
        <f t="shared" si="52"/>
        <v>190.3572680786333</v>
      </c>
      <c r="O233">
        <f t="shared" si="53"/>
        <v>-360</v>
      </c>
      <c r="P233">
        <f t="shared" si="47"/>
        <v>-169.6427319213667</v>
      </c>
      <c r="Q233">
        <f t="shared" si="54"/>
        <v>4.8006225456797332E-3</v>
      </c>
      <c r="W233">
        <v>228</v>
      </c>
      <c r="X233">
        <f t="shared" si="48"/>
        <v>4.75</v>
      </c>
      <c r="Y233">
        <v>0</v>
      </c>
      <c r="Z233">
        <f t="shared" si="55"/>
        <v>9.3629428788192808E-11</v>
      </c>
    </row>
    <row r="234" spans="5:26" x14ac:dyDescent="0.4">
      <c r="E234">
        <v>7486.5352000000003</v>
      </c>
      <c r="F234">
        <f t="shared" si="42"/>
        <v>0.97998516604839137</v>
      </c>
      <c r="G234">
        <f t="shared" si="43"/>
        <v>-0.32649023334148652</v>
      </c>
      <c r="H234">
        <f t="shared" si="44"/>
        <v>-0.73875807549829564</v>
      </c>
      <c r="I234">
        <f t="shared" si="45"/>
        <v>6.7930044719613086E-3</v>
      </c>
      <c r="J234">
        <f t="shared" si="46"/>
        <v>1.0127761408162864E-2</v>
      </c>
      <c r="K234">
        <f t="shared" si="49"/>
        <v>1.5098578791141355E-2</v>
      </c>
      <c r="L234">
        <f t="shared" si="50"/>
        <v>-36.421278606736905</v>
      </c>
      <c r="M234">
        <f t="shared" si="51"/>
        <v>3.3162688159751887</v>
      </c>
      <c r="N234">
        <f t="shared" si="52"/>
        <v>190.008206886225</v>
      </c>
      <c r="O234">
        <f t="shared" si="53"/>
        <v>-360</v>
      </c>
      <c r="P234">
        <f t="shared" si="47"/>
        <v>-169.991793113775</v>
      </c>
      <c r="Q234">
        <f t="shared" si="54"/>
        <v>4.5464173271270517E-3</v>
      </c>
      <c r="W234">
        <v>229</v>
      </c>
      <c r="X234">
        <f t="shared" si="48"/>
        <v>4.7708333333333339</v>
      </c>
      <c r="Y234">
        <v>0</v>
      </c>
      <c r="Z234">
        <f t="shared" si="55"/>
        <v>7.7815318334210715E-11</v>
      </c>
    </row>
    <row r="235" spans="5:26" x14ac:dyDescent="0.4">
      <c r="E235">
        <v>7706.0586999999996</v>
      </c>
      <c r="F235">
        <f t="shared" si="42"/>
        <v>1.0087207250021546</v>
      </c>
      <c r="G235">
        <f t="shared" si="43"/>
        <v>-0.32639838710487434</v>
      </c>
      <c r="H235">
        <f t="shared" si="44"/>
        <v>-0.78656868952993275</v>
      </c>
      <c r="I235">
        <f t="shared" si="45"/>
        <v>6.3986540362807459E-3</v>
      </c>
      <c r="J235">
        <f t="shared" si="46"/>
        <v>1.0159097095999147E-2</v>
      </c>
      <c r="K235">
        <f t="shared" si="49"/>
        <v>1.4098425660411276E-2</v>
      </c>
      <c r="L235">
        <f t="shared" si="50"/>
        <v>-37.016587626565787</v>
      </c>
      <c r="M235">
        <f t="shared" si="51"/>
        <v>3.3103280486791706</v>
      </c>
      <c r="N235">
        <f t="shared" si="52"/>
        <v>189.6678259930938</v>
      </c>
      <c r="O235">
        <f t="shared" si="53"/>
        <v>-360</v>
      </c>
      <c r="P235">
        <f t="shared" si="47"/>
        <v>-170.3321740069062</v>
      </c>
      <c r="Q235">
        <f t="shared" si="54"/>
        <v>4.3070672657824563E-3</v>
      </c>
      <c r="W235">
        <v>230</v>
      </c>
      <c r="X235">
        <f t="shared" si="48"/>
        <v>4.7916666666666661</v>
      </c>
      <c r="Y235">
        <v>0</v>
      </c>
      <c r="Z235">
        <f t="shared" si="55"/>
        <v>6.3455150668686046E-11</v>
      </c>
    </row>
    <row r="236" spans="5:26" x14ac:dyDescent="0.4">
      <c r="E236">
        <v>7932.0192999999999</v>
      </c>
      <c r="F236">
        <f t="shared" si="42"/>
        <v>1.0382988983755188</v>
      </c>
      <c r="G236">
        <f t="shared" si="43"/>
        <v>-0.32423063567996557</v>
      </c>
      <c r="H236">
        <f t="shared" si="44"/>
        <v>-0.83704037442364432</v>
      </c>
      <c r="I236">
        <f t="shared" si="45"/>
        <v>5.9949824286921003E-3</v>
      </c>
      <c r="J236">
        <f t="shared" si="46"/>
        <v>1.0173458650375984E-2</v>
      </c>
      <c r="K236">
        <f t="shared" si="49"/>
        <v>1.3154938760669413E-2</v>
      </c>
      <c r="L236">
        <f t="shared" si="50"/>
        <v>-37.618223386328403</v>
      </c>
      <c r="M236">
        <f t="shared" si="51"/>
        <v>3.3045330519508238</v>
      </c>
      <c r="N236">
        <f t="shared" si="52"/>
        <v>189.33579713826742</v>
      </c>
      <c r="O236">
        <f t="shared" si="53"/>
        <v>-360</v>
      </c>
      <c r="P236">
        <f t="shared" si="47"/>
        <v>-170.66420286173258</v>
      </c>
      <c r="Q236">
        <f t="shared" si="54"/>
        <v>4.0816955456734931E-3</v>
      </c>
      <c r="W236">
        <v>231</v>
      </c>
      <c r="X236">
        <f t="shared" si="48"/>
        <v>4.8125</v>
      </c>
      <c r="Y236">
        <v>0</v>
      </c>
      <c r="Z236">
        <f t="shared" si="55"/>
        <v>5.0528125683845194E-11</v>
      </c>
    </row>
    <row r="237" spans="5:26" x14ac:dyDescent="0.4">
      <c r="E237">
        <v>8164.6054999999997</v>
      </c>
      <c r="F237">
        <f t="shared" si="42"/>
        <v>1.0687443607607841</v>
      </c>
      <c r="G237">
        <f t="shared" si="43"/>
        <v>-0.31968507833601278</v>
      </c>
      <c r="H237">
        <f t="shared" si="44"/>
        <v>-0.89021802288169072</v>
      </c>
      <c r="I237">
        <f t="shared" si="45"/>
        <v>5.5827830801024325E-3</v>
      </c>
      <c r="J237">
        <f t="shared" si="46"/>
        <v>1.0169562251317227E-2</v>
      </c>
      <c r="K237">
        <f t="shared" si="49"/>
        <v>1.2264979272045238E-2</v>
      </c>
      <c r="L237">
        <f t="shared" si="50"/>
        <v>-38.226663628391996</v>
      </c>
      <c r="M237">
        <f t="shared" si="51"/>
        <v>3.2988782622252457</v>
      </c>
      <c r="N237">
        <f t="shared" si="52"/>
        <v>189.01180155295785</v>
      </c>
      <c r="O237">
        <f t="shared" si="53"/>
        <v>-360</v>
      </c>
      <c r="P237">
        <f t="shared" si="47"/>
        <v>-170.98819844704215</v>
      </c>
      <c r="Q237">
        <f t="shared" si="54"/>
        <v>3.8694803774731385E-3</v>
      </c>
      <c r="W237">
        <v>232</v>
      </c>
      <c r="X237">
        <f t="shared" si="48"/>
        <v>4.8333333333333339</v>
      </c>
      <c r="Y237">
        <v>0</v>
      </c>
      <c r="Z237">
        <f t="shared" si="55"/>
        <v>3.8994509673359144E-11</v>
      </c>
    </row>
    <row r="238" spans="5:26" x14ac:dyDescent="0.4">
      <c r="E238">
        <v>8404.0116999999991</v>
      </c>
      <c r="F238">
        <f t="shared" si="42"/>
        <v>1.1000825590584444</v>
      </c>
      <c r="G238">
        <f t="shared" si="43"/>
        <v>-0.31243249042445043</v>
      </c>
      <c r="H238">
        <f t="shared" si="44"/>
        <v>-0.94612728173291649</v>
      </c>
      <c r="I238">
        <f t="shared" si="45"/>
        <v>5.1629965349571649E-3</v>
      </c>
      <c r="J238">
        <f t="shared" si="46"/>
        <v>1.0146119343439345E-2</v>
      </c>
      <c r="K238">
        <f t="shared" si="49"/>
        <v>1.1425584765424815E-2</v>
      </c>
      <c r="L238">
        <f t="shared" si="50"/>
        <v>-38.842431266915938</v>
      </c>
      <c r="M238">
        <f t="shared" si="51"/>
        <v>3.293358249553421</v>
      </c>
      <c r="N238">
        <f t="shared" si="52"/>
        <v>188.69552812400357</v>
      </c>
      <c r="O238">
        <f t="shared" si="53"/>
        <v>-360</v>
      </c>
      <c r="P238">
        <f t="shared" si="47"/>
        <v>-171.30447187599643</v>
      </c>
      <c r="Q238">
        <f t="shared" si="54"/>
        <v>3.6696514236087756E-3</v>
      </c>
      <c r="W238">
        <v>233</v>
      </c>
      <c r="X238">
        <f t="shared" si="48"/>
        <v>4.8541666666666661</v>
      </c>
      <c r="Y238">
        <v>0</v>
      </c>
      <c r="Z238">
        <f t="shared" si="55"/>
        <v>2.8799457848056742E-11</v>
      </c>
    </row>
    <row r="239" spans="5:26" x14ac:dyDescent="0.4">
      <c r="E239">
        <v>8650.4379000000008</v>
      </c>
      <c r="F239">
        <f t="shared" si="42"/>
        <v>1.1323396732072799</v>
      </c>
      <c r="G239">
        <f t="shared" si="43"/>
        <v>-0.30211549505849988</v>
      </c>
      <c r="H239">
        <f t="shared" si="44"/>
        <v>-1.0047703127216665</v>
      </c>
      <c r="I239">
        <f t="shared" si="45"/>
        <v>4.7367222217445442E-3</v>
      </c>
      <c r="J239">
        <f t="shared" si="46"/>
        <v>1.0101850462085194E-2</v>
      </c>
      <c r="K239">
        <f t="shared" si="49"/>
        <v>1.0633961626949051E-2</v>
      </c>
      <c r="L239">
        <f t="shared" si="50"/>
        <v>-39.466098223740076</v>
      </c>
      <c r="M239">
        <f t="shared" si="51"/>
        <v>3.2879677198812138</v>
      </c>
      <c r="N239">
        <f t="shared" si="52"/>
        <v>188.38667352444605</v>
      </c>
      <c r="O239">
        <f t="shared" si="53"/>
        <v>-360</v>
      </c>
      <c r="P239">
        <f t="shared" si="47"/>
        <v>-171.61332647555395</v>
      </c>
      <c r="Q239">
        <f t="shared" si="54"/>
        <v>3.4814863160464596E-3</v>
      </c>
      <c r="W239">
        <v>234</v>
      </c>
      <c r="X239">
        <f t="shared" si="48"/>
        <v>4.875</v>
      </c>
      <c r="Y239">
        <v>0</v>
      </c>
      <c r="Z239">
        <f t="shared" si="55"/>
        <v>1.9876427483164047E-11</v>
      </c>
    </row>
    <row r="240" spans="5:26" x14ac:dyDescent="0.4">
      <c r="E240">
        <v>8904.09</v>
      </c>
      <c r="F240">
        <f t="shared" si="42"/>
        <v>1.1655426554542643</v>
      </c>
      <c r="G240">
        <f t="shared" si="43"/>
        <v>-0.28834804526797209</v>
      </c>
      <c r="H240">
        <f t="shared" si="44"/>
        <v>-1.066121175020001</v>
      </c>
      <c r="I240">
        <f t="shared" si="45"/>
        <v>4.3052286305974435E-3</v>
      </c>
      <c r="J240">
        <f t="shared" si="46"/>
        <v>1.0035501511003173E-2</v>
      </c>
      <c r="K240">
        <f t="shared" si="49"/>
        <v>9.8874754862053917E-3</v>
      </c>
      <c r="L240">
        <f t="shared" si="50"/>
        <v>-40.098291604588603</v>
      </c>
      <c r="M240">
        <f t="shared" si="51"/>
        <v>3.2827015020568187</v>
      </c>
      <c r="N240">
        <f t="shared" si="52"/>
        <v>188.08494146911164</v>
      </c>
      <c r="O240">
        <f t="shared" si="53"/>
        <v>-360</v>
      </c>
      <c r="P240">
        <f t="shared" si="47"/>
        <v>-171.91505853088836</v>
      </c>
      <c r="Q240">
        <f t="shared" si="54"/>
        <v>3.3043077433663934E-3</v>
      </c>
      <c r="W240">
        <v>235</v>
      </c>
      <c r="X240">
        <f t="shared" si="48"/>
        <v>4.8958333333333339</v>
      </c>
      <c r="Y240">
        <v>0</v>
      </c>
      <c r="Z240">
        <f t="shared" si="55"/>
        <v>1.2150197423034161E-11</v>
      </c>
    </row>
    <row r="241" spans="5:26" x14ac:dyDescent="0.4">
      <c r="E241">
        <v>9165.1797000000006</v>
      </c>
      <c r="F241">
        <f t="shared" si="42"/>
        <v>1.1997192172645961</v>
      </c>
      <c r="G241">
        <f t="shared" si="43"/>
        <v>-0.27071533363805722</v>
      </c>
      <c r="H241">
        <f t="shared" si="44"/>
        <v>-1.1301205749605723</v>
      </c>
      <c r="I241">
        <f t="shared" si="45"/>
        <v>3.8699633098350584E-3</v>
      </c>
      <c r="J241">
        <f t="shared" si="46"/>
        <v>9.9458627269691062E-3</v>
      </c>
      <c r="K241">
        <f t="shared" si="49"/>
        <v>9.1836434256643458E-3</v>
      </c>
      <c r="L241">
        <f t="shared" si="50"/>
        <v>-40.739699740369495</v>
      </c>
      <c r="M241">
        <f t="shared" si="51"/>
        <v>3.277554543632053</v>
      </c>
      <c r="N241">
        <f t="shared" si="52"/>
        <v>187.79004247404328</v>
      </c>
      <c r="O241">
        <f t="shared" si="53"/>
        <v>-360</v>
      </c>
      <c r="P241">
        <f t="shared" si="47"/>
        <v>-172.20995752595672</v>
      </c>
      <c r="Q241">
        <f t="shared" si="54"/>
        <v>3.1374806252023818E-3</v>
      </c>
      <c r="W241">
        <v>236</v>
      </c>
      <c r="X241">
        <f t="shared" si="48"/>
        <v>4.9166666666666661</v>
      </c>
      <c r="Y241">
        <v>0</v>
      </c>
      <c r="Z241">
        <f t="shared" si="55"/>
        <v>5.5395131775013509E-12</v>
      </c>
    </row>
    <row r="242" spans="5:26" x14ac:dyDescent="0.4">
      <c r="E242">
        <v>9433.9251999999997</v>
      </c>
      <c r="F242">
        <f t="shared" si="42"/>
        <v>1.2348979209514841</v>
      </c>
      <c r="G242">
        <f t="shared" si="43"/>
        <v>-0.24877416779674433</v>
      </c>
      <c r="H242">
        <f t="shared" si="44"/>
        <v>-1.1966702552970703</v>
      </c>
      <c r="I242">
        <f t="shared" si="45"/>
        <v>3.4325602437237936E-3</v>
      </c>
      <c r="J242">
        <f t="shared" si="46"/>
        <v>9.831790173377878E-3</v>
      </c>
      <c r="K242">
        <f t="shared" si="49"/>
        <v>8.5201244387909849E-3</v>
      </c>
      <c r="L242">
        <f t="shared" si="50"/>
        <v>-41.391081243901681</v>
      </c>
      <c r="M242">
        <f t="shared" si="51"/>
        <v>3.2725218906056077</v>
      </c>
      <c r="N242">
        <f t="shared" si="52"/>
        <v>187.5016926958742</v>
      </c>
      <c r="O242">
        <f t="shared" si="53"/>
        <v>-360</v>
      </c>
      <c r="P242">
        <f t="shared" si="47"/>
        <v>-172.4983073041258</v>
      </c>
      <c r="Q242">
        <f t="shared" si="54"/>
        <v>2.9804093688088505E-3</v>
      </c>
      <c r="W242">
        <v>237</v>
      </c>
      <c r="X242">
        <f t="shared" si="48"/>
        <v>4.9375</v>
      </c>
      <c r="Y242">
        <v>0</v>
      </c>
      <c r="Z242">
        <f t="shared" si="55"/>
        <v>-4.0620542069587022E-14</v>
      </c>
    </row>
    <row r="243" spans="5:26" x14ac:dyDescent="0.4">
      <c r="E243">
        <v>9710.5509999999995</v>
      </c>
      <c r="F243">
        <f t="shared" si="42"/>
        <v>1.271108153496209</v>
      </c>
      <c r="G243">
        <f t="shared" si="43"/>
        <v>-0.22205403055035511</v>
      </c>
      <c r="H243">
        <f t="shared" si="44"/>
        <v>-1.2656266031930046</v>
      </c>
      <c r="I243">
        <f t="shared" si="45"/>
        <v>2.9948470178731233E-3</v>
      </c>
      <c r="J243">
        <f t="shared" si="46"/>
        <v>9.6922303766359338E-3</v>
      </c>
      <c r="K243">
        <f t="shared" si="49"/>
        <v>7.8947130078097817E-3</v>
      </c>
      <c r="L243">
        <f t="shared" si="50"/>
        <v>-42.053273060776831</v>
      </c>
      <c r="M243">
        <f t="shared" si="51"/>
        <v>3.2675986858937511</v>
      </c>
      <c r="N243">
        <f t="shared" si="52"/>
        <v>187.2196138442059</v>
      </c>
      <c r="O243">
        <f t="shared" si="53"/>
        <v>-360</v>
      </c>
      <c r="P243">
        <f t="shared" si="47"/>
        <v>-172.7803861557941</v>
      </c>
      <c r="Q243">
        <f t="shared" si="54"/>
        <v>2.8325353808114971E-3</v>
      </c>
      <c r="W243">
        <v>238</v>
      </c>
      <c r="X243">
        <f t="shared" si="48"/>
        <v>4.9583333333333339</v>
      </c>
      <c r="Y243">
        <v>0</v>
      </c>
      <c r="Z243">
        <f t="shared" si="55"/>
        <v>-4.6769761690674036E-12</v>
      </c>
    </row>
    <row r="244" spans="5:26" x14ac:dyDescent="0.4">
      <c r="E244">
        <v>9995.2882000000009</v>
      </c>
      <c r="F244">
        <f t="shared" si="42"/>
        <v>1.3083801658180312</v>
      </c>
      <c r="G244">
        <f t="shared" si="43"/>
        <v>-0.19005888842962593</v>
      </c>
      <c r="H244">
        <f t="shared" si="44"/>
        <v>-1.3367938215605295</v>
      </c>
      <c r="I244">
        <f t="shared" si="45"/>
        <v>2.558848834236883E-3</v>
      </c>
      <c r="J244">
        <f t="shared" si="46"/>
        <v>9.5262478339900314E-3</v>
      </c>
      <c r="K244">
        <f t="shared" si="49"/>
        <v>7.305331658671311E-3</v>
      </c>
      <c r="L244">
        <f t="shared" si="50"/>
        <v>-42.727201250278398</v>
      </c>
      <c r="M244">
        <f t="shared" si="51"/>
        <v>3.2627801573764526</v>
      </c>
      <c r="N244">
        <f t="shared" si="52"/>
        <v>186.94353249670127</v>
      </c>
      <c r="O244">
        <f t="shared" si="53"/>
        <v>-360</v>
      </c>
      <c r="P244">
        <f t="shared" si="47"/>
        <v>-173.05646750329873</v>
      </c>
      <c r="Q244">
        <f t="shared" si="54"/>
        <v>2.693334878467932E-3</v>
      </c>
      <c r="W244">
        <v>239</v>
      </c>
      <c r="X244">
        <f t="shared" si="48"/>
        <v>4.9791666666666661</v>
      </c>
      <c r="Y244">
        <v>0</v>
      </c>
      <c r="Z244">
        <f t="shared" si="55"/>
        <v>-8.4564436825649694E-12</v>
      </c>
    </row>
    <row r="245" spans="5:26" x14ac:dyDescent="0.4">
      <c r="E245">
        <v>10288.3745</v>
      </c>
      <c r="F245">
        <f t="shared" si="42"/>
        <v>1.3467450727741901</v>
      </c>
      <c r="G245">
        <f t="shared" si="43"/>
        <v>-0.15226996285983008</v>
      </c>
      <c r="H245">
        <f t="shared" si="44"/>
        <v>-1.4099164933218573</v>
      </c>
      <c r="I245">
        <f t="shared" si="45"/>
        <v>2.1267900565299785E-3</v>
      </c>
      <c r="J245">
        <f t="shared" si="46"/>
        <v>9.3330557036724708E-3</v>
      </c>
      <c r="K245">
        <f t="shared" si="49"/>
        <v>6.7500246426274038E-3</v>
      </c>
      <c r="L245">
        <f t="shared" si="50"/>
        <v>-43.413892833342267</v>
      </c>
      <c r="M245">
        <f t="shared" si="51"/>
        <v>3.2580616112152327</v>
      </c>
      <c r="N245">
        <f t="shared" si="52"/>
        <v>186.67317971622572</v>
      </c>
      <c r="O245">
        <f t="shared" si="53"/>
        <v>-360</v>
      </c>
      <c r="P245">
        <f t="shared" si="47"/>
        <v>-173.32682028377428</v>
      </c>
      <c r="Q245">
        <f t="shared" si="54"/>
        <v>2.5623167843922216E-3</v>
      </c>
      <c r="W245">
        <v>240</v>
      </c>
      <c r="X245">
        <f t="shared" si="48"/>
        <v>5</v>
      </c>
      <c r="Y245">
        <v>0</v>
      </c>
      <c r="Z245">
        <f t="shared" si="55"/>
        <v>-1.1464649668724599E-11</v>
      </c>
    </row>
    <row r="246" spans="5:26" x14ac:dyDescent="0.4">
      <c r="E246">
        <v>10590.0548</v>
      </c>
      <c r="F246">
        <f t="shared" si="42"/>
        <v>1.3862349316997218</v>
      </c>
      <c r="G246">
        <f t="shared" si="43"/>
        <v>-0.10814953426918139</v>
      </c>
      <c r="H246">
        <f t="shared" si="44"/>
        <v>-1.4846718099591825</v>
      </c>
      <c r="I246">
        <f t="shared" si="45"/>
        <v>1.7010912004048603E-3</v>
      </c>
      <c r="J246">
        <f t="shared" si="46"/>
        <v>9.112049088547897E-3</v>
      </c>
      <c r="K246">
        <f t="shared" si="49"/>
        <v>6.2269508698189115E-3</v>
      </c>
      <c r="L246">
        <f t="shared" si="50"/>
        <v>-44.114491216327465</v>
      </c>
      <c r="M246">
        <f t="shared" si="51"/>
        <v>3.2534384151825742</v>
      </c>
      <c r="N246">
        <f t="shared" si="52"/>
        <v>186.40829009569276</v>
      </c>
      <c r="O246">
        <f t="shared" si="53"/>
        <v>-360</v>
      </c>
      <c r="P246">
        <f t="shared" si="47"/>
        <v>-173.59170990430724</v>
      </c>
      <c r="Q246">
        <f t="shared" si="54"/>
        <v>2.4390207165679379E-3</v>
      </c>
      <c r="W246">
        <v>241</v>
      </c>
      <c r="X246">
        <f t="shared" si="48"/>
        <v>5.0208333333333339</v>
      </c>
      <c r="Y246">
        <v>0</v>
      </c>
      <c r="Z246">
        <f t="shared" si="55"/>
        <v>-1.3784829575549723E-11</v>
      </c>
    </row>
    <row r="247" spans="5:26" x14ac:dyDescent="0.4">
      <c r="E247">
        <v>10900.581200000001</v>
      </c>
      <c r="F247">
        <f t="shared" si="42"/>
        <v>1.4268827424074588</v>
      </c>
      <c r="G247">
        <f t="shared" si="43"/>
        <v>-5.7146104509291584E-2</v>
      </c>
      <c r="H247">
        <f t="shared" si="44"/>
        <v>-1.5606612389295913</v>
      </c>
      <c r="I247">
        <f t="shared" si="45"/>
        <v>1.2843624097170869E-3</v>
      </c>
      <c r="J247">
        <f t="shared" si="46"/>
        <v>8.8628414535920769E-3</v>
      </c>
      <c r="K247">
        <f t="shared" si="49"/>
        <v>5.7343785416068835E-3</v>
      </c>
      <c r="L247">
        <f t="shared" si="50"/>
        <v>-44.830272830146008</v>
      </c>
      <c r="M247">
        <f t="shared" si="51"/>
        <v>3.2489059921429795</v>
      </c>
      <c r="N247">
        <f t="shared" si="52"/>
        <v>186.14860138455612</v>
      </c>
      <c r="O247">
        <f t="shared" si="53"/>
        <v>-360</v>
      </c>
      <c r="P247">
        <f t="shared" si="47"/>
        <v>-173.85139861544388</v>
      </c>
      <c r="Q247">
        <f t="shared" si="54"/>
        <v>2.3230151476174945E-3</v>
      </c>
      <c r="W247">
        <v>242</v>
      </c>
      <c r="X247">
        <f t="shared" si="48"/>
        <v>5.0416666666666661</v>
      </c>
      <c r="Y247">
        <v>0</v>
      </c>
      <c r="Z247">
        <f t="shared" si="55"/>
        <v>-1.5496928032153676E-11</v>
      </c>
    </row>
    <row r="248" spans="5:26" x14ac:dyDescent="0.4">
      <c r="E248">
        <v>11220.2129</v>
      </c>
      <c r="F248">
        <f t="shared" si="42"/>
        <v>1.4687224340980596</v>
      </c>
      <c r="G248">
        <f t="shared" si="43"/>
        <v>1.2988976794207074E-3</v>
      </c>
      <c r="H248">
        <f t="shared" si="44"/>
        <v>-1.637401870089696</v>
      </c>
      <c r="I248">
        <f t="shared" si="45"/>
        <v>8.7939164567627393E-4</v>
      </c>
      <c r="J248">
        <f t="shared" si="46"/>
        <v>8.5853037292570374E-3</v>
      </c>
      <c r="K248">
        <f t="shared" si="49"/>
        <v>5.2706801213765449E-3</v>
      </c>
      <c r="L248">
        <f t="shared" si="50"/>
        <v>-45.562666808072493</v>
      </c>
      <c r="M248">
        <f t="shared" si="51"/>
        <v>-3.038725493564578</v>
      </c>
      <c r="N248">
        <f t="shared" si="52"/>
        <v>-174.10614588005831</v>
      </c>
      <c r="O248">
        <f t="shared" si="53"/>
        <v>0</v>
      </c>
      <c r="P248">
        <f t="shared" si="47"/>
        <v>-174.10614588005831</v>
      </c>
      <c r="Q248">
        <f t="shared" si="54"/>
        <v>2.2138958388533405E-3</v>
      </c>
      <c r="W248">
        <v>243</v>
      </c>
      <c r="X248">
        <f t="shared" si="48"/>
        <v>5.0625</v>
      </c>
      <c r="Y248">
        <v>0</v>
      </c>
      <c r="Z248">
        <f t="shared" si="55"/>
        <v>-1.6676902778462727E-11</v>
      </c>
    </row>
    <row r="249" spans="5:26" x14ac:dyDescent="0.4">
      <c r="E249">
        <v>11549.2171</v>
      </c>
      <c r="F249">
        <f t="shared" si="42"/>
        <v>1.511788983169734</v>
      </c>
      <c r="G249">
        <f t="shared" si="43"/>
        <v>6.7742865359822546E-2</v>
      </c>
      <c r="H249">
        <f t="shared" si="44"/>
        <v>-1.7143178596355411</v>
      </c>
      <c r="I249">
        <f t="shared" si="45"/>
        <v>4.891252954941647E-4</v>
      </c>
      <c r="J249">
        <f t="shared" si="46"/>
        <v>8.2796046048522424E-3</v>
      </c>
      <c r="K249">
        <f t="shared" si="49"/>
        <v>4.8343262045553136E-3</v>
      </c>
      <c r="L249">
        <f t="shared" si="50"/>
        <v>-46.313280963306468</v>
      </c>
      <c r="M249">
        <f t="shared" si="51"/>
        <v>-3.0430899283941635</v>
      </c>
      <c r="N249">
        <f t="shared" si="52"/>
        <v>-174.35620957575347</v>
      </c>
      <c r="O249">
        <f t="shared" si="53"/>
        <v>0</v>
      </c>
      <c r="P249">
        <f t="shared" si="47"/>
        <v>-174.35620957575347</v>
      </c>
      <c r="Q249">
        <f t="shared" si="54"/>
        <v>2.1112842235175232E-3</v>
      </c>
      <c r="W249">
        <v>244</v>
      </c>
      <c r="X249">
        <f t="shared" si="48"/>
        <v>5.083333333333333</v>
      </c>
      <c r="Y249">
        <v>0</v>
      </c>
      <c r="Z249">
        <f t="shared" si="55"/>
        <v>-1.7396208695028888E-11</v>
      </c>
    </row>
    <row r="250" spans="5:26" x14ac:dyDescent="0.4">
      <c r="E250">
        <v>11887.868399999999</v>
      </c>
      <c r="F250">
        <f t="shared" si="42"/>
        <v>1.5561183346784271</v>
      </c>
      <c r="G250">
        <f t="shared" si="43"/>
        <v>0.14273154592690063</v>
      </c>
      <c r="H250">
        <f t="shared" si="44"/>
        <v>-1.790731572563802</v>
      </c>
      <c r="I250">
        <f t="shared" si="45"/>
        <v>1.1664342250658228E-4</v>
      </c>
      <c r="J250">
        <f t="shared" si="46"/>
        <v>7.9462534639308125E-3</v>
      </c>
      <c r="K250">
        <f t="shared" si="49"/>
        <v>4.423882001655278E-3</v>
      </c>
      <c r="L250">
        <f t="shared" si="50"/>
        <v>-47.0839293099868</v>
      </c>
      <c r="M250">
        <f t="shared" si="51"/>
        <v>-3.0473770930598914</v>
      </c>
      <c r="N250">
        <f t="shared" si="52"/>
        <v>-174.60184601717728</v>
      </c>
      <c r="O250">
        <f t="shared" si="53"/>
        <v>0</v>
      </c>
      <c r="P250">
        <f t="shared" si="47"/>
        <v>-174.60184601717728</v>
      </c>
      <c r="Q250">
        <f t="shared" si="54"/>
        <v>2.014826012477967E-3</v>
      </c>
      <c r="W250">
        <v>245</v>
      </c>
      <c r="X250">
        <f t="shared" si="48"/>
        <v>5.104166666666667</v>
      </c>
      <c r="Y250">
        <v>0</v>
      </c>
      <c r="Z250">
        <f t="shared" si="55"/>
        <v>-1.7721439575147499E-11</v>
      </c>
    </row>
    <row r="251" spans="5:26" x14ac:dyDescent="0.4">
      <c r="E251">
        <v>12236.4498</v>
      </c>
      <c r="F251">
        <f t="shared" si="42"/>
        <v>1.6017475332375122</v>
      </c>
      <c r="G251">
        <f t="shared" si="43"/>
        <v>0.22678670239671006</v>
      </c>
      <c r="H251">
        <f t="shared" si="44"/>
        <v>-1.8658554273372832</v>
      </c>
      <c r="I251">
        <f t="shared" si="45"/>
        <v>-2.3487526441440384E-4</v>
      </c>
      <c r="J251">
        <f t="shared" si="46"/>
        <v>7.5861423477883837E-3</v>
      </c>
      <c r="K251">
        <f t="shared" si="49"/>
        <v>4.0380019533480674E-3</v>
      </c>
      <c r="L251">
        <f t="shared" si="50"/>
        <v>-47.876669506123555</v>
      </c>
      <c r="M251">
        <f t="shared" si="51"/>
        <v>-3.0515914567303599</v>
      </c>
      <c r="N251">
        <f t="shared" si="52"/>
        <v>-174.84331126882839</v>
      </c>
      <c r="O251">
        <f t="shared" si="53"/>
        <v>0</v>
      </c>
      <c r="P251">
        <f t="shared" si="47"/>
        <v>-174.84331126882839</v>
      </c>
      <c r="Q251">
        <f t="shared" si="54"/>
        <v>1.9241899026797233E-3</v>
      </c>
      <c r="W251">
        <v>246</v>
      </c>
      <c r="X251">
        <f t="shared" si="48"/>
        <v>5.125</v>
      </c>
      <c r="Y251">
        <v>0</v>
      </c>
      <c r="Z251">
        <f t="shared" si="55"/>
        <v>-1.7714106589417201E-11</v>
      </c>
    </row>
    <row r="252" spans="5:26" x14ac:dyDescent="0.4">
      <c r="E252">
        <v>12595.252500000001</v>
      </c>
      <c r="F252">
        <f t="shared" si="42"/>
        <v>1.6487146968378532</v>
      </c>
      <c r="G252">
        <f t="shared" si="43"/>
        <v>0.32039114248655531</v>
      </c>
      <c r="H252">
        <f t="shared" si="44"/>
        <v>-1.9387841117672762</v>
      </c>
      <c r="I252">
        <f t="shared" si="45"/>
        <v>-5.6219631150763571E-4</v>
      </c>
      <c r="J252">
        <f t="shared" si="46"/>
        <v>7.2005882752037877E-3</v>
      </c>
      <c r="K252">
        <f t="shared" si="49"/>
        <v>3.675426361142476E-3</v>
      </c>
      <c r="L252">
        <f t="shared" si="50"/>
        <v>-48.693845482337927</v>
      </c>
      <c r="M252">
        <f t="shared" si="51"/>
        <v>-3.0557374917656768</v>
      </c>
      <c r="N252">
        <f t="shared" si="52"/>
        <v>-175.08086157806542</v>
      </c>
      <c r="O252">
        <f t="shared" si="53"/>
        <v>0</v>
      </c>
      <c r="P252">
        <f t="shared" si="47"/>
        <v>-175.08086157806542</v>
      </c>
      <c r="Q252">
        <f t="shared" si="54"/>
        <v>1.8390663451052041E-3</v>
      </c>
      <c r="W252">
        <v>247</v>
      </c>
      <c r="X252">
        <f t="shared" si="48"/>
        <v>5.145833333333333</v>
      </c>
      <c r="Y252">
        <v>0</v>
      </c>
      <c r="Z252">
        <f t="shared" si="55"/>
        <v>-1.7430533809488611E-11</v>
      </c>
    </row>
    <row r="253" spans="5:26" x14ac:dyDescent="0.4">
      <c r="E253">
        <v>12964.5761</v>
      </c>
      <c r="F253">
        <f t="shared" si="42"/>
        <v>1.6970590430277421</v>
      </c>
      <c r="G253">
        <f t="shared" si="43"/>
        <v>0.42397121158200746</v>
      </c>
      <c r="H253">
        <f t="shared" si="44"/>
        <v>-2.008487965571514</v>
      </c>
      <c r="I253">
        <f t="shared" si="45"/>
        <v>-8.6208326545492804E-4</v>
      </c>
      <c r="J253">
        <f t="shared" si="46"/>
        <v>6.7913729847929871E-3</v>
      </c>
      <c r="K253">
        <f t="shared" si="49"/>
        <v>3.3349777771079902E-3</v>
      </c>
      <c r="L253">
        <f t="shared" si="50"/>
        <v>-49.538141113878346</v>
      </c>
      <c r="M253">
        <f t="shared" si="51"/>
        <v>-3.059819688048909</v>
      </c>
      <c r="N253">
        <f t="shared" si="52"/>
        <v>-175.31475419623862</v>
      </c>
      <c r="O253">
        <f t="shared" si="53"/>
        <v>0</v>
      </c>
      <c r="P253">
        <f t="shared" si="47"/>
        <v>-175.31475419623862</v>
      </c>
      <c r="Q253">
        <f t="shared" si="54"/>
        <v>1.7591665334892759E-3</v>
      </c>
      <c r="W253">
        <v>248</v>
      </c>
      <c r="X253">
        <f t="shared" si="48"/>
        <v>5.166666666666667</v>
      </c>
      <c r="Y253">
        <v>0</v>
      </c>
      <c r="Z253">
        <f t="shared" si="55"/>
        <v>-1.6921852642465751E-11</v>
      </c>
    </row>
    <row r="254" spans="5:26" x14ac:dyDescent="0.4">
      <c r="E254">
        <v>13344.729300000001</v>
      </c>
      <c r="F254">
        <f t="shared" si="42"/>
        <v>1.746820980542686</v>
      </c>
      <c r="G254">
        <f t="shared" si="43"/>
        <v>0.53787666563273739</v>
      </c>
      <c r="H254">
        <f t="shared" si="44"/>
        <v>-2.073808012265034</v>
      </c>
      <c r="I254">
        <f t="shared" si="45"/>
        <v>-1.1313629236804857E-3</v>
      </c>
      <c r="J254">
        <f t="shared" si="46"/>
        <v>6.3607779884719004E-3</v>
      </c>
      <c r="K254">
        <f t="shared" si="49"/>
        <v>3.015557363492247E-3</v>
      </c>
      <c r="L254">
        <f t="shared" si="50"/>
        <v>-50.412648114802742</v>
      </c>
      <c r="M254">
        <f t="shared" si="51"/>
        <v>-3.0638425737790245</v>
      </c>
      <c r="N254">
        <f t="shared" si="52"/>
        <v>-175.54524857003764</v>
      </c>
      <c r="O254">
        <f t="shared" si="53"/>
        <v>0</v>
      </c>
      <c r="P254">
        <f t="shared" si="47"/>
        <v>-175.54524857003764</v>
      </c>
      <c r="Q254">
        <f t="shared" si="54"/>
        <v>1.6842213861193783E-3</v>
      </c>
      <c r="W254">
        <v>249</v>
      </c>
      <c r="X254">
        <f t="shared" si="48"/>
        <v>5.1875</v>
      </c>
      <c r="Y254">
        <v>0</v>
      </c>
      <c r="Z254">
        <f t="shared" si="55"/>
        <v>-1.623407854548285E-11</v>
      </c>
    </row>
    <row r="255" spans="5:26" x14ac:dyDescent="0.4">
      <c r="E255">
        <v>13736.029399999999</v>
      </c>
      <c r="F255">
        <f t="shared" si="42"/>
        <v>1.7980420438555587</v>
      </c>
      <c r="G255">
        <f t="shared" si="43"/>
        <v>0.66235731567004796</v>
      </c>
      <c r="H255">
        <f t="shared" si="44"/>
        <v>-2.1334529192929992</v>
      </c>
      <c r="I255">
        <f t="shared" si="45"/>
        <v>-1.3670014391262563E-3</v>
      </c>
      <c r="J255">
        <f t="shared" si="46"/>
        <v>5.9116145896951555E-3</v>
      </c>
      <c r="K255">
        <f t="shared" si="49"/>
        <v>2.7161427248807825E-3</v>
      </c>
      <c r="L255">
        <f t="shared" si="50"/>
        <v>-51.320948259262416</v>
      </c>
      <c r="M255">
        <f t="shared" si="51"/>
        <v>-3.0678107245886173</v>
      </c>
      <c r="N255">
        <f t="shared" si="52"/>
        <v>-175.77260686389874</v>
      </c>
      <c r="O255">
        <f t="shared" si="53"/>
        <v>0</v>
      </c>
      <c r="P255">
        <f t="shared" si="47"/>
        <v>-175.77260686389874</v>
      </c>
      <c r="Q255">
        <f t="shared" si="54"/>
        <v>1.6139807178194932E-3</v>
      </c>
      <c r="W255">
        <v>250</v>
      </c>
      <c r="X255">
        <f t="shared" si="48"/>
        <v>5.208333333333333</v>
      </c>
      <c r="Y255">
        <v>0</v>
      </c>
      <c r="Z255">
        <f t="shared" si="55"/>
        <v>-1.5408254911963402E-11</v>
      </c>
    </row>
    <row r="256" spans="5:26" x14ac:dyDescent="0.4">
      <c r="E256">
        <v>14138.8035</v>
      </c>
      <c r="F256">
        <f t="shared" si="42"/>
        <v>1.8507650502562356</v>
      </c>
      <c r="G256">
        <f t="shared" si="43"/>
        <v>0.79753724893834987</v>
      </c>
      <c r="H256">
        <f t="shared" si="44"/>
        <v>-2.1859990905320896</v>
      </c>
      <c r="I256">
        <f t="shared" si="45"/>
        <v>-1.566193815729245E-3</v>
      </c>
      <c r="J256">
        <f t="shared" si="46"/>
        <v>5.447242946096326E-3</v>
      </c>
      <c r="K256">
        <f t="shared" si="49"/>
        <v>2.435784687400203E-3</v>
      </c>
      <c r="L256">
        <f t="shared" si="50"/>
        <v>-52.26722208110138</v>
      </c>
      <c r="M256">
        <f t="shared" si="51"/>
        <v>-3.0717287925529462</v>
      </c>
      <c r="N256">
        <f t="shared" si="52"/>
        <v>-175.9970956221002</v>
      </c>
      <c r="O256">
        <f t="shared" si="53"/>
        <v>0</v>
      </c>
      <c r="P256">
        <f t="shared" si="47"/>
        <v>-175.9970956221002</v>
      </c>
      <c r="Q256">
        <f t="shared" si="54"/>
        <v>1.5482124692053018E-3</v>
      </c>
      <c r="W256">
        <v>251</v>
      </c>
      <c r="X256">
        <f t="shared" si="48"/>
        <v>5.229166666666667</v>
      </c>
      <c r="Y256">
        <v>0</v>
      </c>
      <c r="Z256">
        <f t="shared" si="55"/>
        <v>-1.4480650522474575E-11</v>
      </c>
    </row>
    <row r="257" spans="5:26" x14ac:dyDescent="0.4">
      <c r="E257">
        <v>14553.3878</v>
      </c>
      <c r="F257">
        <f t="shared" si="42"/>
        <v>1.9050340082218051</v>
      </c>
      <c r="G257">
        <f t="shared" si="43"/>
        <v>0.94338559967442437</v>
      </c>
      <c r="H257">
        <f t="shared" si="44"/>
        <v>-2.2298940802436613</v>
      </c>
      <c r="I257">
        <f t="shared" si="45"/>
        <v>-1.7264642745530405E-3</v>
      </c>
      <c r="J257">
        <f t="shared" si="46"/>
        <v>4.9715811475998795E-3</v>
      </c>
      <c r="K257">
        <f t="shared" si="49"/>
        <v>2.1736060283039449E-3</v>
      </c>
      <c r="L257">
        <f t="shared" si="50"/>
        <v>-53.256383402223747</v>
      </c>
      <c r="M257">
        <f t="shared" si="51"/>
        <v>-3.0756015176025189</v>
      </c>
      <c r="N257">
        <f t="shared" si="52"/>
        <v>-176.21898642265529</v>
      </c>
      <c r="O257">
        <f t="shared" si="53"/>
        <v>0</v>
      </c>
      <c r="P257">
        <f t="shared" si="47"/>
        <v>-176.21898642265529</v>
      </c>
      <c r="Q257">
        <f t="shared" si="54"/>
        <v>1.4867020648761703E-3</v>
      </c>
      <c r="W257">
        <v>252</v>
      </c>
      <c r="X257">
        <f t="shared" si="48"/>
        <v>5.25</v>
      </c>
      <c r="Y257">
        <v>0</v>
      </c>
      <c r="Z257">
        <f t="shared" si="55"/>
        <v>-1.348299841387734E-11</v>
      </c>
    </row>
    <row r="258" spans="5:26" x14ac:dyDescent="0.4">
      <c r="E258">
        <v>14980.1288</v>
      </c>
      <c r="F258">
        <f t="shared" si="42"/>
        <v>1.9608942744962035</v>
      </c>
      <c r="G258">
        <f t="shared" si="43"/>
        <v>1.0996852759114004</v>
      </c>
      <c r="H258">
        <f t="shared" si="44"/>
        <v>-2.2634647888229082</v>
      </c>
      <c r="I258">
        <f t="shared" si="45"/>
        <v>-1.8457791759674096E-3</v>
      </c>
      <c r="J258">
        <f t="shared" si="46"/>
        <v>4.4890964606420902E-3</v>
      </c>
      <c r="K258">
        <f t="shared" si="49"/>
        <v>1.9287992582228003E-3</v>
      </c>
      <c r="L258">
        <f t="shared" si="50"/>
        <v>-54.294259393028959</v>
      </c>
      <c r="M258">
        <f t="shared" si="51"/>
        <v>-3.0794337603768023</v>
      </c>
      <c r="N258">
        <f t="shared" si="52"/>
        <v>-176.43855775969124</v>
      </c>
      <c r="O258">
        <f t="shared" si="53"/>
        <v>0</v>
      </c>
      <c r="P258">
        <f t="shared" si="47"/>
        <v>-176.43855775969124</v>
      </c>
      <c r="Q258">
        <f t="shared" si="54"/>
        <v>1.4292518896834394E-3</v>
      </c>
      <c r="W258">
        <v>253</v>
      </c>
      <c r="X258">
        <f t="shared" si="48"/>
        <v>5.270833333333333</v>
      </c>
      <c r="Y258">
        <v>0</v>
      </c>
      <c r="Z258">
        <f t="shared" si="55"/>
        <v>-1.2442765424624404E-11</v>
      </c>
    </row>
    <row r="259" spans="5:26" x14ac:dyDescent="0.4">
      <c r="E259">
        <v>15419.382900000001</v>
      </c>
      <c r="F259">
        <f t="shared" si="42"/>
        <v>2.0183925017303368</v>
      </c>
      <c r="G259">
        <f t="shared" si="43"/>
        <v>1.2659988636980375</v>
      </c>
      <c r="H259">
        <f t="shared" si="44"/>
        <v>-2.2849309412751961</v>
      </c>
      <c r="I259">
        <f t="shared" si="45"/>
        <v>-1.9226693400532452E-3</v>
      </c>
      <c r="J259">
        <f t="shared" si="46"/>
        <v>4.0047788613377325E-3</v>
      </c>
      <c r="K259">
        <f t="shared" si="49"/>
        <v>1.7006260108758675E-3</v>
      </c>
      <c r="L259">
        <f t="shared" si="50"/>
        <v>-55.387823654507613</v>
      </c>
      <c r="M259">
        <f t="shared" si="51"/>
        <v>-3.0832305224950018</v>
      </c>
      <c r="N259">
        <f t="shared" si="52"/>
        <v>-176.65609620487922</v>
      </c>
      <c r="O259">
        <f t="shared" si="53"/>
        <v>0</v>
      </c>
      <c r="P259">
        <f t="shared" si="47"/>
        <v>-176.65609620487922</v>
      </c>
      <c r="Q259">
        <f t="shared" si="54"/>
        <v>1.3756808618417219E-3</v>
      </c>
      <c r="W259">
        <v>254</v>
      </c>
      <c r="X259">
        <f t="shared" si="48"/>
        <v>5.291666666666667</v>
      </c>
      <c r="Y259">
        <v>0</v>
      </c>
      <c r="Z259">
        <f t="shared" si="55"/>
        <v>-1.1383443009151373E-11</v>
      </c>
    </row>
    <row r="260" spans="5:26" x14ac:dyDescent="0.4">
      <c r="E260">
        <v>15871.516900000001</v>
      </c>
      <c r="F260">
        <f t="shared" si="42"/>
        <v>2.0775767039319271</v>
      </c>
      <c r="G260">
        <f t="shared" si="43"/>
        <v>1.4416331442488941</v>
      </c>
      <c r="H260">
        <f t="shared" si="44"/>
        <v>-2.2924252229753548</v>
      </c>
      <c r="I260">
        <f t="shared" si="45"/>
        <v>-1.9563607831943903E-3</v>
      </c>
      <c r="J260">
        <f t="shared" si="46"/>
        <v>3.5240897777405254E-3</v>
      </c>
      <c r="K260">
        <f t="shared" si="49"/>
        <v>1.4884163543476042E-3</v>
      </c>
      <c r="L260">
        <f t="shared" si="50"/>
        <v>-56.545511334097156</v>
      </c>
      <c r="M260">
        <f t="shared" si="51"/>
        <v>-3.0869969791331</v>
      </c>
      <c r="N260">
        <f t="shared" si="52"/>
        <v>-176.87189827396128</v>
      </c>
      <c r="O260">
        <f t="shared" si="53"/>
        <v>0</v>
      </c>
      <c r="P260">
        <f t="shared" si="47"/>
        <v>-176.87189827396128</v>
      </c>
      <c r="Q260">
        <f t="shared" si="54"/>
        <v>1.3258241846324519E-3</v>
      </c>
      <c r="W260">
        <v>255</v>
      </c>
      <c r="X260">
        <f t="shared" si="48"/>
        <v>5.3125</v>
      </c>
      <c r="Y260">
        <v>0</v>
      </c>
      <c r="Z260">
        <f t="shared" si="55"/>
        <v>-1.0324851171100473E-11</v>
      </c>
    </row>
    <row r="261" spans="5:26" x14ac:dyDescent="0.4">
      <c r="E261">
        <v>16336.9087</v>
      </c>
      <c r="F261">
        <f t="shared" ref="F261:F268" si="56">2*PI()*E261/$B$7</f>
        <v>2.1384963480952988</v>
      </c>
      <c r="G261">
        <f t="shared" ref="G261:G268" si="57">1+SUM(a1_*COS(F261),a2_*COS(2*F261))</f>
        <v>1.6256028780471976</v>
      </c>
      <c r="H261">
        <f t="shared" ref="H261:H268" si="58">SUM(a1_*SIN(F261),a2_*SIN(2*F261))</f>
        <v>-2.2840209982429118</v>
      </c>
      <c r="I261">
        <f t="shared" ref="I261:I268" si="59">SUM(b0_,b1_*COS(F261),b2_*COS(2*F261))</f>
        <v>-1.9469099648422334E-3</v>
      </c>
      <c r="J261">
        <f t="shared" ref="J261:J268" si="60">SUM(b1_*SIN(F261),b2_*SIN(2*F261))</f>
        <v>3.0528825538550918E-3</v>
      </c>
      <c r="K261">
        <f t="shared" si="49"/>
        <v>1.2915687094150548E-3</v>
      </c>
      <c r="L261">
        <f t="shared" si="50"/>
        <v>-57.777649701914314</v>
      </c>
      <c r="M261">
        <f t="shared" si="51"/>
        <v>-3.0907385169935435</v>
      </c>
      <c r="N261">
        <f t="shared" si="52"/>
        <v>-177.0862726022531</v>
      </c>
      <c r="O261">
        <f t="shared" si="53"/>
        <v>0</v>
      </c>
      <c r="P261">
        <f t="shared" ref="P261:P268" si="61">N261+O261</f>
        <v>-177.0862726022531</v>
      </c>
      <c r="Q261">
        <f t="shared" si="54"/>
        <v>1.2795331702343501E-3</v>
      </c>
      <c r="W261">
        <v>256</v>
      </c>
      <c r="X261">
        <f t="shared" ref="X261:X268" si="62">W261/Fs*1000</f>
        <v>5.333333333333333</v>
      </c>
      <c r="Y261">
        <v>0</v>
      </c>
      <c r="Z261">
        <f t="shared" si="55"/>
        <v>-9.2834485371576409E-12</v>
      </c>
    </row>
    <row r="262" spans="5:26" x14ac:dyDescent="0.4">
      <c r="E262">
        <v>16815.946899999999</v>
      </c>
      <c r="F262">
        <f t="shared" si="56"/>
        <v>2.2012023018415019</v>
      </c>
      <c r="G262">
        <f t="shared" si="57"/>
        <v>1.816594501150351</v>
      </c>
      <c r="H262">
        <f t="shared" si="58"/>
        <v>-2.2577687338553489</v>
      </c>
      <c r="I262">
        <f t="shared" si="59"/>
        <v>-1.895339035067395E-3</v>
      </c>
      <c r="J262">
        <f t="shared" si="60"/>
        <v>2.5972916175861166E-3</v>
      </c>
      <c r="K262">
        <f t="shared" ref="K262:K268" si="63">SQRT((I262^2+J262^2)/(G262^2+H262^2))</f>
        <v>1.1095509700091303E-3</v>
      </c>
      <c r="L262">
        <f t="shared" ref="L262:L268" si="64">20*LOG10(K262)</f>
        <v>-59.097054851329609</v>
      </c>
      <c r="M262">
        <f t="shared" ref="M262:M268" si="65">ATAN2(J262,I262)-ATAN2(H262,G262)</f>
        <v>-3.0944607683315004</v>
      </c>
      <c r="N262">
        <f t="shared" ref="N262:N268" si="66">DEGREES(M262)</f>
        <v>-177.29954189420496</v>
      </c>
      <c r="O262">
        <f t="shared" si="53"/>
        <v>0</v>
      </c>
      <c r="P262">
        <f t="shared" si="61"/>
        <v>-177.29954189420496</v>
      </c>
      <c r="Q262">
        <f t="shared" si="54"/>
        <v>1.2366752794793401E-3</v>
      </c>
      <c r="W262">
        <v>257</v>
      </c>
      <c r="X262">
        <f t="shared" si="62"/>
        <v>5.354166666666667</v>
      </c>
      <c r="Y262">
        <v>0</v>
      </c>
      <c r="Z262">
        <f t="shared" si="55"/>
        <v>-8.2726426765384805E-12</v>
      </c>
    </row>
    <row r="263" spans="5:26" x14ac:dyDescent="0.4">
      <c r="E263">
        <v>17309.031599999998</v>
      </c>
      <c r="F263">
        <f t="shared" si="56"/>
        <v>2.2657469381380659</v>
      </c>
      <c r="G263">
        <f t="shared" si="57"/>
        <v>2.0129321677956948</v>
      </c>
      <c r="H263">
        <f t="shared" si="58"/>
        <v>-2.21174218367856</v>
      </c>
      <c r="I263">
        <f t="shared" si="59"/>
        <v>-1.8037651092125632E-3</v>
      </c>
      <c r="J263">
        <f t="shared" si="60"/>
        <v>2.1635838424418877E-3</v>
      </c>
      <c r="K263">
        <f t="shared" si="63"/>
        <v>9.4190187808887297E-4</v>
      </c>
      <c r="L263">
        <f t="shared" si="64"/>
        <v>-60.519886742955819</v>
      </c>
      <c r="M263">
        <f t="shared" si="65"/>
        <v>-3.0981696611285496</v>
      </c>
      <c r="N263">
        <f t="shared" si="66"/>
        <v>-177.51204579814237</v>
      </c>
      <c r="O263">
        <f t="shared" ref="O263:O268" si="67">IF((N263-N262)&gt;180,O262-360,IF((N263-N262)&lt;(-180),O262+360,O262))</f>
        <v>0</v>
      </c>
      <c r="P263">
        <f t="shared" si="61"/>
        <v>-177.51204579814237</v>
      </c>
      <c r="Q263">
        <f t="shared" ref="Q263:Q268" si="68">-(P263-P262)/((E263-E262)*360)*1000</f>
        <v>1.1971343301634433E-3</v>
      </c>
      <c r="W263">
        <v>258</v>
      </c>
      <c r="X263">
        <f t="shared" si="62"/>
        <v>5.375</v>
      </c>
      <c r="Y263">
        <v>0</v>
      </c>
      <c r="Z263">
        <f t="shared" ref="Z263:Z268" si="69" xml:space="preserve"> b0_*Y263 + b1_*Y262 + b2_*Y261 - a1_*Z262 - a2_*Z261</f>
        <v>-7.3030957636644391E-12</v>
      </c>
    </row>
    <row r="264" spans="5:26" x14ac:dyDescent="0.4">
      <c r="E264">
        <v>17816.574799999999</v>
      </c>
      <c r="F264">
        <f t="shared" si="56"/>
        <v>2.3321841876588763</v>
      </c>
      <c r="G264">
        <f t="shared" si="57"/>
        <v>2.2125474604324489</v>
      </c>
      <c r="H264">
        <f t="shared" si="58"/>
        <v>-2.1440951478150518</v>
      </c>
      <c r="I264">
        <f t="shared" si="59"/>
        <v>-1.6755155628199808E-3</v>
      </c>
      <c r="J264">
        <f t="shared" si="60"/>
        <v>1.7579704461819813E-3</v>
      </c>
      <c r="K264">
        <f t="shared" si="63"/>
        <v>7.8823359836301587E-4</v>
      </c>
      <c r="L264">
        <f t="shared" si="64"/>
        <v>-62.066901146508748</v>
      </c>
      <c r="M264">
        <f t="shared" si="65"/>
        <v>-3.1018714730677246</v>
      </c>
      <c r="N264">
        <f t="shared" si="66"/>
        <v>-177.72414399880822</v>
      </c>
      <c r="O264">
        <f t="shared" si="67"/>
        <v>0</v>
      </c>
      <c r="P264">
        <f t="shared" si="61"/>
        <v>-177.72414399880822</v>
      </c>
      <c r="Q264">
        <f t="shared" si="68"/>
        <v>1.1608108797758461E-3</v>
      </c>
      <c r="W264">
        <v>259</v>
      </c>
      <c r="X264">
        <f t="shared" si="62"/>
        <v>5.395833333333333</v>
      </c>
      <c r="Y264">
        <v>0</v>
      </c>
      <c r="Z264">
        <f t="shared" si="69"/>
        <v>-6.3830215831189289E-12</v>
      </c>
    </row>
    <row r="265" spans="5:26" x14ac:dyDescent="0.4">
      <c r="E265">
        <v>18339.000400000001</v>
      </c>
      <c r="F265">
        <f t="shared" si="56"/>
        <v>2.4005695387841781</v>
      </c>
      <c r="G265">
        <f t="shared" si="57"/>
        <v>2.412955138036994</v>
      </c>
      <c r="H265">
        <f t="shared" si="58"/>
        <v>-2.0531295483745184</v>
      </c>
      <c r="I265">
        <f t="shared" si="59"/>
        <v>-1.5152199883760084E-3</v>
      </c>
      <c r="J265">
        <f t="shared" si="60"/>
        <v>1.3863769039453681E-3</v>
      </c>
      <c r="K265">
        <f t="shared" si="63"/>
        <v>6.4823555881996029E-4</v>
      </c>
      <c r="L265">
        <f t="shared" si="64"/>
        <v>-63.765342990429062</v>
      </c>
      <c r="M265">
        <f t="shared" si="65"/>
        <v>-3.1055728916657297</v>
      </c>
      <c r="N265">
        <f t="shared" si="66"/>
        <v>-177.93621966268515</v>
      </c>
      <c r="O265">
        <f t="shared" si="67"/>
        <v>0</v>
      </c>
      <c r="P265">
        <f t="shared" si="61"/>
        <v>-177.93621966268515</v>
      </c>
      <c r="Q265">
        <f t="shared" si="68"/>
        <v>1.1276228927617734E-3</v>
      </c>
      <c r="W265">
        <v>260</v>
      </c>
      <c r="X265">
        <f t="shared" si="62"/>
        <v>5.416666666666667</v>
      </c>
      <c r="Y265">
        <v>0</v>
      </c>
      <c r="Z265">
        <f t="shared" si="69"/>
        <v>-5.5184706878152596E-12</v>
      </c>
    </row>
    <row r="266" spans="5:26" x14ac:dyDescent="0.4">
      <c r="E266">
        <v>18876.744900000002</v>
      </c>
      <c r="F266">
        <f t="shared" si="56"/>
        <v>2.4709601292303582</v>
      </c>
      <c r="G266">
        <f t="shared" si="57"/>
        <v>2.6112381974079075</v>
      </c>
      <c r="H266">
        <f t="shared" si="58"/>
        <v>-1.9373749449058029</v>
      </c>
      <c r="I266">
        <f t="shared" si="59"/>
        <v>-1.32886705447232E-3</v>
      </c>
      <c r="J266">
        <f t="shared" si="60"/>
        <v>1.0541692779058999E-3</v>
      </c>
      <c r="K266">
        <f t="shared" si="63"/>
        <v>5.2167946735624424E-4</v>
      </c>
      <c r="L266">
        <f t="shared" si="64"/>
        <v>-65.651925124450912</v>
      </c>
      <c r="M266">
        <f t="shared" si="65"/>
        <v>-3.1092810905657973</v>
      </c>
      <c r="N266">
        <f t="shared" si="66"/>
        <v>-178.14868380925407</v>
      </c>
      <c r="O266">
        <f t="shared" si="67"/>
        <v>0</v>
      </c>
      <c r="P266">
        <f t="shared" si="61"/>
        <v>-178.14868380925407</v>
      </c>
      <c r="Q266">
        <f t="shared" si="68"/>
        <v>1.0975066874950173E-3</v>
      </c>
      <c r="W266">
        <v>261</v>
      </c>
      <c r="X266">
        <f t="shared" si="62"/>
        <v>5.4375</v>
      </c>
      <c r="Y266">
        <v>0</v>
      </c>
      <c r="Z266">
        <f t="shared" si="69"/>
        <v>-4.7136012458891857E-12</v>
      </c>
    </row>
    <row r="267" spans="5:26" x14ac:dyDescent="0.4">
      <c r="E267">
        <v>19430.257300000001</v>
      </c>
      <c r="F267">
        <f t="shared" si="56"/>
        <v>2.5434147329599774</v>
      </c>
      <c r="G267">
        <f t="shared" si="57"/>
        <v>2.8040449579195821</v>
      </c>
      <c r="H267">
        <f t="shared" si="58"/>
        <v>-1.795679441570103</v>
      </c>
      <c r="I267">
        <f t="shared" si="59"/>
        <v>-1.1238133497265671E-3</v>
      </c>
      <c r="J267">
        <f t="shared" si="60"/>
        <v>7.6583973908549109E-4</v>
      </c>
      <c r="K267">
        <f t="shared" si="63"/>
        <v>4.0842626529017235E-4</v>
      </c>
      <c r="L267">
        <f t="shared" si="64"/>
        <v>-67.777726737001274</v>
      </c>
      <c r="M267">
        <f t="shared" si="65"/>
        <v>-3.1130038135824876</v>
      </c>
      <c r="N267">
        <f t="shared" si="66"/>
        <v>-178.36198012640662</v>
      </c>
      <c r="O267">
        <f t="shared" si="67"/>
        <v>0</v>
      </c>
      <c r="P267">
        <f t="shared" si="61"/>
        <v>-178.36198012640662</v>
      </c>
      <c r="Q267">
        <f t="shared" si="68"/>
        <v>1.0704182415212516E-3</v>
      </c>
      <c r="W267">
        <v>262</v>
      </c>
      <c r="X267">
        <f t="shared" si="62"/>
        <v>5.458333333333333</v>
      </c>
      <c r="Y267">
        <v>0</v>
      </c>
      <c r="Z267">
        <f t="shared" si="69"/>
        <v>-3.9709337525472224E-12</v>
      </c>
    </row>
    <row r="268" spans="5:26" x14ac:dyDescent="0.4">
      <c r="E268">
        <v>20000</v>
      </c>
      <c r="F268">
        <f t="shared" si="56"/>
        <v>2.6179938779914944</v>
      </c>
      <c r="G268">
        <f t="shared" si="57"/>
        <v>2.987602542123394</v>
      </c>
      <c r="H268">
        <f t="shared" si="58"/>
        <v>-1.6273106725365625</v>
      </c>
      <c r="I268">
        <f t="shared" si="59"/>
        <v>-9.0872875695411151E-4</v>
      </c>
      <c r="J268">
        <f t="shared" si="60"/>
        <v>5.2465479244780946E-4</v>
      </c>
      <c r="K268">
        <f t="shared" si="63"/>
        <v>3.0843496768171987E-4</v>
      </c>
      <c r="L268">
        <f t="shared" si="64"/>
        <v>-70.21672782575888</v>
      </c>
      <c r="M268">
        <f t="shared" si="65"/>
        <v>-3.1167494822794932</v>
      </c>
      <c r="N268">
        <f t="shared" si="66"/>
        <v>-178.57659113419933</v>
      </c>
      <c r="O268">
        <f t="shared" si="67"/>
        <v>0</v>
      </c>
      <c r="P268">
        <f t="shared" si="61"/>
        <v>-178.57659113419933</v>
      </c>
      <c r="Q268">
        <f t="shared" si="68"/>
        <v>1.0463349303344999E-3</v>
      </c>
      <c r="W268">
        <v>263</v>
      </c>
      <c r="X268">
        <f t="shared" si="62"/>
        <v>5.479166666666667</v>
      </c>
      <c r="Y268">
        <v>0</v>
      </c>
      <c r="Z268">
        <f t="shared" si="69"/>
        <v>-3.291588344095525E-12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2A89B-BA83-426E-AC67-E7FAA5F82C2C}">
  <dimension ref="A2:Z268"/>
  <sheetViews>
    <sheetView workbookViewId="0"/>
  </sheetViews>
  <sheetFormatPr defaultRowHeight="14.6" x14ac:dyDescent="0.4"/>
  <cols>
    <col min="1" max="1" width="15.15234375" customWidth="1"/>
    <col min="5" max="5" width="9.23046875" customWidth="1"/>
    <col min="6" max="9" width="0" hidden="1" customWidth="1"/>
    <col min="10" max="10" width="9.53515625" hidden="1" customWidth="1"/>
    <col min="11" max="11" width="0" hidden="1" customWidth="1"/>
    <col min="12" max="12" width="14" customWidth="1"/>
    <col min="13" max="13" width="10.4609375" hidden="1" customWidth="1"/>
    <col min="14" max="15" width="11.07421875" hidden="1" customWidth="1"/>
    <col min="16" max="16" width="11.07421875" customWidth="1"/>
    <col min="23" max="23" width="0" hidden="1" customWidth="1"/>
    <col min="25" max="25" width="0" hidden="1" customWidth="1"/>
  </cols>
  <sheetData>
    <row r="2" spans="1:26" ht="15" thickBot="1" x14ac:dyDescent="0.45"/>
    <row r="3" spans="1:26" ht="15" thickBot="1" x14ac:dyDescent="0.45">
      <c r="A3" s="2" t="s">
        <v>0</v>
      </c>
      <c r="B3" s="3"/>
      <c r="E3" s="1" t="s">
        <v>10</v>
      </c>
      <c r="G3" t="s">
        <v>26</v>
      </c>
      <c r="X3" s="1" t="s">
        <v>41</v>
      </c>
    </row>
    <row r="4" spans="1:26" x14ac:dyDescent="0.4">
      <c r="A4" s="6" t="s">
        <v>1</v>
      </c>
      <c r="B4" s="3">
        <v>1000</v>
      </c>
      <c r="E4" t="s">
        <v>11</v>
      </c>
      <c r="F4" t="s">
        <v>12</v>
      </c>
      <c r="G4" t="s">
        <v>20</v>
      </c>
      <c r="H4" t="s">
        <v>21</v>
      </c>
      <c r="I4" t="s">
        <v>22</v>
      </c>
      <c r="J4" t="s">
        <v>23</v>
      </c>
      <c r="K4" t="s">
        <v>19</v>
      </c>
      <c r="L4" t="s">
        <v>13</v>
      </c>
      <c r="M4" t="s">
        <v>17</v>
      </c>
      <c r="N4" t="s">
        <v>18</v>
      </c>
      <c r="O4" t="s">
        <v>32</v>
      </c>
      <c r="P4" t="s">
        <v>24</v>
      </c>
      <c r="Q4" t="s">
        <v>25</v>
      </c>
      <c r="W4" t="s">
        <v>42</v>
      </c>
      <c r="X4" t="s">
        <v>43</v>
      </c>
      <c r="Y4" t="s">
        <v>44</v>
      </c>
      <c r="Z4" t="s">
        <v>45</v>
      </c>
    </row>
    <row r="5" spans="1:26" ht="15" thickBot="1" x14ac:dyDescent="0.45">
      <c r="A5" s="4" t="s">
        <v>2</v>
      </c>
      <c r="B5" s="5">
        <v>0.70699999999999996</v>
      </c>
      <c r="E5">
        <v>10</v>
      </c>
      <c r="F5">
        <f t="shared" ref="F5:F68" si="0">2*PI()*E5/$B$7</f>
        <v>1.308996938995747E-3</v>
      </c>
      <c r="G5">
        <f t="shared" ref="G5:G68" si="1">1+SUM(a1_*COS(F5),a2_*COS(2*F5))</f>
        <v>1.5663014254127083E-2</v>
      </c>
      <c r="H5">
        <f t="shared" ref="H5:H68" si="2">SUM(a1_*SIN(F5),a2_*SIN(2*F5))</f>
        <v>-2.0074103044315835E-4</v>
      </c>
      <c r="I5">
        <f t="shared" ref="I5:I68" si="3">SUM(b0_,b1_*COS(F5),b2_*COS(2*F5))</f>
        <v>-1.5619576352321474E-6</v>
      </c>
      <c r="J5">
        <f t="shared" ref="J5:J68" si="4">SUM(b1_*SIN(F5),b2_*SIN(2*F5))</f>
        <v>-2.0445989315671931E-9</v>
      </c>
      <c r="K5">
        <f>SQRT((I5^2+J5^2)/(G5^2+H5^2))</f>
        <v>9.971456855011221E-5</v>
      </c>
      <c r="L5">
        <f>20*LOG10(K5)</f>
        <v>-80.024827710657121</v>
      </c>
      <c r="M5">
        <f>ATAN2(J5,I5)-ATAN2(H5,G5)</f>
        <v>-3.155717194030915</v>
      </c>
      <c r="N5">
        <f>DEGREES(M5)</f>
        <v>-180.80927655483814</v>
      </c>
      <c r="O5">
        <v>0</v>
      </c>
      <c r="P5">
        <f t="shared" ref="P5:P68" si="5">N5+O5</f>
        <v>-180.80927655483814</v>
      </c>
      <c r="W5">
        <v>0</v>
      </c>
      <c r="X5">
        <f t="shared" ref="X5:X68" si="6">W5/Fs*1000</f>
        <v>0</v>
      </c>
      <c r="Y5">
        <v>1</v>
      </c>
      <c r="Z5">
        <f xml:space="preserve"> b0_*Y5</f>
        <v>0.9115750345208069</v>
      </c>
    </row>
    <row r="6" spans="1:26" ht="15" thickBot="1" x14ac:dyDescent="0.45">
      <c r="E6">
        <v>10.293200000000001</v>
      </c>
      <c r="F6">
        <f t="shared" si="0"/>
        <v>1.3473767292471023E-3</v>
      </c>
      <c r="G6">
        <f t="shared" si="1"/>
        <v>1.5662937352052153E-2</v>
      </c>
      <c r="H6">
        <f t="shared" si="2"/>
        <v>-2.0662686809382567E-4</v>
      </c>
      <c r="I6">
        <f t="shared" si="3"/>
        <v>-1.6548934888005462E-6</v>
      </c>
      <c r="J6">
        <f t="shared" si="4"/>
        <v>-2.2297663255718692E-9</v>
      </c>
      <c r="K6">
        <f t="shared" ref="K6:K69" si="7">SQRT((I6^2+J6^2)/(G6^2+H6^2))</f>
        <v>1.0564755325714653E-4</v>
      </c>
      <c r="L6">
        <f t="shared" ref="L6:L69" si="8">20*LOG10(K6)</f>
        <v>-79.522811130628909</v>
      </c>
      <c r="M6">
        <f t="shared" ref="M6:M69" si="9">ATAN2(J6,I6)-ATAN2(H6,G6)</f>
        <v>-3.1561313544106291</v>
      </c>
      <c r="N6">
        <f t="shared" ref="N6:N69" si="10">DEGREES(M6)</f>
        <v>-180.83300619663729</v>
      </c>
      <c r="O6">
        <f>IF((N6-N5)&gt;180,O5-360,IF((N6-N5)&lt;(-180),O5+360,O5))</f>
        <v>0</v>
      </c>
      <c r="P6">
        <f t="shared" si="5"/>
        <v>-180.83300619663729</v>
      </c>
      <c r="Q6">
        <f>-(P6-P5)/((E6-E5)*360)*1000</f>
        <v>0.22481470553992453</v>
      </c>
      <c r="W6">
        <v>1</v>
      </c>
      <c r="X6">
        <f t="shared" si="6"/>
        <v>2.0833333333333332E-2</v>
      </c>
      <c r="Y6">
        <v>0</v>
      </c>
      <c r="Z6">
        <f xml:space="preserve"> b0_*Y6 + b1_*Y5 - a1_*Z5</f>
        <v>-0.16835157739465223</v>
      </c>
    </row>
    <row r="7" spans="1:26" ht="15" thickBot="1" x14ac:dyDescent="0.45">
      <c r="A7" s="9" t="s">
        <v>3</v>
      </c>
      <c r="B7" s="10">
        <v>48000</v>
      </c>
      <c r="E7">
        <v>10.595000000000001</v>
      </c>
      <c r="F7">
        <f t="shared" si="0"/>
        <v>1.3868822568659943E-3</v>
      </c>
      <c r="G7">
        <f t="shared" si="1"/>
        <v>1.5662855873415538E-2</v>
      </c>
      <c r="H7">
        <f t="shared" si="2"/>
        <v>-2.1268535629586846E-4</v>
      </c>
      <c r="I7">
        <f t="shared" si="3"/>
        <v>-1.7533600997765575E-6</v>
      </c>
      <c r="J7">
        <f t="shared" si="4"/>
        <v>-2.4317055717128222E-9</v>
      </c>
      <c r="K7">
        <f t="shared" si="7"/>
        <v>1.1193362008015045E-4</v>
      </c>
      <c r="L7">
        <f t="shared" si="8"/>
        <v>-79.020789007179175</v>
      </c>
      <c r="M7">
        <f t="shared" si="9"/>
        <v>-3.1565576653548395</v>
      </c>
      <c r="N7">
        <f t="shared" si="10"/>
        <v>-180.85743201450077</v>
      </c>
      <c r="O7">
        <f t="shared" ref="O7:O70" si="11">IF((N7-N6)&gt;180,O6-360,IF((N7-N6)&lt;(-180),O6+360,O6))</f>
        <v>0</v>
      </c>
      <c r="P7">
        <f t="shared" si="5"/>
        <v>-180.85743201450077</v>
      </c>
      <c r="Q7">
        <f t="shared" ref="Q7:Q70" si="12">-(P7-P6)/((E7-E6)*360)*1000</f>
        <v>0.22481608371518996</v>
      </c>
      <c r="W7">
        <v>2</v>
      </c>
      <c r="X7">
        <f t="shared" si="6"/>
        <v>4.1666666666666664E-2</v>
      </c>
      <c r="Y7">
        <v>0</v>
      </c>
      <c r="Z7">
        <f t="shared" ref="Z7:Z70" si="13" xml:space="preserve"> b0_*Y7 + b1_*Y6 + b2_*Y5 - a1_*Z6 - a2_*Z5</f>
        <v>-0.1515392481343919</v>
      </c>
    </row>
    <row r="8" spans="1:26" ht="15" thickBot="1" x14ac:dyDescent="0.45">
      <c r="E8">
        <v>10.9057</v>
      </c>
      <c r="F8">
        <f t="shared" si="0"/>
        <v>1.4275527917605919E-3</v>
      </c>
      <c r="G8">
        <f t="shared" si="1"/>
        <v>1.5662769532372667E-2</v>
      </c>
      <c r="H8">
        <f t="shared" si="2"/>
        <v>-2.1892251859913963E-4</v>
      </c>
      <c r="I8">
        <f t="shared" si="3"/>
        <v>-1.8577029110566912E-6</v>
      </c>
      <c r="J8">
        <f t="shared" si="4"/>
        <v>-2.651970778394519E-9</v>
      </c>
      <c r="K8">
        <f t="shared" si="7"/>
        <v>1.1859482211765798E-4</v>
      </c>
      <c r="L8">
        <f t="shared" si="8"/>
        <v>-78.518685439471938</v>
      </c>
      <c r="M8">
        <f t="shared" si="9"/>
        <v>-3.1569965509428801</v>
      </c>
      <c r="N8">
        <f t="shared" si="10"/>
        <v>-180.88257830638463</v>
      </c>
      <c r="O8">
        <f t="shared" si="11"/>
        <v>0</v>
      </c>
      <c r="P8">
        <f t="shared" si="5"/>
        <v>-180.88257830638463</v>
      </c>
      <c r="Q8">
        <f t="shared" si="12"/>
        <v>0.22481754357416109</v>
      </c>
      <c r="W8">
        <v>3</v>
      </c>
      <c r="X8">
        <f t="shared" si="6"/>
        <v>6.25E-2</v>
      </c>
      <c r="Y8">
        <v>0</v>
      </c>
      <c r="Z8">
        <f t="shared" si="13"/>
        <v>-0.13519474413669094</v>
      </c>
    </row>
    <row r="9" spans="1:26" ht="15" thickBot="1" x14ac:dyDescent="0.45">
      <c r="A9" s="9" t="s">
        <v>29</v>
      </c>
      <c r="B9" s="10">
        <v>0</v>
      </c>
      <c r="E9">
        <v>11.2255</v>
      </c>
      <c r="F9">
        <f t="shared" si="0"/>
        <v>1.4694145138696758E-3</v>
      </c>
      <c r="G9">
        <f t="shared" si="1"/>
        <v>1.5662678056450607E-2</v>
      </c>
      <c r="H9">
        <f t="shared" si="2"/>
        <v>-2.2534237121683972E-4</v>
      </c>
      <c r="I9">
        <f t="shared" si="3"/>
        <v>-1.9682512047980438E-6</v>
      </c>
      <c r="J9">
        <f t="shared" si="4"/>
        <v>-2.8921789689724531E-9</v>
      </c>
      <c r="K9">
        <f t="shared" si="7"/>
        <v>1.2565218079740425E-4</v>
      </c>
      <c r="L9">
        <f t="shared" si="8"/>
        <v>-78.016599389329443</v>
      </c>
      <c r="M9">
        <f t="shared" si="9"/>
        <v>-3.1574482940293653</v>
      </c>
      <c r="N9">
        <f t="shared" si="10"/>
        <v>-180.90846127866445</v>
      </c>
      <c r="O9">
        <f t="shared" si="11"/>
        <v>0</v>
      </c>
      <c r="P9">
        <f t="shared" si="5"/>
        <v>-180.90846127866445</v>
      </c>
      <c r="Q9">
        <f t="shared" si="12"/>
        <v>0.22481909074957249</v>
      </c>
      <c r="W9">
        <v>4</v>
      </c>
      <c r="X9">
        <f t="shared" si="6"/>
        <v>8.3333333333333329E-2</v>
      </c>
      <c r="Y9">
        <v>0</v>
      </c>
      <c r="Z9">
        <f t="shared" si="13"/>
        <v>-0.11949501993941877</v>
      </c>
    </row>
    <row r="10" spans="1:26" ht="15" thickBot="1" x14ac:dyDescent="0.45">
      <c r="E10">
        <v>11.5547</v>
      </c>
      <c r="F10">
        <f t="shared" si="0"/>
        <v>1.5125066931014162E-3</v>
      </c>
      <c r="G10">
        <f t="shared" si="1"/>
        <v>1.5662581130367559E-2</v>
      </c>
      <c r="H10">
        <f t="shared" si="2"/>
        <v>-2.3195093794483364E-4</v>
      </c>
      <c r="I10">
        <f t="shared" si="3"/>
        <v>-2.0853859984404366E-6</v>
      </c>
      <c r="J10">
        <f t="shared" si="4"/>
        <v>-3.1541626858110072E-9</v>
      </c>
      <c r="K10">
        <f t="shared" si="7"/>
        <v>1.331300203333604E-4</v>
      </c>
      <c r="L10">
        <f t="shared" si="8"/>
        <v>-77.514480033250322</v>
      </c>
      <c r="M10">
        <f t="shared" si="9"/>
        <v>-3.1579133187582187</v>
      </c>
      <c r="N10">
        <f t="shared" si="10"/>
        <v>-180.93510523299696</v>
      </c>
      <c r="O10">
        <f t="shared" si="11"/>
        <v>0</v>
      </c>
      <c r="P10">
        <f t="shared" si="5"/>
        <v>-180.93510523299696</v>
      </c>
      <c r="Q10">
        <f t="shared" si="12"/>
        <v>0.2248207298207221</v>
      </c>
      <c r="W10">
        <v>5</v>
      </c>
      <c r="X10">
        <f t="shared" si="6"/>
        <v>0.10416666666666667</v>
      </c>
      <c r="Y10">
        <v>0</v>
      </c>
      <c r="Z10">
        <f t="shared" si="13"/>
        <v>-0.10457702158914914</v>
      </c>
    </row>
    <row r="11" spans="1:26" x14ac:dyDescent="0.4">
      <c r="A11" s="6" t="s">
        <v>14</v>
      </c>
      <c r="B11" s="3"/>
      <c r="E11">
        <v>11.8935</v>
      </c>
      <c r="F11">
        <f t="shared" si="0"/>
        <v>1.5568555093945916E-3</v>
      </c>
      <c r="G11">
        <f t="shared" si="1"/>
        <v>1.5662478452664885E-2</v>
      </c>
      <c r="H11">
        <f t="shared" si="2"/>
        <v>-2.3875223525419986E-4</v>
      </c>
      <c r="I11">
        <f t="shared" si="3"/>
        <v>-2.2094716034537498E-6</v>
      </c>
      <c r="J11">
        <f t="shared" si="4"/>
        <v>-3.4398308177557846E-9</v>
      </c>
      <c r="K11">
        <f t="shared" si="7"/>
        <v>1.4105159846689049E-4</v>
      </c>
      <c r="L11">
        <f t="shared" si="8"/>
        <v>-77.012439756791736</v>
      </c>
      <c r="M11">
        <f t="shared" si="9"/>
        <v>-3.1583919080504139</v>
      </c>
      <c r="N11">
        <f t="shared" si="10"/>
        <v>-180.9625263795599</v>
      </c>
      <c r="O11">
        <f t="shared" si="11"/>
        <v>0</v>
      </c>
      <c r="P11">
        <f t="shared" si="5"/>
        <v>-180.9625263795599</v>
      </c>
      <c r="Q11">
        <f t="shared" si="12"/>
        <v>0.22482246624478183</v>
      </c>
      <c r="W11">
        <v>6</v>
      </c>
      <c r="X11">
        <f t="shared" si="6"/>
        <v>0.125</v>
      </c>
      <c r="Y11">
        <v>0</v>
      </c>
      <c r="Z11">
        <f t="shared" si="13"/>
        <v>-9.054230362256406E-2</v>
      </c>
    </row>
    <row r="12" spans="1:26" x14ac:dyDescent="0.4">
      <c r="A12" s="7" t="s">
        <v>4</v>
      </c>
      <c r="B12" s="8">
        <v>1</v>
      </c>
      <c r="E12">
        <v>12.2422</v>
      </c>
      <c r="F12">
        <f t="shared" si="0"/>
        <v>1.6025002326573736E-3</v>
      </c>
      <c r="G12">
        <f t="shared" si="1"/>
        <v>1.5662369676185173E-2</v>
      </c>
      <c r="H12">
        <f t="shared" si="2"/>
        <v>-2.4575228722730413E-4</v>
      </c>
      <c r="I12">
        <f t="shared" si="3"/>
        <v>-2.3409275590191569E-6</v>
      </c>
      <c r="J12">
        <f t="shared" si="4"/>
        <v>-3.7513401694895532E-9</v>
      </c>
      <c r="K12">
        <f t="shared" si="7"/>
        <v>1.4944369868856027E-4</v>
      </c>
      <c r="L12">
        <f t="shared" si="8"/>
        <v>-76.510447846348981</v>
      </c>
      <c r="M12">
        <f t="shared" si="9"/>
        <v>-3.158884486125443</v>
      </c>
      <c r="N12">
        <f t="shared" si="10"/>
        <v>-180.99074902433975</v>
      </c>
      <c r="O12">
        <f t="shared" si="11"/>
        <v>0</v>
      </c>
      <c r="P12">
        <f t="shared" si="5"/>
        <v>-180.99074902433975</v>
      </c>
      <c r="Q12">
        <f t="shared" si="12"/>
        <v>0.22482430599245587</v>
      </c>
      <c r="W12">
        <v>7</v>
      </c>
      <c r="X12">
        <f t="shared" si="6"/>
        <v>0.14583333333333334</v>
      </c>
      <c r="Y12">
        <v>0</v>
      </c>
      <c r="Z12">
        <f t="shared" si="13"/>
        <v>-7.7461420079388443E-2</v>
      </c>
    </row>
    <row r="13" spans="1:26" x14ac:dyDescent="0.4">
      <c r="A13" s="7" t="s">
        <v>5</v>
      </c>
      <c r="B13" s="8">
        <f>B22/a0_raw</f>
        <v>-1.8153179156742147</v>
      </c>
      <c r="E13">
        <v>12.6012</v>
      </c>
      <c r="F13">
        <f t="shared" si="0"/>
        <v>1.649493222767321E-3</v>
      </c>
      <c r="G13">
        <f t="shared" si="1"/>
        <v>1.5662254402931231E-2</v>
      </c>
      <c r="H13">
        <f t="shared" si="2"/>
        <v>-2.5295912559209193E-4</v>
      </c>
      <c r="I13">
        <f t="shared" si="3"/>
        <v>-2.4802348429497911E-6</v>
      </c>
      <c r="J13">
        <f t="shared" si="4"/>
        <v>-4.0911342746689783E-9</v>
      </c>
      <c r="K13">
        <f t="shared" si="7"/>
        <v>1.5833702674756685E-4</v>
      </c>
      <c r="L13">
        <f t="shared" si="8"/>
        <v>-76.008350290016409</v>
      </c>
      <c r="M13">
        <f t="shared" si="9"/>
        <v>-3.1593916185082556</v>
      </c>
      <c r="N13">
        <f t="shared" si="10"/>
        <v>-181.01980556952932</v>
      </c>
      <c r="O13">
        <f t="shared" si="11"/>
        <v>0</v>
      </c>
      <c r="P13">
        <f t="shared" si="5"/>
        <v>-181.01980556952932</v>
      </c>
      <c r="Q13">
        <f t="shared" si="12"/>
        <v>0.22482625494874572</v>
      </c>
      <c r="W13">
        <v>8</v>
      </c>
      <c r="X13">
        <f t="shared" si="6"/>
        <v>0.16666666666666666</v>
      </c>
      <c r="Y13">
        <v>0</v>
      </c>
      <c r="Z13">
        <f t="shared" si="13"/>
        <v>-6.5378058957370311E-2</v>
      </c>
    </row>
    <row r="14" spans="1:26" x14ac:dyDescent="0.4">
      <c r="A14" s="7" t="s">
        <v>6</v>
      </c>
      <c r="B14" s="8">
        <f>B23/a0_raw</f>
        <v>0.83098222240901265</v>
      </c>
      <c r="E14">
        <v>12.970700000000001</v>
      </c>
      <c r="F14">
        <f t="shared" si="0"/>
        <v>1.6978606596632138E-3</v>
      </c>
      <c r="G14">
        <f t="shared" si="1"/>
        <v>1.5662132279098295E-2</v>
      </c>
      <c r="H14">
        <f t="shared" si="2"/>
        <v>-2.6037676731108022E-4</v>
      </c>
      <c r="I14">
        <f t="shared" si="3"/>
        <v>-2.6278210275565428E-6</v>
      </c>
      <c r="J14">
        <f t="shared" si="4"/>
        <v>-4.4616782304308933E-9</v>
      </c>
      <c r="K14">
        <f t="shared" si="7"/>
        <v>1.6775887904766203E-4</v>
      </c>
      <c r="L14">
        <f t="shared" si="8"/>
        <v>-75.506289689128138</v>
      </c>
      <c r="M14">
        <f t="shared" si="9"/>
        <v>-3.159913588248628</v>
      </c>
      <c r="N14">
        <f t="shared" si="10"/>
        <v>-181.0497122326862</v>
      </c>
      <c r="O14">
        <f t="shared" si="11"/>
        <v>0</v>
      </c>
      <c r="P14">
        <f t="shared" si="5"/>
        <v>-181.0497122326862</v>
      </c>
      <c r="Q14">
        <f t="shared" si="12"/>
        <v>0.22482832022913202</v>
      </c>
      <c r="W14">
        <v>9</v>
      </c>
      <c r="X14">
        <f t="shared" si="6"/>
        <v>0.1875</v>
      </c>
      <c r="Y14">
        <v>0</v>
      </c>
      <c r="Z14">
        <f t="shared" si="13"/>
        <v>-5.431289870879108E-2</v>
      </c>
    </row>
    <row r="15" spans="1:26" x14ac:dyDescent="0.4">
      <c r="A15" s="7"/>
      <c r="B15" s="8"/>
      <c r="E15">
        <v>13.351000000000001</v>
      </c>
      <c r="F15">
        <f t="shared" si="0"/>
        <v>1.7476418132532222E-3</v>
      </c>
      <c r="G15">
        <f t="shared" si="1"/>
        <v>1.5662002900287852E-2</v>
      </c>
      <c r="H15">
        <f t="shared" si="2"/>
        <v>-2.6801123701130627E-4</v>
      </c>
      <c r="I15">
        <f t="shared" si="3"/>
        <v>-2.7841748275747591E-6</v>
      </c>
      <c r="J15">
        <f t="shared" si="4"/>
        <v>-4.8657452975629789E-9</v>
      </c>
      <c r="K15">
        <f t="shared" si="7"/>
        <v>1.7774045535038735E-4</v>
      </c>
      <c r="L15">
        <f t="shared" si="8"/>
        <v>-75.004274231086811</v>
      </c>
      <c r="M15">
        <f t="shared" si="9"/>
        <v>-3.1604508197073216</v>
      </c>
      <c r="N15">
        <f t="shared" si="10"/>
        <v>-181.08049332789099</v>
      </c>
      <c r="O15">
        <f t="shared" si="11"/>
        <v>0</v>
      </c>
      <c r="P15">
        <f t="shared" si="5"/>
        <v>-181.08049332789099</v>
      </c>
      <c r="Q15">
        <f t="shared" si="12"/>
        <v>0.22483050811338515</v>
      </c>
      <c r="W15">
        <v>10</v>
      </c>
      <c r="X15">
        <f t="shared" si="6"/>
        <v>0.20833333333333334</v>
      </c>
      <c r="Y15">
        <v>0</v>
      </c>
      <c r="Z15">
        <f t="shared" si="13"/>
        <v>-4.4267173349084331E-2</v>
      </c>
    </row>
    <row r="16" spans="1:26" x14ac:dyDescent="0.4">
      <c r="A16" s="7" t="s">
        <v>7</v>
      </c>
      <c r="B16" s="8">
        <f>(B25/a0_raw)*(10^(out_gain/20))</f>
        <v>0.9115750345208069</v>
      </c>
      <c r="E16">
        <v>13.7425</v>
      </c>
      <c r="F16">
        <f t="shared" si="0"/>
        <v>1.7988890434149055E-3</v>
      </c>
      <c r="G16">
        <f t="shared" si="1"/>
        <v>1.5661865805900566E-2</v>
      </c>
      <c r="H16">
        <f t="shared" si="2"/>
        <v>-2.7587056702570948E-4</v>
      </c>
      <c r="I16">
        <f t="shared" si="3"/>
        <v>-2.9498528755222964E-6</v>
      </c>
      <c r="J16">
        <f t="shared" si="4"/>
        <v>-5.3064637419407423E-9</v>
      </c>
      <c r="K16">
        <f t="shared" si="7"/>
        <v>1.8831729132047059E-4</v>
      </c>
      <c r="L16">
        <f t="shared" si="8"/>
        <v>-74.50219602342753</v>
      </c>
      <c r="M16">
        <f t="shared" si="9"/>
        <v>-3.1610038785680072</v>
      </c>
      <c r="N16">
        <f t="shared" si="10"/>
        <v>-181.11218126643058</v>
      </c>
      <c r="O16">
        <f t="shared" si="11"/>
        <v>0</v>
      </c>
      <c r="P16">
        <f t="shared" si="5"/>
        <v>-181.11218126643058</v>
      </c>
      <c r="Q16">
        <f t="shared" si="12"/>
        <v>0.22483282630616447</v>
      </c>
      <c r="W16">
        <v>11</v>
      </c>
      <c r="X16">
        <f t="shared" si="6"/>
        <v>0.22916666666666666</v>
      </c>
      <c r="Y16">
        <v>0</v>
      </c>
      <c r="Z16">
        <f t="shared" si="13"/>
        <v>-3.522593958234211E-2</v>
      </c>
    </row>
    <row r="17" spans="1:26" x14ac:dyDescent="0.4">
      <c r="A17" s="7" t="s">
        <v>8</v>
      </c>
      <c r="B17" s="8">
        <f>(B26/a0_raw)*(10^(out_gain/20))</f>
        <v>-1.8231500690416138</v>
      </c>
      <c r="E17">
        <v>14.1455</v>
      </c>
      <c r="F17">
        <f t="shared" si="0"/>
        <v>1.8516416200564342E-3</v>
      </c>
      <c r="G17">
        <f t="shared" si="1"/>
        <v>1.5661720546211955E-2</v>
      </c>
      <c r="H17">
        <f t="shared" si="2"/>
        <v>-2.8396078243903564E-4</v>
      </c>
      <c r="I17">
        <f t="shared" si="3"/>
        <v>-3.1253986629842245E-6</v>
      </c>
      <c r="J17">
        <f t="shared" si="4"/>
        <v>-5.7871248574509204E-9</v>
      </c>
      <c r="K17">
        <f t="shared" si="7"/>
        <v>1.9952408377023535E-4</v>
      </c>
      <c r="L17">
        <f t="shared" si="8"/>
        <v>-74.000093496564034</v>
      </c>
      <c r="M17">
        <f t="shared" si="9"/>
        <v>-3.161573189310074</v>
      </c>
      <c r="N17">
        <f t="shared" si="10"/>
        <v>-181.14480036918249</v>
      </c>
      <c r="O17">
        <f t="shared" si="11"/>
        <v>0</v>
      </c>
      <c r="P17">
        <f t="shared" si="5"/>
        <v>-181.14480036918249</v>
      </c>
      <c r="Q17">
        <f t="shared" si="12"/>
        <v>0.22483528227122054</v>
      </c>
      <c r="W17">
        <v>12</v>
      </c>
      <c r="X17">
        <f t="shared" si="6"/>
        <v>0.25</v>
      </c>
      <c r="Y17">
        <v>0</v>
      </c>
      <c r="Z17">
        <f t="shared" si="13"/>
        <v>-2.7161045130895976E-2</v>
      </c>
    </row>
    <row r="18" spans="1:26" ht="15" thickBot="1" x14ac:dyDescent="0.45">
      <c r="A18" s="4" t="s">
        <v>9</v>
      </c>
      <c r="B18" s="5">
        <f>(B27/a0_raw)*(10^(out_gain/20))</f>
        <v>0.9115750345208069</v>
      </c>
      <c r="E18">
        <v>14.5602</v>
      </c>
      <c r="F18">
        <f t="shared" si="0"/>
        <v>1.9059257231165878E-3</v>
      </c>
      <c r="G18">
        <f t="shared" si="1"/>
        <v>1.5661566686554274E-2</v>
      </c>
      <c r="H18">
        <f t="shared" si="2"/>
        <v>-2.9228590107719917E-4</v>
      </c>
      <c r="I18">
        <f t="shared" si="3"/>
        <v>-3.3113374838800169E-6</v>
      </c>
      <c r="J18">
        <f t="shared" si="4"/>
        <v>-6.3111709304800034E-9</v>
      </c>
      <c r="K18">
        <f t="shared" si="7"/>
        <v>2.1139436784296329E-4</v>
      </c>
      <c r="L18">
        <f t="shared" si="8"/>
        <v>-73.49813175469734</v>
      </c>
      <c r="M18">
        <f t="shared" si="9"/>
        <v>-3.1621590352085485</v>
      </c>
      <c r="N18">
        <f t="shared" si="10"/>
        <v>-181.17836686661011</v>
      </c>
      <c r="O18">
        <f t="shared" si="11"/>
        <v>0</v>
      </c>
      <c r="P18">
        <f t="shared" si="5"/>
        <v>-181.17836686661011</v>
      </c>
      <c r="Q18">
        <f t="shared" si="12"/>
        <v>0.22483788433147261</v>
      </c>
      <c r="W18">
        <v>13</v>
      </c>
      <c r="X18">
        <f t="shared" si="6"/>
        <v>0.27083333333333331</v>
      </c>
      <c r="Y18">
        <v>0</v>
      </c>
      <c r="Z18">
        <f t="shared" si="13"/>
        <v>-2.003380227397111E-2</v>
      </c>
    </row>
    <row r="19" spans="1:26" ht="15" thickBot="1" x14ac:dyDescent="0.45">
      <c r="E19">
        <v>14.9872</v>
      </c>
      <c r="F19">
        <f t="shared" si="0"/>
        <v>1.9618198924117062E-3</v>
      </c>
      <c r="G19">
        <f t="shared" si="1"/>
        <v>1.5661403618227654E-2</v>
      </c>
      <c r="H19">
        <f t="shared" si="2"/>
        <v>-3.0085797106241827E-4</v>
      </c>
      <c r="I19">
        <f t="shared" si="3"/>
        <v>-3.5084049515576865E-6</v>
      </c>
      <c r="J19">
        <f t="shared" si="4"/>
        <v>-6.8828674543684742E-9</v>
      </c>
      <c r="K19">
        <f t="shared" si="7"/>
        <v>2.2397510549240581E-4</v>
      </c>
      <c r="L19">
        <f t="shared" si="8"/>
        <v>-72.996005003682768</v>
      </c>
      <c r="M19">
        <f t="shared" si="9"/>
        <v>-3.1627622646895839</v>
      </c>
      <c r="N19">
        <f t="shared" si="10"/>
        <v>-181.2129293699513</v>
      </c>
      <c r="O19">
        <f t="shared" si="11"/>
        <v>0</v>
      </c>
      <c r="P19">
        <f t="shared" si="5"/>
        <v>-181.2129293699513</v>
      </c>
      <c r="Q19">
        <f t="shared" si="12"/>
        <v>0.22484064104340407</v>
      </c>
      <c r="W19">
        <v>14</v>
      </c>
      <c r="X19">
        <f t="shared" si="6"/>
        <v>0.29166666666666669</v>
      </c>
      <c r="Y19">
        <v>0</v>
      </c>
      <c r="Z19">
        <f t="shared" si="13"/>
        <v>-1.3797374541191145E-2</v>
      </c>
    </row>
    <row r="20" spans="1:26" x14ac:dyDescent="0.4">
      <c r="A20" s="6" t="s">
        <v>27</v>
      </c>
      <c r="B20" s="3"/>
      <c r="E20">
        <v>15.4267</v>
      </c>
      <c r="F20">
        <f t="shared" si="0"/>
        <v>2.0193503078805692E-3</v>
      </c>
      <c r="G20">
        <f t="shared" si="1"/>
        <v>1.5661230854192576E-2</v>
      </c>
      <c r="H20">
        <f t="shared" si="2"/>
        <v>-3.0968101080512548E-4</v>
      </c>
      <c r="I20">
        <f t="shared" si="3"/>
        <v>-3.7171896513088498E-6</v>
      </c>
      <c r="J20">
        <f t="shared" si="4"/>
        <v>-7.5063182700813025E-9</v>
      </c>
      <c r="K20">
        <f t="shared" si="7"/>
        <v>2.3730387252525657E-4</v>
      </c>
      <c r="L20">
        <f t="shared" si="8"/>
        <v>-72.49390349080474</v>
      </c>
      <c r="M20">
        <f t="shared" si="9"/>
        <v>-3.1633831611802572</v>
      </c>
      <c r="N20">
        <f t="shared" si="10"/>
        <v>-181.24850411838136</v>
      </c>
      <c r="O20">
        <f t="shared" si="11"/>
        <v>0</v>
      </c>
      <c r="P20">
        <f t="shared" si="5"/>
        <v>-181.24850411838136</v>
      </c>
      <c r="Q20">
        <f t="shared" si="12"/>
        <v>0.22484356231870162</v>
      </c>
      <c r="W20">
        <v>15</v>
      </c>
      <c r="X20">
        <f t="shared" si="6"/>
        <v>0.3125</v>
      </c>
      <c r="Y20">
        <v>0</v>
      </c>
      <c r="Z20">
        <f t="shared" si="13"/>
        <v>-8.3988876569643413E-3</v>
      </c>
    </row>
    <row r="21" spans="1:26" x14ac:dyDescent="0.4">
      <c r="A21" s="7" t="s">
        <v>4</v>
      </c>
      <c r="B21" s="8">
        <f>1+alpha</f>
        <v>1.0923098954880139</v>
      </c>
      <c r="E21">
        <v>15.879</v>
      </c>
      <c r="F21">
        <f t="shared" si="0"/>
        <v>2.0785562394313468E-3</v>
      </c>
      <c r="G21">
        <f t="shared" si="1"/>
        <v>1.5661047845287546E-2</v>
      </c>
      <c r="H21">
        <f t="shared" si="2"/>
        <v>-3.1876104652983194E-4</v>
      </c>
      <c r="I21">
        <f t="shared" si="3"/>
        <v>-3.9383552442595615E-6</v>
      </c>
      <c r="J21">
        <f t="shared" si="4"/>
        <v>-8.1861046552500483E-9</v>
      </c>
      <c r="K21">
        <f t="shared" si="7"/>
        <v>2.5142303766116587E-4</v>
      </c>
      <c r="L21">
        <f t="shared" si="8"/>
        <v>-71.991898616475694</v>
      </c>
      <c r="M21">
        <f t="shared" si="9"/>
        <v>-3.1640221494572582</v>
      </c>
      <c r="N21">
        <f t="shared" si="10"/>
        <v>-181.28511544981188</v>
      </c>
      <c r="O21">
        <f t="shared" si="11"/>
        <v>0</v>
      </c>
      <c r="P21">
        <f t="shared" si="5"/>
        <v>-181.28511544981188</v>
      </c>
      <c r="Q21">
        <f t="shared" si="12"/>
        <v>0.22484665678213228</v>
      </c>
      <c r="W21">
        <v>16</v>
      </c>
      <c r="X21">
        <f t="shared" si="6"/>
        <v>0.33333333333333331</v>
      </c>
      <c r="Y21">
        <v>0</v>
      </c>
      <c r="Z21">
        <f t="shared" si="13"/>
        <v>-3.7812782757738472E-3</v>
      </c>
    </row>
    <row r="22" spans="1:26" x14ac:dyDescent="0.4">
      <c r="A22" s="7" t="s">
        <v>5</v>
      </c>
      <c r="B22" s="8">
        <f>-2*COS(w0)</f>
        <v>-1.9828897227476208</v>
      </c>
      <c r="E22">
        <v>16.3446</v>
      </c>
      <c r="F22">
        <f t="shared" si="0"/>
        <v>2.1395031369109887E-3</v>
      </c>
      <c r="G22">
        <f t="shared" si="1"/>
        <v>1.5660853931313112E-2</v>
      </c>
      <c r="H22">
        <f t="shared" si="2"/>
        <v>-3.2810811987247189E-4</v>
      </c>
      <c r="I22">
        <f t="shared" si="3"/>
        <v>-4.1726995791968591E-6</v>
      </c>
      <c r="J22">
        <f t="shared" si="4"/>
        <v>-8.9275174613989705E-9</v>
      </c>
      <c r="K22">
        <f t="shared" si="7"/>
        <v>2.6638353623664789E-4</v>
      </c>
      <c r="L22">
        <f t="shared" si="8"/>
        <v>-71.489852402536712</v>
      </c>
      <c r="M22">
        <f t="shared" si="9"/>
        <v>-3.1646799369428757</v>
      </c>
      <c r="N22">
        <f t="shared" si="10"/>
        <v>-181.32280389655429</v>
      </c>
      <c r="O22">
        <f t="shared" si="11"/>
        <v>0</v>
      </c>
      <c r="P22">
        <f t="shared" si="5"/>
        <v>-181.32280389655429</v>
      </c>
      <c r="Q22">
        <f t="shared" si="12"/>
        <v>0.22484993522341337</v>
      </c>
      <c r="W22">
        <v>17</v>
      </c>
      <c r="X22">
        <f t="shared" si="6"/>
        <v>0.35416666666666669</v>
      </c>
      <c r="Y22">
        <v>0</v>
      </c>
      <c r="Z22">
        <f t="shared" si="13"/>
        <v>1.1510413278588427E-4</v>
      </c>
    </row>
    <row r="23" spans="1:26" x14ac:dyDescent="0.4">
      <c r="A23" s="7" t="s">
        <v>6</v>
      </c>
      <c r="B23" s="8">
        <f>1-alpha</f>
        <v>0.90769010451198617</v>
      </c>
      <c r="E23">
        <v>16.823899999999998</v>
      </c>
      <c r="F23">
        <f t="shared" si="0"/>
        <v>2.2022433601970549E-3</v>
      </c>
      <c r="G23">
        <f t="shared" si="1"/>
        <v>1.5660648458108994E-2</v>
      </c>
      <c r="H23">
        <f t="shared" si="2"/>
        <v>-3.3773026535522267E-4</v>
      </c>
      <c r="I23">
        <f t="shared" si="3"/>
        <v>-4.4210132084110398E-6</v>
      </c>
      <c r="J23">
        <f t="shared" si="4"/>
        <v>-9.7361627232617209E-9</v>
      </c>
      <c r="K23">
        <f t="shared" si="7"/>
        <v>2.8223583790198904E-4</v>
      </c>
      <c r="L23">
        <f t="shared" si="8"/>
        <v>-70.987756819792537</v>
      </c>
      <c r="M23">
        <f t="shared" si="9"/>
        <v>-3.1653570898905876</v>
      </c>
      <c r="N23">
        <f t="shared" si="10"/>
        <v>-181.36160190254301</v>
      </c>
      <c r="O23">
        <f t="shared" si="11"/>
        <v>0</v>
      </c>
      <c r="P23">
        <f t="shared" si="5"/>
        <v>-181.36160190254301</v>
      </c>
      <c r="Q23">
        <f t="shared" si="12"/>
        <v>0.22485340884115837</v>
      </c>
      <c r="W23">
        <v>18</v>
      </c>
      <c r="X23">
        <f t="shared" si="6"/>
        <v>0.375</v>
      </c>
      <c r="Y23">
        <v>0</v>
      </c>
      <c r="Z23">
        <f t="shared" si="13"/>
        <v>3.3511256195638307E-3</v>
      </c>
    </row>
    <row r="24" spans="1:26" x14ac:dyDescent="0.4">
      <c r="A24" s="7"/>
      <c r="B24" s="8"/>
      <c r="E24">
        <v>17.3172</v>
      </c>
      <c r="F24">
        <f t="shared" si="0"/>
        <v>2.2668161791977153E-3</v>
      </c>
      <c r="G24">
        <f t="shared" si="1"/>
        <v>1.5660430782181711E-2</v>
      </c>
      <c r="H24">
        <f t="shared" si="2"/>
        <v>-3.4763351037835847E-4</v>
      </c>
      <c r="I24">
        <f t="shared" si="3"/>
        <v>-4.68407379183855E-6</v>
      </c>
      <c r="J24">
        <f t="shared" si="4"/>
        <v>-1.0617952443496559E-8</v>
      </c>
      <c r="K24">
        <f t="shared" si="7"/>
        <v>2.990295893913881E-4</v>
      </c>
      <c r="L24">
        <f t="shared" si="8"/>
        <v>-70.485716710194083</v>
      </c>
      <c r="M24">
        <f t="shared" si="9"/>
        <v>-3.1660540333844436</v>
      </c>
      <c r="N24">
        <f t="shared" si="10"/>
        <v>-181.40153382330007</v>
      </c>
      <c r="O24">
        <f t="shared" si="11"/>
        <v>0</v>
      </c>
      <c r="P24">
        <f t="shared" si="5"/>
        <v>-181.40153382330007</v>
      </c>
      <c r="Q24">
        <f t="shared" si="12"/>
        <v>0.22485708920115963</v>
      </c>
      <c r="W24">
        <v>19</v>
      </c>
      <c r="X24">
        <f t="shared" si="6"/>
        <v>0.39583333333333331</v>
      </c>
      <c r="Y24">
        <v>0</v>
      </c>
      <c r="Z24">
        <f t="shared" si="13"/>
        <v>5.9877088867981987E-3</v>
      </c>
    </row>
    <row r="25" spans="1:26" x14ac:dyDescent="0.4">
      <c r="A25" s="7" t="s">
        <v>7</v>
      </c>
      <c r="B25" s="8">
        <f>(1+COS(w0))/2</f>
        <v>0.99572243068690525</v>
      </c>
      <c r="E25">
        <v>17.824999999999999</v>
      </c>
      <c r="F25">
        <f t="shared" si="0"/>
        <v>2.3332870437599192E-3</v>
      </c>
      <c r="G25">
        <f t="shared" si="1"/>
        <v>1.5660200137600055E-2</v>
      </c>
      <c r="H25">
        <f t="shared" si="2"/>
        <v>-3.578278979002379E-4</v>
      </c>
      <c r="I25">
        <f t="shared" si="3"/>
        <v>-4.9628069566098887E-6</v>
      </c>
      <c r="J25">
        <f t="shared" si="4"/>
        <v>-1.1579674186537603E-8</v>
      </c>
      <c r="K25">
        <f t="shared" si="7"/>
        <v>3.168238837894239E-4</v>
      </c>
      <c r="L25">
        <f t="shared" si="8"/>
        <v>-69.983641730604518</v>
      </c>
      <c r="M25">
        <f t="shared" si="9"/>
        <v>-3.1667714751901306</v>
      </c>
      <c r="N25">
        <f t="shared" si="10"/>
        <v>-181.44264021081216</v>
      </c>
      <c r="O25">
        <f t="shared" si="11"/>
        <v>0</v>
      </c>
      <c r="P25">
        <f t="shared" si="5"/>
        <v>-181.44264021081216</v>
      </c>
      <c r="Q25">
        <f t="shared" si="12"/>
        <v>0.22486098809727928</v>
      </c>
      <c r="W25">
        <v>20</v>
      </c>
      <c r="X25">
        <f t="shared" si="6"/>
        <v>0.41666666666666669</v>
      </c>
      <c r="Y25">
        <v>0</v>
      </c>
      <c r="Z25">
        <f t="shared" si="13"/>
        <v>8.0848694011295477E-3</v>
      </c>
    </row>
    <row r="26" spans="1:26" x14ac:dyDescent="0.4">
      <c r="A26" s="7" t="s">
        <v>8</v>
      </c>
      <c r="B26" s="8">
        <f>-(1+COS(w0))</f>
        <v>-1.9914448613738105</v>
      </c>
      <c r="E26">
        <v>18.3476</v>
      </c>
      <c r="F26">
        <f t="shared" si="0"/>
        <v>2.4016952237918372E-3</v>
      </c>
      <c r="G26">
        <f t="shared" si="1"/>
        <v>1.5659955811100912E-2</v>
      </c>
      <c r="H26">
        <f t="shared" si="2"/>
        <v>-3.6831945627286908E-4</v>
      </c>
      <c r="I26">
        <f t="shared" si="3"/>
        <v>-5.2580746798813749E-6</v>
      </c>
      <c r="J26">
        <f t="shared" si="4"/>
        <v>-1.262831712638135E-8</v>
      </c>
      <c r="K26">
        <f t="shared" si="7"/>
        <v>3.3567375093744795E-4</v>
      </c>
      <c r="L26">
        <f t="shared" si="8"/>
        <v>-69.481652368887381</v>
      </c>
      <c r="M26">
        <f t="shared" si="9"/>
        <v>-3.167509840639894</v>
      </c>
      <c r="N26">
        <f t="shared" si="10"/>
        <v>-181.4849454348219</v>
      </c>
      <c r="O26">
        <f t="shared" si="11"/>
        <v>0</v>
      </c>
      <c r="P26">
        <f t="shared" si="5"/>
        <v>-181.4849454348219</v>
      </c>
      <c r="Q26">
        <f t="shared" si="12"/>
        <v>0.22486511890195196</v>
      </c>
      <c r="W26">
        <v>21</v>
      </c>
      <c r="X26">
        <f t="shared" si="6"/>
        <v>0.4375</v>
      </c>
      <c r="Y26">
        <v>0</v>
      </c>
      <c r="Z26">
        <f t="shared" si="13"/>
        <v>9.700928631866966E-3</v>
      </c>
    </row>
    <row r="27" spans="1:26" ht="15" thickBot="1" x14ac:dyDescent="0.45">
      <c r="A27" s="4" t="s">
        <v>9</v>
      </c>
      <c r="B27" s="5">
        <f>(1+COS(w0))/2</f>
        <v>0.99572243068690525</v>
      </c>
      <c r="E27">
        <v>18.8856</v>
      </c>
      <c r="F27">
        <f t="shared" si="0"/>
        <v>2.4721192591098083E-3</v>
      </c>
      <c r="G27">
        <f t="shared" si="1"/>
        <v>1.5659696910000687E-2</v>
      </c>
      <c r="H27">
        <f t="shared" si="2"/>
        <v>-3.7912023710703728E-4</v>
      </c>
      <c r="I27">
        <f t="shared" si="3"/>
        <v>-5.5709557686967059E-6</v>
      </c>
      <c r="J27">
        <f t="shared" si="4"/>
        <v>-1.3772095102358717E-8</v>
      </c>
      <c r="K27">
        <f t="shared" si="7"/>
        <v>3.5564806326109457E-4</v>
      </c>
      <c r="L27">
        <f t="shared" si="8"/>
        <v>-68.979591039607143</v>
      </c>
      <c r="M27">
        <f t="shared" si="9"/>
        <v>-3.1682699790683699</v>
      </c>
      <c r="N27">
        <f t="shared" si="10"/>
        <v>-181.52849815861927</v>
      </c>
      <c r="O27">
        <f t="shared" si="11"/>
        <v>0</v>
      </c>
      <c r="P27">
        <f t="shared" si="5"/>
        <v>-181.52849815861927</v>
      </c>
      <c r="Q27">
        <f t="shared" si="12"/>
        <v>0.22486949502982148</v>
      </c>
      <c r="W27">
        <v>22</v>
      </c>
      <c r="X27">
        <f t="shared" si="6"/>
        <v>0.45833333333333331</v>
      </c>
      <c r="Y27">
        <v>0</v>
      </c>
      <c r="Z27">
        <f t="shared" si="13"/>
        <v>1.0891886801267799E-2</v>
      </c>
    </row>
    <row r="28" spans="1:26" ht="15" thickBot="1" x14ac:dyDescent="0.45">
      <c r="E28">
        <v>19.439399999999999</v>
      </c>
      <c r="F28">
        <f t="shared" si="0"/>
        <v>2.5446115095913925E-3</v>
      </c>
      <c r="G28">
        <f t="shared" si="1"/>
        <v>1.5659422590818428E-2</v>
      </c>
      <c r="H28">
        <f t="shared" si="2"/>
        <v>-3.9023827749628745E-4</v>
      </c>
      <c r="I28">
        <f t="shared" si="3"/>
        <v>-5.9024695679976702E-6</v>
      </c>
      <c r="J28">
        <f t="shared" si="4"/>
        <v>-1.5019524414981722E-8</v>
      </c>
      <c r="K28">
        <f t="shared" si="7"/>
        <v>3.7681189733900958E-4</v>
      </c>
      <c r="L28">
        <f t="shared" si="8"/>
        <v>-68.477507867736577</v>
      </c>
      <c r="M28">
        <f t="shared" si="9"/>
        <v>-3.1690524573998218</v>
      </c>
      <c r="N28">
        <f t="shared" si="10"/>
        <v>-181.57333086457189</v>
      </c>
      <c r="O28">
        <f t="shared" si="11"/>
        <v>0</v>
      </c>
      <c r="P28">
        <f t="shared" si="5"/>
        <v>-181.57333086457189</v>
      </c>
      <c r="Q28">
        <f t="shared" si="12"/>
        <v>0.22487413202025952</v>
      </c>
      <c r="W28">
        <v>23</v>
      </c>
      <c r="X28">
        <f t="shared" si="6"/>
        <v>0.47916666666666663</v>
      </c>
      <c r="Y28">
        <v>0</v>
      </c>
      <c r="Z28">
        <f t="shared" si="13"/>
        <v>1.1710938011896916E-2</v>
      </c>
    </row>
    <row r="29" spans="1:26" x14ac:dyDescent="0.4">
      <c r="A29" s="6" t="s">
        <v>33</v>
      </c>
      <c r="B29" s="3"/>
      <c r="E29">
        <v>20.009399999999999</v>
      </c>
      <c r="F29">
        <f t="shared" si="0"/>
        <v>2.6192243351141503E-3</v>
      </c>
      <c r="G29">
        <f t="shared" si="1"/>
        <v>1.5659131968134954E-2</v>
      </c>
      <c r="H29">
        <f t="shared" si="2"/>
        <v>-4.0168161517290663E-4</v>
      </c>
      <c r="I29">
        <f t="shared" si="3"/>
        <v>-6.2536861068496208E-6</v>
      </c>
      <c r="J29">
        <f t="shared" si="4"/>
        <v>-1.63798442925564E-8</v>
      </c>
      <c r="K29">
        <f t="shared" si="7"/>
        <v>3.9923356564816994E-4</v>
      </c>
      <c r="L29">
        <f t="shared" si="8"/>
        <v>-67.975459048947513</v>
      </c>
      <c r="M29">
        <f t="shared" si="9"/>
        <v>-3.1698578427237774</v>
      </c>
      <c r="N29">
        <f t="shared" si="10"/>
        <v>-181.61947604451632</v>
      </c>
      <c r="O29">
        <f t="shared" si="11"/>
        <v>0</v>
      </c>
      <c r="P29">
        <f t="shared" si="5"/>
        <v>-181.61947604451632</v>
      </c>
      <c r="Q29">
        <f t="shared" si="12"/>
        <v>0.22487904456350816</v>
      </c>
      <c r="W29">
        <v>24</v>
      </c>
      <c r="X29">
        <f t="shared" si="6"/>
        <v>0.5</v>
      </c>
      <c r="Y29">
        <v>0</v>
      </c>
      <c r="Z29">
        <f t="shared" si="13"/>
        <v>1.2208111282001735E-2</v>
      </c>
    </row>
    <row r="30" spans="1:26" x14ac:dyDescent="0.4">
      <c r="A30" s="7" t="s">
        <v>30</v>
      </c>
      <c r="B30" s="8">
        <f>2*PI()*Freq/Fs</f>
        <v>0.1308996938995747</v>
      </c>
      <c r="E30">
        <v>20.5962</v>
      </c>
      <c r="F30">
        <f t="shared" si="0"/>
        <v>2.6960362754944209E-3</v>
      </c>
      <c r="G30">
        <f t="shared" si="1"/>
        <v>1.5658824006458683E-2</v>
      </c>
      <c r="H30">
        <f t="shared" si="2"/>
        <v>-4.1346230380187154E-4</v>
      </c>
      <c r="I30">
        <f t="shared" si="3"/>
        <v>-6.6258567751331654E-6</v>
      </c>
      <c r="J30">
        <f t="shared" si="4"/>
        <v>-1.7863593502857877E-8</v>
      </c>
      <c r="K30">
        <f t="shared" si="7"/>
        <v>4.2299295899858645E-4</v>
      </c>
      <c r="L30">
        <f t="shared" si="8"/>
        <v>-67.47333723375263</v>
      </c>
      <c r="M30">
        <f t="shared" si="9"/>
        <v>-3.1706869849104553</v>
      </c>
      <c r="N30">
        <f t="shared" si="10"/>
        <v>-181.66698239242922</v>
      </c>
      <c r="O30">
        <f t="shared" si="11"/>
        <v>0</v>
      </c>
      <c r="P30">
        <f t="shared" si="5"/>
        <v>-181.66698239242922</v>
      </c>
      <c r="Q30">
        <f t="shared" si="12"/>
        <v>0.22488424937940485</v>
      </c>
      <c r="W30">
        <v>25</v>
      </c>
      <c r="X30">
        <f t="shared" si="6"/>
        <v>0.52083333333333337</v>
      </c>
      <c r="Y30">
        <v>0</v>
      </c>
      <c r="Z30">
        <f t="shared" si="13"/>
        <v>1.2430021831141972E-2</v>
      </c>
    </row>
    <row r="31" spans="1:26" ht="15" thickBot="1" x14ac:dyDescent="0.45">
      <c r="A31" s="4" t="s">
        <v>31</v>
      </c>
      <c r="B31" s="5">
        <f>SIN(w0)/(2*Q)</f>
        <v>9.2309895488013854E-2</v>
      </c>
      <c r="E31">
        <v>21.200099999999999</v>
      </c>
      <c r="F31">
        <f t="shared" si="0"/>
        <v>2.7750866006403733E-3</v>
      </c>
      <c r="G31">
        <f t="shared" si="1"/>
        <v>1.5658497776926406E-2</v>
      </c>
      <c r="H31">
        <f t="shared" si="2"/>
        <v>-4.2558637499163013E-4</v>
      </c>
      <c r="I31">
        <f t="shared" si="3"/>
        <v>-7.0201041040274248E-6</v>
      </c>
      <c r="J31">
        <f t="shared" si="4"/>
        <v>-1.9481446843737371E-8</v>
      </c>
      <c r="K31">
        <f t="shared" si="7"/>
        <v>4.481617421401276E-4</v>
      </c>
      <c r="L31">
        <f t="shared" si="8"/>
        <v>-66.971304405666586</v>
      </c>
      <c r="M31">
        <f t="shared" si="9"/>
        <v>-3.1715403101394459</v>
      </c>
      <c r="N31">
        <f t="shared" si="10"/>
        <v>-181.71587432660243</v>
      </c>
      <c r="O31">
        <f t="shared" si="11"/>
        <v>0</v>
      </c>
      <c r="P31">
        <f t="shared" si="5"/>
        <v>-181.71587432660243</v>
      </c>
      <c r="Q31">
        <f t="shared" si="12"/>
        <v>0.22488976363458285</v>
      </c>
      <c r="W31">
        <v>26</v>
      </c>
      <c r="X31">
        <f t="shared" si="6"/>
        <v>0.54166666666666663</v>
      </c>
      <c r="Y31">
        <v>0</v>
      </c>
      <c r="Z31">
        <f t="shared" si="13"/>
        <v>1.2419717877759287E-2</v>
      </c>
    </row>
    <row r="32" spans="1:26" x14ac:dyDescent="0.4">
      <c r="E32">
        <v>21.8217</v>
      </c>
      <c r="F32">
        <f t="shared" si="0"/>
        <v>2.8564538503683496E-3</v>
      </c>
      <c r="G32">
        <f t="shared" si="1"/>
        <v>1.565815214031141E-2</v>
      </c>
      <c r="H32">
        <f t="shared" si="2"/>
        <v>-4.380658840514454E-4</v>
      </c>
      <c r="I32">
        <f t="shared" si="3"/>
        <v>-7.4378048484646797E-6</v>
      </c>
      <c r="J32">
        <f t="shared" si="4"/>
        <v>-2.1245804082171971E-8</v>
      </c>
      <c r="K32">
        <f t="shared" si="7"/>
        <v>4.7482780979884591E-4</v>
      </c>
      <c r="L32">
        <f t="shared" si="8"/>
        <v>-66.469277062735955</v>
      </c>
      <c r="M32">
        <f t="shared" si="9"/>
        <v>-3.1724186687090645</v>
      </c>
      <c r="N32">
        <f t="shared" si="10"/>
        <v>-181.76620056554071</v>
      </c>
      <c r="O32">
        <f t="shared" si="11"/>
        <v>0</v>
      </c>
      <c r="P32">
        <f t="shared" si="5"/>
        <v>-181.76620056554071</v>
      </c>
      <c r="Q32">
        <f t="shared" si="12"/>
        <v>0.22489560515105517</v>
      </c>
      <c r="W32">
        <v>27</v>
      </c>
      <c r="X32">
        <f t="shared" si="6"/>
        <v>0.5625</v>
      </c>
      <c r="Y32">
        <v>0</v>
      </c>
      <c r="Z32">
        <f t="shared" si="13"/>
        <v>1.2216609205280868E-2</v>
      </c>
    </row>
    <row r="33" spans="5:26" x14ac:dyDescent="0.4">
      <c r="E33">
        <v>22.461600000000001</v>
      </c>
      <c r="F33">
        <f t="shared" si="0"/>
        <v>2.9402165644946874E-3</v>
      </c>
      <c r="G33">
        <f t="shared" si="1"/>
        <v>1.5657785895072052E-2</v>
      </c>
      <c r="H33">
        <f t="shared" si="2"/>
        <v>-4.5091288727746107E-4</v>
      </c>
      <c r="I33">
        <f t="shared" si="3"/>
        <v>-7.8804110702490604E-6</v>
      </c>
      <c r="J33">
        <f t="shared" si="4"/>
        <v>-2.3170181931084222E-8</v>
      </c>
      <c r="K33">
        <f t="shared" si="7"/>
        <v>5.030838646650006E-4</v>
      </c>
      <c r="L33">
        <f t="shared" si="8"/>
        <v>-65.967192230282009</v>
      </c>
      <c r="M33">
        <f t="shared" si="9"/>
        <v>-3.1733229111743175</v>
      </c>
      <c r="N33">
        <f t="shared" si="10"/>
        <v>-181.81800984245621</v>
      </c>
      <c r="O33">
        <f t="shared" si="11"/>
        <v>0</v>
      </c>
      <c r="P33">
        <f t="shared" si="5"/>
        <v>-181.81800984245621</v>
      </c>
      <c r="Q33">
        <f t="shared" si="12"/>
        <v>0.22490179418438558</v>
      </c>
      <c r="W33">
        <v>28</v>
      </c>
      <c r="X33">
        <f t="shared" si="6"/>
        <v>0.58333333333333337</v>
      </c>
      <c r="Y33">
        <v>0</v>
      </c>
      <c r="Z33">
        <f t="shared" si="13"/>
        <v>1.1856464795383532E-2</v>
      </c>
    </row>
    <row r="34" spans="5:26" x14ac:dyDescent="0.4">
      <c r="E34">
        <v>23.120200000000001</v>
      </c>
      <c r="F34">
        <f t="shared" si="0"/>
        <v>3.0264271028969474E-3</v>
      </c>
      <c r="G34">
        <f t="shared" si="1"/>
        <v>1.5657397894091596E-2</v>
      </c>
      <c r="H34">
        <f t="shared" si="2"/>
        <v>-4.6413542667195565E-4</v>
      </c>
      <c r="I34">
        <f t="shared" si="3"/>
        <v>-8.3493090609065845E-6</v>
      </c>
      <c r="J34">
        <f t="shared" si="4"/>
        <v>-2.5268652379707712E-8</v>
      </c>
      <c r="K34">
        <f t="shared" si="7"/>
        <v>5.3301841103935057E-4</v>
      </c>
      <c r="L34">
        <f t="shared" si="8"/>
        <v>-65.4651557941514</v>
      </c>
      <c r="M34">
        <f t="shared" si="9"/>
        <v>-3.1742536057369679</v>
      </c>
      <c r="N34">
        <f t="shared" si="10"/>
        <v>-181.87133471291185</v>
      </c>
      <c r="O34">
        <f t="shared" si="11"/>
        <v>0</v>
      </c>
      <c r="P34">
        <f t="shared" si="5"/>
        <v>-181.87133471291185</v>
      </c>
      <c r="Q34">
        <f t="shared" si="12"/>
        <v>0.22490835128234954</v>
      </c>
      <c r="W34">
        <v>29</v>
      </c>
      <c r="X34">
        <f t="shared" si="6"/>
        <v>0.60416666666666674</v>
      </c>
      <c r="Y34">
        <v>0</v>
      </c>
      <c r="Z34">
        <f t="shared" si="13"/>
        <v>1.137146789191364E-2</v>
      </c>
    </row>
    <row r="35" spans="5:26" x14ac:dyDescent="0.4">
      <c r="E35">
        <v>23.798200000000001</v>
      </c>
      <c r="F35">
        <f t="shared" si="0"/>
        <v>3.1151770953608592E-3</v>
      </c>
      <c r="G35">
        <f t="shared" si="1"/>
        <v>1.5656986751735102E-2</v>
      </c>
      <c r="H35">
        <f t="shared" si="2"/>
        <v>-4.7774756835628797E-4</v>
      </c>
      <c r="I35">
        <f t="shared" si="3"/>
        <v>-8.8461733602773762E-6</v>
      </c>
      <c r="J35">
        <f t="shared" si="4"/>
        <v>-2.7557485775091262E-8</v>
      </c>
      <c r="K35">
        <f t="shared" si="7"/>
        <v>5.647383554940956E-4</v>
      </c>
      <c r="L35">
        <f t="shared" si="8"/>
        <v>-64.963054303213369</v>
      </c>
      <c r="M35">
        <f t="shared" si="9"/>
        <v>-3.1752117448259449</v>
      </c>
      <c r="N35">
        <f t="shared" si="10"/>
        <v>-181.92623203889676</v>
      </c>
      <c r="O35">
        <f t="shared" si="11"/>
        <v>0</v>
      </c>
      <c r="P35">
        <f t="shared" si="5"/>
        <v>-181.92623203889676</v>
      </c>
      <c r="Q35">
        <f t="shared" si="12"/>
        <v>0.22491529820104281</v>
      </c>
      <c r="W35">
        <v>30</v>
      </c>
      <c r="X35">
        <f t="shared" si="6"/>
        <v>0.625</v>
      </c>
      <c r="Y35">
        <v>0</v>
      </c>
      <c r="Z35">
        <f t="shared" si="13"/>
        <v>1.07903179261229E-2</v>
      </c>
    </row>
    <row r="36" spans="5:26" x14ac:dyDescent="0.4">
      <c r="E36">
        <v>24.495999999999999</v>
      </c>
      <c r="F36">
        <f t="shared" si="0"/>
        <v>3.2065189017639823E-3</v>
      </c>
      <c r="G36">
        <f t="shared" si="1"/>
        <v>1.5656551194767276E-2</v>
      </c>
      <c r="H36">
        <f t="shared" si="2"/>
        <v>-4.9175735661594836E-4</v>
      </c>
      <c r="I36">
        <f t="shared" si="3"/>
        <v>-9.3725426737467643E-6</v>
      </c>
      <c r="J36">
        <f t="shared" si="4"/>
        <v>-3.0053338242498617E-8</v>
      </c>
      <c r="K36">
        <f t="shared" si="7"/>
        <v>5.9834193339062852E-4</v>
      </c>
      <c r="L36">
        <f t="shared" si="8"/>
        <v>-64.461011191630092</v>
      </c>
      <c r="M36">
        <f t="shared" si="9"/>
        <v>-3.1761978972370413</v>
      </c>
      <c r="N36">
        <f t="shared" si="10"/>
        <v>-181.98273441000921</v>
      </c>
      <c r="O36">
        <f t="shared" si="11"/>
        <v>0</v>
      </c>
      <c r="P36">
        <f t="shared" si="5"/>
        <v>-181.98273441000921</v>
      </c>
      <c r="Q36">
        <f t="shared" si="12"/>
        <v>0.22492265816557738</v>
      </c>
      <c r="W36">
        <v>31</v>
      </c>
      <c r="X36">
        <f t="shared" si="6"/>
        <v>0.64583333333333337</v>
      </c>
      <c r="Y36">
        <v>0</v>
      </c>
      <c r="Z36">
        <f t="shared" si="13"/>
        <v>1.0138369786236412E-2</v>
      </c>
    </row>
    <row r="37" spans="5:26" x14ac:dyDescent="0.4">
      <c r="E37">
        <v>25.214300000000001</v>
      </c>
      <c r="F37">
        <f t="shared" si="0"/>
        <v>3.300544151892047E-3</v>
      </c>
      <c r="G37">
        <f t="shared" si="1"/>
        <v>1.565608969557275E-2</v>
      </c>
      <c r="H37">
        <f t="shared" si="2"/>
        <v>-5.0617886014411514E-4</v>
      </c>
      <c r="I37">
        <f t="shared" si="3"/>
        <v>-9.9302631254571949E-6</v>
      </c>
      <c r="J37">
        <f t="shared" si="4"/>
        <v>-3.2775390899561496E-8</v>
      </c>
      <c r="K37">
        <f t="shared" si="7"/>
        <v>6.339470063368496E-4</v>
      </c>
      <c r="L37">
        <f t="shared" si="8"/>
        <v>-63.958940893387364</v>
      </c>
      <c r="M37">
        <f t="shared" si="9"/>
        <v>-3.1772130560680099</v>
      </c>
      <c r="N37">
        <f t="shared" si="10"/>
        <v>-182.04089872655916</v>
      </c>
      <c r="O37">
        <f t="shared" si="11"/>
        <v>0</v>
      </c>
      <c r="P37">
        <f t="shared" si="5"/>
        <v>-182.04089872655916</v>
      </c>
      <c r="Q37">
        <f t="shared" si="12"/>
        <v>0.22493045520267127</v>
      </c>
      <c r="W37">
        <v>32</v>
      </c>
      <c r="X37">
        <f t="shared" si="6"/>
        <v>0.66666666666666663</v>
      </c>
      <c r="Y37">
        <v>0</v>
      </c>
      <c r="Z37">
        <f t="shared" si="13"/>
        <v>9.4378019379357039E-3</v>
      </c>
    </row>
    <row r="38" spans="5:26" x14ac:dyDescent="0.4">
      <c r="E38">
        <v>25.953600000000002</v>
      </c>
      <c r="F38">
        <f t="shared" si="0"/>
        <v>3.3973182955920026E-3</v>
      </c>
      <c r="G38">
        <f t="shared" si="1"/>
        <v>1.5655600776871337E-2</v>
      </c>
      <c r="H38">
        <f t="shared" si="2"/>
        <v>-5.2102213365010953E-4</v>
      </c>
      <c r="I38">
        <f t="shared" si="3"/>
        <v>-1.0521120010320573E-5</v>
      </c>
      <c r="J38">
        <f t="shared" si="4"/>
        <v>-3.5743731016668612E-8</v>
      </c>
      <c r="K38">
        <f t="shared" si="7"/>
        <v>6.7166755319507463E-4</v>
      </c>
      <c r="L38">
        <f t="shared" si="8"/>
        <v>-63.456912620409739</v>
      </c>
      <c r="M38">
        <f t="shared" si="9"/>
        <v>-3.1782579321440574</v>
      </c>
      <c r="N38">
        <f t="shared" si="10"/>
        <v>-182.10076571583087</v>
      </c>
      <c r="O38">
        <f t="shared" si="11"/>
        <v>0</v>
      </c>
      <c r="P38">
        <f t="shared" si="5"/>
        <v>-182.10076571583087</v>
      </c>
      <c r="Q38">
        <f t="shared" si="12"/>
        <v>0.22493871557070197</v>
      </c>
      <c r="W38">
        <v>33</v>
      </c>
      <c r="X38">
        <f t="shared" si="6"/>
        <v>0.6875</v>
      </c>
      <c r="Y38">
        <v>0</v>
      </c>
      <c r="Z38">
        <f t="shared" si="13"/>
        <v>8.7078058859483866E-3</v>
      </c>
    </row>
    <row r="39" spans="5:26" x14ac:dyDescent="0.4">
      <c r="E39">
        <v>26.714600000000001</v>
      </c>
      <c r="F39">
        <f t="shared" si="0"/>
        <v>3.4969329626495789E-3</v>
      </c>
      <c r="G39">
        <f t="shared" si="1"/>
        <v>1.5655082751399485E-2</v>
      </c>
      <c r="H39">
        <f t="shared" si="2"/>
        <v>-5.3630124888755584E-4</v>
      </c>
      <c r="I39">
        <f t="shared" si="3"/>
        <v>-1.1147152388590875E-5</v>
      </c>
      <c r="J39">
        <f t="shared" si="4"/>
        <v>-3.8981003520552338E-8</v>
      </c>
      <c r="K39">
        <f t="shared" si="7"/>
        <v>7.1163375398376467E-4</v>
      </c>
      <c r="L39">
        <f t="shared" si="8"/>
        <v>-62.954869215662441</v>
      </c>
      <c r="M39">
        <f t="shared" si="9"/>
        <v>-3.1793335193593233</v>
      </c>
      <c r="N39">
        <f t="shared" si="10"/>
        <v>-182.16239232376384</v>
      </c>
      <c r="O39">
        <f t="shared" si="11"/>
        <v>0</v>
      </c>
      <c r="P39">
        <f t="shared" si="5"/>
        <v>-182.16239232376384</v>
      </c>
      <c r="Q39">
        <f t="shared" si="12"/>
        <v>0.22494746653878261</v>
      </c>
      <c r="W39">
        <v>34</v>
      </c>
      <c r="X39">
        <f t="shared" si="6"/>
        <v>0.70833333333333337</v>
      </c>
      <c r="Y39">
        <v>0</v>
      </c>
      <c r="Z39">
        <f t="shared" si="13"/>
        <v>7.9647904019335865E-3</v>
      </c>
    </row>
    <row r="40" spans="5:26" x14ac:dyDescent="0.4">
      <c r="E40">
        <v>27.498000000000001</v>
      </c>
      <c r="F40">
        <f t="shared" si="0"/>
        <v>3.5994797828505054E-3</v>
      </c>
      <c r="G40">
        <f t="shared" si="1"/>
        <v>1.565453384107951E-2</v>
      </c>
      <c r="H40">
        <f t="shared" si="2"/>
        <v>-5.5203027939386244E-4</v>
      </c>
      <c r="I40">
        <f t="shared" si="3"/>
        <v>-1.18105090697318E-5</v>
      </c>
      <c r="J40">
        <f t="shared" si="4"/>
        <v>-4.2511872220402092E-8</v>
      </c>
      <c r="K40">
        <f t="shared" si="7"/>
        <v>7.5398279593026001E-4</v>
      </c>
      <c r="L40">
        <f t="shared" si="8"/>
        <v>-62.452771271405474</v>
      </c>
      <c r="M40">
        <f t="shared" si="9"/>
        <v>-3.1804408120720895</v>
      </c>
      <c r="N40">
        <f t="shared" si="10"/>
        <v>-182.22583552289092</v>
      </c>
      <c r="O40">
        <f t="shared" si="11"/>
        <v>0</v>
      </c>
      <c r="P40">
        <f t="shared" si="5"/>
        <v>-182.22583552289092</v>
      </c>
      <c r="Q40">
        <f t="shared" si="12"/>
        <v>0.22495673817504436</v>
      </c>
      <c r="W40">
        <v>35</v>
      </c>
      <c r="X40">
        <f t="shared" si="6"/>
        <v>0.72916666666666674</v>
      </c>
      <c r="Y40">
        <v>0</v>
      </c>
      <c r="Z40">
        <f t="shared" si="13"/>
        <v>7.2225948238083979E-3</v>
      </c>
    </row>
    <row r="41" spans="5:26" x14ac:dyDescent="0.4">
      <c r="E41">
        <v>28.304300000000001</v>
      </c>
      <c r="F41">
        <f t="shared" si="0"/>
        <v>3.7050242060417331E-3</v>
      </c>
      <c r="G41">
        <f t="shared" si="1"/>
        <v>1.5653952319360953E-2</v>
      </c>
      <c r="H41">
        <f t="shared" si="2"/>
        <v>-5.6821928498566009E-4</v>
      </c>
      <c r="I41">
        <f t="shared" si="3"/>
        <v>-1.2513276593795197E-5</v>
      </c>
      <c r="J41">
        <f t="shared" si="4"/>
        <v>-4.6362204818295449E-8</v>
      </c>
      <c r="K41">
        <f t="shared" si="7"/>
        <v>7.988478917836995E-4</v>
      </c>
      <c r="L41">
        <f t="shared" si="8"/>
        <v>-61.950718132062967</v>
      </c>
      <c r="M41">
        <f t="shared" si="9"/>
        <v>-3.1815805224348135</v>
      </c>
      <c r="N41">
        <f t="shared" si="10"/>
        <v>-182.29113611654233</v>
      </c>
      <c r="O41">
        <f t="shared" si="11"/>
        <v>0</v>
      </c>
      <c r="P41">
        <f t="shared" si="5"/>
        <v>-182.29113611654233</v>
      </c>
      <c r="Q41">
        <f t="shared" si="12"/>
        <v>0.22496656073495805</v>
      </c>
      <c r="W41">
        <v>36</v>
      </c>
      <c r="X41">
        <f t="shared" si="6"/>
        <v>0.75</v>
      </c>
      <c r="Y41">
        <v>0</v>
      </c>
      <c r="Z41">
        <f t="shared" si="13"/>
        <v>6.4927065520944882E-3</v>
      </c>
    </row>
    <row r="42" spans="5:26" x14ac:dyDescent="0.4">
      <c r="E42">
        <v>29.1342</v>
      </c>
      <c r="F42">
        <f t="shared" si="0"/>
        <v>3.8136578620089896E-3</v>
      </c>
      <c r="G42">
        <f t="shared" si="1"/>
        <v>1.5653336227322012E-2</v>
      </c>
      <c r="H42">
        <f t="shared" si="2"/>
        <v>-5.8488234306883474E-4</v>
      </c>
      <c r="I42">
        <f t="shared" si="3"/>
        <v>-1.3257822322976232E-5</v>
      </c>
      <c r="J42">
        <f t="shared" si="4"/>
        <v>-5.0561043455320254E-8</v>
      </c>
      <c r="K42">
        <f t="shared" si="7"/>
        <v>8.4638018305524629E-4</v>
      </c>
      <c r="L42">
        <f t="shared" si="8"/>
        <v>-61.448690273155762</v>
      </c>
      <c r="M42">
        <f t="shared" si="9"/>
        <v>-3.1827536458112489</v>
      </c>
      <c r="N42">
        <f t="shared" si="10"/>
        <v>-182.35835113486021</v>
      </c>
      <c r="O42">
        <f t="shared" si="11"/>
        <v>0</v>
      </c>
      <c r="P42">
        <f t="shared" si="5"/>
        <v>-182.35835113486021</v>
      </c>
      <c r="Q42">
        <f t="shared" si="12"/>
        <v>0.22497696616018525</v>
      </c>
      <c r="W42">
        <v>37</v>
      </c>
      <c r="X42">
        <f t="shared" si="6"/>
        <v>0.77083333333333337</v>
      </c>
      <c r="Y42">
        <v>0</v>
      </c>
      <c r="Z42">
        <f t="shared" si="13"/>
        <v>5.7844786269843507E-3</v>
      </c>
    </row>
    <row r="43" spans="5:26" x14ac:dyDescent="0.4">
      <c r="E43">
        <v>29.988499999999998</v>
      </c>
      <c r="F43">
        <f t="shared" si="0"/>
        <v>3.9254854705073963E-3</v>
      </c>
      <c r="G43">
        <f t="shared" si="1"/>
        <v>1.5652683426120806E-2</v>
      </c>
      <c r="H43">
        <f t="shared" si="2"/>
        <v>-6.0203554117310883E-4</v>
      </c>
      <c r="I43">
        <f t="shared" si="3"/>
        <v>-1.4046731052430594E-5</v>
      </c>
      <c r="J43">
        <f t="shared" si="4"/>
        <v>-5.5140521881998084E-8</v>
      </c>
      <c r="K43">
        <f t="shared" si="7"/>
        <v>8.9674469336284272E-4</v>
      </c>
      <c r="L43">
        <f t="shared" si="8"/>
        <v>-60.946623693096875</v>
      </c>
      <c r="M43">
        <f t="shared" si="9"/>
        <v>-3.1839613195157446</v>
      </c>
      <c r="N43">
        <f t="shared" si="10"/>
        <v>-182.42754574115676</v>
      </c>
      <c r="O43">
        <f t="shared" si="11"/>
        <v>0</v>
      </c>
      <c r="P43">
        <f t="shared" si="5"/>
        <v>-182.42754574115676</v>
      </c>
      <c r="Q43">
        <f t="shared" si="12"/>
        <v>0.22498798983101378</v>
      </c>
      <c r="W43">
        <v>38</v>
      </c>
      <c r="X43">
        <f t="shared" si="6"/>
        <v>0.79166666666666663</v>
      </c>
      <c r="Y43">
        <v>0</v>
      </c>
      <c r="Z43">
        <f t="shared" si="13"/>
        <v>5.1053439642902397E-3</v>
      </c>
    </row>
    <row r="44" spans="5:26" x14ac:dyDescent="0.4">
      <c r="E44">
        <v>30.867799999999999</v>
      </c>
      <c r="F44">
        <f t="shared" si="0"/>
        <v>4.0405855713532921E-3</v>
      </c>
      <c r="G44">
        <f t="shared" si="1"/>
        <v>1.5651991820672784E-2</v>
      </c>
      <c r="H44">
        <f t="shared" si="2"/>
        <v>-6.1969095355316264E-4</v>
      </c>
      <c r="I44">
        <f t="shared" si="3"/>
        <v>-1.488253469961176E-5</v>
      </c>
      <c r="J44">
        <f t="shared" si="4"/>
        <v>-6.0134482230550512E-8</v>
      </c>
      <c r="K44">
        <f t="shared" si="7"/>
        <v>9.5010307172088476E-4</v>
      </c>
      <c r="L44">
        <f t="shared" si="8"/>
        <v>-60.444585556297682</v>
      </c>
      <c r="M44">
        <f t="shared" si="9"/>
        <v>-3.1852043987729588</v>
      </c>
      <c r="N44">
        <f t="shared" si="10"/>
        <v>-182.4987689361954</v>
      </c>
      <c r="O44">
        <f t="shared" si="11"/>
        <v>0</v>
      </c>
      <c r="P44">
        <f t="shared" si="5"/>
        <v>-182.4987689361954</v>
      </c>
      <c r="Q44">
        <f t="shared" si="12"/>
        <v>0.22499966841882116</v>
      </c>
      <c r="W44">
        <v>39</v>
      </c>
      <c r="X44">
        <f t="shared" si="6"/>
        <v>0.8125</v>
      </c>
      <c r="Y44">
        <v>0</v>
      </c>
      <c r="Z44">
        <f t="shared" si="13"/>
        <v>4.4610234591264016E-3</v>
      </c>
    </row>
    <row r="45" spans="5:26" x14ac:dyDescent="0.4">
      <c r="E45">
        <v>31.773</v>
      </c>
      <c r="F45">
        <f t="shared" si="0"/>
        <v>4.1590759742711871E-3</v>
      </c>
      <c r="G45">
        <f t="shared" si="1"/>
        <v>1.5651258967269377E-2</v>
      </c>
      <c r="H45">
        <f t="shared" si="2"/>
        <v>-6.3786668079053675E-4</v>
      </c>
      <c r="I45">
        <f t="shared" si="3"/>
        <v>-1.5768186494291569E-5</v>
      </c>
      <c r="J45">
        <f t="shared" si="4"/>
        <v>-6.5581463748291824E-8</v>
      </c>
      <c r="K45">
        <f t="shared" si="7"/>
        <v>1.0066438653248168E-3</v>
      </c>
      <c r="L45">
        <f t="shared" si="8"/>
        <v>-59.942482975828277</v>
      </c>
      <c r="M45">
        <f t="shared" si="9"/>
        <v>-3.1864841636086467</v>
      </c>
      <c r="N45">
        <f t="shared" si="10"/>
        <v>-182.57209406004955</v>
      </c>
      <c r="O45">
        <f t="shared" si="11"/>
        <v>0</v>
      </c>
      <c r="P45">
        <f t="shared" si="5"/>
        <v>-182.57209406004955</v>
      </c>
      <c r="Q45">
        <f t="shared" si="12"/>
        <v>0.22501204109020403</v>
      </c>
      <c r="W45">
        <v>40</v>
      </c>
      <c r="X45">
        <f t="shared" si="6"/>
        <v>0.83333333333333337</v>
      </c>
      <c r="Y45">
        <v>0</v>
      </c>
      <c r="Z45">
        <f t="shared" si="13"/>
        <v>3.8557257339867724E-3</v>
      </c>
    </row>
    <row r="46" spans="5:26" x14ac:dyDescent="0.4">
      <c r="E46">
        <v>32.704599999999999</v>
      </c>
      <c r="F46">
        <f t="shared" si="0"/>
        <v>4.2810221291080313E-3</v>
      </c>
      <c r="G46">
        <f t="shared" si="1"/>
        <v>1.565048262530766E-2</v>
      </c>
      <c r="H46">
        <f t="shared" si="2"/>
        <v>-6.5657279467054921E-4</v>
      </c>
      <c r="I46">
        <f t="shared" si="3"/>
        <v>-1.6706394215360021E-5</v>
      </c>
      <c r="J46">
        <f t="shared" si="4"/>
        <v>-7.152088025985659E-8</v>
      </c>
      <c r="K46">
        <f t="shared" si="7"/>
        <v>1.0665399529682386E-3</v>
      </c>
      <c r="L46">
        <f t="shared" si="8"/>
        <v>-59.440457421662948</v>
      </c>
      <c r="M46">
        <f t="shared" si="9"/>
        <v>-3.1878013292843317</v>
      </c>
      <c r="N46">
        <f t="shared" si="10"/>
        <v>-182.64756209418582</v>
      </c>
      <c r="O46">
        <f t="shared" si="11"/>
        <v>0</v>
      </c>
      <c r="P46">
        <f t="shared" si="5"/>
        <v>-182.64756209418582</v>
      </c>
      <c r="Q46">
        <f t="shared" si="12"/>
        <v>0.22502514830001069</v>
      </c>
      <c r="W46">
        <v>41</v>
      </c>
      <c r="X46">
        <f t="shared" si="6"/>
        <v>0.85416666666666674</v>
      </c>
      <c r="Y46">
        <v>0</v>
      </c>
      <c r="Z46">
        <f t="shared" si="13"/>
        <v>3.2923368145487009E-3</v>
      </c>
    </row>
    <row r="47" spans="5:26" x14ac:dyDescent="0.4">
      <c r="E47">
        <v>33.663600000000002</v>
      </c>
      <c r="F47">
        <f t="shared" si="0"/>
        <v>4.4065549355577233E-3</v>
      </c>
      <c r="G47">
        <f t="shared" si="1"/>
        <v>1.564966001759005E-2</v>
      </c>
      <c r="H47">
        <f t="shared" si="2"/>
        <v>-6.7582940981277071E-4</v>
      </c>
      <c r="I47">
        <f t="shared" si="3"/>
        <v>-1.7700514117979793E-5</v>
      </c>
      <c r="J47">
        <f t="shared" si="4"/>
        <v>-7.7998792702427266E-8</v>
      </c>
      <c r="K47">
        <f t="shared" si="7"/>
        <v>1.130005614316334E-3</v>
      </c>
      <c r="L47">
        <f t="shared" si="8"/>
        <v>-58.938387975277692</v>
      </c>
      <c r="M47">
        <f t="shared" si="9"/>
        <v>-3.1891573187924518</v>
      </c>
      <c r="N47">
        <f t="shared" si="10"/>
        <v>-182.72525457006512</v>
      </c>
      <c r="O47">
        <f t="shared" si="11"/>
        <v>0</v>
      </c>
      <c r="P47">
        <f t="shared" si="5"/>
        <v>-182.72525457006512</v>
      </c>
      <c r="Q47">
        <f t="shared" si="12"/>
        <v>0.22503903336607198</v>
      </c>
      <c r="W47">
        <v>42</v>
      </c>
      <c r="X47">
        <f t="shared" si="6"/>
        <v>0.875</v>
      </c>
      <c r="Y47">
        <v>0</v>
      </c>
      <c r="Z47">
        <f t="shared" si="13"/>
        <v>2.7725984644560819E-3</v>
      </c>
    </row>
    <row r="48" spans="5:26" x14ac:dyDescent="0.4">
      <c r="E48">
        <v>34.650700000000001</v>
      </c>
      <c r="F48">
        <f t="shared" si="0"/>
        <v>4.5357660234059934E-3</v>
      </c>
      <c r="G48">
        <f t="shared" si="1"/>
        <v>1.5648788479666775E-2</v>
      </c>
      <c r="H48">
        <f t="shared" si="2"/>
        <v>-6.9565062044207957E-4</v>
      </c>
      <c r="I48">
        <f t="shared" si="3"/>
        <v>-1.8753766203527533E-5</v>
      </c>
      <c r="J48">
        <f t="shared" si="4"/>
        <v>-8.5063278898109274E-8</v>
      </c>
      <c r="K48">
        <f t="shared" si="7"/>
        <v>1.1972464321869498E-3</v>
      </c>
      <c r="L48">
        <f t="shared" si="8"/>
        <v>-58.436328969755181</v>
      </c>
      <c r="M48">
        <f t="shared" si="9"/>
        <v>-3.190553131864192</v>
      </c>
      <c r="N48">
        <f t="shared" si="10"/>
        <v>-182.80522876806501</v>
      </c>
      <c r="O48">
        <f t="shared" si="11"/>
        <v>0</v>
      </c>
      <c r="P48">
        <f t="shared" si="5"/>
        <v>-182.80522876806501</v>
      </c>
      <c r="Q48">
        <f t="shared" si="12"/>
        <v>0.22505374328810721</v>
      </c>
      <c r="W48">
        <v>43</v>
      </c>
      <c r="X48">
        <f t="shared" si="6"/>
        <v>0.89583333333333337</v>
      </c>
      <c r="Y48">
        <v>0</v>
      </c>
      <c r="Z48">
        <f t="shared" si="13"/>
        <v>2.2972743024252543E-3</v>
      </c>
    </row>
    <row r="49" spans="5:26" x14ac:dyDescent="0.4">
      <c r="E49">
        <v>35.666800000000002</v>
      </c>
      <c r="F49">
        <f t="shared" si="0"/>
        <v>4.6687732023773512E-3</v>
      </c>
      <c r="G49">
        <f t="shared" si="1"/>
        <v>1.5647865031055308E-2</v>
      </c>
      <c r="H49">
        <f t="shared" si="2"/>
        <v>-7.1605454053772378E-4</v>
      </c>
      <c r="I49">
        <f t="shared" si="3"/>
        <v>-1.9869752401646679E-5</v>
      </c>
      <c r="J49">
        <f t="shared" si="4"/>
        <v>-9.2768041585339356E-8</v>
      </c>
      <c r="K49">
        <f t="shared" si="7"/>
        <v>1.2684923740013084E-3</v>
      </c>
      <c r="L49">
        <f t="shared" si="8"/>
        <v>-57.934242787041406</v>
      </c>
      <c r="M49">
        <f t="shared" si="9"/>
        <v>-3.191990052002641</v>
      </c>
      <c r="N49">
        <f t="shared" si="10"/>
        <v>-182.8875582274955</v>
      </c>
      <c r="O49">
        <f t="shared" si="11"/>
        <v>0</v>
      </c>
      <c r="P49">
        <f t="shared" si="5"/>
        <v>-182.8875582274955</v>
      </c>
      <c r="Q49">
        <f t="shared" si="12"/>
        <v>0.22506932670257937</v>
      </c>
      <c r="W49">
        <v>44</v>
      </c>
      <c r="X49">
        <f t="shared" si="6"/>
        <v>0.91666666666666663</v>
      </c>
      <c r="Y49">
        <v>0</v>
      </c>
      <c r="Z49">
        <f t="shared" si="13"/>
        <v>1.866303164569017E-3</v>
      </c>
    </row>
    <row r="50" spans="5:26" x14ac:dyDescent="0.4">
      <c r="E50">
        <v>36.712600000000002</v>
      </c>
      <c r="F50">
        <f t="shared" si="0"/>
        <v>4.805668102257527E-3</v>
      </c>
      <c r="G50">
        <f t="shared" si="1"/>
        <v>1.5646886722658571E-2</v>
      </c>
      <c r="H50">
        <f t="shared" si="2"/>
        <v>-7.3705527203051999E-4</v>
      </c>
      <c r="I50">
        <f t="shared" si="3"/>
        <v>-2.1052036716096012E-5</v>
      </c>
      <c r="J50">
        <f t="shared" si="4"/>
        <v>-1.011698801556965E-7</v>
      </c>
      <c r="K50">
        <f t="shared" si="7"/>
        <v>1.3439709880059083E-3</v>
      </c>
      <c r="L50">
        <f t="shared" si="8"/>
        <v>-57.43220212393161</v>
      </c>
      <c r="M50">
        <f t="shared" si="9"/>
        <v>-3.1934690809378723</v>
      </c>
      <c r="N50">
        <f t="shared" si="10"/>
        <v>-182.97230034326199</v>
      </c>
      <c r="O50">
        <f t="shared" si="11"/>
        <v>0</v>
      </c>
      <c r="P50">
        <f t="shared" si="5"/>
        <v>-182.97230034326199</v>
      </c>
      <c r="Q50">
        <f t="shared" si="12"/>
        <v>0.2250858347848757</v>
      </c>
      <c r="W50">
        <v>45</v>
      </c>
      <c r="X50">
        <f t="shared" si="6"/>
        <v>0.9375</v>
      </c>
      <c r="Y50">
        <v>0</v>
      </c>
      <c r="Z50">
        <f t="shared" si="13"/>
        <v>1.4789394654091668E-3</v>
      </c>
    </row>
    <row r="51" spans="5:26" x14ac:dyDescent="0.4">
      <c r="E51">
        <v>37.789099999999998</v>
      </c>
      <c r="F51">
        <f t="shared" si="0"/>
        <v>4.9465816227404185E-3</v>
      </c>
      <c r="G51">
        <f t="shared" si="1"/>
        <v>1.5645850169340503E-2</v>
      </c>
      <c r="H51">
        <f t="shared" si="2"/>
        <v>-7.5867294554420733E-4</v>
      </c>
      <c r="I51">
        <f t="shared" si="3"/>
        <v>-2.2304710105225389E-5</v>
      </c>
      <c r="J51">
        <f t="shared" si="4"/>
        <v>-1.1033296900934964E-7</v>
      </c>
      <c r="K51">
        <f t="shared" si="7"/>
        <v>1.4239434661814144E-3</v>
      </c>
      <c r="L51">
        <f t="shared" si="8"/>
        <v>-56.930145056860191</v>
      </c>
      <c r="M51">
        <f t="shared" si="9"/>
        <v>-3.194991645813646</v>
      </c>
      <c r="N51">
        <f t="shared" si="10"/>
        <v>-183.05953688467866</v>
      </c>
      <c r="O51">
        <f t="shared" si="11"/>
        <v>0</v>
      </c>
      <c r="P51">
        <f t="shared" si="5"/>
        <v>-183.05953688467866</v>
      </c>
      <c r="Q51">
        <f t="shared" si="12"/>
        <v>0.22510332202268823</v>
      </c>
      <c r="W51">
        <v>46</v>
      </c>
      <c r="X51">
        <f t="shared" si="6"/>
        <v>0.95833333333333326</v>
      </c>
      <c r="Y51">
        <v>0</v>
      </c>
      <c r="Z51">
        <f t="shared" si="13"/>
        <v>1.1338805563723712E-3</v>
      </c>
    </row>
    <row r="52" spans="5:26" x14ac:dyDescent="0.4">
      <c r="E52">
        <v>38.897199999999998</v>
      </c>
      <c r="F52">
        <f t="shared" si="0"/>
        <v>5.091631573550537E-3</v>
      </c>
      <c r="G52">
        <f t="shared" si="1"/>
        <v>1.5644751903720167E-2</v>
      </c>
      <c r="H52">
        <f t="shared" si="2"/>
        <v>-7.8092568855647401E-4</v>
      </c>
      <c r="I52">
        <f t="shared" si="3"/>
        <v>-2.3631962925763084E-5</v>
      </c>
      <c r="J52">
        <f t="shared" si="4"/>
        <v>-1.2032628838795634E-7</v>
      </c>
      <c r="K52">
        <f t="shared" si="7"/>
        <v>1.5086773487682273E-3</v>
      </c>
      <c r="L52">
        <f t="shared" si="8"/>
        <v>-56.428072601868735</v>
      </c>
      <c r="M52">
        <f t="shared" si="9"/>
        <v>-3.1965590336328429</v>
      </c>
      <c r="N52">
        <f t="shared" si="10"/>
        <v>-183.14934159157886</v>
      </c>
      <c r="O52">
        <f t="shared" si="11"/>
        <v>0</v>
      </c>
      <c r="P52">
        <f t="shared" si="5"/>
        <v>-183.14934159157886</v>
      </c>
      <c r="Q52">
        <f t="shared" si="12"/>
        <v>0.22512184745709904</v>
      </c>
      <c r="W52">
        <v>47</v>
      </c>
      <c r="X52">
        <f t="shared" si="6"/>
        <v>0.97916666666666663</v>
      </c>
      <c r="Y52">
        <v>0</v>
      </c>
      <c r="Z52">
        <f t="shared" si="13"/>
        <v>8.2938128444330563E-4</v>
      </c>
    </row>
    <row r="53" spans="5:26" x14ac:dyDescent="0.4">
      <c r="E53">
        <v>40.037700000000001</v>
      </c>
      <c r="F53">
        <f t="shared" si="0"/>
        <v>5.2409226744430026E-3</v>
      </c>
      <c r="G53">
        <f t="shared" si="1"/>
        <v>1.5643588382852958E-2</v>
      </c>
      <c r="H53">
        <f t="shared" si="2"/>
        <v>-8.0382962557728165E-4</v>
      </c>
      <c r="I53">
        <f t="shared" si="3"/>
        <v>-2.5038076856165326E-5</v>
      </c>
      <c r="J53">
        <f t="shared" si="4"/>
        <v>-1.3122382617677952E-7</v>
      </c>
      <c r="K53">
        <f t="shared" si="7"/>
        <v>1.5984460088239426E-3</v>
      </c>
      <c r="L53">
        <f t="shared" si="8"/>
        <v>-55.926040568713368</v>
      </c>
      <c r="M53">
        <f t="shared" si="9"/>
        <v>-3.1981723913028897</v>
      </c>
      <c r="N53">
        <f t="shared" si="10"/>
        <v>-183.24178017691762</v>
      </c>
      <c r="O53">
        <f t="shared" si="11"/>
        <v>0</v>
      </c>
      <c r="P53">
        <f t="shared" si="5"/>
        <v>-183.24178017691762</v>
      </c>
      <c r="Q53">
        <f t="shared" si="12"/>
        <v>0.22514147142762575</v>
      </c>
      <c r="W53">
        <v>48</v>
      </c>
      <c r="X53">
        <f t="shared" si="6"/>
        <v>1</v>
      </c>
      <c r="Y53">
        <v>0</v>
      </c>
      <c r="Z53">
        <f t="shared" si="13"/>
        <v>5.6335611989414376E-4</v>
      </c>
    </row>
    <row r="54" spans="5:26" x14ac:dyDescent="0.4">
      <c r="E54">
        <v>41.2117</v>
      </c>
      <c r="F54">
        <f t="shared" si="0"/>
        <v>5.3945989150811034E-3</v>
      </c>
      <c r="G54">
        <f t="shared" si="1"/>
        <v>1.5642355569844391E-2</v>
      </c>
      <c r="H54">
        <f t="shared" si="2"/>
        <v>-8.2740691156613956E-4</v>
      </c>
      <c r="I54">
        <f t="shared" si="3"/>
        <v>-2.6527930518160936E-5</v>
      </c>
      <c r="J54">
        <f t="shared" si="4"/>
        <v>-1.4310893343277842E-7</v>
      </c>
      <c r="K54">
        <f t="shared" si="7"/>
        <v>1.693560932216905E-3</v>
      </c>
      <c r="L54">
        <f t="shared" si="8"/>
        <v>-55.423983467254196</v>
      </c>
      <c r="M54">
        <f t="shared" si="9"/>
        <v>-3.1998332915991301</v>
      </c>
      <c r="N54">
        <f t="shared" si="10"/>
        <v>-183.33694275408422</v>
      </c>
      <c r="O54">
        <f t="shared" si="11"/>
        <v>0</v>
      </c>
      <c r="P54">
        <f t="shared" si="5"/>
        <v>-183.33694275408422</v>
      </c>
      <c r="Q54">
        <f t="shared" si="12"/>
        <v>0.22516225905405196</v>
      </c>
      <c r="W54">
        <v>49</v>
      </c>
      <c r="X54">
        <f t="shared" si="6"/>
        <v>1.0208333333333333</v>
      </c>
      <c r="Y54">
        <v>0</v>
      </c>
      <c r="Z54">
        <f t="shared" si="13"/>
        <v>3.3346935437741053E-4</v>
      </c>
    </row>
    <row r="55" spans="5:26" x14ac:dyDescent="0.4">
      <c r="E55">
        <v>42.420200000000001</v>
      </c>
      <c r="F55">
        <f t="shared" si="0"/>
        <v>5.5527911951587395E-3</v>
      </c>
      <c r="G55">
        <f t="shared" si="1"/>
        <v>1.5641049318832367E-2</v>
      </c>
      <c r="H55">
        <f t="shared" si="2"/>
        <v>-8.5167769970849981E-4</v>
      </c>
      <c r="I55">
        <f t="shared" si="3"/>
        <v>-2.8106534226468582E-5</v>
      </c>
      <c r="J55">
        <f t="shared" si="4"/>
        <v>-1.5607131985742595E-7</v>
      </c>
      <c r="K55">
        <f t="shared" si="7"/>
        <v>1.7943420156253207E-3</v>
      </c>
      <c r="L55">
        <f t="shared" si="8"/>
        <v>-54.921895469518709</v>
      </c>
      <c r="M55">
        <f t="shared" si="9"/>
        <v>-3.2015431675097057</v>
      </c>
      <c r="N55">
        <f t="shared" si="10"/>
        <v>-183.43491142725128</v>
      </c>
      <c r="O55">
        <f t="shared" si="11"/>
        <v>0</v>
      </c>
      <c r="P55">
        <f t="shared" si="5"/>
        <v>-183.43491142725128</v>
      </c>
      <c r="Q55">
        <f t="shared" si="12"/>
        <v>0.2251842807131422</v>
      </c>
      <c r="W55">
        <v>50</v>
      </c>
      <c r="X55">
        <f t="shared" si="6"/>
        <v>1.0416666666666667</v>
      </c>
      <c r="Y55">
        <v>0</v>
      </c>
      <c r="Z55">
        <f t="shared" si="13"/>
        <v>1.3721397281227319E-4</v>
      </c>
    </row>
    <row r="56" spans="5:26" x14ac:dyDescent="0.4">
      <c r="E56">
        <v>43.664000000000001</v>
      </c>
      <c r="F56">
        <f t="shared" si="0"/>
        <v>5.7156042344310301E-3</v>
      </c>
      <c r="G56">
        <f t="shared" si="1"/>
        <v>1.5639665494254218E-2</v>
      </c>
      <c r="H56">
        <f t="shared" si="2"/>
        <v>-8.766581332510532E-4</v>
      </c>
      <c r="I56">
        <f t="shared" si="3"/>
        <v>-2.9778885854314652E-5</v>
      </c>
      <c r="J56">
        <f t="shared" si="4"/>
        <v>-1.7020617953077133E-7</v>
      </c>
      <c r="K56">
        <f t="shared" si="7"/>
        <v>1.9011083649074594E-3</v>
      </c>
      <c r="L56">
        <f t="shared" si="8"/>
        <v>-54.419862544963422</v>
      </c>
      <c r="M56">
        <f t="shared" si="9"/>
        <v>-3.2033031707916786</v>
      </c>
      <c r="N56">
        <f t="shared" si="10"/>
        <v>-183.53575218723751</v>
      </c>
      <c r="O56">
        <f t="shared" si="11"/>
        <v>0</v>
      </c>
      <c r="P56">
        <f t="shared" si="5"/>
        <v>-183.53575218723751</v>
      </c>
      <c r="Q56">
        <f t="shared" si="12"/>
        <v>0.22520760748027246</v>
      </c>
      <c r="W56">
        <v>51</v>
      </c>
      <c r="X56">
        <f t="shared" si="6"/>
        <v>1.0625</v>
      </c>
      <c r="Y56">
        <v>0</v>
      </c>
      <c r="Z56">
        <f t="shared" si="13"/>
        <v>-2.8020122078885107E-5</v>
      </c>
    </row>
    <row r="57" spans="5:26" x14ac:dyDescent="0.4">
      <c r="E57">
        <v>44.944400000000002</v>
      </c>
      <c r="F57">
        <f t="shared" si="0"/>
        <v>5.8832082025000454E-3</v>
      </c>
      <c r="G57">
        <f t="shared" si="1"/>
        <v>1.5638199181679968E-2</v>
      </c>
      <c r="H57">
        <f t="shared" si="2"/>
        <v>-9.0237440485369663E-4</v>
      </c>
      <c r="I57">
        <f t="shared" si="3"/>
        <v>-3.1550924543655157E-5</v>
      </c>
      <c r="J57">
        <f t="shared" si="4"/>
        <v>-1.856227996779175E-7</v>
      </c>
      <c r="K57">
        <f t="shared" si="7"/>
        <v>2.0142391822201696E-3</v>
      </c>
      <c r="L57">
        <f t="shared" si="8"/>
        <v>-53.917779202452785</v>
      </c>
      <c r="M57">
        <f t="shared" si="9"/>
        <v>-3.2051151626344616</v>
      </c>
      <c r="N57">
        <f t="shared" si="10"/>
        <v>-183.63957167234111</v>
      </c>
      <c r="O57">
        <f t="shared" si="11"/>
        <v>0</v>
      </c>
      <c r="P57">
        <f t="shared" si="5"/>
        <v>-183.63957167234111</v>
      </c>
      <c r="Q57">
        <f t="shared" si="12"/>
        <v>0.22523231694869572</v>
      </c>
      <c r="W57">
        <v>52</v>
      </c>
      <c r="X57">
        <f t="shared" si="6"/>
        <v>1.0833333333333333</v>
      </c>
      <c r="Y57">
        <v>0</v>
      </c>
      <c r="Z57">
        <f t="shared" si="13"/>
        <v>-1.6488780168229136E-4</v>
      </c>
    </row>
    <row r="58" spans="5:26" x14ac:dyDescent="0.4">
      <c r="E58">
        <v>46.2622</v>
      </c>
      <c r="F58">
        <f t="shared" si="0"/>
        <v>6.0557078191209052E-3</v>
      </c>
      <c r="G58">
        <f t="shared" si="1"/>
        <v>1.5636645791105019E-2</v>
      </c>
      <c r="H58">
        <f t="shared" si="2"/>
        <v>-9.2884267322204152E-4</v>
      </c>
      <c r="I58">
        <f t="shared" si="3"/>
        <v>-3.3428197375395818E-5</v>
      </c>
      <c r="J58">
        <f t="shared" si="4"/>
        <v>-2.024338707565243E-7</v>
      </c>
      <c r="K58">
        <f t="shared" si="7"/>
        <v>2.1340886438253573E-3</v>
      </c>
      <c r="L58">
        <f t="shared" si="8"/>
        <v>-53.415750904185444</v>
      </c>
      <c r="M58">
        <f t="shared" si="9"/>
        <v>-3.2069802987919198</v>
      </c>
      <c r="N58">
        <f t="shared" si="10"/>
        <v>-183.7464361023807</v>
      </c>
      <c r="O58">
        <f t="shared" si="11"/>
        <v>0</v>
      </c>
      <c r="P58">
        <f t="shared" si="5"/>
        <v>-183.7464361023807</v>
      </c>
      <c r="Q58">
        <f t="shared" si="12"/>
        <v>0.22525849066540457</v>
      </c>
      <c r="W58">
        <v>53</v>
      </c>
      <c r="X58">
        <f t="shared" si="6"/>
        <v>1.1041666666666667</v>
      </c>
      <c r="Y58">
        <v>0</v>
      </c>
      <c r="Z58">
        <f t="shared" si="13"/>
        <v>-2.760395571527166E-4</v>
      </c>
    </row>
    <row r="59" spans="5:26" x14ac:dyDescent="0.4">
      <c r="E59">
        <v>47.6188</v>
      </c>
      <c r="F59">
        <f t="shared" si="0"/>
        <v>6.2332863438650686E-3</v>
      </c>
      <c r="G59">
        <f t="shared" si="1"/>
        <v>1.5634999778155301E-2</v>
      </c>
      <c r="H59">
        <f t="shared" si="2"/>
        <v>-9.5609115696711211E-4</v>
      </c>
      <c r="I59">
        <f t="shared" si="3"/>
        <v>-3.5417404795068386E-5</v>
      </c>
      <c r="J59">
        <f t="shared" si="4"/>
        <v>-2.207696849030466E-7</v>
      </c>
      <c r="K59">
        <f t="shared" si="7"/>
        <v>2.2610845638206213E-3</v>
      </c>
      <c r="L59">
        <f t="shared" si="8"/>
        <v>-52.91366389759618</v>
      </c>
      <c r="M59">
        <f t="shared" si="9"/>
        <v>-3.2089005864926561</v>
      </c>
      <c r="N59">
        <f t="shared" si="10"/>
        <v>-183.85646048308377</v>
      </c>
      <c r="O59">
        <f t="shared" si="11"/>
        <v>0</v>
      </c>
      <c r="P59">
        <f t="shared" si="5"/>
        <v>-183.85646048308377</v>
      </c>
      <c r="Q59">
        <f t="shared" si="12"/>
        <v>0.22528621534036583</v>
      </c>
      <c r="W59">
        <v>54</v>
      </c>
      <c r="X59">
        <f t="shared" si="6"/>
        <v>1.125</v>
      </c>
      <c r="Y59">
        <v>0</v>
      </c>
      <c r="Z59">
        <f t="shared" si="13"/>
        <v>-3.6408072164401573E-4</v>
      </c>
    </row>
    <row r="60" spans="5:26" x14ac:dyDescent="0.4">
      <c r="E60">
        <v>49.015099999999997</v>
      </c>
      <c r="F60">
        <f t="shared" si="0"/>
        <v>6.4160615864570442E-3</v>
      </c>
      <c r="G60">
        <f t="shared" si="1"/>
        <v>1.5633255921691402E-2</v>
      </c>
      <c r="H60">
        <f t="shared" si="2"/>
        <v>-9.8413804176830308E-4</v>
      </c>
      <c r="I60">
        <f t="shared" si="3"/>
        <v>-3.7524856628889935E-5</v>
      </c>
      <c r="J60">
        <f t="shared" si="4"/>
        <v>-2.4076509493042852E-7</v>
      </c>
      <c r="K60">
        <f t="shared" si="7"/>
        <v>2.3956298229825214E-3</v>
      </c>
      <c r="L60">
        <f t="shared" si="8"/>
        <v>-52.411605781216224</v>
      </c>
      <c r="M60">
        <f t="shared" si="9"/>
        <v>-3.210877327790449</v>
      </c>
      <c r="N60">
        <f t="shared" si="10"/>
        <v>-183.96971941663651</v>
      </c>
      <c r="O60">
        <f t="shared" si="11"/>
        <v>0</v>
      </c>
      <c r="P60">
        <f t="shared" si="5"/>
        <v>-183.96971941663651</v>
      </c>
      <c r="Q60">
        <f t="shared" si="12"/>
        <v>0.22531558315377748</v>
      </c>
      <c r="W60">
        <v>55</v>
      </c>
      <c r="X60">
        <f t="shared" si="6"/>
        <v>1.1458333333333333</v>
      </c>
      <c r="Y60">
        <v>0</v>
      </c>
      <c r="Z60">
        <f t="shared" si="13"/>
        <v>-4.3153829207641446E-4</v>
      </c>
    </row>
    <row r="61" spans="5:26" x14ac:dyDescent="0.4">
      <c r="E61">
        <v>50.452300000000001</v>
      </c>
      <c r="F61">
        <f t="shared" si="0"/>
        <v>6.6041906265295134E-3</v>
      </c>
      <c r="G61">
        <f t="shared" si="1"/>
        <v>1.5631408359130017E-2</v>
      </c>
      <c r="H61">
        <f t="shared" si="2"/>
        <v>-1.0130075495153983E-3</v>
      </c>
      <c r="I61">
        <f t="shared" si="3"/>
        <v>-3.9757637899096032E-5</v>
      </c>
      <c r="J61">
        <f t="shared" si="4"/>
        <v>-2.6257083692894645E-7</v>
      </c>
      <c r="K61">
        <f t="shared" si="7"/>
        <v>2.5381767975085155E-3</v>
      </c>
      <c r="L61">
        <f t="shared" si="8"/>
        <v>-51.909562605360904</v>
      </c>
      <c r="M61">
        <f t="shared" si="9"/>
        <v>-3.2129122520899394</v>
      </c>
      <c r="N61">
        <f t="shared" si="10"/>
        <v>-184.08631199062594</v>
      </c>
      <c r="O61">
        <f t="shared" si="11"/>
        <v>0</v>
      </c>
      <c r="P61">
        <f t="shared" si="5"/>
        <v>-184.08631199062594</v>
      </c>
      <c r="Q61">
        <f t="shared" si="12"/>
        <v>0.22534668875714331</v>
      </c>
      <c r="W61">
        <v>56</v>
      </c>
      <c r="X61">
        <f t="shared" si="6"/>
        <v>1.1666666666666667</v>
      </c>
      <c r="Y61">
        <v>0</v>
      </c>
      <c r="Z61">
        <f t="shared" si="13"/>
        <v>-4.8083458569774586E-4</v>
      </c>
    </row>
    <row r="62" spans="5:26" x14ac:dyDescent="0.4">
      <c r="E62">
        <v>51.931699999999999</v>
      </c>
      <c r="F62">
        <f t="shared" si="0"/>
        <v>6.7978436336845445E-3</v>
      </c>
      <c r="G62">
        <f t="shared" si="1"/>
        <v>1.5629450788248067E-2</v>
      </c>
      <c r="H62">
        <f t="shared" si="2"/>
        <v>-1.0427259225776475E-3</v>
      </c>
      <c r="I62">
        <f t="shared" si="3"/>
        <v>-4.2123364945245712E-5</v>
      </c>
      <c r="J62">
        <f t="shared" si="4"/>
        <v>-2.8635245908313622E-7</v>
      </c>
      <c r="K62">
        <f t="shared" si="7"/>
        <v>2.6892117896918284E-3</v>
      </c>
      <c r="L62">
        <f t="shared" si="8"/>
        <v>-51.407499868717537</v>
      </c>
      <c r="M62">
        <f t="shared" si="9"/>
        <v>-3.2150072334149087</v>
      </c>
      <c r="N62">
        <f t="shared" si="10"/>
        <v>-184.2063455787054</v>
      </c>
      <c r="O62">
        <f t="shared" si="11"/>
        <v>0</v>
      </c>
      <c r="P62">
        <f t="shared" si="5"/>
        <v>-184.2063455787054</v>
      </c>
      <c r="Q62">
        <f t="shared" si="12"/>
        <v>0.22537963603760408</v>
      </c>
      <c r="W62">
        <v>57</v>
      </c>
      <c r="X62">
        <f t="shared" si="6"/>
        <v>1.1875</v>
      </c>
      <c r="Y62">
        <v>0</v>
      </c>
      <c r="Z62">
        <f t="shared" si="13"/>
        <v>-5.1426698888865812E-4</v>
      </c>
    </row>
    <row r="63" spans="5:26" x14ac:dyDescent="0.4">
      <c r="E63">
        <v>53.4544</v>
      </c>
      <c r="F63">
        <f t="shared" si="0"/>
        <v>6.9971645975854266E-3</v>
      </c>
      <c r="G63">
        <f t="shared" si="1"/>
        <v>1.562737684915616E-2</v>
      </c>
      <c r="H63">
        <f t="shared" si="2"/>
        <v>-1.0733153983564295E-3</v>
      </c>
      <c r="I63">
        <f t="shared" si="3"/>
        <v>-4.4629723811029365E-5</v>
      </c>
      <c r="J63">
        <f t="shared" si="4"/>
        <v>-3.1228662001822616E-7</v>
      </c>
      <c r="K63">
        <f t="shared" si="7"/>
        <v>2.8492255574619207E-3</v>
      </c>
      <c r="L63">
        <f t="shared" si="8"/>
        <v>-50.905463374048303</v>
      </c>
      <c r="M63">
        <f t="shared" si="9"/>
        <v>-3.2171638658304467</v>
      </c>
      <c r="N63">
        <f t="shared" si="10"/>
        <v>-184.32991151407683</v>
      </c>
      <c r="O63">
        <f t="shared" si="11"/>
        <v>0</v>
      </c>
      <c r="P63">
        <f t="shared" si="5"/>
        <v>-184.32991151407683</v>
      </c>
      <c r="Q63">
        <f t="shared" si="12"/>
        <v>0.22541453297766229</v>
      </c>
      <c r="W63">
        <v>58</v>
      </c>
      <c r="X63">
        <f t="shared" si="6"/>
        <v>1.2083333333333335</v>
      </c>
      <c r="Y63">
        <v>0</v>
      </c>
      <c r="Z63">
        <f t="shared" si="13"/>
        <v>-5.3399308573518368E-4</v>
      </c>
    </row>
    <row r="64" spans="5:26" x14ac:dyDescent="0.4">
      <c r="E64">
        <v>55.021900000000002</v>
      </c>
      <c r="F64">
        <f t="shared" si="0"/>
        <v>7.20234986777301E-3</v>
      </c>
      <c r="G64">
        <f t="shared" si="1"/>
        <v>1.5625179297105829E-2</v>
      </c>
      <c r="H64">
        <f t="shared" si="2"/>
        <v>-1.1048062636211421E-3</v>
      </c>
      <c r="I64">
        <f t="shared" si="3"/>
        <v>-4.728546990828697E-5</v>
      </c>
      <c r="J64">
        <f t="shared" si="4"/>
        <v>-3.4057238689280678E-7</v>
      </c>
      <c r="K64">
        <f t="shared" si="7"/>
        <v>3.018777136259759E-3</v>
      </c>
      <c r="L64">
        <f t="shared" si="8"/>
        <v>-50.403378958917045</v>
      </c>
      <c r="M64">
        <f t="shared" si="9"/>
        <v>-3.219384313478467</v>
      </c>
      <c r="N64">
        <f t="shared" si="10"/>
        <v>-184.45713379293815</v>
      </c>
      <c r="O64">
        <f t="shared" si="11"/>
        <v>0</v>
      </c>
      <c r="P64">
        <f t="shared" si="5"/>
        <v>-184.45713379293815</v>
      </c>
      <c r="Q64">
        <f t="shared" si="12"/>
        <v>0.22545149541259024</v>
      </c>
      <c r="W64">
        <v>59</v>
      </c>
      <c r="X64">
        <f t="shared" si="6"/>
        <v>1.2291666666666665</v>
      </c>
      <c r="Y64">
        <v>0</v>
      </c>
      <c r="Z64">
        <f t="shared" si="13"/>
        <v>-5.4202049004294778E-4</v>
      </c>
    </row>
    <row r="65" spans="5:26" x14ac:dyDescent="0.4">
      <c r="E65">
        <v>56.635199999999998</v>
      </c>
      <c r="F65">
        <f t="shared" si="0"/>
        <v>7.4135303439411939E-3</v>
      </c>
      <c r="G65">
        <f t="shared" si="1"/>
        <v>1.5622851224167733E-2</v>
      </c>
      <c r="H65">
        <f t="shared" si="2"/>
        <v>-1.1372187753151634E-3</v>
      </c>
      <c r="I65">
        <f t="shared" si="3"/>
        <v>-5.0098951620447529E-5</v>
      </c>
      <c r="J65">
        <f t="shared" si="4"/>
        <v>-3.7141690247509407E-7</v>
      </c>
      <c r="K65">
        <f t="shared" si="7"/>
        <v>3.1983995813603438E-3</v>
      </c>
      <c r="L65">
        <f t="shared" si="8"/>
        <v>-49.901345601418264</v>
      </c>
      <c r="M65">
        <f t="shared" si="9"/>
        <v>-3.2216700361118127</v>
      </c>
      <c r="N65">
        <f t="shared" si="10"/>
        <v>-184.58809605296639</v>
      </c>
      <c r="O65">
        <f t="shared" si="11"/>
        <v>0</v>
      </c>
      <c r="P65">
        <f t="shared" si="5"/>
        <v>-184.58809605296639</v>
      </c>
      <c r="Q65">
        <f t="shared" si="12"/>
        <v>0.22549064379470882</v>
      </c>
      <c r="W65">
        <v>60</v>
      </c>
      <c r="X65">
        <f t="shared" si="6"/>
        <v>1.25</v>
      </c>
      <c r="Y65">
        <v>0</v>
      </c>
      <c r="Z65">
        <f t="shared" si="13"/>
        <v>-5.4020074510221106E-4</v>
      </c>
    </row>
    <row r="66" spans="5:26" x14ac:dyDescent="0.4">
      <c r="E66">
        <v>58.295900000000003</v>
      </c>
      <c r="F66">
        <f t="shared" si="0"/>
        <v>7.6309154656002175E-3</v>
      </c>
      <c r="G66">
        <f t="shared" si="1"/>
        <v>1.5620384491400574E-2</v>
      </c>
      <c r="H66">
        <f t="shared" si="2"/>
        <v>-1.1705852608743135E-3</v>
      </c>
      <c r="I66">
        <f t="shared" si="3"/>
        <v>-5.3080005031236333E-5</v>
      </c>
      <c r="J66">
        <f t="shared" si="4"/>
        <v>-4.0505689360981201E-7</v>
      </c>
      <c r="K66">
        <f t="shared" si="7"/>
        <v>3.3887209337560443E-3</v>
      </c>
      <c r="L66">
        <f t="shared" si="8"/>
        <v>-49.399283889821177</v>
      </c>
      <c r="M66">
        <f t="shared" si="9"/>
        <v>-3.2240233476762699</v>
      </c>
      <c r="N66">
        <f t="shared" si="10"/>
        <v>-184.7229308734891</v>
      </c>
      <c r="O66">
        <f t="shared" si="11"/>
        <v>0</v>
      </c>
      <c r="P66">
        <f t="shared" si="5"/>
        <v>-184.7229308734891</v>
      </c>
      <c r="Q66">
        <f t="shared" si="12"/>
        <v>0.22553210580998662</v>
      </c>
      <c r="W66">
        <v>61</v>
      </c>
      <c r="X66">
        <f t="shared" si="6"/>
        <v>1.2708333333333333</v>
      </c>
      <c r="Y66">
        <v>0</v>
      </c>
      <c r="Z66">
        <f t="shared" si="13"/>
        <v>-5.3022669923749274E-4</v>
      </c>
    </row>
    <row r="67" spans="5:26" x14ac:dyDescent="0.4">
      <c r="E67">
        <v>60.005299999999998</v>
      </c>
      <c r="F67">
        <f t="shared" si="0"/>
        <v>7.8546754023521501E-3</v>
      </c>
      <c r="G67">
        <f t="shared" si="1"/>
        <v>1.5617770980304146E-2</v>
      </c>
      <c r="H67">
        <f t="shared" si="2"/>
        <v>-1.2049320385466768E-3</v>
      </c>
      <c r="I67">
        <f t="shared" si="3"/>
        <v>-5.623844154212243E-5</v>
      </c>
      <c r="J67">
        <f t="shared" si="4"/>
        <v>-4.4174378808180259E-7</v>
      </c>
      <c r="K67">
        <f t="shared" si="7"/>
        <v>3.5903676645925786E-3</v>
      </c>
      <c r="L67">
        <f t="shared" si="8"/>
        <v>-48.897221521314506</v>
      </c>
      <c r="M67">
        <f t="shared" si="9"/>
        <v>-3.2264461417168406</v>
      </c>
      <c r="N67">
        <f t="shared" si="10"/>
        <v>-184.86174674664326</v>
      </c>
      <c r="O67">
        <f t="shared" si="11"/>
        <v>0</v>
      </c>
      <c r="P67">
        <f t="shared" si="5"/>
        <v>-184.86174674664326</v>
      </c>
      <c r="Q67">
        <f t="shared" si="12"/>
        <v>0.22557601945152686</v>
      </c>
      <c r="W67">
        <v>62</v>
      </c>
      <c r="X67">
        <f t="shared" si="6"/>
        <v>1.2916666666666667</v>
      </c>
      <c r="Y67">
        <v>0</v>
      </c>
      <c r="Z67">
        <f t="shared" si="13"/>
        <v>-5.1363281078258417E-4</v>
      </c>
    </row>
    <row r="68" spans="5:26" x14ac:dyDescent="0.4">
      <c r="E68">
        <v>61.764800000000001</v>
      </c>
      <c r="F68">
        <f t="shared" si="0"/>
        <v>8.0849934137684522E-3</v>
      </c>
      <c r="G68">
        <f t="shared" si="1"/>
        <v>1.5615002002546952E-2</v>
      </c>
      <c r="H68">
        <f t="shared" si="2"/>
        <v>-1.2402874550764588E-3</v>
      </c>
      <c r="I68">
        <f t="shared" si="3"/>
        <v>-5.9584761223474558E-5</v>
      </c>
      <c r="J68">
        <f t="shared" si="4"/>
        <v>-4.8175289903140683E-7</v>
      </c>
      <c r="K68">
        <f t="shared" si="7"/>
        <v>3.8040102177587937E-3</v>
      </c>
      <c r="L68">
        <f t="shared" si="8"/>
        <v>-48.395166503933787</v>
      </c>
      <c r="M68">
        <f t="shared" si="9"/>
        <v>-3.2289404584407579</v>
      </c>
      <c r="N68">
        <f t="shared" si="10"/>
        <v>-185.00466056769261</v>
      </c>
      <c r="O68">
        <f t="shared" si="11"/>
        <v>0</v>
      </c>
      <c r="P68">
        <f t="shared" si="5"/>
        <v>-185.00466056769261</v>
      </c>
      <c r="Q68">
        <f t="shared" si="12"/>
        <v>0.2256225269952756</v>
      </c>
      <c r="W68">
        <v>63</v>
      </c>
      <c r="X68">
        <f t="shared" si="6"/>
        <v>1.3125</v>
      </c>
      <c r="Y68">
        <v>0</v>
      </c>
      <c r="Z68">
        <f t="shared" si="13"/>
        <v>-4.9179788257876222E-4</v>
      </c>
    </row>
    <row r="69" spans="5:26" x14ac:dyDescent="0.4">
      <c r="E69">
        <v>63.575899999999997</v>
      </c>
      <c r="F69">
        <f t="shared" ref="F69:F132" si="14">2*PI()*E69/$B$7</f>
        <v>8.3220658493899716E-3</v>
      </c>
      <c r="G69">
        <f t="shared" ref="G69:G132" si="15">1+SUM(a1_*COS(F69),a2_*COS(2*F69))</f>
        <v>1.5612068260014378E-2</v>
      </c>
      <c r="H69">
        <f t="shared" ref="H69:H132" si="16">SUM(a1_*SIN(F69),a2_*SIN(2*F69))</f>
        <v>-1.2766818878196945E-3</v>
      </c>
      <c r="I69">
        <f t="shared" ref="I69:I132" si="17">SUM(b0_,b1_*COS(F69),b2_*COS(2*F69))</f>
        <v>-6.3130201097050254E-5</v>
      </c>
      <c r="J69">
        <f t="shared" ref="J69:J132" si="18">SUM(b1_*SIN(F69),b2_*SIN(2*F69))</f>
        <v>-5.2538581951470931E-7</v>
      </c>
      <c r="K69">
        <f t="shared" si="7"/>
        <v>4.0303660921879036E-3</v>
      </c>
      <c r="L69">
        <f t="shared" si="8"/>
        <v>-47.893110071738775</v>
      </c>
      <c r="M69">
        <f t="shared" si="9"/>
        <v>-3.2315084852560005</v>
      </c>
      <c r="N69">
        <f t="shared" si="10"/>
        <v>-185.15179766588244</v>
      </c>
      <c r="O69">
        <f t="shared" si="11"/>
        <v>0</v>
      </c>
      <c r="P69">
        <f t="shared" ref="P69:P132" si="19">N69+O69</f>
        <v>-185.15179766588244</v>
      </c>
      <c r="Q69">
        <f t="shared" si="12"/>
        <v>0.2256717804861236</v>
      </c>
      <c r="W69">
        <v>64</v>
      </c>
      <c r="X69">
        <f t="shared" ref="X69:X132" si="20">W69/Fs*1000</f>
        <v>1.3333333333333333</v>
      </c>
      <c r="Y69">
        <v>0</v>
      </c>
      <c r="Z69">
        <f t="shared" si="13"/>
        <v>-4.6594977252957114E-4</v>
      </c>
    </row>
    <row r="70" spans="5:26" x14ac:dyDescent="0.4">
      <c r="E70">
        <v>65.440100000000001</v>
      </c>
      <c r="F70">
        <f t="shared" si="14"/>
        <v>8.5660890587575603E-3</v>
      </c>
      <c r="G70">
        <f t="shared" si="15"/>
        <v>1.5608959971518899E-2</v>
      </c>
      <c r="H70">
        <f t="shared" si="16"/>
        <v>-1.314145737361147E-3</v>
      </c>
      <c r="I70">
        <f t="shared" si="17"/>
        <v>-6.6886582011704832E-5</v>
      </c>
      <c r="J70">
        <f t="shared" si="18"/>
        <v>-5.729704328685109E-7</v>
      </c>
      <c r="K70">
        <f t="shared" ref="K70:K133" si="21">SQRT((I70^2+J70^2)/(G70^2+H70^2))</f>
        <v>4.270190065202668E-3</v>
      </c>
      <c r="L70">
        <f t="shared" ref="L70:L133" si="22">20*LOG10(K70)</f>
        <v>-47.391055883894467</v>
      </c>
      <c r="M70">
        <f t="shared" ref="M70:M133" si="23">ATAN2(J70,I70)-ATAN2(H70,G70)</f>
        <v>-3.2341524155200059</v>
      </c>
      <c r="N70">
        <f t="shared" ref="N70:N133" si="24">DEGREES(M70)</f>
        <v>-185.30328371133686</v>
      </c>
      <c r="O70">
        <f t="shared" si="11"/>
        <v>0</v>
      </c>
      <c r="P70">
        <f t="shared" si="19"/>
        <v>-185.30328371133686</v>
      </c>
      <c r="Q70">
        <f t="shared" si="12"/>
        <v>0.22572394094341749</v>
      </c>
      <c r="W70">
        <v>65</v>
      </c>
      <c r="X70">
        <f t="shared" si="20"/>
        <v>1.3541666666666667</v>
      </c>
      <c r="Y70">
        <v>0</v>
      </c>
      <c r="Z70">
        <f t="shared" si="13"/>
        <v>-4.3717167243590913E-4</v>
      </c>
    </row>
    <row r="71" spans="5:26" x14ac:dyDescent="0.4">
      <c r="E71">
        <v>67.358999999999995</v>
      </c>
      <c r="F71">
        <f t="shared" si="14"/>
        <v>8.8172724813814531E-3</v>
      </c>
      <c r="G71">
        <f t="shared" si="15"/>
        <v>1.560566667844121E-2</v>
      </c>
      <c r="H71">
        <f t="shared" si="16"/>
        <v>-1.3527114392401385E-3</v>
      </c>
      <c r="I71">
        <f t="shared" si="17"/>
        <v>-7.0866543530834214E-5</v>
      </c>
      <c r="J71">
        <f t="shared" si="18"/>
        <v>-6.2486581745707648E-7</v>
      </c>
      <c r="K71">
        <f t="shared" si="21"/>
        <v>4.5242891878074136E-3</v>
      </c>
      <c r="L71">
        <f t="shared" si="22"/>
        <v>-46.888992864255108</v>
      </c>
      <c r="M71">
        <f t="shared" si="23"/>
        <v>-3.2368745908912784</v>
      </c>
      <c r="N71">
        <f t="shared" si="24"/>
        <v>-185.45925287120522</v>
      </c>
      <c r="O71">
        <f t="shared" ref="O71:O134" si="25">IF((N71-N70)&gt;180,O70-360,IF((N71-N70)&lt;(-180),O70+360,O70))</f>
        <v>0</v>
      </c>
      <c r="P71">
        <f t="shared" si="19"/>
        <v>-185.45925287120522</v>
      </c>
      <c r="Q71">
        <f t="shared" ref="Q71:Q134" si="26">-(P71-P70)/((E71-E70)*360)*1000</f>
        <v>0.22577917885299348</v>
      </c>
      <c r="W71">
        <v>66</v>
      </c>
      <c r="X71">
        <f t="shared" si="20"/>
        <v>1.375</v>
      </c>
      <c r="Y71">
        <v>0</v>
      </c>
      <c r="Z71">
        <f t="shared" ref="Z71:Z134" si="27" xml:space="preserve"> b0_*Y71 + b1_*Y70 + b2_*Y69 - a1_*Z70 - a2_*Z69</f>
        <v>-4.0640959169056817E-4</v>
      </c>
    </row>
    <row r="72" spans="5:26" x14ac:dyDescent="0.4">
      <c r="E72">
        <v>69.334100000000007</v>
      </c>
      <c r="F72">
        <f t="shared" si="14"/>
        <v>9.0758124668025037E-3</v>
      </c>
      <c r="G72">
        <f t="shared" si="15"/>
        <v>1.5602177556790386E-2</v>
      </c>
      <c r="H72">
        <f t="shared" si="16"/>
        <v>-1.3924094466969631E-3</v>
      </c>
      <c r="I72">
        <f t="shared" si="17"/>
        <v>-7.5083166808487256E-5</v>
      </c>
      <c r="J72">
        <f t="shared" si="18"/>
        <v>-6.8145945215924986E-7</v>
      </c>
      <c r="K72">
        <f t="shared" si="21"/>
        <v>4.7934987059809493E-3</v>
      </c>
      <c r="L72">
        <f t="shared" si="22"/>
        <v>-46.386947710635013</v>
      </c>
      <c r="M72">
        <f t="shared" si="23"/>
        <v>-3.2396772181896889</v>
      </c>
      <c r="N72">
        <f t="shared" si="24"/>
        <v>-185.6198315869523</v>
      </c>
      <c r="O72">
        <f t="shared" si="25"/>
        <v>0</v>
      </c>
      <c r="P72">
        <f t="shared" si="19"/>
        <v>-185.6198315869523</v>
      </c>
      <c r="Q72">
        <f t="shared" si="26"/>
        <v>0.2258376731235516</v>
      </c>
      <c r="W72">
        <v>67</v>
      </c>
      <c r="X72">
        <f t="shared" si="20"/>
        <v>1.3958333333333333</v>
      </c>
      <c r="Y72">
        <v>0</v>
      </c>
      <c r="Z72">
        <f t="shared" si="27"/>
        <v>-3.7448072496267415E-4</v>
      </c>
    </row>
    <row r="73" spans="5:26" x14ac:dyDescent="0.4">
      <c r="E73">
        <v>71.367099999999994</v>
      </c>
      <c r="F73">
        <f t="shared" si="14"/>
        <v>9.3419315445003384E-3</v>
      </c>
      <c r="G73">
        <f t="shared" si="15"/>
        <v>1.559848086718929E-2</v>
      </c>
      <c r="H73">
        <f t="shared" si="16"/>
        <v>-1.4332742625950082E-3</v>
      </c>
      <c r="I73">
        <f t="shared" si="17"/>
        <v>-7.9550639293990422E-5</v>
      </c>
      <c r="J73">
        <f t="shared" si="18"/>
        <v>-7.4317824620695472E-7</v>
      </c>
      <c r="K73">
        <f t="shared" si="21"/>
        <v>5.0787244965980281E-3</v>
      </c>
      <c r="L73">
        <f t="shared" si="22"/>
        <v>-45.884906910399714</v>
      </c>
      <c r="M73">
        <f t="shared" si="23"/>
        <v>-3.2425627956291638</v>
      </c>
      <c r="N73">
        <f t="shared" si="24"/>
        <v>-185.78516299569239</v>
      </c>
      <c r="O73">
        <f t="shared" si="25"/>
        <v>0</v>
      </c>
      <c r="P73">
        <f t="shared" si="19"/>
        <v>-185.78516299569239</v>
      </c>
      <c r="Q73">
        <f t="shared" si="26"/>
        <v>0.22589961296945985</v>
      </c>
      <c r="W73">
        <v>68</v>
      </c>
      <c r="X73">
        <f t="shared" si="20"/>
        <v>1.4166666666666667</v>
      </c>
      <c r="Y73">
        <v>0</v>
      </c>
      <c r="Z73">
        <f t="shared" si="27"/>
        <v>-3.4208242338804284E-4</v>
      </c>
    </row>
    <row r="74" spans="5:26" x14ac:dyDescent="0.4">
      <c r="E74">
        <v>73.459800000000001</v>
      </c>
      <c r="F74">
        <f t="shared" si="14"/>
        <v>9.6158653339239782E-3</v>
      </c>
      <c r="G74">
        <f t="shared" si="15"/>
        <v>1.5594564068646788E-2</v>
      </c>
      <c r="H74">
        <f t="shared" si="16"/>
        <v>-1.4753424330558491E-3</v>
      </c>
      <c r="I74">
        <f t="shared" si="17"/>
        <v>-8.4284117239263878E-5</v>
      </c>
      <c r="J74">
        <f t="shared" si="18"/>
        <v>-8.1048970191829883E-7</v>
      </c>
      <c r="K74">
        <f t="shared" si="21"/>
        <v>5.3809342868787798E-3</v>
      </c>
      <c r="L74">
        <f t="shared" si="22"/>
        <v>-45.382846232365772</v>
      </c>
      <c r="M74">
        <f t="shared" si="23"/>
        <v>-3.2455339718195795</v>
      </c>
      <c r="N74">
        <f t="shared" si="24"/>
        <v>-185.95539885159297</v>
      </c>
      <c r="O74">
        <f t="shared" si="25"/>
        <v>0</v>
      </c>
      <c r="P74">
        <f t="shared" si="19"/>
        <v>-185.95539885159297</v>
      </c>
      <c r="Q74">
        <f t="shared" si="26"/>
        <v>0.2259652016541433</v>
      </c>
      <c r="W74">
        <v>69</v>
      </c>
      <c r="X74">
        <f t="shared" si="20"/>
        <v>1.4375</v>
      </c>
      <c r="Y74">
        <v>0</v>
      </c>
      <c r="Z74">
        <f t="shared" si="27"/>
        <v>-3.0980152673474497E-4</v>
      </c>
    </row>
    <row r="75" spans="5:26" x14ac:dyDescent="0.4">
      <c r="E75">
        <v>75.613799999999998</v>
      </c>
      <c r="F75">
        <f t="shared" si="14"/>
        <v>9.8978232745836631E-3</v>
      </c>
      <c r="G75">
        <f t="shared" si="15"/>
        <v>1.5590414351283388E-2</v>
      </c>
      <c r="H75">
        <f t="shared" si="16"/>
        <v>-1.5186465195225693E-3</v>
      </c>
      <c r="I75">
        <f t="shared" si="17"/>
        <v>-8.9299081906468736E-5</v>
      </c>
      <c r="J75">
        <f t="shared" si="18"/>
        <v>-8.8389539565011943E-7</v>
      </c>
      <c r="K75">
        <f t="shared" si="21"/>
        <v>5.7011165478501004E-3</v>
      </c>
      <c r="L75">
        <f t="shared" si="22"/>
        <v>-44.880801612575489</v>
      </c>
      <c r="M75">
        <f t="shared" si="23"/>
        <v>-3.2485931205242835</v>
      </c>
      <c r="N75">
        <f t="shared" si="24"/>
        <v>-186.13067516127541</v>
      </c>
      <c r="O75">
        <f t="shared" si="25"/>
        <v>0</v>
      </c>
      <c r="P75">
        <f t="shared" si="19"/>
        <v>-186.13067516127541</v>
      </c>
      <c r="Q75">
        <f t="shared" si="26"/>
        <v>0.22603465088521527</v>
      </c>
      <c r="W75">
        <v>70</v>
      </c>
      <c r="X75">
        <f t="shared" si="20"/>
        <v>1.4583333333333335</v>
      </c>
      <c r="Y75">
        <v>0</v>
      </c>
      <c r="Z75">
        <f t="shared" si="27"/>
        <v>-2.7812384935075013E-4</v>
      </c>
    </row>
    <row r="76" spans="5:26" x14ac:dyDescent="0.4">
      <c r="E76">
        <v>77.831000000000003</v>
      </c>
      <c r="F76">
        <f t="shared" si="14"/>
        <v>1.0188054075897799E-2</v>
      </c>
      <c r="G76">
        <f t="shared" si="15"/>
        <v>1.5586017659681262E-2</v>
      </c>
      <c r="H76">
        <f t="shared" si="16"/>
        <v>-1.5632251532529048E-3</v>
      </c>
      <c r="I76">
        <f t="shared" si="17"/>
        <v>-9.4612519860981514E-5</v>
      </c>
      <c r="J76">
        <f t="shared" si="18"/>
        <v>-9.6395082038736035E-7</v>
      </c>
      <c r="K76">
        <f t="shared" si="21"/>
        <v>6.040355845918396E-3</v>
      </c>
      <c r="L76">
        <f t="shared" si="22"/>
        <v>-44.378749514443136</v>
      </c>
      <c r="M76">
        <f t="shared" si="23"/>
        <v>-3.2517430513806724</v>
      </c>
      <c r="N76">
        <f t="shared" si="24"/>
        <v>-186.31115290510454</v>
      </c>
      <c r="O76">
        <f t="shared" si="25"/>
        <v>0</v>
      </c>
      <c r="P76">
        <f t="shared" si="19"/>
        <v>-186.31115290510454</v>
      </c>
      <c r="Q76">
        <f t="shared" si="26"/>
        <v>0.22610818428289081</v>
      </c>
      <c r="W76">
        <v>71</v>
      </c>
      <c r="X76">
        <f t="shared" si="20"/>
        <v>1.4791666666666665</v>
      </c>
      <c r="Y76">
        <v>0</v>
      </c>
      <c r="Z76">
        <f t="shared" si="27"/>
        <v>-2.474436453109495E-4</v>
      </c>
    </row>
    <row r="77" spans="5:26" x14ac:dyDescent="0.4">
      <c r="E77">
        <v>80.113200000000006</v>
      </c>
      <c r="F77">
        <f t="shared" si="14"/>
        <v>1.0486793357315409E-2</v>
      </c>
      <c r="G77">
        <f t="shared" si="15"/>
        <v>1.5581359407080275E-2</v>
      </c>
      <c r="H77">
        <f t="shared" si="16"/>
        <v>-1.6091149977263998E-3</v>
      </c>
      <c r="I77">
        <f t="shared" si="17"/>
        <v>-1.0024205986913781E-4</v>
      </c>
      <c r="J77">
        <f t="shared" si="18"/>
        <v>-1.0512563043893475E-6</v>
      </c>
      <c r="K77">
        <f t="shared" si="21"/>
        <v>6.3997777321431583E-3</v>
      </c>
      <c r="L77">
        <f t="shared" si="22"/>
        <v>-43.876702180884678</v>
      </c>
      <c r="M77">
        <f t="shared" si="23"/>
        <v>-3.2549864428206634</v>
      </c>
      <c r="N77">
        <f t="shared" si="24"/>
        <v>-186.49698554592487</v>
      </c>
      <c r="O77">
        <f t="shared" si="25"/>
        <v>0</v>
      </c>
      <c r="P77">
        <f t="shared" si="19"/>
        <v>-186.49698554592487</v>
      </c>
      <c r="Q77">
        <f t="shared" si="26"/>
        <v>0.22618603981092383</v>
      </c>
      <c r="W77">
        <v>72</v>
      </c>
      <c r="X77">
        <f t="shared" si="20"/>
        <v>1.5</v>
      </c>
      <c r="Y77">
        <v>0</v>
      </c>
      <c r="Z77">
        <f t="shared" si="27"/>
        <v>-2.1807290801426679E-4</v>
      </c>
    </row>
    <row r="78" spans="5:26" x14ac:dyDescent="0.4">
      <c r="E78">
        <v>82.462299999999999</v>
      </c>
      <c r="F78">
        <f t="shared" si="14"/>
        <v>1.0794289828254899E-2</v>
      </c>
      <c r="G78">
        <f t="shared" si="15"/>
        <v>1.5576424048053483E-2</v>
      </c>
      <c r="H78">
        <f t="shared" si="16"/>
        <v>-1.6563547732753488E-3</v>
      </c>
      <c r="I78">
        <f t="shared" si="17"/>
        <v>-1.0620648933268306E-4</v>
      </c>
      <c r="J78">
        <f t="shared" si="18"/>
        <v>-1.1464681554038125E-6</v>
      </c>
      <c r="K78">
        <f t="shared" si="21"/>
        <v>6.7805817068376257E-3</v>
      </c>
      <c r="L78">
        <f t="shared" si="22"/>
        <v>-43.374660927282065</v>
      </c>
      <c r="M78">
        <f t="shared" si="23"/>
        <v>-3.258326127063778</v>
      </c>
      <c r="N78">
        <f t="shared" si="24"/>
        <v>-186.68833535796168</v>
      </c>
      <c r="O78">
        <f t="shared" si="25"/>
        <v>0</v>
      </c>
      <c r="P78">
        <f t="shared" si="19"/>
        <v>-186.68833535796168</v>
      </c>
      <c r="Q78">
        <f t="shared" si="26"/>
        <v>0.22626846692681982</v>
      </c>
      <c r="W78">
        <v>73</v>
      </c>
      <c r="X78">
        <f t="shared" si="20"/>
        <v>1.5208333333333333</v>
      </c>
      <c r="Y78">
        <v>0</v>
      </c>
      <c r="Z78">
        <f t="shared" si="27"/>
        <v>-1.9025038653999325E-4</v>
      </c>
    </row>
    <row r="79" spans="5:26" x14ac:dyDescent="0.4">
      <c r="E79">
        <v>84.880300000000005</v>
      </c>
      <c r="F79">
        <f t="shared" si="14"/>
        <v>1.1110805288104073E-2</v>
      </c>
      <c r="G79">
        <f t="shared" si="15"/>
        <v>1.5571195016713779E-2</v>
      </c>
      <c r="H79">
        <f t="shared" si="16"/>
        <v>-1.7049852618253626E-3</v>
      </c>
      <c r="I79">
        <f t="shared" si="17"/>
        <v>-1.1252582897713914E-4</v>
      </c>
      <c r="J79">
        <f t="shared" si="18"/>
        <v>-1.2503040260798681E-6</v>
      </c>
      <c r="K79">
        <f t="shared" si="21"/>
        <v>7.1840459789031174E-3</v>
      </c>
      <c r="L79">
        <f t="shared" si="22"/>
        <v>-42.872617935723703</v>
      </c>
      <c r="M79">
        <f t="shared" si="23"/>
        <v>-3.2617650912977183</v>
      </c>
      <c r="N79">
        <f t="shared" si="24"/>
        <v>-186.8853734944629</v>
      </c>
      <c r="O79">
        <f t="shared" si="25"/>
        <v>0</v>
      </c>
      <c r="P79">
        <f t="shared" si="19"/>
        <v>-186.8853734944629</v>
      </c>
      <c r="Q79">
        <f t="shared" si="26"/>
        <v>0.22635573074765605</v>
      </c>
      <c r="W79">
        <v>74</v>
      </c>
      <c r="X79">
        <f t="shared" si="20"/>
        <v>1.5416666666666667</v>
      </c>
      <c r="Y79">
        <v>0</v>
      </c>
      <c r="Z79">
        <f t="shared" si="27"/>
        <v>-1.6415022540110265E-4</v>
      </c>
    </row>
    <row r="80" spans="5:26" x14ac:dyDescent="0.4">
      <c r="E80">
        <v>87.369200000000006</v>
      </c>
      <c r="F80">
        <f t="shared" si="14"/>
        <v>1.1436601536250724E-2</v>
      </c>
      <c r="G80">
        <f t="shared" si="15"/>
        <v>1.5565654887162106E-2</v>
      </c>
      <c r="H80">
        <f t="shared" si="16"/>
        <v>-1.755047300559965E-3</v>
      </c>
      <c r="I80">
        <f t="shared" si="17"/>
        <v>-1.1922113895934672E-4</v>
      </c>
      <c r="J80">
        <f t="shared" si="18"/>
        <v>-1.3635441101361723E-6</v>
      </c>
      <c r="K80">
        <f t="shared" si="21"/>
        <v>7.6115150749255164E-3</v>
      </c>
      <c r="L80">
        <f t="shared" si="22"/>
        <v>-42.3705777629091</v>
      </c>
      <c r="M80">
        <f t="shared" si="23"/>
        <v>-3.2653063366556907</v>
      </c>
      <c r="N80">
        <f t="shared" si="24"/>
        <v>-187.088271907695</v>
      </c>
      <c r="O80">
        <f t="shared" si="25"/>
        <v>0</v>
      </c>
      <c r="P80">
        <f t="shared" si="19"/>
        <v>-187.088271907695</v>
      </c>
      <c r="Q80">
        <f t="shared" si="26"/>
        <v>0.22644811098176526</v>
      </c>
      <c r="W80">
        <v>75</v>
      </c>
      <c r="X80">
        <f t="shared" si="20"/>
        <v>1.5625</v>
      </c>
      <c r="Y80">
        <v>0</v>
      </c>
      <c r="Z80">
        <f t="shared" si="27"/>
        <v>-1.398901560114049E-4</v>
      </c>
    </row>
    <row r="81" spans="5:26" x14ac:dyDescent="0.4">
      <c r="E81">
        <v>89.931100000000001</v>
      </c>
      <c r="F81">
        <f t="shared" si="14"/>
        <v>1.1771953462052044E-2</v>
      </c>
      <c r="G81">
        <f t="shared" si="15"/>
        <v>1.55597851050574E-2</v>
      </c>
      <c r="H81">
        <f t="shared" si="16"/>
        <v>-1.8065837981534154E-3</v>
      </c>
      <c r="I81">
        <f t="shared" si="17"/>
        <v>-1.2631484328129439E-4</v>
      </c>
      <c r="J81">
        <f t="shared" si="18"/>
        <v>-1.4870411481453238E-6</v>
      </c>
      <c r="K81">
        <f t="shared" si="21"/>
        <v>8.0644205370845826E-3</v>
      </c>
      <c r="L81">
        <f t="shared" si="22"/>
        <v>-41.868536661192266</v>
      </c>
      <c r="M81">
        <f t="shared" si="23"/>
        <v>-3.2689530216827567</v>
      </c>
      <c r="N81">
        <f t="shared" si="24"/>
        <v>-187.29721156895945</v>
      </c>
      <c r="O81">
        <f t="shared" si="25"/>
        <v>0</v>
      </c>
      <c r="P81">
        <f t="shared" si="19"/>
        <v>-187.29721156895945</v>
      </c>
      <c r="Q81">
        <f t="shared" si="26"/>
        <v>0.22654590263351909</v>
      </c>
      <c r="W81">
        <v>76</v>
      </c>
      <c r="X81">
        <f t="shared" si="20"/>
        <v>1.5833333333333333</v>
      </c>
      <c r="Y81">
        <v>0</v>
      </c>
      <c r="Z81">
        <f t="shared" si="27"/>
        <v>-1.1753918732121564E-4</v>
      </c>
    </row>
    <row r="82" spans="5:26" x14ac:dyDescent="0.4">
      <c r="E82">
        <v>92.568100000000001</v>
      </c>
      <c r="F82">
        <f t="shared" si="14"/>
        <v>1.2117135954865221E-2</v>
      </c>
      <c r="G82">
        <f t="shared" si="15"/>
        <v>1.5553566155768861E-2</v>
      </c>
      <c r="H82">
        <f t="shared" si="16"/>
        <v>-1.8596377288173822E-3</v>
      </c>
      <c r="I82">
        <f t="shared" si="17"/>
        <v>-1.3383052659143857E-4</v>
      </c>
      <c r="J82">
        <f t="shared" si="18"/>
        <v>-1.6217220561685897E-6</v>
      </c>
      <c r="K82">
        <f t="shared" si="21"/>
        <v>8.544267931579818E-3</v>
      </c>
      <c r="L82">
        <f t="shared" si="22"/>
        <v>-41.366502829479401</v>
      </c>
      <c r="M82">
        <f t="shared" si="23"/>
        <v>-3.2727083213935684</v>
      </c>
      <c r="N82">
        <f t="shared" si="24"/>
        <v>-187.51237439319564</v>
      </c>
      <c r="O82">
        <f t="shared" si="25"/>
        <v>0</v>
      </c>
      <c r="P82">
        <f t="shared" si="19"/>
        <v>-187.51237439319564</v>
      </c>
      <c r="Q82">
        <f t="shared" si="26"/>
        <v>0.22664941667318503</v>
      </c>
      <c r="W82">
        <v>77</v>
      </c>
      <c r="X82">
        <f t="shared" si="20"/>
        <v>1.6041666666666667</v>
      </c>
      <c r="Y82">
        <v>0</v>
      </c>
      <c r="Z82">
        <f t="shared" si="27"/>
        <v>-9.7124759802489521E-5</v>
      </c>
    </row>
    <row r="83" spans="5:26" x14ac:dyDescent="0.4">
      <c r="E83">
        <v>95.282399999999996</v>
      </c>
      <c r="F83">
        <f t="shared" si="14"/>
        <v>1.2472436994016836E-2</v>
      </c>
      <c r="G83">
        <f t="shared" si="15"/>
        <v>1.5546977278092955E-2</v>
      </c>
      <c r="H83">
        <f t="shared" si="16"/>
        <v>-1.9142541498867634E-3</v>
      </c>
      <c r="I83">
        <f t="shared" si="17"/>
        <v>-1.4179328017538406E-4</v>
      </c>
      <c r="J83">
        <f t="shared" si="18"/>
        <v>-1.7685994628813262E-6</v>
      </c>
      <c r="K83">
        <f t="shared" si="21"/>
        <v>9.0526589163323935E-3</v>
      </c>
      <c r="L83">
        <f t="shared" si="22"/>
        <v>-40.864476851057546</v>
      </c>
      <c r="M83">
        <f t="shared" si="23"/>
        <v>-3.2765755710650977</v>
      </c>
      <c r="N83">
        <f t="shared" si="24"/>
        <v>-187.73395147769764</v>
      </c>
      <c r="O83">
        <f t="shared" si="25"/>
        <v>0</v>
      </c>
      <c r="P83">
        <f t="shared" si="19"/>
        <v>-187.73395147769764</v>
      </c>
      <c r="Q83">
        <f t="shared" si="26"/>
        <v>0.22675898072963585</v>
      </c>
      <c r="W83">
        <v>78</v>
      </c>
      <c r="X83">
        <f t="shared" si="20"/>
        <v>1.625</v>
      </c>
      <c r="Y83">
        <v>0</v>
      </c>
      <c r="Z83">
        <f t="shared" si="27"/>
        <v>-7.8639341424681025E-5</v>
      </c>
    </row>
    <row r="84" spans="5:26" x14ac:dyDescent="0.4">
      <c r="E84">
        <v>98.076300000000003</v>
      </c>
      <c r="F84">
        <f t="shared" si="14"/>
        <v>1.283815764880286E-2</v>
      </c>
      <c r="G84">
        <f t="shared" si="15"/>
        <v>1.553999638701542E-2</v>
      </c>
      <c r="H84">
        <f t="shared" si="16"/>
        <v>-1.9704802089352928E-3</v>
      </c>
      <c r="I84">
        <f t="shared" si="17"/>
        <v>-1.5022979531997827E-4</v>
      </c>
      <c r="J84">
        <f t="shared" si="18"/>
        <v>-1.9287797630926362E-6</v>
      </c>
      <c r="K84">
        <f t="shared" si="21"/>
        <v>9.5912971742178835E-3</v>
      </c>
      <c r="L84">
        <f t="shared" si="22"/>
        <v>-40.362453054693745</v>
      </c>
      <c r="M84">
        <f t="shared" si="23"/>
        <v>-3.280558267976617</v>
      </c>
      <c r="N84">
        <f t="shared" si="24"/>
        <v>-187.96214320180749</v>
      </c>
      <c r="O84">
        <f t="shared" si="25"/>
        <v>0</v>
      </c>
      <c r="P84">
        <f t="shared" si="19"/>
        <v>-187.96214320180749</v>
      </c>
      <c r="Q84">
        <f t="shared" si="26"/>
        <v>0.22687494194678853</v>
      </c>
      <c r="W84">
        <v>79</v>
      </c>
      <c r="X84">
        <f t="shared" si="20"/>
        <v>1.6458333333333333</v>
      </c>
      <c r="Y84">
        <v>0</v>
      </c>
      <c r="Z84">
        <f t="shared" si="27"/>
        <v>-6.2046456613430614E-5</v>
      </c>
    </row>
    <row r="85" spans="5:26" x14ac:dyDescent="0.4">
      <c r="E85">
        <v>100.9522</v>
      </c>
      <c r="F85">
        <f t="shared" si="14"/>
        <v>1.3214612078488647E-2</v>
      </c>
      <c r="G85">
        <f t="shared" si="15"/>
        <v>1.5532599992190588E-2</v>
      </c>
      <c r="H85">
        <f t="shared" si="16"/>
        <v>-2.028365151552889E-3</v>
      </c>
      <c r="I85">
        <f t="shared" si="17"/>
        <v>-1.5916846185204392E-4</v>
      </c>
      <c r="J85">
        <f t="shared" si="18"/>
        <v>-2.1034719202041308E-6</v>
      </c>
      <c r="K85">
        <f t="shared" si="21"/>
        <v>1.0161994670224692E-2</v>
      </c>
      <c r="L85">
        <f t="shared" si="22"/>
        <v>-39.860420744099216</v>
      </c>
      <c r="M85">
        <f t="shared" si="23"/>
        <v>-3.2846600733031339</v>
      </c>
      <c r="N85">
        <f t="shared" si="24"/>
        <v>-188.19715933540118</v>
      </c>
      <c r="O85">
        <f t="shared" si="25"/>
        <v>0</v>
      </c>
      <c r="P85">
        <f t="shared" si="19"/>
        <v>-188.19715933540118</v>
      </c>
      <c r="Q85">
        <f t="shared" si="26"/>
        <v>0.22699766797030568</v>
      </c>
      <c r="W85">
        <v>80</v>
      </c>
      <c r="X85">
        <f t="shared" si="20"/>
        <v>1.6666666666666667</v>
      </c>
      <c r="Y85">
        <v>0</v>
      </c>
      <c r="Z85">
        <f t="shared" si="27"/>
        <v>-4.7286149588600886E-5</v>
      </c>
    </row>
    <row r="86" spans="5:26" x14ac:dyDescent="0.4">
      <c r="E86">
        <v>103.9123</v>
      </c>
      <c r="F86">
        <f t="shared" si="14"/>
        <v>1.3602088262400776E-2</v>
      </c>
      <c r="G86">
        <f t="shared" si="15"/>
        <v>1.5524763917576734E-2</v>
      </c>
      <c r="H86">
        <f t="shared" si="16"/>
        <v>-2.0879542901132558E-3</v>
      </c>
      <c r="I86">
        <f t="shared" si="17"/>
        <v>-1.6863849846915357E-4</v>
      </c>
      <c r="J86">
        <f t="shared" si="18"/>
        <v>-2.293977217137505E-6</v>
      </c>
      <c r="K86">
        <f t="shared" si="21"/>
        <v>1.0766616084938341E-2</v>
      </c>
      <c r="L86">
        <f t="shared" si="22"/>
        <v>-39.358415454118742</v>
      </c>
      <c r="M86">
        <f t="shared" si="23"/>
        <v>-3.2888843859240815</v>
      </c>
      <c r="N86">
        <f t="shared" si="24"/>
        <v>-188.43919461992533</v>
      </c>
      <c r="O86">
        <f t="shared" si="25"/>
        <v>0</v>
      </c>
      <c r="P86">
        <f t="shared" si="19"/>
        <v>-188.43919461992533</v>
      </c>
      <c r="Q86">
        <f t="shared" si="26"/>
        <v>0.22712754122810208</v>
      </c>
      <c r="W86">
        <v>81</v>
      </c>
      <c r="X86">
        <f t="shared" si="20"/>
        <v>1.6875</v>
      </c>
      <c r="Y86">
        <v>0</v>
      </c>
      <c r="Z86">
        <f t="shared" si="27"/>
        <v>-3.4279892102205132E-5</v>
      </c>
    </row>
    <row r="87" spans="5:26" x14ac:dyDescent="0.4">
      <c r="E87">
        <v>106.9593</v>
      </c>
      <c r="F87">
        <f t="shared" si="14"/>
        <v>1.4000939629712782E-2</v>
      </c>
      <c r="G87">
        <f t="shared" si="15"/>
        <v>1.5516461393870196E-2</v>
      </c>
      <c r="H87">
        <f t="shared" si="16"/>
        <v>-2.1493031029784712E-3</v>
      </c>
      <c r="I87">
        <f t="shared" si="17"/>
        <v>-1.7867225809220511E-4</v>
      </c>
      <c r="J87">
        <f t="shared" si="18"/>
        <v>-2.501742970340004E-6</v>
      </c>
      <c r="K87">
        <f t="shared" si="21"/>
        <v>1.1407225950564438E-2</v>
      </c>
      <c r="L87">
        <f t="shared" si="22"/>
        <v>-38.85639912011726</v>
      </c>
      <c r="M87">
        <f t="shared" si="23"/>
        <v>-3.2932353432067538</v>
      </c>
      <c r="N87">
        <f t="shared" si="24"/>
        <v>-188.68848610906414</v>
      </c>
      <c r="O87">
        <f t="shared" si="25"/>
        <v>0</v>
      </c>
      <c r="P87">
        <f t="shared" si="19"/>
        <v>-188.68848610906414</v>
      </c>
      <c r="Q87">
        <f t="shared" si="26"/>
        <v>0.22726496840135355</v>
      </c>
      <c r="W87">
        <v>82</v>
      </c>
      <c r="X87">
        <f t="shared" si="20"/>
        <v>1.7083333333333335</v>
      </c>
      <c r="Y87">
        <v>0</v>
      </c>
      <c r="Z87">
        <f t="shared" si="27"/>
        <v>-2.2934952606211416E-5</v>
      </c>
    </row>
    <row r="88" spans="5:26" x14ac:dyDescent="0.4">
      <c r="E88">
        <v>110.0956</v>
      </c>
      <c r="F88">
        <f t="shared" si="14"/>
        <v>1.4411480339690018E-2</v>
      </c>
      <c r="G88">
        <f t="shared" si="15"/>
        <v>1.5507665083925759E-2</v>
      </c>
      <c r="H88">
        <f t="shared" si="16"/>
        <v>-2.2124611397092604E-3</v>
      </c>
      <c r="I88">
        <f t="shared" si="17"/>
        <v>-1.8930278013917778E-4</v>
      </c>
      <c r="J88">
        <f t="shared" si="18"/>
        <v>-2.7283221792837042E-6</v>
      </c>
      <c r="K88">
        <f t="shared" si="21"/>
        <v>1.208593231162668E-2</v>
      </c>
      <c r="L88">
        <f t="shared" si="22"/>
        <v>-38.354396847737249</v>
      </c>
      <c r="M88">
        <f t="shared" si="23"/>
        <v>-3.297716681697703</v>
      </c>
      <c r="N88">
        <f t="shared" si="24"/>
        <v>-188.94524789116508</v>
      </c>
      <c r="O88">
        <f t="shared" si="25"/>
        <v>0</v>
      </c>
      <c r="P88">
        <f t="shared" si="19"/>
        <v>-188.94524789116508</v>
      </c>
      <c r="Q88">
        <f t="shared" si="26"/>
        <v>0.22741037926939506</v>
      </c>
      <c r="W88">
        <v>83</v>
      </c>
      <c r="X88">
        <f t="shared" si="20"/>
        <v>1.7291666666666665</v>
      </c>
      <c r="Y88">
        <v>0</v>
      </c>
      <c r="Z88">
        <f t="shared" si="27"/>
        <v>-1.3148249438163023E-5</v>
      </c>
    </row>
    <row r="89" spans="5:26" x14ac:dyDescent="0.4">
      <c r="E89">
        <v>113.32389999999999</v>
      </c>
      <c r="F89">
        <f t="shared" si="14"/>
        <v>1.4834063821506014E-2</v>
      </c>
      <c r="G89">
        <f t="shared" si="15"/>
        <v>1.5498345389446944E-2</v>
      </c>
      <c r="H89">
        <f t="shared" si="16"/>
        <v>-2.2774841106112977E-3</v>
      </c>
      <c r="I89">
        <f t="shared" si="17"/>
        <v>-2.0056583695171604E-4</v>
      </c>
      <c r="J89">
        <f t="shared" si="18"/>
        <v>-2.9754246758141589E-6</v>
      </c>
      <c r="K89">
        <f t="shared" si="21"/>
        <v>1.2805017304279584E-2</v>
      </c>
      <c r="L89">
        <f t="shared" si="22"/>
        <v>-37.852396606077278</v>
      </c>
      <c r="M89">
        <f t="shared" si="23"/>
        <v>-3.3023325960197507</v>
      </c>
      <c r="N89">
        <f t="shared" si="24"/>
        <v>-189.20972030041239</v>
      </c>
      <c r="O89">
        <f t="shared" si="25"/>
        <v>0</v>
      </c>
      <c r="P89">
        <f t="shared" si="19"/>
        <v>-189.20972030041239</v>
      </c>
      <c r="Q89">
        <f t="shared" si="26"/>
        <v>0.2275642230407687</v>
      </c>
      <c r="W89">
        <v>84</v>
      </c>
      <c r="X89">
        <f t="shared" si="20"/>
        <v>1.75</v>
      </c>
      <c r="Y89">
        <v>0</v>
      </c>
      <c r="Z89">
        <f t="shared" si="27"/>
        <v>-4.8097148772958224E-6</v>
      </c>
    </row>
    <row r="90" spans="5:26" x14ac:dyDescent="0.4">
      <c r="E90">
        <v>116.6468</v>
      </c>
      <c r="F90">
        <f t="shared" si="14"/>
        <v>1.526903041436491E-2</v>
      </c>
      <c r="G90">
        <f t="shared" si="15"/>
        <v>1.5488471472237419E-2</v>
      </c>
      <c r="H90">
        <f t="shared" si="16"/>
        <v>-2.3444258431733617E-3</v>
      </c>
      <c r="I90">
        <f t="shared" si="17"/>
        <v>-2.1249869963002599E-4</v>
      </c>
      <c r="J90">
        <f t="shared" si="18"/>
        <v>-3.244901287238755E-6</v>
      </c>
      <c r="K90">
        <f t="shared" si="21"/>
        <v>1.3566858268640892E-2</v>
      </c>
      <c r="L90">
        <f t="shared" si="22"/>
        <v>-37.350414239973567</v>
      </c>
      <c r="M90">
        <f t="shared" si="23"/>
        <v>-3.3070871700604094</v>
      </c>
      <c r="N90">
        <f t="shared" si="24"/>
        <v>-189.48213732632459</v>
      </c>
      <c r="O90">
        <f t="shared" si="25"/>
        <v>0</v>
      </c>
      <c r="P90">
        <f t="shared" si="19"/>
        <v>-189.48213732632459</v>
      </c>
      <c r="Q90">
        <f t="shared" si="26"/>
        <v>0.22772697368781319</v>
      </c>
      <c r="W90">
        <v>85</v>
      </c>
      <c r="X90">
        <f t="shared" si="20"/>
        <v>1.7708333333333333</v>
      </c>
      <c r="Y90">
        <v>0</v>
      </c>
      <c r="Z90">
        <f t="shared" si="27"/>
        <v>2.1947999528728467E-6</v>
      </c>
    </row>
    <row r="91" spans="5:26" x14ac:dyDescent="0.4">
      <c r="E91">
        <v>120.0672</v>
      </c>
      <c r="F91">
        <f t="shared" si="14"/>
        <v>1.5716759727379015E-2</v>
      </c>
      <c r="G91">
        <f t="shared" si="15"/>
        <v>1.5478009992552222E-2</v>
      </c>
      <c r="H91">
        <f t="shared" si="16"/>
        <v>-2.4133463513668664E-3</v>
      </c>
      <c r="I91">
        <f t="shared" si="17"/>
        <v>-2.2514166280540593E-4</v>
      </c>
      <c r="J91">
        <f t="shared" si="18"/>
        <v>-3.5387888035164072E-6</v>
      </c>
      <c r="K91">
        <f t="shared" si="21"/>
        <v>1.4374024984822421E-2</v>
      </c>
      <c r="L91">
        <f t="shared" si="22"/>
        <v>-36.848432091824073</v>
      </c>
      <c r="M91">
        <f t="shared" si="23"/>
        <v>-3.3119849518879469</v>
      </c>
      <c r="N91">
        <f t="shared" si="24"/>
        <v>-189.76275955401837</v>
      </c>
      <c r="O91">
        <f t="shared" si="25"/>
        <v>0</v>
      </c>
      <c r="P91">
        <f t="shared" si="19"/>
        <v>-189.76275955401837</v>
      </c>
      <c r="Q91">
        <f t="shared" si="26"/>
        <v>0.22789913110697177</v>
      </c>
      <c r="W91">
        <v>86</v>
      </c>
      <c r="X91">
        <f t="shared" si="20"/>
        <v>1.7916666666666667</v>
      </c>
      <c r="Y91">
        <v>0</v>
      </c>
      <c r="Z91">
        <f t="shared" si="27"/>
        <v>7.9810472336599734E-6</v>
      </c>
    </row>
    <row r="92" spans="5:26" x14ac:dyDescent="0.4">
      <c r="E92">
        <v>123.5878</v>
      </c>
      <c r="F92">
        <f t="shared" si="14"/>
        <v>1.6177605189721861E-2</v>
      </c>
      <c r="G92">
        <f t="shared" si="15"/>
        <v>1.5466926505556922E-2</v>
      </c>
      <c r="H92">
        <f t="shared" si="16"/>
        <v>-2.4843017754589171E-3</v>
      </c>
      <c r="I92">
        <f t="shared" si="17"/>
        <v>-2.3853635703074971E-4</v>
      </c>
      <c r="J92">
        <f t="shared" si="18"/>
        <v>-3.8592836906665984E-6</v>
      </c>
      <c r="K92">
        <f t="shared" si="21"/>
        <v>1.5229171794136626E-2</v>
      </c>
      <c r="L92">
        <f t="shared" si="22"/>
        <v>-36.346474283924614</v>
      </c>
      <c r="M92">
        <f t="shared" si="23"/>
        <v>-3.3170302412488373</v>
      </c>
      <c r="N92">
        <f t="shared" si="24"/>
        <v>-190.05183334081966</v>
      </c>
      <c r="O92">
        <f t="shared" si="25"/>
        <v>0</v>
      </c>
      <c r="P92">
        <f t="shared" si="19"/>
        <v>-190.05183334081966</v>
      </c>
      <c r="Q92">
        <f t="shared" si="26"/>
        <v>0.22808121942699311</v>
      </c>
      <c r="W92">
        <v>87</v>
      </c>
      <c r="X92">
        <f t="shared" si="20"/>
        <v>1.8125</v>
      </c>
      <c r="Y92">
        <v>0</v>
      </c>
      <c r="Z92">
        <f t="shared" si="27"/>
        <v>1.2664298286523607E-5</v>
      </c>
    </row>
    <row r="93" spans="5:26" x14ac:dyDescent="0.4">
      <c r="E93">
        <v>127.21169999999999</v>
      </c>
      <c r="F93">
        <f t="shared" si="14"/>
        <v>1.6651972590444528E-2</v>
      </c>
      <c r="G93">
        <f t="shared" si="15"/>
        <v>1.5455183508936932E-2</v>
      </c>
      <c r="H93">
        <f t="shared" si="16"/>
        <v>-2.5573564868597055E-3</v>
      </c>
      <c r="I93">
        <f t="shared" si="17"/>
        <v>-2.5272810834631176E-4</v>
      </c>
      <c r="J93">
        <f t="shared" si="18"/>
        <v>-4.2088105580324886E-6</v>
      </c>
      <c r="K93">
        <f t="shared" si="21"/>
        <v>1.6135188076474325E-2</v>
      </c>
      <c r="L93">
        <f t="shared" si="22"/>
        <v>-35.844519359339827</v>
      </c>
      <c r="M93">
        <f t="shared" si="23"/>
        <v>-3.3222279521936908</v>
      </c>
      <c r="N93">
        <f t="shared" si="24"/>
        <v>-190.34964024108871</v>
      </c>
      <c r="O93">
        <f t="shared" si="25"/>
        <v>0</v>
      </c>
      <c r="P93">
        <f t="shared" si="19"/>
        <v>-190.34964024108871</v>
      </c>
      <c r="Q93">
        <f t="shared" si="26"/>
        <v>0.22827379056713948</v>
      </c>
      <c r="W93">
        <v>88</v>
      </c>
      <c r="X93">
        <f t="shared" si="20"/>
        <v>1.8333333333333333</v>
      </c>
      <c r="Y93">
        <v>0</v>
      </c>
      <c r="Z93">
        <f t="shared" si="27"/>
        <v>1.6357619201590497E-5</v>
      </c>
    </row>
    <row r="94" spans="5:26" x14ac:dyDescent="0.4">
      <c r="E94">
        <v>130.9419</v>
      </c>
      <c r="F94">
        <f t="shared" si="14"/>
        <v>1.7140254628628723E-2</v>
      </c>
      <c r="G94">
        <f t="shared" si="15"/>
        <v>1.5442741871750432E-2</v>
      </c>
      <c r="H94">
        <f t="shared" si="16"/>
        <v>-2.6325730282880586E-3</v>
      </c>
      <c r="I94">
        <f t="shared" si="17"/>
        <v>-2.6776421153285046E-4</v>
      </c>
      <c r="J94">
        <f t="shared" si="18"/>
        <v>-4.5899962706867636E-6</v>
      </c>
      <c r="K94">
        <f t="shared" si="21"/>
        <v>1.7095087811098846E-2</v>
      </c>
      <c r="L94">
        <f t="shared" si="22"/>
        <v>-35.34257328105322</v>
      </c>
      <c r="M94">
        <f t="shared" si="23"/>
        <v>-3.3275829005547219</v>
      </c>
      <c r="N94">
        <f t="shared" si="24"/>
        <v>-190.65645618168628</v>
      </c>
      <c r="O94">
        <f t="shared" si="25"/>
        <v>0</v>
      </c>
      <c r="P94">
        <f t="shared" si="19"/>
        <v>-190.65645618168628</v>
      </c>
      <c r="Q94">
        <f t="shared" si="26"/>
        <v>0.22847742792877693</v>
      </c>
      <c r="W94">
        <v>89</v>
      </c>
      <c r="X94">
        <f t="shared" si="20"/>
        <v>1.8541666666666667</v>
      </c>
      <c r="Y94">
        <v>0</v>
      </c>
      <c r="Z94">
        <f t="shared" si="27"/>
        <v>1.9170472459037734E-5</v>
      </c>
    </row>
    <row r="95" spans="5:26" x14ac:dyDescent="0.4">
      <c r="E95">
        <v>134.78139999999999</v>
      </c>
      <c r="F95">
        <f t="shared" si="14"/>
        <v>1.764284400335614E-2</v>
      </c>
      <c r="G95">
        <f t="shared" si="15"/>
        <v>1.5429560452390745E-2</v>
      </c>
      <c r="H95">
        <f t="shared" si="16"/>
        <v>-2.7100141435489576E-3</v>
      </c>
      <c r="I95">
        <f t="shared" si="17"/>
        <v>-2.8369439187658774E-4</v>
      </c>
      <c r="J95">
        <f t="shared" si="18"/>
        <v>-5.0056952854427017E-6</v>
      </c>
      <c r="K95">
        <f t="shared" si="21"/>
        <v>1.8112038820024118E-2</v>
      </c>
      <c r="L95">
        <f t="shared" si="22"/>
        <v>-34.840653193113624</v>
      </c>
      <c r="M95">
        <f t="shared" si="23"/>
        <v>-3.3330999504440388</v>
      </c>
      <c r="N95">
        <f t="shared" si="24"/>
        <v>-190.97255985570726</v>
      </c>
      <c r="O95">
        <f t="shared" si="25"/>
        <v>0</v>
      </c>
      <c r="P95">
        <f t="shared" si="19"/>
        <v>-190.97255985570726</v>
      </c>
      <c r="Q95">
        <f t="shared" si="26"/>
        <v>0.2286927363379061</v>
      </c>
      <c r="W95">
        <v>90</v>
      </c>
      <c r="X95">
        <f t="shared" si="20"/>
        <v>1.875</v>
      </c>
      <c r="Y95">
        <v>0</v>
      </c>
      <c r="Z95">
        <f t="shared" si="27"/>
        <v>2.1207611349372305E-5</v>
      </c>
    </row>
    <row r="96" spans="5:26" x14ac:dyDescent="0.4">
      <c r="E96">
        <v>138.73349999999999</v>
      </c>
      <c r="F96">
        <f t="shared" si="14"/>
        <v>1.8160172683616648E-2</v>
      </c>
      <c r="G96">
        <f t="shared" si="15"/>
        <v>1.5415594940320743E-2</v>
      </c>
      <c r="H96">
        <f t="shared" si="16"/>
        <v>-2.7897488470908921E-3</v>
      </c>
      <c r="I96">
        <f t="shared" si="17"/>
        <v>-3.0057220504320359E-4</v>
      </c>
      <c r="J96">
        <f t="shared" si="18"/>
        <v>-5.4590432767079311E-6</v>
      </c>
      <c r="K96">
        <f t="shared" si="21"/>
        <v>1.9189451845121681E-2</v>
      </c>
      <c r="L96">
        <f t="shared" si="22"/>
        <v>-34.338748617889841</v>
      </c>
      <c r="M96">
        <f t="shared" si="23"/>
        <v>-3.3387844495383221</v>
      </c>
      <c r="N96">
        <f t="shared" si="24"/>
        <v>-191.29825766245563</v>
      </c>
      <c r="O96">
        <f t="shared" si="25"/>
        <v>0</v>
      </c>
      <c r="P96">
        <f t="shared" si="19"/>
        <v>-191.29825766245563</v>
      </c>
      <c r="Q96">
        <f t="shared" si="26"/>
        <v>0.22892035369969671</v>
      </c>
      <c r="W96">
        <v>91</v>
      </c>
      <c r="X96">
        <f t="shared" si="20"/>
        <v>1.8958333333333333</v>
      </c>
      <c r="Y96">
        <v>0</v>
      </c>
      <c r="Z96">
        <f t="shared" si="27"/>
        <v>2.2568235022529404E-5</v>
      </c>
    </row>
    <row r="97" spans="5:26" x14ac:dyDescent="0.4">
      <c r="E97">
        <v>142.80160000000001</v>
      </c>
      <c r="F97">
        <f t="shared" si="14"/>
        <v>1.8692685728369508E-2</v>
      </c>
      <c r="G97">
        <f t="shared" si="15"/>
        <v>1.5400798351402845E-2</v>
      </c>
      <c r="H97">
        <f t="shared" si="16"/>
        <v>-2.8718484136658652E-3</v>
      </c>
      <c r="I97">
        <f t="shared" si="17"/>
        <v>-3.1845443854139344E-4</v>
      </c>
      <c r="J97">
        <f t="shared" si="18"/>
        <v>-5.9534621672449606E-6</v>
      </c>
      <c r="K97">
        <f t="shared" si="21"/>
        <v>2.0330941986216905E-2</v>
      </c>
      <c r="L97">
        <f t="shared" si="22"/>
        <v>-33.836849977717776</v>
      </c>
      <c r="M97">
        <f t="shared" si="23"/>
        <v>-3.3446419470430691</v>
      </c>
      <c r="N97">
        <f t="shared" si="24"/>
        <v>-191.63386754798606</v>
      </c>
      <c r="O97">
        <f t="shared" si="25"/>
        <v>0</v>
      </c>
      <c r="P97">
        <f t="shared" si="19"/>
        <v>-191.63386754798606</v>
      </c>
      <c r="Q97">
        <f t="shared" si="26"/>
        <v>0.22916095524421021</v>
      </c>
      <c r="W97">
        <v>92</v>
      </c>
      <c r="X97">
        <f t="shared" si="20"/>
        <v>1.9166666666666665</v>
      </c>
      <c r="Y97">
        <v>0</v>
      </c>
      <c r="Z97">
        <f t="shared" si="27"/>
        <v>2.3345373350455895E-5</v>
      </c>
    </row>
    <row r="98" spans="5:26" x14ac:dyDescent="0.4">
      <c r="E98">
        <v>146.9888</v>
      </c>
      <c r="F98">
        <f t="shared" si="14"/>
        <v>1.9240788926665808E-2</v>
      </c>
      <c r="G98">
        <f t="shared" si="15"/>
        <v>1.538512239647738E-2</v>
      </c>
      <c r="H98">
        <f t="shared" si="16"/>
        <v>-2.9563783247732664E-3</v>
      </c>
      <c r="I98">
        <f t="shared" si="17"/>
        <v>-3.373994578338424E-4</v>
      </c>
      <c r="J98">
        <f t="shared" si="18"/>
        <v>-6.4926329800679694E-6</v>
      </c>
      <c r="K98">
        <f t="shared" si="21"/>
        <v>2.15402227140736E-2</v>
      </c>
      <c r="L98">
        <f t="shared" si="22"/>
        <v>-33.334996212967638</v>
      </c>
      <c r="M98">
        <f t="shared" si="23"/>
        <v>-3.3506776218340453</v>
      </c>
      <c r="N98">
        <f t="shared" si="24"/>
        <v>-191.97968624002249</v>
      </c>
      <c r="O98">
        <f t="shared" si="25"/>
        <v>0</v>
      </c>
      <c r="P98">
        <f t="shared" si="19"/>
        <v>-191.97968624002249</v>
      </c>
      <c r="Q98">
        <f t="shared" si="26"/>
        <v>0.22941523640594622</v>
      </c>
      <c r="W98">
        <v>93</v>
      </c>
      <c r="X98">
        <f t="shared" si="20"/>
        <v>1.9375</v>
      </c>
      <c r="Y98">
        <v>0</v>
      </c>
      <c r="Z98">
        <f t="shared" si="27"/>
        <v>2.3625472396315558E-5</v>
      </c>
    </row>
    <row r="99" spans="5:26" x14ac:dyDescent="0.4">
      <c r="E99">
        <v>151.2989</v>
      </c>
      <c r="F99">
        <f t="shared" si="14"/>
        <v>1.9804979697342365E-2</v>
      </c>
      <c r="G99">
        <f t="shared" si="15"/>
        <v>1.5368513636786263E-2</v>
      </c>
      <c r="H99">
        <f t="shared" si="16"/>
        <v>-3.0434184775318535E-3</v>
      </c>
      <c r="I99">
        <f t="shared" si="17"/>
        <v>-3.5747185275791793E-4</v>
      </c>
      <c r="J99">
        <f t="shared" si="18"/>
        <v>-7.0806485750959935E-6</v>
      </c>
      <c r="K99">
        <f t="shared" si="21"/>
        <v>2.2821401959620076E-2</v>
      </c>
      <c r="L99">
        <f t="shared" si="22"/>
        <v>-32.83315359219948</v>
      </c>
      <c r="M99">
        <f t="shared" si="23"/>
        <v>-3.35689772843648</v>
      </c>
      <c r="N99">
        <f t="shared" si="24"/>
        <v>-192.33607209646345</v>
      </c>
      <c r="O99">
        <f t="shared" si="25"/>
        <v>0</v>
      </c>
      <c r="P99">
        <f t="shared" si="19"/>
        <v>-192.33607209646345</v>
      </c>
      <c r="Q99">
        <f t="shared" si="26"/>
        <v>0.22968393130925371</v>
      </c>
      <c r="W99">
        <v>94</v>
      </c>
      <c r="X99">
        <f t="shared" si="20"/>
        <v>1.9583333333333333</v>
      </c>
      <c r="Y99">
        <v>0</v>
      </c>
      <c r="Z99">
        <f t="shared" si="27"/>
        <v>2.348815307756828E-5</v>
      </c>
    </row>
    <row r="100" spans="5:26" x14ac:dyDescent="0.4">
      <c r="E100">
        <v>155.7354</v>
      </c>
      <c r="F100">
        <f t="shared" si="14"/>
        <v>2.0385716189327829E-2</v>
      </c>
      <c r="G100">
        <f t="shared" si="15"/>
        <v>1.5350917011299203E-2</v>
      </c>
      <c r="H100">
        <f t="shared" si="16"/>
        <v>-3.133043026824614E-3</v>
      </c>
      <c r="I100">
        <f t="shared" si="17"/>
        <v>-3.7873817473355054E-4</v>
      </c>
      <c r="J100">
        <f t="shared" si="18"/>
        <v>-7.7219186548418972E-6</v>
      </c>
      <c r="K100">
        <f t="shared" si="21"/>
        <v>2.4178709404135756E-2</v>
      </c>
      <c r="L100">
        <f t="shared" si="22"/>
        <v>-32.331337687057392</v>
      </c>
      <c r="M100">
        <f t="shared" si="23"/>
        <v>-3.3633081621099845</v>
      </c>
      <c r="N100">
        <f t="shared" si="24"/>
        <v>-192.70336289080382</v>
      </c>
      <c r="O100">
        <f t="shared" si="25"/>
        <v>0</v>
      </c>
      <c r="P100">
        <f t="shared" si="19"/>
        <v>-192.70336289080382</v>
      </c>
      <c r="Q100">
        <f t="shared" si="26"/>
        <v>0.22996781393012719</v>
      </c>
      <c r="W100">
        <v>95</v>
      </c>
      <c r="X100">
        <f t="shared" si="20"/>
        <v>1.9791666666666667</v>
      </c>
      <c r="Y100">
        <v>0</v>
      </c>
      <c r="Z100">
        <f t="shared" si="27"/>
        <v>2.3006117530455061E-5</v>
      </c>
    </row>
    <row r="101" spans="5:26" x14ac:dyDescent="0.4">
      <c r="E101">
        <v>160.30189999999999</v>
      </c>
      <c r="F101">
        <f t="shared" si="14"/>
        <v>2.0983469641520234E-2</v>
      </c>
      <c r="G101">
        <f t="shared" si="15"/>
        <v>1.5332274235712817E-2</v>
      </c>
      <c r="H101">
        <f t="shared" si="16"/>
        <v>-3.2253284850525046E-3</v>
      </c>
      <c r="I101">
        <f t="shared" si="17"/>
        <v>-4.0126887175984116E-4</v>
      </c>
      <c r="J101">
        <f t="shared" si="18"/>
        <v>-8.4212492004534512E-6</v>
      </c>
      <c r="K101">
        <f t="shared" si="21"/>
        <v>2.5616619275521179E-2</v>
      </c>
      <c r="L101">
        <f t="shared" si="22"/>
        <v>-31.829563726694509</v>
      </c>
      <c r="M101">
        <f t="shared" si="23"/>
        <v>-3.3699150405224163</v>
      </c>
      <c r="N101">
        <f t="shared" si="24"/>
        <v>-193.08190913959226</v>
      </c>
      <c r="O101">
        <f t="shared" si="25"/>
        <v>0</v>
      </c>
      <c r="P101">
        <f t="shared" si="19"/>
        <v>-193.08190913959226</v>
      </c>
      <c r="Q101">
        <f t="shared" si="26"/>
        <v>0.2302676793486621</v>
      </c>
      <c r="W101">
        <v>96</v>
      </c>
      <c r="X101">
        <f t="shared" si="20"/>
        <v>2</v>
      </c>
      <c r="Y101">
        <v>0</v>
      </c>
      <c r="Z101">
        <f t="shared" si="27"/>
        <v>2.2245179678460913E-5</v>
      </c>
    </row>
    <row r="102" spans="5:26" x14ac:dyDescent="0.4">
      <c r="E102">
        <v>165.00239999999999</v>
      </c>
      <c r="F102">
        <f t="shared" si="14"/>
        <v>2.159876365269519E-2</v>
      </c>
      <c r="G102">
        <f t="shared" si="15"/>
        <v>1.5312522348529201E-2</v>
      </c>
      <c r="H102">
        <f t="shared" si="16"/>
        <v>-3.320359819464741E-3</v>
      </c>
      <c r="I102">
        <f t="shared" si="17"/>
        <v>-4.2514004570126662E-4</v>
      </c>
      <c r="J102">
        <f t="shared" si="18"/>
        <v>-9.1839275317209812E-6</v>
      </c>
      <c r="K102">
        <f t="shared" si="21"/>
        <v>2.7139961621624936E-2</v>
      </c>
      <c r="L102">
        <f t="shared" si="22"/>
        <v>-31.327815416155183</v>
      </c>
      <c r="M102">
        <f t="shared" si="23"/>
        <v>-3.3767251451528137</v>
      </c>
      <c r="N102">
        <f t="shared" si="24"/>
        <v>-193.47209939295652</v>
      </c>
      <c r="O102">
        <f t="shared" si="25"/>
        <v>0</v>
      </c>
      <c r="P102">
        <f t="shared" si="19"/>
        <v>-193.47209939295652</v>
      </c>
      <c r="Q102">
        <f t="shared" si="26"/>
        <v>0.23058436653563244</v>
      </c>
      <c r="W102">
        <v>97</v>
      </c>
      <c r="X102">
        <f t="shared" si="20"/>
        <v>2.020833333333333</v>
      </c>
      <c r="Y102">
        <v>0</v>
      </c>
      <c r="Z102">
        <f t="shared" si="27"/>
        <v>2.1264398533241569E-5</v>
      </c>
    </row>
    <row r="103" spans="5:26" x14ac:dyDescent="0.4">
      <c r="E103">
        <v>169.84059999999999</v>
      </c>
      <c r="F103">
        <f t="shared" si="14"/>
        <v>2.2232082551720107E-2</v>
      </c>
      <c r="G103">
        <f t="shared" si="15"/>
        <v>1.5291596411697195E-2</v>
      </c>
      <c r="H103">
        <f t="shared" si="16"/>
        <v>-3.4182163376927713E-3</v>
      </c>
      <c r="I103">
        <f t="shared" si="17"/>
        <v>-4.5043018859114436E-4</v>
      </c>
      <c r="J103">
        <f t="shared" si="18"/>
        <v>-1.0015651321200469E-5</v>
      </c>
      <c r="K103">
        <f t="shared" si="21"/>
        <v>2.875371298509306E-2</v>
      </c>
      <c r="L103">
        <f t="shared" si="22"/>
        <v>-30.826121332656136</v>
      </c>
      <c r="M103">
        <f t="shared" si="23"/>
        <v>-3.38374491502146</v>
      </c>
      <c r="N103">
        <f t="shared" si="24"/>
        <v>-193.87430257958306</v>
      </c>
      <c r="O103">
        <f t="shared" si="25"/>
        <v>0</v>
      </c>
      <c r="P103">
        <f t="shared" si="19"/>
        <v>-193.87430257958306</v>
      </c>
      <c r="Q103">
        <f t="shared" si="26"/>
        <v>0.23091874539345242</v>
      </c>
      <c r="W103">
        <v>98</v>
      </c>
      <c r="X103">
        <f t="shared" si="20"/>
        <v>2.0416666666666665</v>
      </c>
      <c r="Y103">
        <v>0</v>
      </c>
      <c r="Z103">
        <f t="shared" si="27"/>
        <v>2.0116294776334661E-5</v>
      </c>
    </row>
    <row r="104" spans="5:26" x14ac:dyDescent="0.4">
      <c r="E104">
        <v>174.82079999999999</v>
      </c>
      <c r="F104">
        <f t="shared" si="14"/>
        <v>2.2883989207278767E-2</v>
      </c>
      <c r="G104">
        <f t="shared" si="15"/>
        <v>1.526942550019128E-2</v>
      </c>
      <c r="H104">
        <f t="shared" si="16"/>
        <v>-3.5189899226464386E-3</v>
      </c>
      <c r="I104">
        <f t="shared" si="17"/>
        <v>-4.7722502962133095E-4</v>
      </c>
      <c r="J104">
        <f t="shared" si="18"/>
        <v>-1.0922719152664517E-5</v>
      </c>
      <c r="K104">
        <f t="shared" si="21"/>
        <v>3.0463304456066698E-2</v>
      </c>
      <c r="L104">
        <f t="shared" si="22"/>
        <v>-30.324459781524659</v>
      </c>
      <c r="M104">
        <f t="shared" si="23"/>
        <v>-3.3909817586645268</v>
      </c>
      <c r="N104">
        <f t="shared" si="24"/>
        <v>-194.28894317732687</v>
      </c>
      <c r="O104">
        <f t="shared" si="25"/>
        <v>0</v>
      </c>
      <c r="P104">
        <f t="shared" si="19"/>
        <v>-194.28894317732687</v>
      </c>
      <c r="Q104">
        <f t="shared" si="26"/>
        <v>0.23127172366114948</v>
      </c>
      <c r="W104">
        <v>99</v>
      </c>
      <c r="X104">
        <f t="shared" si="20"/>
        <v>2.0625</v>
      </c>
      <c r="Y104">
        <v>0</v>
      </c>
      <c r="Z104">
        <f t="shared" si="27"/>
        <v>1.8847133153119899E-5</v>
      </c>
    </row>
    <row r="105" spans="5:26" x14ac:dyDescent="0.4">
      <c r="E105">
        <v>179.9469</v>
      </c>
      <c r="F105">
        <f t="shared" si="14"/>
        <v>2.3554994128177378E-2</v>
      </c>
      <c r="G105">
        <f t="shared" si="15"/>
        <v>1.524593682221731E-2</v>
      </c>
      <c r="H105">
        <f t="shared" si="16"/>
        <v>-3.6227648467355433E-3</v>
      </c>
      <c r="I105">
        <f t="shared" si="17"/>
        <v>-5.056125558510205E-4</v>
      </c>
      <c r="J105">
        <f t="shared" si="18"/>
        <v>-1.1911903923682299E-5</v>
      </c>
      <c r="K105">
        <f t="shared" si="21"/>
        <v>3.2274302453927102E-2</v>
      </c>
      <c r="L105">
        <f t="shared" si="22"/>
        <v>-29.822862707758521</v>
      </c>
      <c r="M105">
        <f t="shared" si="23"/>
        <v>-3.398442611154767</v>
      </c>
      <c r="N105">
        <f t="shared" si="24"/>
        <v>-194.7164185365873</v>
      </c>
      <c r="O105">
        <f t="shared" si="25"/>
        <v>0</v>
      </c>
      <c r="P105">
        <f t="shared" si="19"/>
        <v>-194.7164185365873</v>
      </c>
      <c r="Q105">
        <f t="shared" si="26"/>
        <v>0.23164424289443911</v>
      </c>
      <c r="W105">
        <v>100</v>
      </c>
      <c r="X105">
        <f t="shared" si="20"/>
        <v>2.0833333333333335</v>
      </c>
      <c r="Y105">
        <v>0</v>
      </c>
      <c r="Z105">
        <f t="shared" si="27"/>
        <v>1.7497255132082621E-5</v>
      </c>
    </row>
    <row r="106" spans="5:26" x14ac:dyDescent="0.4">
      <c r="E106">
        <v>185.2234</v>
      </c>
      <c r="F106">
        <f t="shared" si="14"/>
        <v>2.4245686363038487E-2</v>
      </c>
      <c r="G106">
        <f t="shared" si="15"/>
        <v>1.5221051049231549E-2</v>
      </c>
      <c r="H106">
        <f t="shared" si="16"/>
        <v>-3.7296380507238838E-3</v>
      </c>
      <c r="I106">
        <f t="shared" si="17"/>
        <v>-5.356886563853136E-4</v>
      </c>
      <c r="J106">
        <f t="shared" si="18"/>
        <v>-1.2990684789729312E-5</v>
      </c>
      <c r="K106">
        <f t="shared" si="21"/>
        <v>3.4192767050734742E-2</v>
      </c>
      <c r="L106">
        <f t="shared" si="22"/>
        <v>-29.321315049736711</v>
      </c>
      <c r="M106">
        <f t="shared" si="23"/>
        <v>-3.4061353957675609</v>
      </c>
      <c r="N106">
        <f t="shared" si="24"/>
        <v>-195.15718262760356</v>
      </c>
      <c r="O106">
        <f t="shared" si="25"/>
        <v>0</v>
      </c>
      <c r="P106">
        <f t="shared" si="19"/>
        <v>-195.15718262760356</v>
      </c>
      <c r="Q106">
        <f t="shared" si="26"/>
        <v>0.23203727798112322</v>
      </c>
      <c r="W106">
        <v>101</v>
      </c>
      <c r="X106">
        <f t="shared" si="20"/>
        <v>2.1041666666666665</v>
      </c>
      <c r="Y106">
        <v>0</v>
      </c>
      <c r="Z106">
        <f t="shared" si="27"/>
        <v>1.6101448122774027E-5</v>
      </c>
    </row>
    <row r="107" spans="5:26" x14ac:dyDescent="0.4">
      <c r="E107">
        <v>190.65459999999999</v>
      </c>
      <c r="F107">
        <f t="shared" si="14"/>
        <v>2.4956628780545855E-2</v>
      </c>
      <c r="G107">
        <f t="shared" si="15"/>
        <v>1.519468568888005E-2</v>
      </c>
      <c r="H107">
        <f t="shared" si="16"/>
        <v>-3.8397030005680455E-3</v>
      </c>
      <c r="I107">
        <f t="shared" si="17"/>
        <v>-5.6755304623556935E-4</v>
      </c>
      <c r="J107">
        <f t="shared" si="18"/>
        <v>-1.4167152068415845E-5</v>
      </c>
      <c r="K107">
        <f t="shared" si="21"/>
        <v>3.6224989773036384E-2</v>
      </c>
      <c r="L107">
        <f t="shared" si="22"/>
        <v>-28.819834569317671</v>
      </c>
      <c r="M107">
        <f t="shared" si="23"/>
        <v>-3.4140678697948648</v>
      </c>
      <c r="N107">
        <f t="shared" si="24"/>
        <v>-195.61167991046523</v>
      </c>
      <c r="O107">
        <f t="shared" si="25"/>
        <v>0</v>
      </c>
      <c r="P107">
        <f t="shared" si="19"/>
        <v>-195.61167991046523</v>
      </c>
      <c r="Q107">
        <f t="shared" si="26"/>
        <v>0.23245184349564008</v>
      </c>
      <c r="W107">
        <v>102</v>
      </c>
      <c r="X107">
        <f t="shared" si="20"/>
        <v>2.125</v>
      </c>
      <c r="Y107">
        <v>0</v>
      </c>
      <c r="Z107">
        <f t="shared" si="27"/>
        <v>1.4689339289855125E-5</v>
      </c>
    </row>
    <row r="108" spans="5:26" x14ac:dyDescent="0.4">
      <c r="E108">
        <v>196.24510000000001</v>
      </c>
      <c r="F108">
        <f t="shared" si="14"/>
        <v>2.5688423519291428E-2</v>
      </c>
      <c r="G108">
        <f t="shared" si="15"/>
        <v>1.5166752520331506E-2</v>
      </c>
      <c r="H108">
        <f t="shared" si="16"/>
        <v>-3.9530598640965947E-3</v>
      </c>
      <c r="I108">
        <f t="shared" si="17"/>
        <v>-6.0131236617433359E-4</v>
      </c>
      <c r="J108">
        <f t="shared" si="18"/>
        <v>-1.5450165375345548E-5</v>
      </c>
      <c r="K108">
        <f t="shared" si="21"/>
        <v>3.8377688785172538E-2</v>
      </c>
      <c r="L108">
        <f t="shared" si="22"/>
        <v>-28.318423665523056</v>
      </c>
      <c r="M108">
        <f t="shared" si="23"/>
        <v>-3.422248362488431</v>
      </c>
      <c r="N108">
        <f t="shared" si="24"/>
        <v>-196.08038761614418</v>
      </c>
      <c r="O108">
        <f t="shared" si="25"/>
        <v>0</v>
      </c>
      <c r="P108">
        <f t="shared" si="19"/>
        <v>-196.08038761614418</v>
      </c>
      <c r="Q108">
        <f t="shared" si="26"/>
        <v>0.23288898114805387</v>
      </c>
      <c r="W108">
        <v>103</v>
      </c>
      <c r="X108">
        <f t="shared" si="20"/>
        <v>2.1458333333333335</v>
      </c>
      <c r="Y108">
        <v>0</v>
      </c>
      <c r="Z108">
        <f t="shared" si="27"/>
        <v>1.3285803637224971E-5</v>
      </c>
    </row>
    <row r="109" spans="5:26" x14ac:dyDescent="0.4">
      <c r="E109">
        <v>201.99950000000001</v>
      </c>
      <c r="F109">
        <f t="shared" si="14"/>
        <v>2.6441672717867144E-2</v>
      </c>
      <c r="G109">
        <f t="shared" si="15"/>
        <v>1.5137158765822001E-2</v>
      </c>
      <c r="H109">
        <f t="shared" si="16"/>
        <v>-4.0698094902675772E-3</v>
      </c>
      <c r="I109">
        <f t="shared" si="17"/>
        <v>-6.370787671743372E-4</v>
      </c>
      <c r="J109">
        <f t="shared" si="18"/>
        <v>-1.6849355250120324E-5</v>
      </c>
      <c r="K109">
        <f t="shared" si="21"/>
        <v>4.0657915544141304E-2</v>
      </c>
      <c r="L109">
        <f t="shared" si="22"/>
        <v>-27.817097811983462</v>
      </c>
      <c r="M109">
        <f t="shared" si="23"/>
        <v>-3.430685347621985</v>
      </c>
      <c r="N109">
        <f t="shared" si="24"/>
        <v>-196.56379125611144</v>
      </c>
      <c r="O109">
        <f t="shared" si="25"/>
        <v>0</v>
      </c>
      <c r="P109">
        <f t="shared" si="19"/>
        <v>-196.56379125611144</v>
      </c>
      <c r="Q109">
        <f t="shared" si="26"/>
        <v>0.23334976518802217</v>
      </c>
      <c r="W109">
        <v>104</v>
      </c>
      <c r="X109">
        <f t="shared" si="20"/>
        <v>2.1666666666666665</v>
      </c>
      <c r="Y109">
        <v>0</v>
      </c>
      <c r="Z109">
        <f t="shared" si="27"/>
        <v>1.1911377557980296E-5</v>
      </c>
    </row>
    <row r="110" spans="5:26" x14ac:dyDescent="0.4">
      <c r="E110">
        <v>207.92259999999999</v>
      </c>
      <c r="F110">
        <f t="shared" si="14"/>
        <v>2.7217004694803711E-2</v>
      </c>
      <c r="G110">
        <f t="shared" si="15"/>
        <v>1.5105805828352858E-2</v>
      </c>
      <c r="H110">
        <f t="shared" si="16"/>
        <v>-4.1900575256164779E-3</v>
      </c>
      <c r="I110">
        <f t="shared" si="17"/>
        <v>-6.7497143635808499E-4</v>
      </c>
      <c r="J110">
        <f t="shared" si="18"/>
        <v>-1.8375238222852197E-5</v>
      </c>
      <c r="K110">
        <f t="shared" si="21"/>
        <v>4.3073148461257933E-2</v>
      </c>
      <c r="L110">
        <f t="shared" si="22"/>
        <v>-27.315867640496521</v>
      </c>
      <c r="M110">
        <f t="shared" si="23"/>
        <v>-3.4393877467706351</v>
      </c>
      <c r="N110">
        <f t="shared" si="24"/>
        <v>-197.06240199896732</v>
      </c>
      <c r="O110">
        <f t="shared" si="25"/>
        <v>0</v>
      </c>
      <c r="P110">
        <f t="shared" si="19"/>
        <v>-197.06240199896732</v>
      </c>
      <c r="Q110">
        <f t="shared" si="26"/>
        <v>0.23383529592043389</v>
      </c>
      <c r="W110">
        <v>105</v>
      </c>
      <c r="X110">
        <f t="shared" si="20"/>
        <v>2.1875</v>
      </c>
      <c r="Y110">
        <v>0</v>
      </c>
      <c r="Z110">
        <f t="shared" si="27"/>
        <v>1.0582670448410458E-5</v>
      </c>
    </row>
    <row r="111" spans="5:26" x14ac:dyDescent="0.4">
      <c r="E111">
        <v>214.01939999999999</v>
      </c>
      <c r="F111">
        <f t="shared" si="14"/>
        <v>2.801507394857064E-2</v>
      </c>
      <c r="G111">
        <f t="shared" si="15"/>
        <v>1.5072588941139831E-2</v>
      </c>
      <c r="H111">
        <f t="shared" si="16"/>
        <v>-4.3139144869375826E-3</v>
      </c>
      <c r="I111">
        <f t="shared" si="17"/>
        <v>-7.1511702108983943E-4</v>
      </c>
      <c r="J111">
        <f t="shared" si="18"/>
        <v>-2.0039299079045725E-5</v>
      </c>
      <c r="K111">
        <f t="shared" si="21"/>
        <v>4.5631315551226528E-2</v>
      </c>
      <c r="L111">
        <f t="shared" si="22"/>
        <v>-26.814740206662741</v>
      </c>
      <c r="M111">
        <f t="shared" si="23"/>
        <v>-3.4483649419580802</v>
      </c>
      <c r="N111">
        <f t="shared" si="24"/>
        <v>-197.57675739507309</v>
      </c>
      <c r="O111">
        <f t="shared" si="25"/>
        <v>0</v>
      </c>
      <c r="P111">
        <f t="shared" si="19"/>
        <v>-197.57675739507309</v>
      </c>
      <c r="Q111">
        <f t="shared" si="26"/>
        <v>0.23434670469470795</v>
      </c>
      <c r="W111">
        <v>106</v>
      </c>
      <c r="X111">
        <f t="shared" si="20"/>
        <v>2.2083333333333335</v>
      </c>
      <c r="Y111">
        <v>0</v>
      </c>
      <c r="Z111">
        <f t="shared" si="27"/>
        <v>9.3127682655922738E-6</v>
      </c>
    </row>
    <row r="112" spans="5:26" x14ac:dyDescent="0.4">
      <c r="E112">
        <v>220.29499999999999</v>
      </c>
      <c r="F112">
        <f t="shared" si="14"/>
        <v>2.8836548067606809E-2</v>
      </c>
      <c r="G112">
        <f t="shared" si="15"/>
        <v>1.5037397367198002E-2</v>
      </c>
      <c r="H112">
        <f t="shared" si="16"/>
        <v>-4.4414938069282789E-3</v>
      </c>
      <c r="I112">
        <f t="shared" si="17"/>
        <v>-7.5764938822808769E-4</v>
      </c>
      <c r="J112">
        <f t="shared" si="18"/>
        <v>-2.1854050891077781E-5</v>
      </c>
      <c r="K112">
        <f t="shared" si="21"/>
        <v>4.8340773874795281E-2</v>
      </c>
      <c r="L112">
        <f t="shared" si="22"/>
        <v>-26.313728027320753</v>
      </c>
      <c r="M112">
        <f t="shared" si="23"/>
        <v>-3.4576266412417889</v>
      </c>
      <c r="N112">
        <f t="shared" si="24"/>
        <v>-198.10741367514893</v>
      </c>
      <c r="O112">
        <f t="shared" si="25"/>
        <v>0</v>
      </c>
      <c r="P112">
        <f t="shared" si="19"/>
        <v>-198.10741367514893</v>
      </c>
      <c r="Q112">
        <f t="shared" si="26"/>
        <v>0.23488514603112134</v>
      </c>
      <c r="W112">
        <v>107</v>
      </c>
      <c r="X112">
        <f t="shared" si="20"/>
        <v>2.2291666666666665</v>
      </c>
      <c r="Y112">
        <v>0</v>
      </c>
      <c r="Z112">
        <f t="shared" si="27"/>
        <v>8.1116240688096356E-6</v>
      </c>
    </row>
    <row r="113" spans="5:26" x14ac:dyDescent="0.4">
      <c r="E113">
        <v>226.75460000000001</v>
      </c>
      <c r="F113">
        <f t="shared" si="14"/>
        <v>2.9682107730320505E-2</v>
      </c>
      <c r="G113">
        <f t="shared" si="15"/>
        <v>1.500011409374491E-2</v>
      </c>
      <c r="H113">
        <f t="shared" si="16"/>
        <v>-4.5729119129288634E-3</v>
      </c>
      <c r="I113">
        <f t="shared" si="17"/>
        <v>-8.0270999398113219E-4</v>
      </c>
      <c r="J113">
        <f t="shared" si="18"/>
        <v>-2.3833124141441064E-5</v>
      </c>
      <c r="K113">
        <f t="shared" si="21"/>
        <v>5.1210326927052033E-2</v>
      </c>
      <c r="L113">
        <f t="shared" si="22"/>
        <v>-25.812849032360518</v>
      </c>
      <c r="M113">
        <f t="shared" si="23"/>
        <v>-3.4671828909041551</v>
      </c>
      <c r="N113">
        <f t="shared" si="24"/>
        <v>-198.65494644877583</v>
      </c>
      <c r="O113">
        <f t="shared" si="25"/>
        <v>0</v>
      </c>
      <c r="P113">
        <f t="shared" si="19"/>
        <v>-198.65494644877583</v>
      </c>
      <c r="Q113">
        <f t="shared" si="26"/>
        <v>0.23545178821998614</v>
      </c>
      <c r="W113">
        <v>108</v>
      </c>
      <c r="X113">
        <f t="shared" si="20"/>
        <v>2.25</v>
      </c>
      <c r="Y113">
        <v>0</v>
      </c>
      <c r="Z113">
        <f t="shared" si="27"/>
        <v>6.9864316272023064E-6</v>
      </c>
    </row>
    <row r="114" spans="5:26" x14ac:dyDescent="0.4">
      <c r="E114">
        <v>233.40360000000001</v>
      </c>
      <c r="F114">
        <f t="shared" si="14"/>
        <v>3.0552459795058776E-2</v>
      </c>
      <c r="G114">
        <f t="shared" si="15"/>
        <v>1.4960614910847325E-2</v>
      </c>
      <c r="H114">
        <f t="shared" si="16"/>
        <v>-4.7082903490362205E-3</v>
      </c>
      <c r="I114">
        <f t="shared" si="17"/>
        <v>-8.5044899803876639E-4</v>
      </c>
      <c r="J114">
        <f t="shared" si="18"/>
        <v>-2.5991396570952674E-5</v>
      </c>
      <c r="K114">
        <f t="shared" si="21"/>
        <v>5.4249288220624102E-2</v>
      </c>
      <c r="L114">
        <f t="shared" si="22"/>
        <v>-25.312119112310572</v>
      </c>
      <c r="M114">
        <f t="shared" si="23"/>
        <v>-3.4770442365052494</v>
      </c>
      <c r="N114">
        <f t="shared" si="24"/>
        <v>-199.21995993203845</v>
      </c>
      <c r="O114">
        <f t="shared" si="25"/>
        <v>0</v>
      </c>
      <c r="P114">
        <f t="shared" si="19"/>
        <v>-199.21995993203845</v>
      </c>
      <c r="Q114">
        <f t="shared" si="26"/>
        <v>0.23604781139294873</v>
      </c>
      <c r="W114">
        <v>109</v>
      </c>
      <c r="X114">
        <f t="shared" si="20"/>
        <v>2.2708333333333335</v>
      </c>
      <c r="Y114">
        <v>0</v>
      </c>
      <c r="Z114">
        <f t="shared" si="27"/>
        <v>5.9419791034474343E-6</v>
      </c>
    </row>
    <row r="115" spans="5:26" x14ac:dyDescent="0.4">
      <c r="E115">
        <v>240.2475</v>
      </c>
      <c r="F115">
        <f t="shared" si="14"/>
        <v>3.144832421013808E-2</v>
      </c>
      <c r="G115">
        <f t="shared" si="15"/>
        <v>1.4918768611285715E-2</v>
      </c>
      <c r="H115">
        <f t="shared" si="16"/>
        <v>-4.8477538383903257E-3</v>
      </c>
      <c r="I115">
        <f t="shared" si="17"/>
        <v>-9.0102502267042084E-4</v>
      </c>
      <c r="J115">
        <f t="shared" si="18"/>
        <v>-2.8345072048532871E-5</v>
      </c>
      <c r="K115">
        <f t="shared" si="21"/>
        <v>5.7467457151332633E-2</v>
      </c>
      <c r="L115">
        <f t="shared" si="22"/>
        <v>-24.811560386394085</v>
      </c>
      <c r="M115">
        <f t="shared" si="23"/>
        <v>-3.487221588811364</v>
      </c>
      <c r="N115">
        <f t="shared" si="24"/>
        <v>-199.80307926579653</v>
      </c>
      <c r="O115">
        <f t="shared" si="25"/>
        <v>0</v>
      </c>
      <c r="P115">
        <f t="shared" si="19"/>
        <v>-199.80307926579653</v>
      </c>
      <c r="Q115">
        <f t="shared" si="26"/>
        <v>0.23667440013819199</v>
      </c>
      <c r="W115">
        <v>110</v>
      </c>
      <c r="X115">
        <f t="shared" si="20"/>
        <v>2.2916666666666665</v>
      </c>
      <c r="Y115">
        <v>0</v>
      </c>
      <c r="Z115">
        <f t="shared" si="27"/>
        <v>4.9809806407687479E-6</v>
      </c>
    </row>
    <row r="116" spans="5:26" x14ac:dyDescent="0.4">
      <c r="E116">
        <v>247.29220000000001</v>
      </c>
      <c r="F116">
        <f t="shared" si="14"/>
        <v>3.2370473283752414E-2</v>
      </c>
      <c r="G116">
        <f t="shared" si="15"/>
        <v>1.4874434724079566E-2</v>
      </c>
      <c r="H116">
        <f t="shared" si="16"/>
        <v>-4.9914365054317886E-3</v>
      </c>
      <c r="I116">
        <f t="shared" si="17"/>
        <v>-9.5460789276247127E-4</v>
      </c>
      <c r="J116">
        <f t="shared" si="18"/>
        <v>-3.0911907032027397E-5</v>
      </c>
      <c r="K116">
        <f t="shared" si="21"/>
        <v>6.0875282844689314E-2</v>
      </c>
      <c r="L116">
        <f t="shared" si="22"/>
        <v>-24.311180158223003</v>
      </c>
      <c r="M116">
        <f t="shared" si="23"/>
        <v>-3.4977266849853716</v>
      </c>
      <c r="N116">
        <f t="shared" si="24"/>
        <v>-200.40497693994621</v>
      </c>
      <c r="O116">
        <f t="shared" si="25"/>
        <v>0</v>
      </c>
      <c r="P116">
        <f t="shared" si="19"/>
        <v>-200.40497693994621</v>
      </c>
      <c r="Q116">
        <f t="shared" si="26"/>
        <v>0.2373327442970059</v>
      </c>
      <c r="W116">
        <v>111</v>
      </c>
      <c r="X116">
        <f t="shared" si="20"/>
        <v>2.3125</v>
      </c>
      <c r="Y116">
        <v>0</v>
      </c>
      <c r="Z116">
        <f t="shared" si="27"/>
        <v>4.1043843939232774E-6</v>
      </c>
    </row>
    <row r="117" spans="5:26" x14ac:dyDescent="0.4">
      <c r="E117">
        <v>254.54339999999999</v>
      </c>
      <c r="F117">
        <f t="shared" si="14"/>
        <v>3.3319653144157003E-2</v>
      </c>
      <c r="G117">
        <f t="shared" si="15"/>
        <v>1.4827466810937273E-2</v>
      </c>
      <c r="H117">
        <f t="shared" si="16"/>
        <v>-5.1394697593836261E-3</v>
      </c>
      <c r="I117">
        <f t="shared" si="17"/>
        <v>-1.0113746524998968E-3</v>
      </c>
      <c r="J117">
        <f t="shared" si="18"/>
        <v>-3.3711128900597298E-5</v>
      </c>
      <c r="K117">
        <f t="shared" si="21"/>
        <v>6.4483598298226849E-2</v>
      </c>
      <c r="L117">
        <f t="shared" si="22"/>
        <v>-23.811014722613265</v>
      </c>
      <c r="M117">
        <f t="shared" si="23"/>
        <v>-3.5085712098295145</v>
      </c>
      <c r="N117">
        <f t="shared" si="24"/>
        <v>-201.02632244434037</v>
      </c>
      <c r="O117">
        <f t="shared" si="25"/>
        <v>0</v>
      </c>
      <c r="P117">
        <f t="shared" si="19"/>
        <v>-201.02632244434037</v>
      </c>
      <c r="Q117">
        <f t="shared" si="26"/>
        <v>0.23802401456699809</v>
      </c>
      <c r="W117">
        <v>112</v>
      </c>
      <c r="X117">
        <f t="shared" si="20"/>
        <v>2.3333333333333335</v>
      </c>
      <c r="Y117">
        <v>0</v>
      </c>
      <c r="Z117">
        <f t="shared" si="27"/>
        <v>3.3116561604602974E-6</v>
      </c>
    </row>
    <row r="118" spans="5:26" x14ac:dyDescent="0.4">
      <c r="E118">
        <v>262.00720000000001</v>
      </c>
      <c r="F118">
        <f t="shared" si="14"/>
        <v>3.4296662279484656E-2</v>
      </c>
      <c r="G118">
        <f t="shared" si="15"/>
        <v>1.4777708299615666E-2</v>
      </c>
      <c r="H118">
        <f t="shared" si="16"/>
        <v>-5.2919946515624441E-3</v>
      </c>
      <c r="I118">
        <f t="shared" si="17"/>
        <v>-1.0715146021699207E-3</v>
      </c>
      <c r="J118">
        <f t="shared" si="18"/>
        <v>-3.6763790173373334E-5</v>
      </c>
      <c r="K118">
        <f t="shared" si="21"/>
        <v>6.8303925983568298E-2</v>
      </c>
      <c r="L118">
        <f t="shared" si="22"/>
        <v>-23.311086663119642</v>
      </c>
      <c r="M118">
        <f t="shared" si="23"/>
        <v>-3.5197677040235433</v>
      </c>
      <c r="N118">
        <f t="shared" si="24"/>
        <v>-201.66783430700093</v>
      </c>
      <c r="O118">
        <f t="shared" si="25"/>
        <v>0</v>
      </c>
      <c r="P118">
        <f t="shared" si="19"/>
        <v>-201.66783430700093</v>
      </c>
      <c r="Q118">
        <f t="shared" si="26"/>
        <v>0.23874934969845679</v>
      </c>
      <c r="W118">
        <v>113</v>
      </c>
      <c r="X118">
        <f t="shared" si="20"/>
        <v>2.3541666666666665</v>
      </c>
      <c r="Y118">
        <v>0</v>
      </c>
      <c r="Z118">
        <f t="shared" si="27"/>
        <v>2.6010382933532263E-6</v>
      </c>
    </row>
    <row r="119" spans="5:26" x14ac:dyDescent="0.4">
      <c r="E119">
        <v>269.68990000000002</v>
      </c>
      <c r="F119">
        <f t="shared" si="14"/>
        <v>3.5302325357806918E-2</v>
      </c>
      <c r="G119">
        <f t="shared" si="15"/>
        <v>1.4724993182732904E-2</v>
      </c>
      <c r="H119">
        <f t="shared" si="16"/>
        <v>-5.449157942252203E-3</v>
      </c>
      <c r="I119">
        <f t="shared" si="17"/>
        <v>-1.1352284546348734E-3</v>
      </c>
      <c r="J119">
        <f t="shared" si="18"/>
        <v>-4.0092860943349851E-5</v>
      </c>
      <c r="K119">
        <f t="shared" si="21"/>
        <v>7.2348406442752589E-2</v>
      </c>
      <c r="L119">
        <f t="shared" si="22"/>
        <v>-22.811420605547372</v>
      </c>
      <c r="M119">
        <f t="shared" si="23"/>
        <v>-3.5313292828008938</v>
      </c>
      <c r="N119">
        <f t="shared" si="24"/>
        <v>-202.33026397545115</v>
      </c>
      <c r="O119">
        <f t="shared" si="25"/>
        <v>0</v>
      </c>
      <c r="P119">
        <f t="shared" si="19"/>
        <v>-202.33026397545115</v>
      </c>
      <c r="Q119">
        <f t="shared" si="26"/>
        <v>0.23950986142394043</v>
      </c>
      <c r="W119">
        <v>114</v>
      </c>
      <c r="X119">
        <f t="shared" si="20"/>
        <v>2.375</v>
      </c>
      <c r="Y119">
        <v>0</v>
      </c>
      <c r="Z119">
        <f t="shared" si="27"/>
        <v>1.9697840172049999E-6</v>
      </c>
    </row>
    <row r="120" spans="5:26" x14ac:dyDescent="0.4">
      <c r="E120">
        <v>277.59789999999998</v>
      </c>
      <c r="F120">
        <f t="shared" si="14"/>
        <v>3.633748013716475E-2</v>
      </c>
      <c r="G120">
        <f t="shared" si="15"/>
        <v>1.4669146202690886E-2</v>
      </c>
      <c r="H120">
        <f t="shared" si="16"/>
        <v>-5.6111102046440889E-3</v>
      </c>
      <c r="I120">
        <f t="shared" si="17"/>
        <v>-1.202728112995155E-3</v>
      </c>
      <c r="J120">
        <f t="shared" si="18"/>
        <v>-4.3723354898175804E-5</v>
      </c>
      <c r="K120">
        <f t="shared" si="21"/>
        <v>7.6629763287544922E-2</v>
      </c>
      <c r="L120">
        <f t="shared" si="22"/>
        <v>-22.312050319891149</v>
      </c>
      <c r="M120">
        <f t="shared" si="23"/>
        <v>-3.5432695001783117</v>
      </c>
      <c r="N120">
        <f t="shared" si="24"/>
        <v>-203.01438803764594</v>
      </c>
      <c r="O120">
        <f t="shared" si="25"/>
        <v>0</v>
      </c>
      <c r="P120">
        <f t="shared" si="19"/>
        <v>-203.01438803764594</v>
      </c>
      <c r="Q120">
        <f t="shared" si="26"/>
        <v>0.24030660308646698</v>
      </c>
      <c r="W120">
        <v>115</v>
      </c>
      <c r="X120">
        <f t="shared" si="20"/>
        <v>2.395833333333333</v>
      </c>
      <c r="Y120">
        <v>0</v>
      </c>
      <c r="Z120">
        <f t="shared" si="27"/>
        <v>1.4143676348593527E-6</v>
      </c>
    </row>
    <row r="121" spans="5:26" x14ac:dyDescent="0.4">
      <c r="E121">
        <v>285.73770000000002</v>
      </c>
      <c r="F121">
        <f t="shared" si="14"/>
        <v>3.7402977465568511E-2</v>
      </c>
      <c r="G121">
        <f t="shared" si="15"/>
        <v>1.4609982398890664E-2</v>
      </c>
      <c r="H121">
        <f t="shared" si="16"/>
        <v>-5.778005978923445E-3</v>
      </c>
      <c r="I121">
        <f t="shared" si="17"/>
        <v>-1.2742372191368867E-3</v>
      </c>
      <c r="J121">
        <f t="shared" si="18"/>
        <v>-4.7682503733575965E-5</v>
      </c>
      <c r="K121">
        <f t="shared" si="21"/>
        <v>8.1161313401625954E-2</v>
      </c>
      <c r="L121">
        <f t="shared" si="22"/>
        <v>-21.813018671299375</v>
      </c>
      <c r="M121">
        <f t="shared" si="23"/>
        <v>-3.5556023612484271</v>
      </c>
      <c r="N121">
        <f t="shared" si="24"/>
        <v>-203.72100892628475</v>
      </c>
      <c r="O121">
        <f t="shared" si="25"/>
        <v>0</v>
      </c>
      <c r="P121">
        <f t="shared" si="19"/>
        <v>-203.72100892628475</v>
      </c>
      <c r="Q121">
        <f t="shared" si="26"/>
        <v>0.24114054421170822</v>
      </c>
      <c r="W121">
        <v>116</v>
      </c>
      <c r="X121">
        <f t="shared" si="20"/>
        <v>2.416666666666667</v>
      </c>
      <c r="Y121">
        <v>0</v>
      </c>
      <c r="Z121">
        <f t="shared" si="27"/>
        <v>9.306714066271852E-7</v>
      </c>
    </row>
    <row r="122" spans="5:26" x14ac:dyDescent="0.4">
      <c r="E122">
        <v>294.11630000000002</v>
      </c>
      <c r="F122">
        <f t="shared" si="14"/>
        <v>3.8499733640875493E-2</v>
      </c>
      <c r="G122">
        <f t="shared" si="15"/>
        <v>1.4547303601680328E-2</v>
      </c>
      <c r="H122">
        <f t="shared" si="16"/>
        <v>-5.9500121556643332E-3</v>
      </c>
      <c r="I122">
        <f t="shared" si="17"/>
        <v>-1.3499953928521879E-3</v>
      </c>
      <c r="J122">
        <f t="shared" si="18"/>
        <v>-5.2000157636053479E-5</v>
      </c>
      <c r="K122">
        <f t="shared" si="21"/>
        <v>8.5957206150358234E-2</v>
      </c>
      <c r="L122">
        <f t="shared" si="22"/>
        <v>-21.314354174733609</v>
      </c>
      <c r="M122">
        <f t="shared" si="23"/>
        <v>-3.5683429426131372</v>
      </c>
      <c r="N122">
        <f t="shared" si="24"/>
        <v>-204.45099046702569</v>
      </c>
      <c r="O122">
        <f t="shared" si="25"/>
        <v>0</v>
      </c>
      <c r="P122">
        <f t="shared" si="19"/>
        <v>-204.45099046702569</v>
      </c>
      <c r="Q122">
        <f t="shared" si="26"/>
        <v>0.2420125679777238</v>
      </c>
      <c r="W122">
        <v>117</v>
      </c>
      <c r="X122">
        <f t="shared" si="20"/>
        <v>2.4375</v>
      </c>
      <c r="Y122">
        <v>0</v>
      </c>
      <c r="Z122">
        <f t="shared" si="27"/>
        <v>5.1415011753724746E-7</v>
      </c>
    </row>
    <row r="123" spans="5:26" x14ac:dyDescent="0.4">
      <c r="E123">
        <v>302.7405</v>
      </c>
      <c r="F123">
        <f t="shared" si="14"/>
        <v>3.96286387810042E-2</v>
      </c>
      <c r="G123">
        <f t="shared" si="15"/>
        <v>1.4480902967264231E-2</v>
      </c>
      <c r="H123">
        <f t="shared" si="16"/>
        <v>-6.1272938119901893E-3</v>
      </c>
      <c r="I123">
        <f t="shared" si="17"/>
        <v>-1.4302527523030184E-3</v>
      </c>
      <c r="J123">
        <f t="shared" si="18"/>
        <v>-5.6708658435766779E-5</v>
      </c>
      <c r="K123">
        <f t="shared" si="21"/>
        <v>9.1032041464433416E-2</v>
      </c>
      <c r="L123">
        <f t="shared" si="22"/>
        <v>-20.816114355351552</v>
      </c>
      <c r="M123">
        <f t="shared" si="23"/>
        <v>-3.5815063429780194</v>
      </c>
      <c r="N123">
        <f t="shared" si="24"/>
        <v>-205.2051977519744</v>
      </c>
      <c r="O123">
        <f t="shared" si="25"/>
        <v>0</v>
      </c>
      <c r="P123">
        <f t="shared" si="19"/>
        <v>-205.2051977519744</v>
      </c>
      <c r="Q123">
        <f t="shared" si="26"/>
        <v>0.24292342895209215</v>
      </c>
      <c r="W123">
        <v>118</v>
      </c>
      <c r="X123">
        <f t="shared" si="20"/>
        <v>2.458333333333333</v>
      </c>
      <c r="Y123">
        <v>0</v>
      </c>
      <c r="Z123">
        <f t="shared" si="27"/>
        <v>1.5997452589978836E-7</v>
      </c>
    </row>
    <row r="124" spans="5:26" x14ac:dyDescent="0.4">
      <c r="E124">
        <v>311.61759999999998</v>
      </c>
      <c r="F124">
        <f t="shared" si="14"/>
        <v>4.0790648453720109E-2</v>
      </c>
      <c r="G124">
        <f t="shared" si="15"/>
        <v>1.4410559159804714E-2</v>
      </c>
      <c r="H124">
        <f t="shared" si="16"/>
        <v>-6.3100287876262651E-3</v>
      </c>
      <c r="I124">
        <f t="shared" si="17"/>
        <v>-1.515276947807509E-3</v>
      </c>
      <c r="J124">
        <f t="shared" si="18"/>
        <v>-6.1843433048686114E-5</v>
      </c>
      <c r="K124">
        <f t="shared" si="21"/>
        <v>9.6401274071000895E-2</v>
      </c>
      <c r="L124">
        <f t="shared" si="22"/>
        <v>-20.318344525605461</v>
      </c>
      <c r="M124">
        <f t="shared" si="23"/>
        <v>-3.5951087569221638</v>
      </c>
      <c r="N124">
        <f t="shared" si="24"/>
        <v>-205.98455866216378</v>
      </c>
      <c r="O124">
        <f t="shared" si="25"/>
        <v>0</v>
      </c>
      <c r="P124">
        <f t="shared" si="19"/>
        <v>-205.98455866216378</v>
      </c>
      <c r="Q124">
        <f t="shared" si="26"/>
        <v>0.24387372195792903</v>
      </c>
      <c r="W124">
        <v>119</v>
      </c>
      <c r="X124">
        <f t="shared" si="20"/>
        <v>2.479166666666667</v>
      </c>
      <c r="Y124">
        <v>0</v>
      </c>
      <c r="Z124">
        <f t="shared" si="27"/>
        <v>-1.3684498440558248E-7</v>
      </c>
    </row>
    <row r="125" spans="5:26" x14ac:dyDescent="0.4">
      <c r="E125">
        <v>320.755</v>
      </c>
      <c r="F125">
        <f t="shared" si="14"/>
        <v>4.1986731316758084E-2</v>
      </c>
      <c r="G125">
        <f t="shared" si="15"/>
        <v>1.4336038657353334E-2</v>
      </c>
      <c r="H125">
        <f t="shared" si="16"/>
        <v>-6.498399706182531E-3</v>
      </c>
      <c r="I125">
        <f t="shared" si="17"/>
        <v>-1.6053503768241884E-3</v>
      </c>
      <c r="J125">
        <f t="shared" si="18"/>
        <v>-6.7443051060794845E-5</v>
      </c>
      <c r="K125">
        <f t="shared" si="21"/>
        <v>0.10208098841080099</v>
      </c>
      <c r="L125">
        <f t="shared" si="22"/>
        <v>-19.821102669935037</v>
      </c>
      <c r="M125">
        <f t="shared" si="23"/>
        <v>-3.6091668754742048</v>
      </c>
      <c r="N125">
        <f t="shared" si="24"/>
        <v>-206.79002952309028</v>
      </c>
      <c r="O125">
        <f t="shared" si="25"/>
        <v>0</v>
      </c>
      <c r="P125">
        <f t="shared" si="19"/>
        <v>-206.79002952309028</v>
      </c>
      <c r="Q125">
        <f t="shared" si="26"/>
        <v>0.24486386260086862</v>
      </c>
      <c r="W125">
        <v>120</v>
      </c>
      <c r="X125">
        <f t="shared" si="20"/>
        <v>2.5</v>
      </c>
      <c r="Y125">
        <v>0</v>
      </c>
      <c r="Z125">
        <f t="shared" si="27"/>
        <v>-3.8135313892264674E-7</v>
      </c>
    </row>
    <row r="126" spans="5:26" x14ac:dyDescent="0.4">
      <c r="E126">
        <v>330.16030000000001</v>
      </c>
      <c r="F126">
        <f t="shared" si="14"/>
        <v>4.3217882207791755E-2</v>
      </c>
      <c r="G126">
        <f t="shared" si="15"/>
        <v>1.4257094319647279E-2</v>
      </c>
      <c r="H126">
        <f t="shared" si="16"/>
        <v>-6.6925962766965774E-3</v>
      </c>
      <c r="I126">
        <f t="shared" si="17"/>
        <v>-1.7007719173735003E-3</v>
      </c>
      <c r="J126">
        <f t="shared" si="18"/>
        <v>-7.3549557685570477E-5</v>
      </c>
      <c r="K126">
        <f t="shared" si="21"/>
        <v>0.10808795089022846</v>
      </c>
      <c r="L126">
        <f t="shared" si="22"/>
        <v>-19.324454326954431</v>
      </c>
      <c r="M126">
        <f t="shared" si="23"/>
        <v>-3.6236980428961525</v>
      </c>
      <c r="N126">
        <f t="shared" si="24"/>
        <v>-207.62260408776589</v>
      </c>
      <c r="O126">
        <f t="shared" si="25"/>
        <v>0</v>
      </c>
      <c r="P126">
        <f t="shared" si="19"/>
        <v>-207.62260408776589</v>
      </c>
      <c r="Q126">
        <f t="shared" si="26"/>
        <v>0.24589403039763913</v>
      </c>
      <c r="W126">
        <v>121</v>
      </c>
      <c r="X126">
        <f t="shared" si="20"/>
        <v>2.520833333333333</v>
      </c>
      <c r="Y126">
        <v>0</v>
      </c>
      <c r="Z126">
        <f t="shared" si="27"/>
        <v>-5.7856143601800065E-7</v>
      </c>
    </row>
    <row r="127" spans="5:26" x14ac:dyDescent="0.4">
      <c r="E127">
        <v>339.84140000000002</v>
      </c>
      <c r="F127">
        <f t="shared" si="14"/>
        <v>4.4485135234402937E-2</v>
      </c>
      <c r="G127">
        <f t="shared" si="15"/>
        <v>1.4173463785266183E-2</v>
      </c>
      <c r="H127">
        <f t="shared" si="16"/>
        <v>-6.8928176347885783E-3</v>
      </c>
      <c r="I127">
        <f t="shared" si="17"/>
        <v>-1.8018588680553949E-3</v>
      </c>
      <c r="J127">
        <f t="shared" si="18"/>
        <v>-8.0208851561153205E-5</v>
      </c>
      <c r="K127">
        <f t="shared" si="21"/>
        <v>0.11443966432840559</v>
      </c>
      <c r="L127">
        <f t="shared" si="22"/>
        <v>-18.828468494534903</v>
      </c>
      <c r="M127">
        <f t="shared" si="23"/>
        <v>-3.6387204130640143</v>
      </c>
      <c r="N127">
        <f t="shared" si="24"/>
        <v>-208.4833224966676</v>
      </c>
      <c r="O127">
        <f t="shared" si="25"/>
        <v>0</v>
      </c>
      <c r="P127">
        <f t="shared" si="19"/>
        <v>-208.4833224966676</v>
      </c>
      <c r="Q127">
        <f t="shared" si="26"/>
        <v>0.24696413312241339</v>
      </c>
      <c r="W127">
        <v>122</v>
      </c>
      <c r="X127">
        <f t="shared" si="20"/>
        <v>2.5416666666666665</v>
      </c>
      <c r="Y127">
        <v>0</v>
      </c>
      <c r="Z127">
        <f t="shared" si="27"/>
        <v>-7.3337526121708362E-7</v>
      </c>
    </row>
    <row r="128" spans="5:26" x14ac:dyDescent="0.4">
      <c r="E128">
        <v>349.8064</v>
      </c>
      <c r="F128">
        <f t="shared" si="14"/>
        <v>4.5789550684112196E-2</v>
      </c>
      <c r="G128">
        <f t="shared" si="15"/>
        <v>1.4084869486417406E-2</v>
      </c>
      <c r="H128">
        <f t="shared" si="16"/>
        <v>-7.0992705818285068E-3</v>
      </c>
      <c r="I128">
        <f t="shared" si="17"/>
        <v>-1.908946933154021E-3</v>
      </c>
      <c r="J128">
        <f t="shared" si="18"/>
        <v>-8.747096385532116E-5</v>
      </c>
      <c r="K128">
        <f t="shared" si="21"/>
        <v>0.1211542871162493</v>
      </c>
      <c r="L128">
        <f t="shared" si="22"/>
        <v>-18.333224269739034</v>
      </c>
      <c r="M128">
        <f t="shared" si="23"/>
        <v>-3.6542527924590766</v>
      </c>
      <c r="N128">
        <f t="shared" si="24"/>
        <v>-209.37326228180063</v>
      </c>
      <c r="O128">
        <f t="shared" si="25"/>
        <v>0</v>
      </c>
      <c r="P128">
        <f t="shared" si="19"/>
        <v>-209.37326228180063</v>
      </c>
      <c r="Q128">
        <f t="shared" si="26"/>
        <v>0.24807375400932152</v>
      </c>
      <c r="W128">
        <v>123</v>
      </c>
      <c r="X128">
        <f t="shared" si="20"/>
        <v>2.5625</v>
      </c>
      <c r="Y128">
        <v>0</v>
      </c>
      <c r="Z128">
        <f t="shared" si="27"/>
        <v>-8.5053498269724099E-7</v>
      </c>
    </row>
    <row r="129" spans="5:26" x14ac:dyDescent="0.4">
      <c r="E129">
        <v>360.06360000000001</v>
      </c>
      <c r="F129">
        <f t="shared" si="14"/>
        <v>4.7132215024378914E-2</v>
      </c>
      <c r="G129">
        <f t="shared" si="15"/>
        <v>1.3991017848609677E-2</v>
      </c>
      <c r="H129">
        <f t="shared" si="16"/>
        <v>-7.3121699062008161E-3</v>
      </c>
      <c r="I129">
        <f t="shared" si="17"/>
        <v>-2.0223911933235916E-3</v>
      </c>
      <c r="J129">
        <f t="shared" si="18"/>
        <v>-9.5390421930768854E-5</v>
      </c>
      <c r="K129">
        <f t="shared" si="21"/>
        <v>0.12825060066892643</v>
      </c>
      <c r="L129">
        <f t="shared" si="22"/>
        <v>-17.838811843373325</v>
      </c>
      <c r="M129">
        <f t="shared" si="23"/>
        <v>-3.6703146296386548</v>
      </c>
      <c r="N129">
        <f t="shared" si="24"/>
        <v>-210.29353776341677</v>
      </c>
      <c r="O129">
        <f t="shared" si="25"/>
        <v>0</v>
      </c>
      <c r="P129">
        <f t="shared" si="19"/>
        <v>-210.29353776341677</v>
      </c>
      <c r="Q129">
        <f t="shared" si="26"/>
        <v>0.24922208617039987</v>
      </c>
      <c r="W129">
        <v>124</v>
      </c>
      <c r="X129">
        <f t="shared" si="20"/>
        <v>2.5833333333333335</v>
      </c>
      <c r="Y129">
        <v>0</v>
      </c>
      <c r="Z129">
        <f t="shared" si="27"/>
        <v>-9.3456958757199745E-7</v>
      </c>
    </row>
    <row r="130" spans="5:26" x14ac:dyDescent="0.4">
      <c r="E130">
        <v>370.62150000000003</v>
      </c>
      <c r="F130">
        <f t="shared" si="14"/>
        <v>4.8514240902601237E-2</v>
      </c>
      <c r="G130">
        <f t="shared" si="15"/>
        <v>1.3891598455216814E-2</v>
      </c>
      <c r="H130">
        <f t="shared" si="16"/>
        <v>-7.5317387316242018E-3</v>
      </c>
      <c r="I130">
        <f t="shared" si="17"/>
        <v>-2.1425671191193096E-3</v>
      </c>
      <c r="J130">
        <f t="shared" si="18"/>
        <v>-1.0402664363989844E-4</v>
      </c>
      <c r="K130">
        <f t="shared" si="21"/>
        <v>0.13574796338442849</v>
      </c>
      <c r="L130">
        <f t="shared" si="22"/>
        <v>-17.345333547495297</v>
      </c>
      <c r="M130">
        <f t="shared" si="23"/>
        <v>-3.6869259968091148</v>
      </c>
      <c r="N130">
        <f t="shared" si="24"/>
        <v>-211.24529899422629</v>
      </c>
      <c r="O130">
        <f t="shared" si="25"/>
        <v>0</v>
      </c>
      <c r="P130">
        <f t="shared" si="19"/>
        <v>-211.24529899422629</v>
      </c>
      <c r="Q130">
        <f t="shared" si="26"/>
        <v>0.25040786488725197</v>
      </c>
      <c r="W130">
        <v>125</v>
      </c>
      <c r="X130">
        <f t="shared" si="20"/>
        <v>2.6041666666666665</v>
      </c>
      <c r="Y130">
        <v>0</v>
      </c>
      <c r="Z130">
        <f t="shared" si="27"/>
        <v>-9.8976146560534449E-7</v>
      </c>
    </row>
    <row r="131" spans="5:26" x14ac:dyDescent="0.4">
      <c r="E131">
        <v>381.48899999999998</v>
      </c>
      <c r="F131">
        <f t="shared" si="14"/>
        <v>4.9936793326054857E-2</v>
      </c>
      <c r="G131">
        <f t="shared" si="15"/>
        <v>1.3786281209887341E-2</v>
      </c>
      <c r="H131">
        <f t="shared" si="16"/>
        <v>-7.758213067015865E-3</v>
      </c>
      <c r="I131">
        <f t="shared" si="17"/>
        <v>-2.2698740051934063E-3</v>
      </c>
      <c r="J131">
        <f t="shared" si="18"/>
        <v>-1.1344454300907247E-4</v>
      </c>
      <c r="K131">
        <f t="shared" si="21"/>
        <v>0.14366639628005179</v>
      </c>
      <c r="L131">
        <f t="shared" si="22"/>
        <v>-16.852896038397919</v>
      </c>
      <c r="M131">
        <f t="shared" si="23"/>
        <v>-3.7041078788103738</v>
      </c>
      <c r="N131">
        <f t="shared" si="24"/>
        <v>-212.22974831699023</v>
      </c>
      <c r="O131">
        <f t="shared" si="25"/>
        <v>0</v>
      </c>
      <c r="P131">
        <f t="shared" si="19"/>
        <v>-212.22974831699023</v>
      </c>
      <c r="Q131">
        <f t="shared" si="26"/>
        <v>0.25162930316283022</v>
      </c>
      <c r="W131">
        <v>126</v>
      </c>
      <c r="X131">
        <f t="shared" si="20"/>
        <v>2.625</v>
      </c>
      <c r="Y131">
        <v>0</v>
      </c>
      <c r="Z131">
        <f t="shared" si="27"/>
        <v>-1.0201210078808972E-6</v>
      </c>
    </row>
    <row r="132" spans="5:26" x14ac:dyDescent="0.4">
      <c r="E132">
        <v>392.67520000000002</v>
      </c>
      <c r="F132">
        <f t="shared" si="14"/>
        <v>5.1401063481954279E-2</v>
      </c>
      <c r="G132">
        <f t="shared" si="15"/>
        <v>1.3674717164855799E-2</v>
      </c>
      <c r="H132">
        <f t="shared" si="16"/>
        <v>-7.9918380805602957E-3</v>
      </c>
      <c r="I132">
        <f t="shared" si="17"/>
        <v>-2.4047339737888196E-3</v>
      </c>
      <c r="J132">
        <f t="shared" si="18"/>
        <v>-1.2371485724965714E-4</v>
      </c>
      <c r="K132">
        <f t="shared" si="21"/>
        <v>0.15202636989117435</v>
      </c>
      <c r="L132">
        <f t="shared" si="22"/>
        <v>-16.361621490455491</v>
      </c>
      <c r="M132">
        <f t="shared" si="23"/>
        <v>-3.7218818230258019</v>
      </c>
      <c r="N132">
        <f t="shared" si="24"/>
        <v>-213.24812030583524</v>
      </c>
      <c r="O132">
        <f t="shared" si="25"/>
        <v>0</v>
      </c>
      <c r="P132">
        <f t="shared" si="19"/>
        <v>-213.24812030583524</v>
      </c>
      <c r="Q132">
        <f t="shared" si="26"/>
        <v>0.25288400709133046</v>
      </c>
      <c r="W132">
        <v>127</v>
      </c>
      <c r="X132">
        <f t="shared" si="20"/>
        <v>2.6458333333333335</v>
      </c>
      <c r="Y132">
        <v>0</v>
      </c>
      <c r="Z132">
        <f t="shared" si="27"/>
        <v>-1.0293697594182987E-6</v>
      </c>
    </row>
    <row r="133" spans="5:26" x14ac:dyDescent="0.4">
      <c r="E133">
        <v>404.18939999999998</v>
      </c>
      <c r="F133">
        <f t="shared" ref="F133:F196" si="28">2*PI()*E133/$B$7</f>
        <v>5.290826873745276E-2</v>
      </c>
      <c r="G133">
        <f t="shared" ref="G133:G196" si="29">1+SUM(a1_*COS(F133),a2_*COS(2*F133))</f>
        <v>1.3556537557783299E-2</v>
      </c>
      <c r="H133">
        <f t="shared" ref="H133:H196" si="30">SUM(a1_*SIN(F133),a2_*SIN(2*F133))</f>
        <v>-8.2328685481385111E-3</v>
      </c>
      <c r="I133">
        <f t="shared" ref="I133:I196" si="31">SUM(b0_,b1_*COS(F133),b2_*COS(2*F133))</f>
        <v>-2.5475931442309196E-3</v>
      </c>
      <c r="J133">
        <f t="shared" ref="J133:J196" si="32">SUM(b1_*SIN(F133),b2_*SIN(2*F133))</f>
        <v>-1.3491465439303962E-4</v>
      </c>
      <c r="K133">
        <f t="shared" si="21"/>
        <v>0.16084870236730217</v>
      </c>
      <c r="L133">
        <f t="shared" si="22"/>
        <v>-15.871648767604967</v>
      </c>
      <c r="M133">
        <f t="shared" si="23"/>
        <v>-3.740269886578881</v>
      </c>
      <c r="N133">
        <f t="shared" si="24"/>
        <v>-214.30167874084501</v>
      </c>
      <c r="O133">
        <f t="shared" si="25"/>
        <v>0</v>
      </c>
      <c r="P133">
        <f t="shared" ref="P133:P196" si="33">N133+O133</f>
        <v>-214.30167874084501</v>
      </c>
      <c r="Q133">
        <f t="shared" si="26"/>
        <v>0.25416887046954723</v>
      </c>
      <c r="W133">
        <v>128</v>
      </c>
      <c r="X133">
        <f t="shared" ref="X133:X196" si="34">W133/Fs*1000</f>
        <v>2.6666666666666665</v>
      </c>
      <c r="Y133">
        <v>0</v>
      </c>
      <c r="Z133">
        <f t="shared" si="27"/>
        <v>-1.0209309438703041E-6</v>
      </c>
    </row>
    <row r="134" spans="5:26" x14ac:dyDescent="0.4">
      <c r="E134">
        <v>416.0412</v>
      </c>
      <c r="F134">
        <f t="shared" si="28"/>
        <v>5.4459665729611743E-2</v>
      </c>
      <c r="G134">
        <f t="shared" si="29"/>
        <v>1.3431351737310915E-2</v>
      </c>
      <c r="H134">
        <f t="shared" si="30"/>
        <v>-8.4815714400073156E-3</v>
      </c>
      <c r="I134">
        <f t="shared" si="31"/>
        <v>-2.6989241464471236E-3</v>
      </c>
      <c r="J134">
        <f t="shared" si="32"/>
        <v>-1.4712798904950586E-4</v>
      </c>
      <c r="K134">
        <f t="shared" ref="K134:K197" si="35">SQRT((I134^2+J134^2)/(G134^2+H134^2))</f>
        <v>0.17015451191895076</v>
      </c>
      <c r="L134">
        <f t="shared" ref="L134:L197" si="36">20*LOG10(K134)</f>
        <v>-15.383130608057737</v>
      </c>
      <c r="M134">
        <f t="shared" ref="M134:M197" si="37">ATAN2(J134,I134)-ATAN2(H134,G134)</f>
        <v>-3.7592947282404774</v>
      </c>
      <c r="N134">
        <f t="shared" ref="N134:N197" si="38">DEGREES(M134)</f>
        <v>-215.39172187395911</v>
      </c>
      <c r="O134">
        <f t="shared" si="25"/>
        <v>0</v>
      </c>
      <c r="P134">
        <f t="shared" si="33"/>
        <v>-215.39172187395911</v>
      </c>
      <c r="Q134">
        <f t="shared" si="26"/>
        <v>0.25547997704851805</v>
      </c>
      <c r="W134">
        <v>129</v>
      </c>
      <c r="X134">
        <f t="shared" si="34"/>
        <v>2.6875</v>
      </c>
      <c r="Y134">
        <v>0</v>
      </c>
      <c r="Z134">
        <f t="shared" si="27"/>
        <v>-9.9792626271190068E-7</v>
      </c>
    </row>
    <row r="135" spans="5:26" x14ac:dyDescent="0.4">
      <c r="E135">
        <v>428.24059999999997</v>
      </c>
      <c r="F135">
        <f t="shared" si="28"/>
        <v>5.6056563455370217E-2</v>
      </c>
      <c r="G135">
        <f t="shared" si="29"/>
        <v>1.3298744860806067E-2</v>
      </c>
      <c r="H135">
        <f t="shared" si="30"/>
        <v>-8.7382285809068372E-3</v>
      </c>
      <c r="I135">
        <f t="shared" si="31"/>
        <v>-2.8592289107265412E-3</v>
      </c>
      <c r="J135">
        <f t="shared" si="32"/>
        <v>-1.6044664129373498E-4</v>
      </c>
      <c r="K135">
        <f t="shared" si="35"/>
        <v>0.17996515195066271</v>
      </c>
      <c r="L135">
        <f t="shared" si="36"/>
        <v>-14.89623165134779</v>
      </c>
      <c r="M135">
        <f t="shared" si="37"/>
        <v>-3.7789796863985554</v>
      </c>
      <c r="N135">
        <f t="shared" si="38"/>
        <v>-216.51958689630862</v>
      </c>
      <c r="O135">
        <f t="shared" ref="O135:O198" si="39">IF((N135-N134)&gt;180,O134-360,IF((N135-N134)&lt;(-180),O134+360,O134))</f>
        <v>0</v>
      </c>
      <c r="P135">
        <f t="shared" si="33"/>
        <v>-216.51958689630862</v>
      </c>
      <c r="Q135">
        <f t="shared" ref="Q135:Q198" si="40">-(P135-P134)/((E135-E134)*360)*1000</f>
        <v>0.25681249859954708</v>
      </c>
      <c r="W135">
        <v>130</v>
      </c>
      <c r="X135">
        <f t="shared" si="34"/>
        <v>2.7083333333333335</v>
      </c>
      <c r="Y135">
        <v>0</v>
      </c>
      <c r="Z135">
        <f t="shared" ref="Z135:Z198" si="41" xml:space="preserve"> b0_*Y135 + b1_*Y134 + b2_*Y133 - a1_*Z134 - a2_*Z133</f>
        <v>-9.6317795855925015E-7</v>
      </c>
    </row>
    <row r="136" spans="5:26" x14ac:dyDescent="0.4">
      <c r="E136">
        <v>440.79770000000002</v>
      </c>
      <c r="F136">
        <f t="shared" si="28"/>
        <v>5.770028400163657E-2</v>
      </c>
      <c r="G136">
        <f t="shared" si="29"/>
        <v>1.3158279883274338E-2</v>
      </c>
      <c r="H136">
        <f t="shared" si="30"/>
        <v>-9.0031309434021045E-3</v>
      </c>
      <c r="I136">
        <f t="shared" si="31"/>
        <v>-3.02903627085227E-3</v>
      </c>
      <c r="J136">
        <f t="shared" si="32"/>
        <v>-1.7497047391965004E-4</v>
      </c>
      <c r="K136">
        <f t="shared" si="35"/>
        <v>0.19030179188138574</v>
      </c>
      <c r="L136">
        <f t="shared" si="36"/>
        <v>-14.411142447550789</v>
      </c>
      <c r="M136">
        <f t="shared" si="37"/>
        <v>-3.799348189685595</v>
      </c>
      <c r="N136">
        <f t="shared" si="38"/>
        <v>-217.68661616965431</v>
      </c>
      <c r="O136">
        <f t="shared" si="39"/>
        <v>0</v>
      </c>
      <c r="P136">
        <f t="shared" si="33"/>
        <v>-217.68661616965431</v>
      </c>
      <c r="Q136">
        <f t="shared" si="40"/>
        <v>0.25816056107825808</v>
      </c>
      <c r="W136">
        <v>131</v>
      </c>
      <c r="X136">
        <f t="shared" si="34"/>
        <v>2.7291666666666665</v>
      </c>
      <c r="Y136">
        <v>0</v>
      </c>
      <c r="Z136">
        <f t="shared" si="41"/>
        <v>-9.1921522056646776E-7</v>
      </c>
    </row>
    <row r="137" spans="5:26" x14ac:dyDescent="0.4">
      <c r="E137">
        <v>453.72289999999998</v>
      </c>
      <c r="F137">
        <f t="shared" si="28"/>
        <v>5.9392188725227349E-2</v>
      </c>
      <c r="G137">
        <f t="shared" si="29"/>
        <v>1.3009494231368879E-2</v>
      </c>
      <c r="H137">
        <f t="shared" si="30"/>
        <v>-9.2765834799458796E-3</v>
      </c>
      <c r="I137">
        <f t="shared" si="31"/>
        <v>-3.2089059930544561E-3</v>
      </c>
      <c r="J137">
        <f t="shared" si="32"/>
        <v>-1.9080835762579074E-4</v>
      </c>
      <c r="K137">
        <f t="shared" si="35"/>
        <v>0.20118535270002341</v>
      </c>
      <c r="L137">
        <f t="shared" si="36"/>
        <v>-13.928072825514459</v>
      </c>
      <c r="M137">
        <f t="shared" si="37"/>
        <v>-3.8204239443204426</v>
      </c>
      <c r="N137">
        <f t="shared" si="38"/>
        <v>-218.89416796028439</v>
      </c>
      <c r="O137">
        <f t="shared" si="39"/>
        <v>0</v>
      </c>
      <c r="P137">
        <f t="shared" si="33"/>
        <v>-218.89416796028439</v>
      </c>
      <c r="Q137">
        <f t="shared" si="40"/>
        <v>0.25951710840281028</v>
      </c>
      <c r="W137">
        <v>132</v>
      </c>
      <c r="X137">
        <f t="shared" si="34"/>
        <v>2.75</v>
      </c>
      <c r="Y137">
        <v>0</v>
      </c>
      <c r="Z137">
        <f t="shared" si="41"/>
        <v>-8.6828409767579224E-7</v>
      </c>
    </row>
    <row r="138" spans="5:26" x14ac:dyDescent="0.4">
      <c r="E138">
        <v>467.02719999999999</v>
      </c>
      <c r="F138">
        <f t="shared" si="28"/>
        <v>6.1133717522775459E-2</v>
      </c>
      <c r="G138">
        <f t="shared" si="29"/>
        <v>1.2851894838322275E-2</v>
      </c>
      <c r="H138">
        <f t="shared" si="30"/>
        <v>-9.5589122052666398E-3</v>
      </c>
      <c r="I138">
        <f t="shared" si="31"/>
        <v>-3.3994347878552045E-3</v>
      </c>
      <c r="J138">
        <f t="shared" si="32"/>
        <v>-2.0807937119082798E-4</v>
      </c>
      <c r="K138">
        <f t="shared" si="35"/>
        <v>0.2126365110476188</v>
      </c>
      <c r="L138">
        <f t="shared" si="36"/>
        <v>-13.447243245445764</v>
      </c>
      <c r="M138">
        <f t="shared" si="37"/>
        <v>-3.8422312668346743</v>
      </c>
      <c r="N138">
        <f t="shared" si="38"/>
        <v>-220.14363550283048</v>
      </c>
      <c r="O138">
        <f t="shared" si="39"/>
        <v>0</v>
      </c>
      <c r="P138">
        <f t="shared" si="33"/>
        <v>-220.14363550283048</v>
      </c>
      <c r="Q138">
        <f t="shared" si="40"/>
        <v>0.26087379070970462</v>
      </c>
      <c r="W138">
        <v>133</v>
      </c>
      <c r="X138">
        <f t="shared" si="34"/>
        <v>2.7708333333333335</v>
      </c>
      <c r="Y138">
        <v>0</v>
      </c>
      <c r="Z138">
        <f t="shared" si="41"/>
        <v>-8.1236017154737142E-7</v>
      </c>
    </row>
    <row r="139" spans="5:26" x14ac:dyDescent="0.4">
      <c r="E139">
        <v>480.72160000000002</v>
      </c>
      <c r="F139">
        <f t="shared" si="28"/>
        <v>6.2926310290913806E-2</v>
      </c>
      <c r="G139">
        <f t="shared" si="29"/>
        <v>1.2684963619399303E-2</v>
      </c>
      <c r="H139">
        <f t="shared" si="30"/>
        <v>-9.8504522734790823E-3</v>
      </c>
      <c r="I139">
        <f t="shared" si="31"/>
        <v>-3.6012497012399836E-3</v>
      </c>
      <c r="J139">
        <f t="shared" si="32"/>
        <v>-2.2691293916957123E-4</v>
      </c>
      <c r="K139">
        <f t="shared" si="35"/>
        <v>0.22467489137461041</v>
      </c>
      <c r="L139">
        <f t="shared" si="36"/>
        <v>-12.96890919218284</v>
      </c>
      <c r="M139">
        <f t="shared" si="37"/>
        <v>-3.8647939123986763</v>
      </c>
      <c r="N139">
        <f t="shared" si="38"/>
        <v>-221.43637986829737</v>
      </c>
      <c r="O139">
        <f t="shared" si="39"/>
        <v>0</v>
      </c>
      <c r="P139">
        <f t="shared" si="33"/>
        <v>-221.43637986829737</v>
      </c>
      <c r="Q139">
        <f t="shared" si="40"/>
        <v>0.26222080344822313</v>
      </c>
      <c r="W139">
        <v>134</v>
      </c>
      <c r="X139">
        <f t="shared" si="34"/>
        <v>2.7916666666666665</v>
      </c>
      <c r="Y139">
        <v>0</v>
      </c>
      <c r="Z139">
        <f t="shared" si="41"/>
        <v>-7.5316332422108777E-7</v>
      </c>
    </row>
    <row r="140" spans="5:26" x14ac:dyDescent="0.4">
      <c r="E140">
        <v>494.8175</v>
      </c>
      <c r="F140">
        <f t="shared" si="28"/>
        <v>6.4771459286152813E-2</v>
      </c>
      <c r="G140">
        <f t="shared" si="29"/>
        <v>1.2508151410532298E-2</v>
      </c>
      <c r="H140">
        <f t="shared" si="30"/>
        <v>-1.0151557270198092E-2</v>
      </c>
      <c r="I140">
        <f t="shared" si="31"/>
        <v>-3.8150154541755077E-3</v>
      </c>
      <c r="J140">
        <f t="shared" si="32"/>
        <v>-2.4745026114304791E-4</v>
      </c>
      <c r="K140">
        <f t="shared" si="35"/>
        <v>0.23731904867404868</v>
      </c>
      <c r="L140">
        <f t="shared" si="36"/>
        <v>-12.493348025201641</v>
      </c>
      <c r="M140">
        <f t="shared" si="37"/>
        <v>-3.888135495717755</v>
      </c>
      <c r="N140">
        <f t="shared" si="38"/>
        <v>-222.77375407963353</v>
      </c>
      <c r="O140">
        <f t="shared" si="39"/>
        <v>0</v>
      </c>
      <c r="P140">
        <f t="shared" si="33"/>
        <v>-222.77375407963353</v>
      </c>
      <c r="Q140">
        <f t="shared" si="40"/>
        <v>0.26354673095174469</v>
      </c>
      <c r="W140">
        <v>135</v>
      </c>
      <c r="X140">
        <f t="shared" si="34"/>
        <v>2.8125</v>
      </c>
      <c r="Y140">
        <v>0</v>
      </c>
      <c r="Z140">
        <f t="shared" si="41"/>
        <v>-6.9217401513828638E-7</v>
      </c>
    </row>
    <row r="141" spans="5:26" x14ac:dyDescent="0.4">
      <c r="E141">
        <v>509.32679999999999</v>
      </c>
      <c r="F141">
        <f t="shared" si="28"/>
        <v>6.6670722214849903E-2</v>
      </c>
      <c r="G141">
        <f t="shared" si="29"/>
        <v>1.2320874931157633E-2</v>
      </c>
      <c r="H141">
        <f t="shared" si="30"/>
        <v>-1.0462602302326235E-2</v>
      </c>
      <c r="I141">
        <f t="shared" si="31"/>
        <v>-4.041438127953545E-3</v>
      </c>
      <c r="J141">
        <f t="shared" si="32"/>
        <v>-2.6984553711330295E-4</v>
      </c>
      <c r="K141">
        <f t="shared" si="35"/>
        <v>0.25058616457590149</v>
      </c>
      <c r="L141">
        <f t="shared" si="36"/>
        <v>-12.020858221044335</v>
      </c>
      <c r="M141">
        <f t="shared" si="37"/>
        <v>-3.912279390322694</v>
      </c>
      <c r="N141">
        <f t="shared" si="38"/>
        <v>-224.15709734150522</v>
      </c>
      <c r="O141">
        <f t="shared" si="39"/>
        <v>0</v>
      </c>
      <c r="P141">
        <f t="shared" si="33"/>
        <v>-224.15709734150522</v>
      </c>
      <c r="Q141">
        <f t="shared" si="40"/>
        <v>0.26483842582797229</v>
      </c>
      <c r="W141">
        <v>136</v>
      </c>
      <c r="X141">
        <f t="shared" si="34"/>
        <v>2.8333333333333335</v>
      </c>
      <c r="Y141">
        <v>0</v>
      </c>
      <c r="Z141">
        <f t="shared" si="41"/>
        <v>-6.3065055744648712E-7</v>
      </c>
    </row>
    <row r="142" spans="5:26" x14ac:dyDescent="0.4">
      <c r="E142">
        <v>524.26149999999996</v>
      </c>
      <c r="F142">
        <f t="shared" si="28"/>
        <v>6.8625669873331879E-2</v>
      </c>
      <c r="G142">
        <f t="shared" si="29"/>
        <v>1.2122520175868456E-2</v>
      </c>
      <c r="H142">
        <f t="shared" si="30"/>
        <v>-1.0783976440574564E-2</v>
      </c>
      <c r="I142">
        <f t="shared" si="31"/>
        <v>-4.2812610785515348E-3</v>
      </c>
      <c r="J142">
        <f t="shared" si="32"/>
        <v>-2.9426650217279082E-4</v>
      </c>
      <c r="K142">
        <f t="shared" si="35"/>
        <v>0.26449122728624663</v>
      </c>
      <c r="L142">
        <f t="shared" si="36"/>
        <v>-11.551774563642695</v>
      </c>
      <c r="M142">
        <f t="shared" si="37"/>
        <v>-3.9372477492409796</v>
      </c>
      <c r="N142">
        <f t="shared" si="38"/>
        <v>-225.5876789288908</v>
      </c>
      <c r="O142">
        <f t="shared" si="39"/>
        <v>0</v>
      </c>
      <c r="P142">
        <f t="shared" si="33"/>
        <v>-225.5876789288908</v>
      </c>
      <c r="Q142">
        <f t="shared" si="40"/>
        <v>0.26608085483723926</v>
      </c>
      <c r="W142">
        <v>137</v>
      </c>
      <c r="X142">
        <f t="shared" si="34"/>
        <v>2.854166666666667</v>
      </c>
      <c r="Y142">
        <v>0</v>
      </c>
      <c r="Z142">
        <f t="shared" si="41"/>
        <v>-5.6964695406915588E-7</v>
      </c>
    </row>
    <row r="143" spans="5:26" x14ac:dyDescent="0.4">
      <c r="E143">
        <v>539.63409999999999</v>
      </c>
      <c r="F143">
        <f t="shared" si="28"/>
        <v>7.0637938507772488E-2</v>
      </c>
      <c r="G143">
        <f t="shared" si="29"/>
        <v>1.191243555595245E-2</v>
      </c>
      <c r="H143">
        <f t="shared" si="30"/>
        <v>-1.1116092366450586E-2</v>
      </c>
      <c r="I143">
        <f t="shared" si="31"/>
        <v>-4.5352732453750599E-3</v>
      </c>
      <c r="J143">
        <f t="shared" si="32"/>
        <v>-3.2089625756603901E-4</v>
      </c>
      <c r="K143">
        <f t="shared" si="35"/>
        <v>0.27904687890402774</v>
      </c>
      <c r="L143">
        <f t="shared" si="36"/>
        <v>-11.08645661272879</v>
      </c>
      <c r="M143">
        <f t="shared" si="37"/>
        <v>-3.9630618048716402</v>
      </c>
      <c r="N143">
        <f t="shared" si="38"/>
        <v>-227.06671536864357</v>
      </c>
      <c r="O143">
        <f t="shared" si="39"/>
        <v>0</v>
      </c>
      <c r="P143">
        <f t="shared" si="33"/>
        <v>-227.06671536864357</v>
      </c>
      <c r="Q143">
        <f t="shared" si="40"/>
        <v>0.26725697376298158</v>
      </c>
      <c r="W143">
        <v>138</v>
      </c>
      <c r="X143">
        <f t="shared" si="34"/>
        <v>2.875</v>
      </c>
      <c r="Y143">
        <v>0</v>
      </c>
      <c r="Z143">
        <f t="shared" si="41"/>
        <v>-5.100309195406207E-7</v>
      </c>
    </row>
    <row r="144" spans="5:26" x14ac:dyDescent="0.4">
      <c r="E144">
        <v>555.45749999999998</v>
      </c>
      <c r="F144">
        <f t="shared" si="28"/>
        <v>7.2709216724223022E-2</v>
      </c>
      <c r="G144">
        <f t="shared" si="29"/>
        <v>1.1689931175176249E-2</v>
      </c>
      <c r="H144">
        <f t="shared" si="30"/>
        <v>-1.1459385446926568E-2</v>
      </c>
      <c r="I144">
        <f t="shared" si="31"/>
        <v>-4.8043100458922128E-3</v>
      </c>
      <c r="J144">
        <f t="shared" si="32"/>
        <v>-3.4993449587378267E-4</v>
      </c>
      <c r="K144">
        <f t="shared" si="35"/>
        <v>0.29426275959075132</v>
      </c>
      <c r="L144">
        <f t="shared" si="36"/>
        <v>-10.625293930797671</v>
      </c>
      <c r="M144">
        <f t="shared" si="37"/>
        <v>-3.9897412902036464</v>
      </c>
      <c r="N144">
        <f t="shared" si="38"/>
        <v>-228.59533727774871</v>
      </c>
      <c r="O144">
        <f t="shared" si="39"/>
        <v>0</v>
      </c>
      <c r="P144">
        <f t="shared" si="33"/>
        <v>-228.59533727774871</v>
      </c>
      <c r="Q144">
        <f t="shared" si="40"/>
        <v>0.26834763513129317</v>
      </c>
      <c r="W144">
        <v>139</v>
      </c>
      <c r="X144">
        <f t="shared" si="34"/>
        <v>2.895833333333333</v>
      </c>
      <c r="Y144">
        <v>0</v>
      </c>
      <c r="Z144">
        <f t="shared" si="41"/>
        <v>-4.5250177390897073E-7</v>
      </c>
    </row>
    <row r="145" spans="5:26" x14ac:dyDescent="0.4">
      <c r="E145">
        <v>571.74490000000003</v>
      </c>
      <c r="F145">
        <f t="shared" si="28"/>
        <v>7.484123239864296E-2</v>
      </c>
      <c r="G145">
        <f t="shared" si="29"/>
        <v>1.1454278252052585E-2</v>
      </c>
      <c r="H145">
        <f t="shared" si="30"/>
        <v>-1.1814312862166151E-2</v>
      </c>
      <c r="I145">
        <f t="shared" si="31"/>
        <v>-5.0892540952600651E-3</v>
      </c>
      <c r="J145">
        <f t="shared" si="32"/>
        <v>-3.8159878632249011E-4</v>
      </c>
      <c r="K145">
        <f t="shared" si="35"/>
        <v>0.31014478804791074</v>
      </c>
      <c r="L145">
        <f t="shared" si="36"/>
        <v>-10.168710254258958</v>
      </c>
      <c r="M145">
        <f t="shared" si="37"/>
        <v>-4.0173038018487386</v>
      </c>
      <c r="N145">
        <f t="shared" si="38"/>
        <v>-230.17455286779267</v>
      </c>
      <c r="O145">
        <f t="shared" si="39"/>
        <v>0</v>
      </c>
      <c r="P145">
        <f t="shared" si="33"/>
        <v>-230.17455286779267</v>
      </c>
      <c r="Q145">
        <f t="shared" si="40"/>
        <v>0.26933150609331852</v>
      </c>
      <c r="W145">
        <v>140</v>
      </c>
      <c r="X145">
        <f t="shared" si="34"/>
        <v>2.916666666666667</v>
      </c>
      <c r="Y145">
        <v>0</v>
      </c>
      <c r="Z145">
        <f t="shared" si="41"/>
        <v>-3.9760795003414025E-7</v>
      </c>
    </row>
    <row r="146" spans="5:26" x14ac:dyDescent="0.4">
      <c r="E146">
        <v>588.50980000000004</v>
      </c>
      <c r="F146">
        <f t="shared" si="28"/>
        <v>7.7035752676899938E-2</v>
      </c>
      <c r="G146">
        <f t="shared" si="29"/>
        <v>1.1204707200350827E-2</v>
      </c>
      <c r="H146">
        <f t="shared" si="30"/>
        <v>-1.2181354978256981E-2</v>
      </c>
      <c r="I146">
        <f t="shared" si="31"/>
        <v>-5.3910375507261188E-3</v>
      </c>
      <c r="J146">
        <f t="shared" si="32"/>
        <v>-4.1612612912197977E-4</v>
      </c>
      <c r="K146">
        <f t="shared" si="35"/>
        <v>0.32669448635673287</v>
      </c>
      <c r="L146">
        <f t="shared" si="36"/>
        <v>-9.7171639015565976</v>
      </c>
      <c r="M146">
        <f t="shared" si="37"/>
        <v>-4.0457642759102139</v>
      </c>
      <c r="N146">
        <f t="shared" si="38"/>
        <v>-231.80521791445676</v>
      </c>
      <c r="O146">
        <f t="shared" si="39"/>
        <v>0</v>
      </c>
      <c r="P146">
        <f t="shared" si="33"/>
        <v>-231.80521791445676</v>
      </c>
      <c r="Q146">
        <f t="shared" si="40"/>
        <v>0.27018503716827857</v>
      </c>
      <c r="W146">
        <v>141</v>
      </c>
      <c r="X146">
        <f t="shared" si="34"/>
        <v>2.9375</v>
      </c>
      <c r="Y146">
        <v>0</v>
      </c>
      <c r="Z146">
        <f t="shared" si="41"/>
        <v>-3.4576390538457569E-7</v>
      </c>
    </row>
    <row r="147" spans="5:26" x14ac:dyDescent="0.4">
      <c r="E147">
        <v>605.76639999999998</v>
      </c>
      <c r="F147">
        <f t="shared" si="28"/>
        <v>7.9294636334647325E-2</v>
      </c>
      <c r="G147">
        <f t="shared" si="29"/>
        <v>1.0940399425988456E-2</v>
      </c>
      <c r="H147">
        <f t="shared" si="30"/>
        <v>-1.256102565607084E-2</v>
      </c>
      <c r="I147">
        <f t="shared" si="31"/>
        <v>-5.7106520575045394E-3</v>
      </c>
      <c r="J147">
        <f t="shared" si="32"/>
        <v>-4.5377553600578491E-4</v>
      </c>
      <c r="K147">
        <f t="shared" si="35"/>
        <v>0.34390867048014073</v>
      </c>
      <c r="L147">
        <f t="shared" si="36"/>
        <v>-9.2711374958183796</v>
      </c>
      <c r="M147">
        <f t="shared" si="37"/>
        <v>-4.0751350944759954</v>
      </c>
      <c r="N147">
        <f t="shared" si="38"/>
        <v>-233.48804185912053</v>
      </c>
      <c r="O147">
        <f t="shared" si="39"/>
        <v>0</v>
      </c>
      <c r="P147">
        <f t="shared" si="33"/>
        <v>-233.48804185912053</v>
      </c>
      <c r="Q147">
        <f t="shared" si="40"/>
        <v>0.27088250045775936</v>
      </c>
      <c r="W147">
        <v>142</v>
      </c>
      <c r="X147">
        <f t="shared" si="34"/>
        <v>2.958333333333333</v>
      </c>
      <c r="Y147">
        <v>0</v>
      </c>
      <c r="Z147">
        <f t="shared" si="41"/>
        <v>-2.9726627407124277E-7</v>
      </c>
    </row>
    <row r="148" spans="5:26" x14ac:dyDescent="0.4">
      <c r="E148">
        <v>623.52890000000002</v>
      </c>
      <c r="F148">
        <f t="shared" si="28"/>
        <v>8.1619742147538532E-2</v>
      </c>
      <c r="G148">
        <f t="shared" si="29"/>
        <v>1.0660495559063343E-2</v>
      </c>
      <c r="H148">
        <f t="shared" si="30"/>
        <v>-1.2953858571888077E-2</v>
      </c>
      <c r="I148">
        <f t="shared" si="31"/>
        <v>-6.0491388242296384E-3</v>
      </c>
      <c r="J148">
        <f t="shared" si="32"/>
        <v>-4.9482845250523044E-4</v>
      </c>
      <c r="K148">
        <f t="shared" si="35"/>
        <v>0.36177802891108374</v>
      </c>
      <c r="L148">
        <f t="shared" si="36"/>
        <v>-8.8311562350087023</v>
      </c>
      <c r="M148">
        <f t="shared" si="37"/>
        <v>-4.1054242754104813</v>
      </c>
      <c r="N148">
        <f t="shared" si="38"/>
        <v>-235.2234840915747</v>
      </c>
      <c r="O148">
        <f t="shared" si="39"/>
        <v>0</v>
      </c>
      <c r="P148">
        <f t="shared" si="33"/>
        <v>-235.2234840915747</v>
      </c>
      <c r="Q148">
        <f t="shared" si="40"/>
        <v>0.27139607982706565</v>
      </c>
      <c r="W148">
        <v>143</v>
      </c>
      <c r="X148">
        <f t="shared" si="34"/>
        <v>2.979166666666667</v>
      </c>
      <c r="Y148">
        <v>0</v>
      </c>
      <c r="Z148">
        <f t="shared" si="41"/>
        <v>-2.5230913452195398E-7</v>
      </c>
    </row>
    <row r="149" spans="5:26" x14ac:dyDescent="0.4">
      <c r="E149">
        <v>641.81230000000005</v>
      </c>
      <c r="F149">
        <f t="shared" si="28"/>
        <v>8.401303361098203E-2</v>
      </c>
      <c r="G149">
        <f t="shared" si="29"/>
        <v>1.0364080810948639E-2</v>
      </c>
      <c r="H149">
        <f t="shared" si="30"/>
        <v>-1.336042663667722E-2</v>
      </c>
      <c r="I149">
        <f t="shared" si="31"/>
        <v>-6.4076063634187497E-3</v>
      </c>
      <c r="J149">
        <f t="shared" si="32"/>
        <v>-5.3959256211882911E-4</v>
      </c>
      <c r="K149">
        <f t="shared" si="35"/>
        <v>0.38028719031537839</v>
      </c>
      <c r="L149">
        <f t="shared" si="36"/>
        <v>-8.39776606442366</v>
      </c>
      <c r="M149">
        <f t="shared" si="37"/>
        <v>-4.1366361725571013</v>
      </c>
      <c r="N149">
        <f t="shared" si="38"/>
        <v>-237.01179406867243</v>
      </c>
      <c r="O149">
        <f t="shared" si="39"/>
        <v>0</v>
      </c>
      <c r="P149">
        <f t="shared" si="33"/>
        <v>-237.01179406867243</v>
      </c>
      <c r="Q149">
        <f t="shared" si="40"/>
        <v>0.27169605840053496</v>
      </c>
      <c r="W149">
        <v>144</v>
      </c>
      <c r="X149">
        <f t="shared" si="34"/>
        <v>3</v>
      </c>
      <c r="Y149">
        <v>0</v>
      </c>
      <c r="Z149">
        <f t="shared" si="41"/>
        <v>-2.109983031109906E-7</v>
      </c>
    </row>
    <row r="150" spans="5:26" x14ac:dyDescent="0.4">
      <c r="E150">
        <v>660.6318</v>
      </c>
      <c r="F150">
        <f t="shared" si="28"/>
        <v>8.6476500400325076E-2</v>
      </c>
      <c r="G150">
        <f t="shared" si="29"/>
        <v>1.0050191727498548E-2</v>
      </c>
      <c r="H150">
        <f t="shared" si="30"/>
        <v>-1.378133075556956E-2</v>
      </c>
      <c r="I150">
        <f t="shared" si="31"/>
        <v>-6.7872223627418737E-3</v>
      </c>
      <c r="J150">
        <f t="shared" si="32"/>
        <v>-5.8840269721946448E-4</v>
      </c>
      <c r="K150">
        <f t="shared" si="35"/>
        <v>0.39941341868906788</v>
      </c>
      <c r="L150">
        <f t="shared" si="36"/>
        <v>-7.9715469733462641</v>
      </c>
      <c r="M150">
        <f t="shared" si="37"/>
        <v>-4.1687697643596682</v>
      </c>
      <c r="N150">
        <f t="shared" si="38"/>
        <v>-238.85291325955569</v>
      </c>
      <c r="O150">
        <f t="shared" si="39"/>
        <v>0</v>
      </c>
      <c r="P150">
        <f t="shared" si="33"/>
        <v>-238.85291325955569</v>
      </c>
      <c r="Q150">
        <f t="shared" si="40"/>
        <v>0.27175110787617851</v>
      </c>
      <c r="W150">
        <v>145</v>
      </c>
      <c r="X150">
        <f t="shared" si="34"/>
        <v>3.0208333333333335</v>
      </c>
      <c r="Y150">
        <v>0</v>
      </c>
      <c r="Z150">
        <f t="shared" si="41"/>
        <v>-1.7336459447509175E-7</v>
      </c>
    </row>
    <row r="151" spans="5:26" x14ac:dyDescent="0.4">
      <c r="E151">
        <v>680.00319999999999</v>
      </c>
      <c r="F151">
        <f t="shared" si="28"/>
        <v>8.9012210730731289E-2</v>
      </c>
      <c r="G151">
        <f t="shared" si="29"/>
        <v>9.7178071233634533E-3</v>
      </c>
      <c r="H151">
        <f t="shared" si="30"/>
        <v>-1.4217210866061897E-2</v>
      </c>
      <c r="I151">
        <f t="shared" si="31"/>
        <v>-7.1892246907048207E-3</v>
      </c>
      <c r="J151">
        <f t="shared" si="32"/>
        <v>-6.416242456995791E-4</v>
      </c>
      <c r="K151">
        <f t="shared" si="35"/>
        <v>0.41912636816297422</v>
      </c>
      <c r="L151">
        <f t="shared" si="36"/>
        <v>-7.553100317684887</v>
      </c>
      <c r="M151">
        <f t="shared" si="37"/>
        <v>-4.2018186329709639</v>
      </c>
      <c r="N151">
        <f t="shared" si="38"/>
        <v>-240.74647394866534</v>
      </c>
      <c r="O151">
        <f t="shared" si="39"/>
        <v>0</v>
      </c>
      <c r="P151">
        <f t="shared" si="33"/>
        <v>-240.74647394866534</v>
      </c>
      <c r="Q151">
        <f t="shared" si="40"/>
        <v>0.27152868677960074</v>
      </c>
      <c r="W151">
        <v>146</v>
      </c>
      <c r="X151">
        <f t="shared" si="34"/>
        <v>3.0416666666666665</v>
      </c>
      <c r="Y151">
        <v>0</v>
      </c>
      <c r="Z151">
        <f t="shared" si="41"/>
        <v>-1.393760154505276E-7</v>
      </c>
    </row>
    <row r="152" spans="5:26" x14ac:dyDescent="0.4">
      <c r="E152">
        <v>699.9425</v>
      </c>
      <c r="F152">
        <f t="shared" si="28"/>
        <v>9.1622258997303072E-2</v>
      </c>
      <c r="G152">
        <f t="shared" si="29"/>
        <v>9.3658520870576467E-3</v>
      </c>
      <c r="H152">
        <f t="shared" si="30"/>
        <v>-1.46687393113763E-2</v>
      </c>
      <c r="I152">
        <f t="shared" si="31"/>
        <v>-7.614916600103605E-3</v>
      </c>
      <c r="J152">
        <f t="shared" si="32"/>
        <v>-6.9965474034977548E-4</v>
      </c>
      <c r="K152">
        <f t="shared" si="35"/>
        <v>0.43938712288251247</v>
      </c>
      <c r="L152">
        <f t="shared" si="36"/>
        <v>-7.1430535019294688</v>
      </c>
      <c r="M152">
        <f t="shared" si="37"/>
        <v>-4.2357695861680922</v>
      </c>
      <c r="N152">
        <f t="shared" si="38"/>
        <v>-242.69172027730696</v>
      </c>
      <c r="O152">
        <f t="shared" si="39"/>
        <v>0</v>
      </c>
      <c r="P152">
        <f t="shared" si="33"/>
        <v>-242.69172027730696</v>
      </c>
      <c r="Q152">
        <f t="shared" si="40"/>
        <v>0.27099557276356184</v>
      </c>
      <c r="W152">
        <v>147</v>
      </c>
      <c r="X152">
        <f t="shared" si="34"/>
        <v>3.0625</v>
      </c>
      <c r="Y152">
        <v>0</v>
      </c>
      <c r="Z152">
        <f t="shared" si="41"/>
        <v>-1.0894888185867996E-7</v>
      </c>
    </row>
    <row r="153" spans="5:26" x14ac:dyDescent="0.4">
      <c r="E153">
        <v>720.46659999999997</v>
      </c>
      <c r="F153">
        <f t="shared" si="28"/>
        <v>9.430885740486733E-2</v>
      </c>
      <c r="G153">
        <f t="shared" si="29"/>
        <v>8.993182831497526E-3</v>
      </c>
      <c r="H153">
        <f t="shared" si="30"/>
        <v>-1.5136639219880926E-2</v>
      </c>
      <c r="I153">
        <f t="shared" si="31"/>
        <v>-8.0656851042191224E-3</v>
      </c>
      <c r="J153">
        <f t="shared" si="32"/>
        <v>-7.6292875896499801E-4</v>
      </c>
      <c r="K153">
        <f t="shared" si="35"/>
        <v>0.46014848987952106</v>
      </c>
      <c r="L153">
        <f t="shared" si="36"/>
        <v>-6.7420399781517872</v>
      </c>
      <c r="M153">
        <f t="shared" si="37"/>
        <v>-4.270603185209815</v>
      </c>
      <c r="N153">
        <f t="shared" si="38"/>
        <v>-244.68753848764862</v>
      </c>
      <c r="O153">
        <f t="shared" si="39"/>
        <v>0</v>
      </c>
      <c r="P153">
        <f t="shared" si="33"/>
        <v>-244.68753848764862</v>
      </c>
      <c r="Q153">
        <f t="shared" si="40"/>
        <v>0.27011851789707247</v>
      </c>
      <c r="W153">
        <v>148</v>
      </c>
      <c r="X153">
        <f t="shared" si="34"/>
        <v>3.0833333333333335</v>
      </c>
      <c r="Y153">
        <v>0</v>
      </c>
      <c r="Z153">
        <f t="shared" si="41"/>
        <v>-8.1957866061142877E-8</v>
      </c>
    </row>
    <row r="154" spans="5:26" x14ac:dyDescent="0.4">
      <c r="E154">
        <v>741.5924</v>
      </c>
      <c r="F154">
        <f t="shared" si="28"/>
        <v>9.7074218158250972E-2</v>
      </c>
      <c r="G154">
        <f t="shared" si="29"/>
        <v>8.5985995889766853E-3</v>
      </c>
      <c r="H154">
        <f t="shared" si="30"/>
        <v>-1.5621666895326319E-2</v>
      </c>
      <c r="I154">
        <f t="shared" si="31"/>
        <v>-8.5429854398417771E-3</v>
      </c>
      <c r="J154">
        <f t="shared" si="32"/>
        <v>-8.3191844326213626E-4</v>
      </c>
      <c r="K154">
        <f t="shared" si="35"/>
        <v>0.48135384759743521</v>
      </c>
      <c r="L154">
        <f t="shared" si="36"/>
        <v>-6.3507110479264828</v>
      </c>
      <c r="M154">
        <f t="shared" si="37"/>
        <v>-4.3062916091452896</v>
      </c>
      <c r="N154">
        <f t="shared" si="38"/>
        <v>-246.73233455662501</v>
      </c>
      <c r="O154">
        <f t="shared" si="39"/>
        <v>0</v>
      </c>
      <c r="P154">
        <f t="shared" si="33"/>
        <v>-246.73233455662501</v>
      </c>
      <c r="Q154">
        <f t="shared" si="40"/>
        <v>0.26886504087371565</v>
      </c>
      <c r="W154">
        <v>149</v>
      </c>
      <c r="X154">
        <f t="shared" si="34"/>
        <v>3.1041666666666665</v>
      </c>
      <c r="Y154">
        <v>0</v>
      </c>
      <c r="Z154">
        <f t="shared" si="41"/>
        <v>-5.8244998615317512E-8</v>
      </c>
    </row>
    <row r="155" spans="5:26" x14ac:dyDescent="0.4">
      <c r="E155">
        <v>763.33770000000004</v>
      </c>
      <c r="F155">
        <f t="shared" si="28"/>
        <v>9.9920671272005393E-2</v>
      </c>
      <c r="G155">
        <f t="shared" si="29"/>
        <v>8.1808271672605404E-3</v>
      </c>
      <c r="H155">
        <f t="shared" si="30"/>
        <v>-1.6124635346493943E-2</v>
      </c>
      <c r="I155">
        <f t="shared" si="31"/>
        <v>-9.048364652871177E-3</v>
      </c>
      <c r="J155">
        <f t="shared" si="32"/>
        <v>-9.0713968478803308E-4</v>
      </c>
      <c r="K155">
        <f t="shared" si="35"/>
        <v>0.50293804255858121</v>
      </c>
      <c r="L155">
        <f t="shared" si="36"/>
        <v>-5.9697102564262172</v>
      </c>
      <c r="M155">
        <f t="shared" si="37"/>
        <v>-4.3427996706775227</v>
      </c>
      <c r="N155">
        <f t="shared" si="38"/>
        <v>-248.82409240062586</v>
      </c>
      <c r="O155">
        <f t="shared" si="39"/>
        <v>0</v>
      </c>
      <c r="P155">
        <f t="shared" si="33"/>
        <v>-248.82409240062586</v>
      </c>
      <c r="Q155">
        <f t="shared" si="40"/>
        <v>0.26720433636500363</v>
      </c>
      <c r="W155">
        <v>150</v>
      </c>
      <c r="X155">
        <f t="shared" si="34"/>
        <v>3.125</v>
      </c>
      <c r="Y155">
        <v>0</v>
      </c>
      <c r="Z155">
        <f t="shared" si="41"/>
        <v>-3.7627659801417012E-8</v>
      </c>
    </row>
    <row r="156" spans="5:26" x14ac:dyDescent="0.4">
      <c r="E156">
        <v>785.72069999999997</v>
      </c>
      <c r="F156">
        <f t="shared" si="28"/>
        <v>0.10285059912055958</v>
      </c>
      <c r="G156">
        <f t="shared" si="29"/>
        <v>7.738520557823314E-3</v>
      </c>
      <c r="H156">
        <f t="shared" si="30"/>
        <v>-1.6646406239082923E-2</v>
      </c>
      <c r="I156">
        <f t="shared" si="31"/>
        <v>-9.5834548906148509E-3</v>
      </c>
      <c r="J156">
        <f t="shared" si="32"/>
        <v>-9.8915437867064249E-4</v>
      </c>
      <c r="K156">
        <f t="shared" si="35"/>
        <v>0.5248271320552379</v>
      </c>
      <c r="L156">
        <f t="shared" si="36"/>
        <v>-5.5996744254952615</v>
      </c>
      <c r="M156">
        <f t="shared" si="37"/>
        <v>-4.3800835792486037</v>
      </c>
      <c r="N156">
        <f t="shared" si="38"/>
        <v>-250.96030300550044</v>
      </c>
      <c r="O156">
        <f t="shared" si="39"/>
        <v>0</v>
      </c>
      <c r="P156">
        <f t="shared" si="33"/>
        <v>-250.96030300550044</v>
      </c>
      <c r="Q156">
        <f t="shared" si="40"/>
        <v>0.26510826729544057</v>
      </c>
      <c r="W156">
        <v>151</v>
      </c>
      <c r="X156">
        <f t="shared" si="34"/>
        <v>3.1458333333333335</v>
      </c>
      <c r="Y156">
        <v>0</v>
      </c>
      <c r="Z156">
        <f t="shared" si="41"/>
        <v>-1.9905606568840355E-8</v>
      </c>
    </row>
    <row r="157" spans="5:26" x14ac:dyDescent="0.4">
      <c r="E157">
        <v>808.75990000000002</v>
      </c>
      <c r="F157">
        <f t="shared" si="28"/>
        <v>0.10586642334825065</v>
      </c>
      <c r="G157">
        <f t="shared" si="29"/>
        <v>7.2702638198831604E-3</v>
      </c>
      <c r="H157">
        <f t="shared" si="30"/>
        <v>-1.7187891037580449E-2</v>
      </c>
      <c r="I157">
        <f t="shared" si="31"/>
        <v>-1.01499748351499E-2</v>
      </c>
      <c r="J157">
        <f t="shared" si="32"/>
        <v>-1.0785739912368697E-3</v>
      </c>
      <c r="K157">
        <f t="shared" si="35"/>
        <v>0.54693884591673514</v>
      </c>
      <c r="L157">
        <f t="shared" si="36"/>
        <v>-5.241224601874249</v>
      </c>
      <c r="M157">
        <f t="shared" si="37"/>
        <v>-4.4180905585706949</v>
      </c>
      <c r="N157">
        <f t="shared" si="38"/>
        <v>-253.13794251269726</v>
      </c>
      <c r="O157">
        <f t="shared" si="39"/>
        <v>0</v>
      </c>
      <c r="P157">
        <f t="shared" si="33"/>
        <v>-253.13794251269726</v>
      </c>
      <c r="Q157">
        <f t="shared" si="40"/>
        <v>0.26255245976866776</v>
      </c>
      <c r="W157">
        <v>152</v>
      </c>
      <c r="X157">
        <f t="shared" si="34"/>
        <v>3.1666666666666665</v>
      </c>
      <c r="Y157">
        <v>0</v>
      </c>
      <c r="Z157">
        <f t="shared" si="41"/>
        <v>-4.8670878609464538E-9</v>
      </c>
    </row>
    <row r="158" spans="5:26" x14ac:dyDescent="0.4">
      <c r="E158">
        <v>832.47469999999998</v>
      </c>
      <c r="F158">
        <f t="shared" si="28"/>
        <v>0.10897068340914029</v>
      </c>
      <c r="G158">
        <f t="shared" si="29"/>
        <v>6.7745543988598778E-3</v>
      </c>
      <c r="H158">
        <f t="shared" si="30"/>
        <v>-1.7750068973360733E-2</v>
      </c>
      <c r="I158">
        <f t="shared" si="31"/>
        <v>-1.0749748769752432E-2</v>
      </c>
      <c r="J158">
        <f t="shared" si="32"/>
        <v>-1.1760662686259027E-3</v>
      </c>
      <c r="K158">
        <f t="shared" si="35"/>
        <v>0.56918403877039314</v>
      </c>
      <c r="L158">
        <f t="shared" si="36"/>
        <v>-4.8949457406635188</v>
      </c>
      <c r="M158">
        <f t="shared" si="37"/>
        <v>-4.4567598105301096</v>
      </c>
      <c r="N158">
        <f t="shared" si="38"/>
        <v>-255.3535274468997</v>
      </c>
      <c r="O158">
        <f t="shared" si="39"/>
        <v>0</v>
      </c>
      <c r="P158">
        <f t="shared" si="33"/>
        <v>-255.3535274468997</v>
      </c>
      <c r="Q158">
        <f t="shared" si="40"/>
        <v>0.25951737290665677</v>
      </c>
      <c r="W158">
        <v>153</v>
      </c>
      <c r="X158">
        <f t="shared" si="34"/>
        <v>3.1875</v>
      </c>
      <c r="Y158">
        <v>0</v>
      </c>
      <c r="Z158">
        <f t="shared" si="41"/>
        <v>7.7058933938378093E-9</v>
      </c>
    </row>
    <row r="159" spans="5:26" x14ac:dyDescent="0.4">
      <c r="E159">
        <v>856.88490000000002</v>
      </c>
      <c r="F159">
        <f t="shared" si="28"/>
        <v>0.1121659711171677</v>
      </c>
      <c r="G159">
        <f t="shared" si="29"/>
        <v>6.2498092044067644E-3</v>
      </c>
      <c r="H159">
        <f t="shared" si="30"/>
        <v>-1.8333979660333954E-2</v>
      </c>
      <c r="I159">
        <f t="shared" si="31"/>
        <v>-1.1384699332696147E-2</v>
      </c>
      <c r="J159">
        <f t="shared" si="32"/>
        <v>-1.2823582432935077E-3</v>
      </c>
      <c r="K159">
        <f t="shared" si="35"/>
        <v>0.59146739585086971</v>
      </c>
      <c r="L159">
        <f t="shared" si="36"/>
        <v>-4.5613838099795432</v>
      </c>
      <c r="M159">
        <f t="shared" si="37"/>
        <v>-4.4960218709797752</v>
      </c>
      <c r="N159">
        <f t="shared" si="38"/>
        <v>-257.60307780565307</v>
      </c>
      <c r="O159">
        <f t="shared" si="39"/>
        <v>0</v>
      </c>
      <c r="P159">
        <f t="shared" si="33"/>
        <v>-257.60307780565307</v>
      </c>
      <c r="Q159">
        <f t="shared" si="40"/>
        <v>0.25598934037972343</v>
      </c>
      <c r="W159">
        <v>154</v>
      </c>
      <c r="X159">
        <f t="shared" si="34"/>
        <v>3.2083333333333335</v>
      </c>
      <c r="Y159">
        <v>0</v>
      </c>
      <c r="Z159">
        <f t="shared" si="41"/>
        <v>1.8033109821458563E-8</v>
      </c>
    </row>
    <row r="160" spans="5:26" x14ac:dyDescent="0.4">
      <c r="E160">
        <v>882.01089999999999</v>
      </c>
      <c r="F160">
        <f t="shared" si="28"/>
        <v>0.11545495682608842</v>
      </c>
      <c r="G160">
        <f t="shared" si="29"/>
        <v>5.6943566638791854E-3</v>
      </c>
      <c r="H160">
        <f t="shared" si="30"/>
        <v>-1.8940732417441819E-2</v>
      </c>
      <c r="I160">
        <f t="shared" si="31"/>
        <v>-1.2056857251069419E-2</v>
      </c>
      <c r="J160">
        <f t="shared" si="32"/>
        <v>-1.398242246528264E-3</v>
      </c>
      <c r="K160">
        <f t="shared" si="35"/>
        <v>0.61368913269807202</v>
      </c>
      <c r="L160">
        <f t="shared" si="36"/>
        <v>-4.2410313440345142</v>
      </c>
      <c r="M160">
        <f t="shared" si="37"/>
        <v>-4.5357993702460622</v>
      </c>
      <c r="N160">
        <f t="shared" si="38"/>
        <v>-259.88216063319601</v>
      </c>
      <c r="O160">
        <f t="shared" si="39"/>
        <v>0</v>
      </c>
      <c r="P160">
        <f t="shared" si="33"/>
        <v>-259.88216063319601</v>
      </c>
      <c r="Q160">
        <f t="shared" si="40"/>
        <v>0.2519615391253569</v>
      </c>
      <c r="W160">
        <v>155</v>
      </c>
      <c r="X160">
        <f t="shared" si="34"/>
        <v>3.2291666666666665</v>
      </c>
      <c r="Y160">
        <v>0</v>
      </c>
      <c r="Z160">
        <f t="shared" si="41"/>
        <v>2.6332366916156098E-8</v>
      </c>
    </row>
    <row r="161" spans="5:26" x14ac:dyDescent="0.4">
      <c r="E161">
        <v>907.87360000000001</v>
      </c>
      <c r="F161">
        <f t="shared" si="28"/>
        <v>0.11884037633950492</v>
      </c>
      <c r="G161">
        <f t="shared" si="29"/>
        <v>5.1064348669360715E-3</v>
      </c>
      <c r="H161">
        <f t="shared" si="30"/>
        <v>-1.9571508890837752E-2</v>
      </c>
      <c r="I161">
        <f t="shared" si="31"/>
        <v>-1.2768363719662723E-2</v>
      </c>
      <c r="J161">
        <f t="shared" si="32"/>
        <v>-1.524581154103144E-3</v>
      </c>
      <c r="K161">
        <f t="shared" si="35"/>
        <v>0.63574668860748629</v>
      </c>
      <c r="L161">
        <f t="shared" si="36"/>
        <v>-3.9343178648300943</v>
      </c>
      <c r="M161">
        <f t="shared" si="37"/>
        <v>-4.5760075541813032</v>
      </c>
      <c r="N161">
        <f t="shared" si="38"/>
        <v>-262.18591987457108</v>
      </c>
      <c r="O161">
        <f t="shared" si="39"/>
        <v>0</v>
      </c>
      <c r="P161">
        <f t="shared" si="33"/>
        <v>-262.18591987457108</v>
      </c>
      <c r="Q161">
        <f t="shared" si="40"/>
        <v>0.2474347699985644</v>
      </c>
      <c r="W161">
        <v>156</v>
      </c>
      <c r="X161">
        <f t="shared" si="34"/>
        <v>3.25</v>
      </c>
      <c r="Y161">
        <v>0</v>
      </c>
      <c r="Z161">
        <f t="shared" si="41"/>
        <v>3.28164237486237E-8</v>
      </c>
    </row>
    <row r="162" spans="5:26" x14ac:dyDescent="0.4">
      <c r="E162">
        <v>934.49469999999997</v>
      </c>
      <c r="F162">
        <f t="shared" si="28"/>
        <v>0.1223250701807749</v>
      </c>
      <c r="G162">
        <f t="shared" si="29"/>
        <v>4.4841805173911897E-3</v>
      </c>
      <c r="H162">
        <f t="shared" si="30"/>
        <v>-2.0227575854542823E-2</v>
      </c>
      <c r="I162">
        <f t="shared" si="31"/>
        <v>-1.3521483921587252E-2</v>
      </c>
      <c r="J162">
        <f t="shared" si="32"/>
        <v>-1.6623160652565472E-3</v>
      </c>
      <c r="K162">
        <f t="shared" si="35"/>
        <v>0.65753697827366775</v>
      </c>
      <c r="L162">
        <f t="shared" si="36"/>
        <v>-3.6415963698097684</v>
      </c>
      <c r="M162">
        <f t="shared" si="37"/>
        <v>-4.6165556732642141</v>
      </c>
      <c r="N162">
        <f t="shared" si="38"/>
        <v>-264.50915596521571</v>
      </c>
      <c r="O162">
        <f t="shared" si="39"/>
        <v>0</v>
      </c>
      <c r="P162">
        <f t="shared" si="33"/>
        <v>-264.50915596521571</v>
      </c>
      <c r="Q162">
        <f t="shared" si="40"/>
        <v>0.24241799118458579</v>
      </c>
      <c r="W162">
        <v>157</v>
      </c>
      <c r="X162">
        <f t="shared" si="34"/>
        <v>3.2708333333333335</v>
      </c>
      <c r="Y162">
        <v>0</v>
      </c>
      <c r="Z162">
        <f t="shared" si="41"/>
        <v>3.7690513177956418E-8</v>
      </c>
    </row>
    <row r="163" spans="5:26" x14ac:dyDescent="0.4">
      <c r="E163">
        <v>961.89639999999997</v>
      </c>
      <c r="F163">
        <f t="shared" si="28"/>
        <v>0.12591194432310288</v>
      </c>
      <c r="G163">
        <f t="shared" si="29"/>
        <v>3.8256312351747646E-3</v>
      </c>
      <c r="H163">
        <f t="shared" si="30"/>
        <v>-2.0910283913642191E-2</v>
      </c>
      <c r="I163">
        <f t="shared" si="31"/>
        <v>-1.4318604411881486E-2</v>
      </c>
      <c r="J163">
        <f t="shared" si="32"/>
        <v>-1.8124716586385148E-3</v>
      </c>
      <c r="K163">
        <f t="shared" si="35"/>
        <v>0.67895825932867437</v>
      </c>
      <c r="L163">
        <f t="shared" si="36"/>
        <v>-3.3631384849478634</v>
      </c>
      <c r="M163">
        <f t="shared" si="37"/>
        <v>-4.6573476570485886</v>
      </c>
      <c r="N163">
        <f t="shared" si="38"/>
        <v>-266.84636447402647</v>
      </c>
      <c r="O163">
        <f t="shared" si="39"/>
        <v>0</v>
      </c>
      <c r="P163">
        <f t="shared" si="33"/>
        <v>-266.84636447402647</v>
      </c>
      <c r="Q163">
        <f t="shared" si="40"/>
        <v>0.2369285795336665</v>
      </c>
      <c r="W163">
        <v>158</v>
      </c>
      <c r="X163">
        <f t="shared" si="34"/>
        <v>3.2916666666666665</v>
      </c>
      <c r="Y163">
        <v>0</v>
      </c>
      <c r="Z163">
        <f t="shared" si="41"/>
        <v>4.1150399084752144E-8</v>
      </c>
    </row>
    <row r="164" spans="5:26" x14ac:dyDescent="0.4">
      <c r="E164">
        <v>990.10149999999999</v>
      </c>
      <c r="F164">
        <f t="shared" si="28"/>
        <v>0.12960398327950975</v>
      </c>
      <c r="G164">
        <f t="shared" si="29"/>
        <v>3.1287189354519684E-3</v>
      </c>
      <c r="H164">
        <f t="shared" si="30"/>
        <v>-2.1621076357290991E-2</v>
      </c>
      <c r="I164">
        <f t="shared" si="31"/>
        <v>-1.5162241319522374E-2</v>
      </c>
      <c r="J164">
        <f t="shared" si="32"/>
        <v>-1.9761639494126071E-3</v>
      </c>
      <c r="K164">
        <f t="shared" si="35"/>
        <v>0.69991239851330767</v>
      </c>
      <c r="L164">
        <f t="shared" si="36"/>
        <v>-3.0991262632301826</v>
      </c>
      <c r="M164">
        <f t="shared" si="37"/>
        <v>-4.6982836183153474</v>
      </c>
      <c r="N164">
        <f t="shared" si="38"/>
        <v>-269.19182228492275</v>
      </c>
      <c r="O164">
        <f t="shared" si="39"/>
        <v>0</v>
      </c>
      <c r="P164">
        <f t="shared" si="33"/>
        <v>-269.19182228492275</v>
      </c>
      <c r="Q164">
        <f t="shared" si="40"/>
        <v>0.2309922881260123</v>
      </c>
      <c r="W164">
        <v>159</v>
      </c>
      <c r="X164">
        <f t="shared" si="34"/>
        <v>3.3125</v>
      </c>
      <c r="Y164">
        <v>0</v>
      </c>
      <c r="Z164">
        <f t="shared" si="41"/>
        <v>4.3380910291339968E-8</v>
      </c>
    </row>
    <row r="165" spans="5:26" x14ac:dyDescent="0.4">
      <c r="E165">
        <v>1019.1337</v>
      </c>
      <c r="F165">
        <f t="shared" si="28"/>
        <v>0.13340428937274101</v>
      </c>
      <c r="G165">
        <f t="shared" si="29"/>
        <v>2.3912575915352452E-3</v>
      </c>
      <c r="H165">
        <f t="shared" si="30"/>
        <v>-2.2361503836393098E-2</v>
      </c>
      <c r="I165">
        <f t="shared" si="31"/>
        <v>-1.6055055373760951E-2</v>
      </c>
      <c r="J165">
        <f t="shared" si="32"/>
        <v>-2.1546100964902892E-3</v>
      </c>
      <c r="K165">
        <f t="shared" si="35"/>
        <v>0.72030719374974095</v>
      </c>
      <c r="L165">
        <f t="shared" si="36"/>
        <v>-2.8496449575492027</v>
      </c>
      <c r="M165">
        <f t="shared" si="37"/>
        <v>-4.7392617654100953</v>
      </c>
      <c r="N165">
        <f t="shared" si="38"/>
        <v>-271.53969716571811</v>
      </c>
      <c r="O165">
        <f t="shared" si="39"/>
        <v>0</v>
      </c>
      <c r="P165">
        <f t="shared" si="33"/>
        <v>-271.53969716571811</v>
      </c>
      <c r="Q165">
        <f t="shared" si="40"/>
        <v>0.22464279899132686</v>
      </c>
      <c r="W165">
        <v>160</v>
      </c>
      <c r="X165">
        <f t="shared" si="34"/>
        <v>3.3333333333333335</v>
      </c>
      <c r="Y165">
        <v>0</v>
      </c>
      <c r="Z165">
        <f t="shared" si="41"/>
        <v>4.4554893565660222E-8</v>
      </c>
    </row>
    <row r="166" spans="5:26" x14ac:dyDescent="0.4">
      <c r="E166">
        <v>1049.0172</v>
      </c>
      <c r="F166">
        <f t="shared" si="28"/>
        <v>0.13731603037538895</v>
      </c>
      <c r="G166">
        <f t="shared" si="29"/>
        <v>1.610948178370486E-3</v>
      </c>
      <c r="H166">
        <f t="shared" si="30"/>
        <v>-2.3133222010977894E-2</v>
      </c>
      <c r="I166">
        <f t="shared" si="31"/>
        <v>-1.6999846159434506E-2</v>
      </c>
      <c r="J166">
        <f t="shared" si="32"/>
        <v>-2.3491348395910938E-3</v>
      </c>
      <c r="K166">
        <f t="shared" si="35"/>
        <v>0.74005801011974282</v>
      </c>
      <c r="L166">
        <f t="shared" si="36"/>
        <v>-2.6146847273408453</v>
      </c>
      <c r="M166">
        <f t="shared" si="37"/>
        <v>-4.7801793879528294</v>
      </c>
      <c r="N166">
        <f t="shared" si="38"/>
        <v>-273.88410424512614</v>
      </c>
      <c r="O166">
        <f t="shared" si="39"/>
        <v>0</v>
      </c>
      <c r="P166">
        <f t="shared" si="33"/>
        <v>-273.88410424512614</v>
      </c>
      <c r="Q166">
        <f t="shared" si="40"/>
        <v>0.21792098941705354</v>
      </c>
      <c r="W166">
        <v>161</v>
      </c>
      <c r="X166">
        <f t="shared" si="34"/>
        <v>3.354166666666667</v>
      </c>
      <c r="Y166">
        <v>0</v>
      </c>
      <c r="Z166">
        <f t="shared" si="41"/>
        <v>4.48325312766771E-8</v>
      </c>
    </row>
    <row r="167" spans="5:26" x14ac:dyDescent="0.4">
      <c r="E167">
        <v>1079.777</v>
      </c>
      <c r="F167">
        <f t="shared" si="28"/>
        <v>0.14134247877980108</v>
      </c>
      <c r="G167">
        <f t="shared" si="29"/>
        <v>7.8536622198499551E-4</v>
      </c>
      <c r="H167">
        <f t="shared" si="30"/>
        <v>-2.393800749470168E-2</v>
      </c>
      <c r="I167">
        <f t="shared" si="31"/>
        <v>-1.7999567458199084E-2</v>
      </c>
      <c r="J167">
        <f t="shared" si="32"/>
        <v>-2.5611817438119799E-3</v>
      </c>
      <c r="K167">
        <f t="shared" si="35"/>
        <v>0.75908967579795372</v>
      </c>
      <c r="L167">
        <f t="shared" si="36"/>
        <v>-2.3941383054454222</v>
      </c>
      <c r="M167">
        <f t="shared" si="37"/>
        <v>-4.8209348858485717</v>
      </c>
      <c r="N167">
        <f t="shared" si="38"/>
        <v>-276.21922226650645</v>
      </c>
      <c r="O167">
        <f t="shared" si="39"/>
        <v>0</v>
      </c>
      <c r="P167">
        <f t="shared" si="33"/>
        <v>-276.21922226650645</v>
      </c>
      <c r="Q167">
        <f t="shared" si="40"/>
        <v>0.21087389866899758</v>
      </c>
      <c r="W167">
        <v>162</v>
      </c>
      <c r="X167">
        <f t="shared" si="34"/>
        <v>3.375</v>
      </c>
      <c r="Y167">
        <v>0</v>
      </c>
      <c r="Z167">
        <f t="shared" si="41"/>
        <v>4.436097275718717E-8</v>
      </c>
    </row>
    <row r="168" spans="5:26" x14ac:dyDescent="0.4">
      <c r="E168">
        <v>1111.4386999999999</v>
      </c>
      <c r="F168">
        <f t="shared" si="28"/>
        <v>0.14548698561814125</v>
      </c>
      <c r="G168">
        <f t="shared" si="29"/>
        <v>-8.8038018293712383E-5</v>
      </c>
      <c r="H168">
        <f t="shared" si="30"/>
        <v>-2.4777761741003101E-2</v>
      </c>
      <c r="I168">
        <f t="shared" si="31"/>
        <v>-1.9057327328858786E-2</v>
      </c>
      <c r="J168">
        <f t="shared" si="32"/>
        <v>-2.7923221580136715E-3</v>
      </c>
      <c r="K168">
        <f t="shared" si="35"/>
        <v>0.77733768941341896</v>
      </c>
      <c r="L168">
        <f t="shared" si="36"/>
        <v>-2.1878054981363135</v>
      </c>
      <c r="M168">
        <f t="shared" si="37"/>
        <v>1.4217562499517995</v>
      </c>
      <c r="N168">
        <f t="shared" si="38"/>
        <v>81.460632618585066</v>
      </c>
      <c r="O168">
        <f t="shared" si="39"/>
        <v>-360</v>
      </c>
      <c r="P168">
        <f t="shared" si="33"/>
        <v>-278.53936738141493</v>
      </c>
      <c r="Q168">
        <f t="shared" si="40"/>
        <v>0.20355342705579552</v>
      </c>
      <c r="W168">
        <v>163</v>
      </c>
      <c r="X168">
        <f t="shared" si="34"/>
        <v>3.395833333333333</v>
      </c>
      <c r="Y168">
        <v>0</v>
      </c>
      <c r="Z168">
        <f t="shared" si="41"/>
        <v>4.3274232126342927E-8</v>
      </c>
    </row>
    <row r="169" spans="5:26" x14ac:dyDescent="0.4">
      <c r="E169">
        <v>1144.0288</v>
      </c>
      <c r="F169">
        <f t="shared" si="28"/>
        <v>0.14975301973229779</v>
      </c>
      <c r="G169">
        <f t="shared" si="29"/>
        <v>-1.0119528541683298E-3</v>
      </c>
      <c r="H169">
        <f t="shared" si="30"/>
        <v>-2.5654528780721858E-2</v>
      </c>
      <c r="I169">
        <f t="shared" si="31"/>
        <v>-2.0176404556438765E-2</v>
      </c>
      <c r="J169">
        <f t="shared" si="32"/>
        <v>-3.0442684936891062E-3</v>
      </c>
      <c r="K169">
        <f t="shared" si="35"/>
        <v>0.79474934378895434</v>
      </c>
      <c r="L169">
        <f t="shared" si="36"/>
        <v>-1.9953964400524971</v>
      </c>
      <c r="M169">
        <f t="shared" si="37"/>
        <v>1.381618357701067</v>
      </c>
      <c r="N169">
        <f t="shared" si="38"/>
        <v>79.160900794067246</v>
      </c>
      <c r="O169">
        <f t="shared" si="39"/>
        <v>-360</v>
      </c>
      <c r="P169">
        <f t="shared" si="33"/>
        <v>-280.83909920593277</v>
      </c>
      <c r="Q169">
        <f t="shared" si="40"/>
        <v>0.19601486208983593</v>
      </c>
      <c r="W169">
        <v>164</v>
      </c>
      <c r="X169">
        <f t="shared" si="34"/>
        <v>3.416666666666667</v>
      </c>
      <c r="Y169">
        <v>0</v>
      </c>
      <c r="Z169">
        <f t="shared" si="41"/>
        <v>4.1693309136001924E-8</v>
      </c>
    </row>
    <row r="170" spans="5:26" x14ac:dyDescent="0.4">
      <c r="E170">
        <v>1177.5744999999999</v>
      </c>
      <c r="F170">
        <f t="shared" si="28"/>
        <v>0.15414414159394474</v>
      </c>
      <c r="G170">
        <f t="shared" si="29"/>
        <v>-1.9892050976872966E-3</v>
      </c>
      <c r="H170">
        <f t="shared" si="30"/>
        <v>-2.6570500708785527E-2</v>
      </c>
      <c r="I170">
        <f t="shared" si="31"/>
        <v>-2.1360248947065452E-2</v>
      </c>
      <c r="J170">
        <f t="shared" si="32"/>
        <v>-3.3188850002756065E-3</v>
      </c>
      <c r="K170">
        <f t="shared" si="35"/>
        <v>0.81128411983848636</v>
      </c>
      <c r="L170">
        <f t="shared" si="36"/>
        <v>-1.8165404973051327</v>
      </c>
      <c r="M170">
        <f t="shared" si="37"/>
        <v>1.3419264129717456</v>
      </c>
      <c r="N170">
        <f t="shared" si="38"/>
        <v>76.886719880410595</v>
      </c>
      <c r="O170">
        <f t="shared" si="39"/>
        <v>-360</v>
      </c>
      <c r="P170">
        <f t="shared" si="33"/>
        <v>-283.11328011958938</v>
      </c>
      <c r="Q170">
        <f t="shared" si="40"/>
        <v>0.18831531923917841</v>
      </c>
      <c r="W170">
        <v>165</v>
      </c>
      <c r="X170">
        <f t="shared" si="34"/>
        <v>3.4375</v>
      </c>
      <c r="Y170">
        <v>0</v>
      </c>
      <c r="Z170">
        <f t="shared" si="41"/>
        <v>3.972649345293577E-8</v>
      </c>
    </row>
    <row r="171" spans="5:26" x14ac:dyDescent="0.4">
      <c r="E171">
        <v>1212.1039000000001</v>
      </c>
      <c r="F171">
        <f t="shared" si="28"/>
        <v>0.15866402948448072</v>
      </c>
      <c r="G171">
        <f t="shared" si="29"/>
        <v>-3.0227711679955416E-3</v>
      </c>
      <c r="H171">
        <f t="shared" si="30"/>
        <v>-2.7528034747647756E-2</v>
      </c>
      <c r="I171">
        <f t="shared" si="31"/>
        <v>-2.2612495207630867E-2</v>
      </c>
      <c r="J171">
        <f t="shared" si="32"/>
        <v>-3.6182025592044198E-3</v>
      </c>
      <c r="K171">
        <f t="shared" si="35"/>
        <v>0.82691388524649079</v>
      </c>
      <c r="L171">
        <f t="shared" si="36"/>
        <v>-1.6507943097849787</v>
      </c>
      <c r="M171">
        <f t="shared" si="37"/>
        <v>1.3027634579482061</v>
      </c>
      <c r="N171">
        <f t="shared" si="38"/>
        <v>74.642847844301116</v>
      </c>
      <c r="O171">
        <f t="shared" si="39"/>
        <v>-360</v>
      </c>
      <c r="P171">
        <f t="shared" si="33"/>
        <v>-285.35715215569888</v>
      </c>
      <c r="Q171">
        <f t="shared" si="40"/>
        <v>0.18051219766581358</v>
      </c>
      <c r="W171">
        <v>166</v>
      </c>
      <c r="X171">
        <f t="shared" si="34"/>
        <v>3.458333333333333</v>
      </c>
      <c r="Y171">
        <v>0</v>
      </c>
      <c r="Z171">
        <f t="shared" si="41"/>
        <v>3.7469816606607832E-8</v>
      </c>
    </row>
    <row r="172" spans="5:26" x14ac:dyDescent="0.4">
      <c r="E172">
        <v>1247.6457</v>
      </c>
      <c r="F172">
        <f t="shared" si="28"/>
        <v>0.16331644022512062</v>
      </c>
      <c r="G172">
        <f t="shared" si="29"/>
        <v>-4.11577353168191E-3</v>
      </c>
      <c r="H172">
        <f t="shared" si="30"/>
        <v>-2.8529657574660638E-2</v>
      </c>
      <c r="I172">
        <f t="shared" si="31"/>
        <v>-2.3936959110539724E-2</v>
      </c>
      <c r="J172">
        <f t="shared" si="32"/>
        <v>-3.9444304259576568E-3</v>
      </c>
      <c r="K172">
        <f t="shared" si="35"/>
        <v>0.84162245691495374</v>
      </c>
      <c r="L172">
        <f t="shared" si="36"/>
        <v>-1.4976536961231233</v>
      </c>
      <c r="M172">
        <f t="shared" si="37"/>
        <v>1.2642053797111559</v>
      </c>
      <c r="N172">
        <f t="shared" si="38"/>
        <v>72.433632695182908</v>
      </c>
      <c r="O172">
        <f t="shared" si="39"/>
        <v>-360</v>
      </c>
      <c r="P172">
        <f t="shared" si="33"/>
        <v>-287.56636730481711</v>
      </c>
      <c r="Q172">
        <f t="shared" si="40"/>
        <v>0.17266173203244131</v>
      </c>
      <c r="W172">
        <v>167</v>
      </c>
      <c r="X172">
        <f t="shared" si="34"/>
        <v>3.479166666666667</v>
      </c>
      <c r="Y172">
        <v>0</v>
      </c>
      <c r="Z172">
        <f t="shared" si="41"/>
        <v>3.5007619564964755E-8</v>
      </c>
    </row>
    <row r="173" spans="5:26" x14ac:dyDescent="0.4">
      <c r="E173">
        <v>1284.2298000000001</v>
      </c>
      <c r="F173">
        <f t="shared" si="28"/>
        <v>0.16810528771671207</v>
      </c>
      <c r="G173">
        <f t="shared" si="29"/>
        <v>-5.2715043659388172E-3</v>
      </c>
      <c r="H173">
        <f t="shared" si="30"/>
        <v>-2.9578095840541385E-2</v>
      </c>
      <c r="I173">
        <f t="shared" si="31"/>
        <v>-2.5337666702650585E-2</v>
      </c>
      <c r="J173">
        <f t="shared" si="32"/>
        <v>-4.2999771741093484E-3</v>
      </c>
      <c r="K173">
        <f t="shared" si="35"/>
        <v>0.8554052105306531</v>
      </c>
      <c r="L173">
        <f t="shared" si="36"/>
        <v>-1.3565621730543818</v>
      </c>
      <c r="M173">
        <f t="shared" si="37"/>
        <v>1.2263196224801678</v>
      </c>
      <c r="N173">
        <f t="shared" si="38"/>
        <v>70.262938702190041</v>
      </c>
      <c r="O173">
        <f t="shared" si="39"/>
        <v>-360</v>
      </c>
      <c r="P173">
        <f t="shared" si="33"/>
        <v>-289.73706129780999</v>
      </c>
      <c r="Q173">
        <f t="shared" si="40"/>
        <v>0.16481765401065845</v>
      </c>
      <c r="W173">
        <v>168</v>
      </c>
      <c r="X173">
        <f t="shared" si="34"/>
        <v>3.5</v>
      </c>
      <c r="Y173">
        <v>0</v>
      </c>
      <c r="Z173">
        <f t="shared" si="41"/>
        <v>3.241320750437057E-8</v>
      </c>
    </row>
    <row r="174" spans="5:26" x14ac:dyDescent="0.4">
      <c r="E174">
        <v>1321.8865000000001</v>
      </c>
      <c r="F174">
        <f t="shared" si="28"/>
        <v>0.17303453821998016</v>
      </c>
      <c r="G174">
        <f t="shared" si="29"/>
        <v>-6.4934061106112217E-3</v>
      </c>
      <c r="H174">
        <f t="shared" si="30"/>
        <v>-3.0676268371628124E-2</v>
      </c>
      <c r="I174">
        <f t="shared" si="31"/>
        <v>-2.6818831339785798E-2</v>
      </c>
      <c r="J174">
        <f t="shared" si="32"/>
        <v>-4.6874600822671697E-3</v>
      </c>
      <c r="K174">
        <f t="shared" si="35"/>
        <v>0.8682678259332357</v>
      </c>
      <c r="L174">
        <f t="shared" si="36"/>
        <v>-1.2269258332500046</v>
      </c>
      <c r="M174">
        <f t="shared" si="37"/>
        <v>1.189165665044531</v>
      </c>
      <c r="N174">
        <f t="shared" si="38"/>
        <v>68.134173748919352</v>
      </c>
      <c r="O174">
        <f t="shared" si="39"/>
        <v>-360</v>
      </c>
      <c r="P174">
        <f t="shared" si="33"/>
        <v>-291.86582625108065</v>
      </c>
      <c r="Q174">
        <f t="shared" si="40"/>
        <v>0.15703011632212571</v>
      </c>
      <c r="W174">
        <v>169</v>
      </c>
      <c r="X174">
        <f t="shared" si="34"/>
        <v>3.5208333333333335</v>
      </c>
      <c r="Y174">
        <v>0</v>
      </c>
      <c r="Z174">
        <f t="shared" si="41"/>
        <v>2.9749566779806155E-8</v>
      </c>
    </row>
    <row r="175" spans="5:26" x14ac:dyDescent="0.4">
      <c r="E175">
        <v>1360.6475</v>
      </c>
      <c r="F175">
        <f t="shared" si="28"/>
        <v>0.1781083412552216</v>
      </c>
      <c r="G175">
        <f t="shared" si="29"/>
        <v>-7.7851084663249637E-3</v>
      </c>
      <c r="H175">
        <f t="shared" si="30"/>
        <v>-3.1827331032103945E-2</v>
      </c>
      <c r="I175">
        <f t="shared" si="31"/>
        <v>-2.8384899204819791E-2</v>
      </c>
      <c r="J175">
        <f t="shared" si="32"/>
        <v>-5.1097332371138338E-3</v>
      </c>
      <c r="K175">
        <f t="shared" si="35"/>
        <v>0.88022551603070076</v>
      </c>
      <c r="L175">
        <f t="shared" si="36"/>
        <v>-1.1081209247158095</v>
      </c>
      <c r="M175">
        <f t="shared" si="37"/>
        <v>1.1527938490974778</v>
      </c>
      <c r="N175">
        <f t="shared" si="38"/>
        <v>66.050222201926587</v>
      </c>
      <c r="O175">
        <f t="shared" si="39"/>
        <v>-360</v>
      </c>
      <c r="P175">
        <f t="shared" si="33"/>
        <v>-293.9497777980734</v>
      </c>
      <c r="Q175">
        <f t="shared" si="40"/>
        <v>0.14934481301313407</v>
      </c>
      <c r="W175">
        <v>170</v>
      </c>
      <c r="X175">
        <f t="shared" si="34"/>
        <v>3.5416666666666665</v>
      </c>
      <c r="Y175">
        <v>0</v>
      </c>
      <c r="Z175">
        <f t="shared" si="41"/>
        <v>2.7070122351542227E-8</v>
      </c>
    </row>
    <row r="176" spans="5:26" x14ac:dyDescent="0.4">
      <c r="E176">
        <v>1400.5450000000001</v>
      </c>
      <c r="F176">
        <f t="shared" si="28"/>
        <v>0.1833309117925799</v>
      </c>
      <c r="G176">
        <f t="shared" si="29"/>
        <v>-9.1504045705605996E-3</v>
      </c>
      <c r="H176">
        <f t="shared" si="30"/>
        <v>-3.3034668085818619E-2</v>
      </c>
      <c r="I176">
        <f t="shared" si="31"/>
        <v>-3.0040521189539593E-2</v>
      </c>
      <c r="J176">
        <f t="shared" si="32"/>
        <v>-5.5698982533348151E-3</v>
      </c>
      <c r="K176">
        <f t="shared" si="35"/>
        <v>0.89130142838425319</v>
      </c>
      <c r="L176">
        <f t="shared" si="36"/>
        <v>-0.99950794966581347</v>
      </c>
      <c r="M176">
        <f t="shared" si="37"/>
        <v>1.1172463527782106</v>
      </c>
      <c r="N176">
        <f t="shared" si="38"/>
        <v>64.013500690575739</v>
      </c>
      <c r="O176">
        <f t="shared" si="39"/>
        <v>-360</v>
      </c>
      <c r="P176">
        <f t="shared" si="33"/>
        <v>-295.98649930942429</v>
      </c>
      <c r="Q176">
        <f t="shared" si="40"/>
        <v>0.14180236239745517</v>
      </c>
      <c r="W176">
        <v>171</v>
      </c>
      <c r="X176">
        <f t="shared" si="34"/>
        <v>3.5625</v>
      </c>
      <c r="Y176">
        <v>0</v>
      </c>
      <c r="Z176">
        <f t="shared" si="41"/>
        <v>2.4419516965858955E-8</v>
      </c>
    </row>
    <row r="177" spans="5:26" x14ac:dyDescent="0.4">
      <c r="E177">
        <v>1441.6124</v>
      </c>
      <c r="F177">
        <f t="shared" si="28"/>
        <v>0.18870662188183124</v>
      </c>
      <c r="G177">
        <f t="shared" si="29"/>
        <v>-1.0593278976774645E-2</v>
      </c>
      <c r="H177">
        <f t="shared" si="30"/>
        <v>-3.4301931737281133E-2</v>
      </c>
      <c r="I177">
        <f t="shared" si="31"/>
        <v>-3.1790587666211678E-2</v>
      </c>
      <c r="J177">
        <f t="shared" si="32"/>
        <v>-6.071333184341221E-3</v>
      </c>
      <c r="K177">
        <f t="shared" si="35"/>
        <v>0.90152552598372437</v>
      </c>
      <c r="L177">
        <f t="shared" si="36"/>
        <v>-0.90043944124018338</v>
      </c>
      <c r="M177">
        <f t="shared" si="37"/>
        <v>1.0825567749636997</v>
      </c>
      <c r="N177">
        <f t="shared" si="38"/>
        <v>62.025934288713614</v>
      </c>
      <c r="O177">
        <f t="shared" si="39"/>
        <v>-360</v>
      </c>
      <c r="P177">
        <f t="shared" si="33"/>
        <v>-297.97406571128636</v>
      </c>
      <c r="Q177">
        <f t="shared" si="40"/>
        <v>0.13443796741333033</v>
      </c>
      <c r="W177">
        <v>172</v>
      </c>
      <c r="X177">
        <f t="shared" si="34"/>
        <v>3.5833333333333335</v>
      </c>
      <c r="Y177">
        <v>0</v>
      </c>
      <c r="Z177">
        <f t="shared" si="41"/>
        <v>2.1834396207665753E-8</v>
      </c>
    </row>
    <row r="178" spans="5:26" x14ac:dyDescent="0.4">
      <c r="E178">
        <v>1483.884</v>
      </c>
      <c r="F178">
        <f t="shared" si="28"/>
        <v>0.19423996138247651</v>
      </c>
      <c r="G178">
        <f t="shared" si="29"/>
        <v>-1.2117902554315663E-2</v>
      </c>
      <c r="H178">
        <f t="shared" si="30"/>
        <v>-3.5633053860452957E-2</v>
      </c>
      <c r="I178">
        <f t="shared" si="31"/>
        <v>-3.3640223263405544E-2</v>
      </c>
      <c r="J178">
        <f t="shared" si="32"/>
        <v>-6.6177126806878372E-3</v>
      </c>
      <c r="K178">
        <f t="shared" si="35"/>
        <v>0.91093313736003168</v>
      </c>
      <c r="L178">
        <f t="shared" si="36"/>
        <v>-0.81026998285084473</v>
      </c>
      <c r="M178">
        <f t="shared" si="37"/>
        <v>1.0487508389773466</v>
      </c>
      <c r="N178">
        <f t="shared" si="38"/>
        <v>60.088996834206149</v>
      </c>
      <c r="O178">
        <f t="shared" si="39"/>
        <v>-360</v>
      </c>
      <c r="P178">
        <f t="shared" si="33"/>
        <v>-299.91100316579383</v>
      </c>
      <c r="Q178">
        <f t="shared" si="40"/>
        <v>0.12728124362636631</v>
      </c>
      <c r="W178">
        <v>173</v>
      </c>
      <c r="X178">
        <f t="shared" si="34"/>
        <v>3.6041666666666665</v>
      </c>
      <c r="Y178">
        <v>0</v>
      </c>
      <c r="Z178">
        <f t="shared" si="41"/>
        <v>1.934418613526071E-8</v>
      </c>
    </row>
    <row r="179" spans="5:26" x14ac:dyDescent="0.4">
      <c r="E179">
        <v>1527.3951</v>
      </c>
      <c r="F179">
        <f t="shared" si="28"/>
        <v>0.19993555105371033</v>
      </c>
      <c r="G179">
        <f t="shared" si="29"/>
        <v>-1.3728640262803182E-2</v>
      </c>
      <c r="H179">
        <f t="shared" si="30"/>
        <v>-3.7032271231949854E-2</v>
      </c>
      <c r="I179">
        <f t="shared" si="31"/>
        <v>-3.5594797367966002E-2</v>
      </c>
      <c r="J179">
        <f t="shared" si="32"/>
        <v>-7.2130343568836408E-3</v>
      </c>
      <c r="K179">
        <f t="shared" si="35"/>
        <v>0.91956368341876404</v>
      </c>
      <c r="L179">
        <f t="shared" si="36"/>
        <v>-0.72836377550784692</v>
      </c>
      <c r="M179">
        <f t="shared" si="37"/>
        <v>1.0158468333699042</v>
      </c>
      <c r="N179">
        <f t="shared" si="38"/>
        <v>58.203736183824908</v>
      </c>
      <c r="O179">
        <f t="shared" si="39"/>
        <v>-360</v>
      </c>
      <c r="P179">
        <f t="shared" si="33"/>
        <v>-301.7962638161751</v>
      </c>
      <c r="Q179">
        <f t="shared" si="40"/>
        <v>0.12035630310306974</v>
      </c>
      <c r="W179">
        <v>174</v>
      </c>
      <c r="X179">
        <f t="shared" si="34"/>
        <v>3.625</v>
      </c>
      <c r="Y179">
        <v>0</v>
      </c>
      <c r="Z179">
        <f t="shared" si="41"/>
        <v>1.6971852569870509E-8</v>
      </c>
    </row>
    <row r="180" spans="5:26" x14ac:dyDescent="0.4">
      <c r="E180">
        <v>1572.1821</v>
      </c>
      <c r="F180">
        <f t="shared" si="28"/>
        <v>0.20579815564439055</v>
      </c>
      <c r="G180">
        <f t="shared" si="29"/>
        <v>-1.5430058928717294E-2</v>
      </c>
      <c r="H180">
        <f t="shared" si="30"/>
        <v>-3.8504152884713594E-2</v>
      </c>
      <c r="I180">
        <f t="shared" si="31"/>
        <v>-3.76599347666845E-2</v>
      </c>
      <c r="J180">
        <f t="shared" si="32"/>
        <v>-7.8616475706390632E-3</v>
      </c>
      <c r="K180">
        <f t="shared" si="35"/>
        <v>0.92745948117603316</v>
      </c>
      <c r="L180">
        <f t="shared" si="36"/>
        <v>-0.65410109487390444</v>
      </c>
      <c r="M180">
        <f t="shared" si="37"/>
        <v>0.98385615837591733</v>
      </c>
      <c r="N180">
        <f t="shared" si="38"/>
        <v>56.370805522894763</v>
      </c>
      <c r="O180">
        <f t="shared" si="39"/>
        <v>-360</v>
      </c>
      <c r="P180">
        <f t="shared" si="33"/>
        <v>-303.62919447710522</v>
      </c>
      <c r="Q180">
        <f t="shared" si="40"/>
        <v>0.11368196258153504</v>
      </c>
      <c r="W180">
        <v>175</v>
      </c>
      <c r="X180">
        <f t="shared" si="34"/>
        <v>3.6458333333333335</v>
      </c>
      <c r="Y180">
        <v>0</v>
      </c>
      <c r="Z180">
        <f t="shared" si="41"/>
        <v>1.4734633246894842E-8</v>
      </c>
    </row>
    <row r="181" spans="5:26" x14ac:dyDescent="0.4">
      <c r="E181">
        <v>1618.2823000000001</v>
      </c>
      <c r="F181">
        <f t="shared" si="28"/>
        <v>0.21183265771309975</v>
      </c>
      <c r="G181">
        <f t="shared" si="29"/>
        <v>-1.7226923100502223E-2</v>
      </c>
      <c r="H181">
        <f t="shared" si="30"/>
        <v>-4.0053619576100374E-2</v>
      </c>
      <c r="I181">
        <f t="shared" si="31"/>
        <v>-3.9841511966868581E-2</v>
      </c>
      <c r="J181">
        <f t="shared" si="32"/>
        <v>-8.5682801053277302E-3</v>
      </c>
      <c r="K181">
        <f t="shared" si="35"/>
        <v>0.93466461179479621</v>
      </c>
      <c r="L181">
        <f t="shared" si="36"/>
        <v>-0.58688400451713352</v>
      </c>
      <c r="M181">
        <f t="shared" si="37"/>
        <v>0.95278414036193815</v>
      </c>
      <c r="N181">
        <f t="shared" si="38"/>
        <v>54.590510029739285</v>
      </c>
      <c r="O181">
        <f t="shared" si="39"/>
        <v>-360</v>
      </c>
      <c r="P181">
        <f t="shared" si="33"/>
        <v>-305.40948997026072</v>
      </c>
      <c r="Q181">
        <f t="shared" si="40"/>
        <v>0.10727209987733864</v>
      </c>
      <c r="W181">
        <v>176</v>
      </c>
      <c r="X181">
        <f t="shared" si="34"/>
        <v>3.6666666666666665</v>
      </c>
      <c r="Y181">
        <v>0</v>
      </c>
      <c r="Z181">
        <f t="shared" si="41"/>
        <v>1.2644735947068025E-8</v>
      </c>
    </row>
    <row r="182" spans="5:26" x14ac:dyDescent="0.4">
      <c r="E182">
        <v>1665.7343000000001</v>
      </c>
      <c r="F182">
        <f t="shared" si="28"/>
        <v>0.21804410998802237</v>
      </c>
      <c r="G182">
        <f t="shared" si="29"/>
        <v>-1.9124213193783657E-2</v>
      </c>
      <c r="H182">
        <f t="shared" si="30"/>
        <v>-4.1685985202074116E-2</v>
      </c>
      <c r="I182">
        <f t="shared" si="31"/>
        <v>-4.2145680740610092E-2</v>
      </c>
      <c r="J182">
        <f t="shared" si="32"/>
        <v>-9.3380760794342654E-3</v>
      </c>
      <c r="K182">
        <f t="shared" si="35"/>
        <v>0.94122402566525243</v>
      </c>
      <c r="L182">
        <f t="shared" si="36"/>
        <v>-0.5261399112490498</v>
      </c>
      <c r="M182">
        <f t="shared" si="37"/>
        <v>0.92263044924950721</v>
      </c>
      <c r="N182">
        <f t="shared" si="38"/>
        <v>52.862830792255856</v>
      </c>
      <c r="O182">
        <f t="shared" si="39"/>
        <v>-360</v>
      </c>
      <c r="P182">
        <f t="shared" si="33"/>
        <v>-307.13716920774414</v>
      </c>
      <c r="Q182">
        <f t="shared" si="40"/>
        <v>0.10113607420149803</v>
      </c>
      <c r="W182">
        <v>177</v>
      </c>
      <c r="X182">
        <f t="shared" si="34"/>
        <v>3.6875</v>
      </c>
      <c r="Y182">
        <v>0</v>
      </c>
      <c r="Z182">
        <f t="shared" si="41"/>
        <v>1.0709997421795943E-8</v>
      </c>
    </row>
    <row r="183" spans="5:26" x14ac:dyDescent="0.4">
      <c r="E183">
        <v>1714.5777</v>
      </c>
      <c r="F183">
        <f t="shared" si="28"/>
        <v>0.22443769609703687</v>
      </c>
      <c r="G183">
        <f t="shared" si="29"/>
        <v>-2.1127116056793849E-2</v>
      </c>
      <c r="H183">
        <f t="shared" si="30"/>
        <v>-4.3406977328995733E-2</v>
      </c>
      <c r="I183">
        <f t="shared" si="31"/>
        <v>-4.4578858377393171E-2</v>
      </c>
      <c r="J183">
        <f t="shared" si="32"/>
        <v>-1.0176626139245193E-2</v>
      </c>
      <c r="K183">
        <f t="shared" si="35"/>
        <v>0.94718266972314147</v>
      </c>
      <c r="L183">
        <f t="shared" si="36"/>
        <v>-0.47132513371667883</v>
      </c>
      <c r="M183">
        <f t="shared" si="37"/>
        <v>0.89339000966199089</v>
      </c>
      <c r="N183">
        <f t="shared" si="38"/>
        <v>51.187477012783916</v>
      </c>
      <c r="O183">
        <f t="shared" si="39"/>
        <v>-360</v>
      </c>
      <c r="P183">
        <f t="shared" si="33"/>
        <v>-308.81252298721608</v>
      </c>
      <c r="Q183">
        <f t="shared" si="40"/>
        <v>9.5279208624567305E-2</v>
      </c>
      <c r="W183">
        <v>178</v>
      </c>
      <c r="X183">
        <f t="shared" si="34"/>
        <v>3.7083333333333335</v>
      </c>
      <c r="Y183">
        <v>0</v>
      </c>
      <c r="Z183">
        <f t="shared" si="41"/>
        <v>8.9344994175411072E-9</v>
      </c>
    </row>
    <row r="184" spans="5:26" x14ac:dyDescent="0.4">
      <c r="E184">
        <v>1764.8534</v>
      </c>
      <c r="F184">
        <f t="shared" si="28"/>
        <v>0.23101876983762368</v>
      </c>
      <c r="G184">
        <f t="shared" si="29"/>
        <v>-2.3241038129753644E-2</v>
      </c>
      <c r="H184">
        <f t="shared" si="30"/>
        <v>-4.5222780468970714E-2</v>
      </c>
      <c r="I184">
        <f t="shared" si="31"/>
        <v>-4.7147745580140787E-2</v>
      </c>
      <c r="J184">
        <f t="shared" si="32"/>
        <v>-1.1090009786987209E-2</v>
      </c>
      <c r="K184">
        <f t="shared" si="35"/>
        <v>0.95258484822223799</v>
      </c>
      <c r="L184">
        <f t="shared" si="36"/>
        <v>-0.42192661281453858</v>
      </c>
      <c r="M184">
        <f t="shared" si="37"/>
        <v>0.86505349479172211</v>
      </c>
      <c r="N184">
        <f t="shared" si="38"/>
        <v>49.56391430460782</v>
      </c>
      <c r="O184">
        <f t="shared" si="39"/>
        <v>-360</v>
      </c>
      <c r="P184">
        <f t="shared" si="33"/>
        <v>-310.43608569539219</v>
      </c>
      <c r="Q184">
        <f t="shared" si="40"/>
        <v>8.9703304212578064E-2</v>
      </c>
      <c r="W184">
        <v>179</v>
      </c>
      <c r="X184">
        <f t="shared" si="34"/>
        <v>3.7291666666666665</v>
      </c>
      <c r="Y184">
        <v>0</v>
      </c>
      <c r="Z184">
        <f t="shared" si="41"/>
        <v>7.3191394006844182E-9</v>
      </c>
    </row>
    <row r="185" spans="5:26" x14ac:dyDescent="0.4">
      <c r="E185">
        <v>1816.6032</v>
      </c>
      <c r="F185">
        <f t="shared" si="28"/>
        <v>0.23779280281698789</v>
      </c>
      <c r="G185">
        <f t="shared" si="29"/>
        <v>-2.5471588645606946E-2</v>
      </c>
      <c r="H185">
        <f t="shared" si="30"/>
        <v>-4.7140057161717597E-2</v>
      </c>
      <c r="I185">
        <f t="shared" si="31"/>
        <v>-4.9859308197952923E-2</v>
      </c>
      <c r="J185">
        <f t="shared" si="32"/>
        <v>-1.2084828512608725E-2</v>
      </c>
      <c r="K185">
        <f t="shared" si="35"/>
        <v>0.95747363273322494</v>
      </c>
      <c r="L185">
        <f t="shared" si="36"/>
        <v>-0.37746353916872449</v>
      </c>
      <c r="M185">
        <f t="shared" si="37"/>
        <v>0.83760820528999647</v>
      </c>
      <c r="N185">
        <f t="shared" si="38"/>
        <v>47.991415048644235</v>
      </c>
      <c r="O185">
        <f t="shared" si="39"/>
        <v>-360</v>
      </c>
      <c r="P185">
        <f t="shared" si="33"/>
        <v>-312.00858495135577</v>
      </c>
      <c r="Q185">
        <f t="shared" si="40"/>
        <v>8.4407156912446268E-2</v>
      </c>
      <c r="W185">
        <v>180</v>
      </c>
      <c r="X185">
        <f t="shared" si="34"/>
        <v>3.75</v>
      </c>
      <c r="Y185">
        <v>0</v>
      </c>
      <c r="Z185">
        <f t="shared" si="41"/>
        <v>5.8621546992791215E-9</v>
      </c>
    </row>
    <row r="186" spans="5:26" x14ac:dyDescent="0.4">
      <c r="E186">
        <v>1869.8704</v>
      </c>
      <c r="F186">
        <f t="shared" si="28"/>
        <v>0.24476546299187532</v>
      </c>
      <c r="G186">
        <f t="shared" si="29"/>
        <v>-2.7824603476080068E-2</v>
      </c>
      <c r="H186">
        <f t="shared" si="30"/>
        <v>-4.9166007893996333E-2</v>
      </c>
      <c r="I186">
        <f t="shared" si="31"/>
        <v>-5.272080861334949E-2</v>
      </c>
      <c r="J186">
        <f t="shared" si="32"/>
        <v>-1.3168260200930204E-2</v>
      </c>
      <c r="K186">
        <f t="shared" si="35"/>
        <v>0.9618905043931173</v>
      </c>
      <c r="L186">
        <f t="shared" si="36"/>
        <v>-0.33748725039439753</v>
      </c>
      <c r="M186">
        <f t="shared" si="37"/>
        <v>0.81103834024580723</v>
      </c>
      <c r="N186">
        <f t="shared" si="38"/>
        <v>46.469073919380016</v>
      </c>
      <c r="O186">
        <f t="shared" si="39"/>
        <v>-360</v>
      </c>
      <c r="P186">
        <f t="shared" si="33"/>
        <v>-313.53092608061996</v>
      </c>
      <c r="Q186">
        <f t="shared" si="40"/>
        <v>7.9387040412621609E-2</v>
      </c>
      <c r="W186">
        <v>181</v>
      </c>
      <c r="X186">
        <f t="shared" si="34"/>
        <v>3.7708333333333335</v>
      </c>
      <c r="Y186">
        <v>0</v>
      </c>
      <c r="Z186">
        <f t="shared" si="41"/>
        <v>4.559599724753071E-9</v>
      </c>
    </row>
    <row r="187" spans="5:26" x14ac:dyDescent="0.4">
      <c r="E187">
        <v>1924.6995999999999</v>
      </c>
      <c r="F187">
        <f t="shared" si="28"/>
        <v>0.25194258848863388</v>
      </c>
      <c r="G187">
        <f t="shared" si="29"/>
        <v>-3.0306134456793643E-2</v>
      </c>
      <c r="H187">
        <f t="shared" si="30"/>
        <v>-5.1308405718540673E-2</v>
      </c>
      <c r="I187">
        <f t="shared" si="31"/>
        <v>-5.5739795485267418E-2</v>
      </c>
      <c r="J187">
        <f t="shared" si="32"/>
        <v>-1.434810310536655E-2</v>
      </c>
      <c r="K187">
        <f t="shared" si="35"/>
        <v>0.96587501364114525</v>
      </c>
      <c r="L187">
        <f t="shared" si="36"/>
        <v>-0.30158137226664555</v>
      </c>
      <c r="M187">
        <f t="shared" si="37"/>
        <v>0.78532569025276411</v>
      </c>
      <c r="N187">
        <f t="shared" si="38"/>
        <v>44.995847594681557</v>
      </c>
      <c r="O187">
        <f t="shared" si="39"/>
        <v>-360</v>
      </c>
      <c r="P187">
        <f t="shared" si="33"/>
        <v>-315.00415240531845</v>
      </c>
      <c r="Q187">
        <f t="shared" si="40"/>
        <v>7.4637152217881961E-2</v>
      </c>
      <c r="W187">
        <v>182</v>
      </c>
      <c r="X187">
        <f t="shared" si="34"/>
        <v>3.7916666666666665</v>
      </c>
      <c r="Y187">
        <v>0</v>
      </c>
      <c r="Z187">
        <f t="shared" si="41"/>
        <v>3.4057767285350676E-9</v>
      </c>
    </row>
    <row r="188" spans="5:26" x14ac:dyDescent="0.4">
      <c r="E188">
        <v>1981.1365000000001</v>
      </c>
      <c r="F188">
        <f t="shared" si="28"/>
        <v>0.25933016142327481</v>
      </c>
      <c r="G188">
        <f t="shared" si="29"/>
        <v>-3.2922435427013452E-2</v>
      </c>
      <c r="H188">
        <f t="shared" si="30"/>
        <v>-5.3575632715180121E-2</v>
      </c>
      <c r="I188">
        <f t="shared" si="31"/>
        <v>-5.8924089800652002E-2</v>
      </c>
      <c r="J188">
        <f t="shared" si="32"/>
        <v>-1.5632821942970943E-2</v>
      </c>
      <c r="K188">
        <f t="shared" si="35"/>
        <v>0.969464553045149</v>
      </c>
      <c r="L188">
        <f t="shared" si="36"/>
        <v>-0.26936131186694001</v>
      </c>
      <c r="M188">
        <f t="shared" si="37"/>
        <v>0.76045023370023968</v>
      </c>
      <c r="N188">
        <f t="shared" si="38"/>
        <v>43.570588920760855</v>
      </c>
      <c r="O188">
        <f t="shared" si="39"/>
        <v>-360</v>
      </c>
      <c r="P188">
        <f t="shared" si="33"/>
        <v>-316.42941107923912</v>
      </c>
      <c r="Q188">
        <f t="shared" si="40"/>
        <v>7.0150059128014475E-2</v>
      </c>
      <c r="W188">
        <v>183</v>
      </c>
      <c r="X188">
        <f t="shared" si="34"/>
        <v>3.8125</v>
      </c>
      <c r="Y188">
        <v>0</v>
      </c>
      <c r="Z188">
        <f t="shared" si="41"/>
        <v>2.3936211995251957E-9</v>
      </c>
    </row>
    <row r="189" spans="5:26" x14ac:dyDescent="0.4">
      <c r="E189">
        <v>2039.2283</v>
      </c>
      <c r="F189">
        <f t="shared" si="28"/>
        <v>0.26693436026135009</v>
      </c>
      <c r="G189">
        <f t="shared" si="29"/>
        <v>-3.5679973432556356E-2</v>
      </c>
      <c r="H189">
        <f t="shared" si="30"/>
        <v>-5.5976743366947801E-2</v>
      </c>
      <c r="I189">
        <f t="shared" si="31"/>
        <v>-6.2281801909810253E-2</v>
      </c>
      <c r="J189">
        <f t="shared" si="32"/>
        <v>-1.7031610872634995E-2</v>
      </c>
      <c r="K189">
        <f t="shared" si="35"/>
        <v>0.97269425383861685</v>
      </c>
      <c r="L189">
        <f t="shared" si="36"/>
        <v>-0.24047299396464564</v>
      </c>
      <c r="M189">
        <f t="shared" si="37"/>
        <v>0.73639040226398866</v>
      </c>
      <c r="N189">
        <f t="shared" si="38"/>
        <v>42.19206212366749</v>
      </c>
      <c r="O189">
        <f t="shared" si="39"/>
        <v>-360</v>
      </c>
      <c r="P189">
        <f t="shared" si="33"/>
        <v>-317.80793787633252</v>
      </c>
      <c r="Q189">
        <f t="shared" si="40"/>
        <v>6.591706752135805E-2</v>
      </c>
      <c r="W189">
        <v>184</v>
      </c>
      <c r="X189">
        <f t="shared" si="34"/>
        <v>3.833333333333333</v>
      </c>
      <c r="Y189">
        <v>0</v>
      </c>
      <c r="Z189">
        <f t="shared" si="41"/>
        <v>1.5150435319287246E-9</v>
      </c>
    </row>
    <row r="190" spans="5:26" x14ac:dyDescent="0.4">
      <c r="E190">
        <v>2099.0234999999998</v>
      </c>
      <c r="F190">
        <f t="shared" si="28"/>
        <v>0.27476153363801392</v>
      </c>
      <c r="G190">
        <f t="shared" si="29"/>
        <v>-3.8585410452124158E-2</v>
      </c>
      <c r="H190">
        <f t="shared" si="30"/>
        <v>-5.852150818520141E-2</v>
      </c>
      <c r="I190">
        <f t="shared" si="31"/>
        <v>-6.5821313115388858E-2</v>
      </c>
      <c r="J190">
        <f t="shared" si="32"/>
        <v>-1.8554447793176554E-2</v>
      </c>
      <c r="K190">
        <f t="shared" si="35"/>
        <v>0.9755969054963719</v>
      </c>
      <c r="L190">
        <f t="shared" si="36"/>
        <v>-0.21459171796526505</v>
      </c>
      <c r="M190">
        <f t="shared" si="37"/>
        <v>0.71312357836179396</v>
      </c>
      <c r="N190">
        <f t="shared" si="38"/>
        <v>40.858971311397632</v>
      </c>
      <c r="O190">
        <f t="shared" si="39"/>
        <v>-360</v>
      </c>
      <c r="P190">
        <f t="shared" si="33"/>
        <v>-319.14102868860238</v>
      </c>
      <c r="Q190">
        <f t="shared" si="40"/>
        <v>6.1928550018779997E-2</v>
      </c>
      <c r="W190">
        <v>185</v>
      </c>
      <c r="X190">
        <f t="shared" si="34"/>
        <v>3.854166666666667</v>
      </c>
      <c r="Y190">
        <v>0</v>
      </c>
      <c r="Z190">
        <f t="shared" si="41"/>
        <v>7.6122900254977923E-10</v>
      </c>
    </row>
    <row r="191" spans="5:26" x14ac:dyDescent="0.4">
      <c r="E191">
        <v>2160.5720000000001</v>
      </c>
      <c r="F191">
        <f t="shared" si="28"/>
        <v>0.28281821344799196</v>
      </c>
      <c r="G191">
        <f t="shared" si="29"/>
        <v>-4.1645595834856719E-2</v>
      </c>
      <c r="H191">
        <f t="shared" si="30"/>
        <v>-6.1220472785471158E-2</v>
      </c>
      <c r="I191">
        <f t="shared" si="31"/>
        <v>-6.955127075041545E-2</v>
      </c>
      <c r="J191">
        <f t="shared" si="32"/>
        <v>-2.0212159375059047E-2</v>
      </c>
      <c r="K191">
        <f t="shared" si="35"/>
        <v>0.97820295223953491</v>
      </c>
      <c r="L191">
        <f t="shared" si="36"/>
        <v>-0.19142061603579466</v>
      </c>
      <c r="M191">
        <f t="shared" si="37"/>
        <v>0.69062640017311083</v>
      </c>
      <c r="N191">
        <f t="shared" si="38"/>
        <v>39.569977950232321</v>
      </c>
      <c r="O191">
        <f t="shared" si="39"/>
        <v>-360</v>
      </c>
      <c r="P191">
        <f t="shared" si="33"/>
        <v>-320.43002204976767</v>
      </c>
      <c r="Q191">
        <f t="shared" si="40"/>
        <v>5.8174238435510638E-2</v>
      </c>
      <c r="W191">
        <v>186</v>
      </c>
      <c r="X191">
        <f t="shared" si="34"/>
        <v>3.875</v>
      </c>
      <c r="Y191">
        <v>0</v>
      </c>
      <c r="Z191">
        <f t="shared" si="41"/>
        <v>1.2289840505089527E-10</v>
      </c>
    </row>
    <row r="192" spans="5:26" x14ac:dyDescent="0.4">
      <c r="E192">
        <v>2223.9252999999999</v>
      </c>
      <c r="F192">
        <f t="shared" si="28"/>
        <v>0.29111114102551988</v>
      </c>
      <c r="G192">
        <f t="shared" si="29"/>
        <v>-4.4867561092719388E-2</v>
      </c>
      <c r="H192">
        <f t="shared" si="30"/>
        <v>-6.408502603303301E-2</v>
      </c>
      <c r="I192">
        <f t="shared" si="31"/>
        <v>-7.3480586661798686E-2</v>
      </c>
      <c r="J192">
        <f t="shared" si="32"/>
        <v>-2.2016494155812971E-2</v>
      </c>
      <c r="K192">
        <f t="shared" si="35"/>
        <v>0.98054053317470868</v>
      </c>
      <c r="L192">
        <f t="shared" si="36"/>
        <v>-0.17068897882725045</v>
      </c>
      <c r="M192">
        <f t="shared" si="37"/>
        <v>0.66887499607620082</v>
      </c>
      <c r="N192">
        <f t="shared" si="38"/>
        <v>38.323714296995803</v>
      </c>
      <c r="O192">
        <f t="shared" si="39"/>
        <v>-360</v>
      </c>
      <c r="P192">
        <f t="shared" si="33"/>
        <v>-321.67628570300417</v>
      </c>
      <c r="Q192">
        <f t="shared" si="40"/>
        <v>5.4643459475867934E-2</v>
      </c>
      <c r="W192">
        <v>187</v>
      </c>
      <c r="X192">
        <f t="shared" si="34"/>
        <v>3.895833333333333</v>
      </c>
      <c r="Y192">
        <v>0</v>
      </c>
      <c r="Z192">
        <f t="shared" si="41"/>
        <v>-4.0946809180433487E-10</v>
      </c>
    </row>
    <row r="193" spans="5:26" x14ac:dyDescent="0.4">
      <c r="E193">
        <v>2289.1361999999999</v>
      </c>
      <c r="F193">
        <f t="shared" si="28"/>
        <v>0.2996472278744356</v>
      </c>
      <c r="G193">
        <f t="shared" si="29"/>
        <v>-4.8258485841733867E-2</v>
      </c>
      <c r="H193">
        <f t="shared" si="30"/>
        <v>-6.7127450149855827E-2</v>
      </c>
      <c r="I193">
        <f t="shared" si="31"/>
        <v>-7.7618401099708079E-2</v>
      </c>
      <c r="J193">
        <f t="shared" si="32"/>
        <v>-2.3980186644481316E-2</v>
      </c>
      <c r="K193">
        <f t="shared" si="35"/>
        <v>0.9826355358511446</v>
      </c>
      <c r="L193">
        <f t="shared" si="36"/>
        <v>-0.15215068342552907</v>
      </c>
      <c r="M193">
        <f t="shared" si="37"/>
        <v>0.6478453518514995</v>
      </c>
      <c r="N193">
        <f t="shared" si="38"/>
        <v>37.118804438258756</v>
      </c>
      <c r="O193">
        <f t="shared" si="39"/>
        <v>-360</v>
      </c>
      <c r="P193">
        <f t="shared" si="33"/>
        <v>-322.88119556174127</v>
      </c>
      <c r="Q193">
        <f t="shared" si="40"/>
        <v>5.1325343306491182E-2</v>
      </c>
      <c r="W193">
        <v>188</v>
      </c>
      <c r="X193">
        <f t="shared" si="34"/>
        <v>3.9166666666666665</v>
      </c>
      <c r="Y193">
        <v>0</v>
      </c>
      <c r="Z193">
        <f t="shared" si="41"/>
        <v>-8.4544115270905919E-10</v>
      </c>
    </row>
    <row r="194" spans="5:26" x14ac:dyDescent="0.4">
      <c r="E194">
        <v>2356.2593000000002</v>
      </c>
      <c r="F194">
        <f t="shared" si="28"/>
        <v>0.30843362111802619</v>
      </c>
      <c r="G194">
        <f t="shared" si="29"/>
        <v>-5.1825700185668566E-2</v>
      </c>
      <c r="H194">
        <f t="shared" si="30"/>
        <v>-7.036101144156004E-2</v>
      </c>
      <c r="I194">
        <f t="shared" si="31"/>
        <v>-8.1974091699913654E-2</v>
      </c>
      <c r="J194">
        <f t="shared" si="32"/>
        <v>-2.6117049333203246E-2</v>
      </c>
      <c r="K194">
        <f t="shared" si="35"/>
        <v>0.98451170398009669</v>
      </c>
      <c r="L194">
        <f t="shared" si="36"/>
        <v>-0.13558233112145049</v>
      </c>
      <c r="M194">
        <f t="shared" si="37"/>
        <v>0.62751336229407606</v>
      </c>
      <c r="N194">
        <f t="shared" si="38"/>
        <v>35.953867247514331</v>
      </c>
      <c r="O194">
        <f t="shared" si="39"/>
        <v>-360</v>
      </c>
      <c r="P194">
        <f t="shared" si="33"/>
        <v>-324.04613275248568</v>
      </c>
      <c r="Q194">
        <f t="shared" si="40"/>
        <v>4.8208986786317735E-2</v>
      </c>
      <c r="W194">
        <v>189</v>
      </c>
      <c r="X194">
        <f t="shared" si="34"/>
        <v>3.9375</v>
      </c>
      <c r="Y194">
        <v>0</v>
      </c>
      <c r="Z194">
        <f t="shared" si="41"/>
        <v>-1.1944837662278709E-9</v>
      </c>
    </row>
    <row r="195" spans="5:26" x14ac:dyDescent="0.4">
      <c r="E195">
        <v>2425.3506000000002</v>
      </c>
      <c r="F195">
        <f t="shared" si="28"/>
        <v>0.31747765113914989</v>
      </c>
      <c r="G195">
        <f t="shared" si="29"/>
        <v>-5.5576636091520637E-2</v>
      </c>
      <c r="H195">
        <f t="shared" si="30"/>
        <v>-7.3800014438084094E-2</v>
      </c>
      <c r="I195">
        <f t="shared" si="31"/>
        <v>-8.6557220967694914E-2</v>
      </c>
      <c r="J195">
        <f t="shared" si="32"/>
        <v>-2.8442043826461538E-2</v>
      </c>
      <c r="K195">
        <f t="shared" si="35"/>
        <v>0.98619073056166362</v>
      </c>
      <c r="L195">
        <f t="shared" si="36"/>
        <v>-0.1207816764309993</v>
      </c>
      <c r="M195">
        <f t="shared" si="37"/>
        <v>0.60785514841198629</v>
      </c>
      <c r="N195">
        <f t="shared" si="38"/>
        <v>34.8275345593051</v>
      </c>
      <c r="O195">
        <f t="shared" si="39"/>
        <v>-360</v>
      </c>
      <c r="P195">
        <f t="shared" si="33"/>
        <v>-325.17246544069491</v>
      </c>
      <c r="Q195">
        <f t="shared" si="40"/>
        <v>4.5283587248934491E-2</v>
      </c>
      <c r="W195">
        <v>190</v>
      </c>
      <c r="X195">
        <f t="shared" si="34"/>
        <v>3.9583333333333335</v>
      </c>
      <c r="Y195">
        <v>0</v>
      </c>
      <c r="Z195">
        <f t="shared" si="41"/>
        <v>-1.4658212128212529E-9</v>
      </c>
    </row>
    <row r="196" spans="5:26" x14ac:dyDescent="0.4">
      <c r="E196">
        <v>2496.4677999999999</v>
      </c>
      <c r="F196">
        <f t="shared" si="28"/>
        <v>0.32678687085014468</v>
      </c>
      <c r="G196">
        <f t="shared" si="29"/>
        <v>-5.9518809488618984E-2</v>
      </c>
      <c r="H196">
        <f t="shared" si="30"/>
        <v>-7.7459893276183744E-2</v>
      </c>
      <c r="I196">
        <f t="shared" si="31"/>
        <v>-9.1377522053432747E-2</v>
      </c>
      <c r="J196">
        <f t="shared" si="32"/>
        <v>-3.0971378353679135E-2</v>
      </c>
      <c r="K196">
        <f t="shared" si="35"/>
        <v>0.98769238525244918</v>
      </c>
      <c r="L196">
        <f t="shared" si="36"/>
        <v>-0.10756588940649175</v>
      </c>
      <c r="M196">
        <f t="shared" si="37"/>
        <v>0.58884711336515183</v>
      </c>
      <c r="N196">
        <f t="shared" si="38"/>
        <v>33.738454374284728</v>
      </c>
      <c r="O196">
        <f t="shared" si="39"/>
        <v>-360</v>
      </c>
      <c r="P196">
        <f t="shared" si="33"/>
        <v>-326.26154562571526</v>
      </c>
      <c r="Q196">
        <f t="shared" si="40"/>
        <v>4.2538552363811467E-2</v>
      </c>
      <c r="W196">
        <v>191</v>
      </c>
      <c r="X196">
        <f t="shared" si="34"/>
        <v>3.9791666666666665</v>
      </c>
      <c r="Y196">
        <v>0</v>
      </c>
      <c r="Z196">
        <f t="shared" si="41"/>
        <v>-1.6683367341182028E-9</v>
      </c>
    </row>
    <row r="197" spans="5:26" x14ac:dyDescent="0.4">
      <c r="E197">
        <v>2569.6703000000002</v>
      </c>
      <c r="F197">
        <f t="shared" ref="F197:F260" si="42">2*PI()*E197/$B$7</f>
        <v>0.33636905569282838</v>
      </c>
      <c r="G197">
        <f t="shared" ref="G197:G260" si="43">1+SUM(a1_*COS(F197),a2_*COS(2*F197))</f>
        <v>-6.3659780812783673E-2</v>
      </c>
      <c r="H197">
        <f t="shared" ref="H197:H260" si="44">SUM(a1_*SIN(F197),a2_*SIN(2*F197))</f>
        <v>-8.1357294451679385E-2</v>
      </c>
      <c r="I197">
        <f t="shared" ref="I197:I260" si="45">SUM(b0_,b1_*COS(F197),b2_*COS(2*F197))</f>
        <v>-9.6444859132832184E-2</v>
      </c>
      <c r="J197">
        <f t="shared" ref="J197:J260" si="46">SUM(b1_*SIN(F197),b2_*SIN(2*F197))</f>
        <v>-3.3722602457450512E-2</v>
      </c>
      <c r="K197">
        <f t="shared" si="35"/>
        <v>0.9890346373146458</v>
      </c>
      <c r="L197">
        <f t="shared" si="36"/>
        <v>-9.57699712676119E-2</v>
      </c>
      <c r="M197">
        <f t="shared" si="37"/>
        <v>0.5704660713061287</v>
      </c>
      <c r="N197">
        <f t="shared" si="38"/>
        <v>32.685298241250251</v>
      </c>
      <c r="O197">
        <f t="shared" si="39"/>
        <v>-360</v>
      </c>
      <c r="P197">
        <f t="shared" ref="P197:P260" si="47">N197+O197</f>
        <v>-327.31470175874972</v>
      </c>
      <c r="Q197">
        <f t="shared" si="40"/>
        <v>3.9963576419842155E-2</v>
      </c>
      <c r="W197">
        <v>192</v>
      </c>
      <c r="X197">
        <f t="shared" ref="X197:X260" si="48">W197/Fs*1000</f>
        <v>4</v>
      </c>
      <c r="Y197">
        <v>0</v>
      </c>
      <c r="Z197">
        <f t="shared" si="41"/>
        <v>-1.8104901937377033E-9</v>
      </c>
    </row>
    <row r="198" spans="5:26" x14ac:dyDescent="0.4">
      <c r="E198">
        <v>2645.0194000000001</v>
      </c>
      <c r="F198">
        <f t="shared" si="42"/>
        <v>0.34623222981843682</v>
      </c>
      <c r="G198">
        <f t="shared" si="43"/>
        <v>-6.8007119908731095E-2</v>
      </c>
      <c r="H198">
        <f t="shared" si="44"/>
        <v>-8.5510175585748027E-2</v>
      </c>
      <c r="I198">
        <f t="shared" si="45"/>
        <v>-0.1017691941494856</v>
      </c>
      <c r="J198">
        <f t="shared" si="46"/>
        <v>-3.6714715427534017E-2</v>
      </c>
      <c r="K198">
        <f t="shared" ref="K198:K261" si="49">SQRT((I198^2+J198^2)/(G198^2+H198^2))</f>
        <v>0.99023378462788914</v>
      </c>
      <c r="L198">
        <f t="shared" ref="L198:L261" si="50">20*LOG10(K198)</f>
        <v>-8.5245211329514625E-2</v>
      </c>
      <c r="M198">
        <f t="shared" ref="M198:M261" si="51">ATAN2(J198,I198)-ATAN2(H198,G198)</f>
        <v>0.55268930179848574</v>
      </c>
      <c r="N198">
        <f t="shared" ref="N198:N261" si="52">DEGREES(M198)</f>
        <v>31.666764375085453</v>
      </c>
      <c r="O198">
        <f t="shared" si="39"/>
        <v>-360</v>
      </c>
      <c r="P198">
        <f t="shared" si="47"/>
        <v>-328.33323562491455</v>
      </c>
      <c r="Q198">
        <f t="shared" si="40"/>
        <v>3.7548699843087098E-2</v>
      </c>
      <c r="W198">
        <v>193</v>
      </c>
      <c r="X198">
        <f t="shared" si="48"/>
        <v>4.0208333333333339</v>
      </c>
      <c r="Y198">
        <v>0</v>
      </c>
      <c r="Z198">
        <f t="shared" si="41"/>
        <v>-1.9002571178003946E-9</v>
      </c>
    </row>
    <row r="199" spans="5:26" x14ac:dyDescent="0.4">
      <c r="E199">
        <v>2722.5778</v>
      </c>
      <c r="F199">
        <f t="shared" si="42"/>
        <v>0.35638460063777755</v>
      </c>
      <c r="G199">
        <f t="shared" si="43"/>
        <v>-7.2568322511493477E-2</v>
      </c>
      <c r="H199">
        <f t="shared" si="44"/>
        <v>-8.9937870776227613E-2</v>
      </c>
      <c r="I199">
        <f t="shared" si="45"/>
        <v>-0.10736049539272741</v>
      </c>
      <c r="J199">
        <f t="shared" si="46"/>
        <v>-3.9968252962430006E-2</v>
      </c>
      <c r="K199">
        <f t="shared" si="49"/>
        <v>0.99130457112769632</v>
      </c>
      <c r="L199">
        <f t="shared" si="50"/>
        <v>-7.5857823756067796E-2</v>
      </c>
      <c r="M199">
        <f t="shared" si="51"/>
        <v>0.53549474678536813</v>
      </c>
      <c r="N199">
        <f t="shared" si="52"/>
        <v>30.681588942228302</v>
      </c>
      <c r="O199">
        <f t="shared" ref="O199:O262" si="53">IF((N199-N198)&gt;180,O198-360,IF((N199-N198)&lt;(-180),O198+360,O198))</f>
        <v>-360</v>
      </c>
      <c r="P199">
        <f t="shared" si="47"/>
        <v>-329.3184110577717</v>
      </c>
      <c r="Q199">
        <f t="shared" ref="Q199:Q262" si="54">-(P199-P198)/((E199-E198)*360)*1000</f>
        <v>3.528435894246388E-2</v>
      </c>
      <c r="W199">
        <v>194</v>
      </c>
      <c r="X199">
        <f t="shared" si="48"/>
        <v>4.0416666666666661</v>
      </c>
      <c r="Y199">
        <v>0</v>
      </c>
      <c r="Z199">
        <f t="shared" ref="Z199:Z262" si="55" xml:space="preserve"> b0_*Y199 + b1_*Y198 + b2_*Y197 - a1_*Z198 - a2_*Z197</f>
        <v>-1.9450856254886224E-9</v>
      </c>
    </row>
    <row r="200" spans="5:26" x14ac:dyDescent="0.4">
      <c r="E200">
        <v>2802.4105</v>
      </c>
      <c r="F200">
        <f t="shared" si="42"/>
        <v>0.36683467663095409</v>
      </c>
      <c r="G200">
        <f t="shared" si="43"/>
        <v>-7.7350798843639934E-2</v>
      </c>
      <c r="H200">
        <f t="shared" si="44"/>
        <v>-9.4661239013316467E-2</v>
      </c>
      <c r="I200">
        <f t="shared" si="45"/>
        <v>-0.11322873568131453</v>
      </c>
      <c r="J200">
        <f t="shared" si="46"/>
        <v>-4.3505436312607948E-2</v>
      </c>
      <c r="K200">
        <f t="shared" si="49"/>
        <v>0.99226032304913314</v>
      </c>
      <c r="L200">
        <f t="shared" si="50"/>
        <v>-6.7487483690275546E-2</v>
      </c>
      <c r="M200">
        <f t="shared" si="51"/>
        <v>0.51886086282126076</v>
      </c>
      <c r="N200">
        <f t="shared" si="52"/>
        <v>29.728537594174611</v>
      </c>
      <c r="O200">
        <f t="shared" si="53"/>
        <v>-360</v>
      </c>
      <c r="P200">
        <f t="shared" si="47"/>
        <v>-330.27146240582539</v>
      </c>
      <c r="Q200">
        <f t="shared" si="54"/>
        <v>3.3161409493912893E-2</v>
      </c>
      <c r="W200">
        <v>195</v>
      </c>
      <c r="X200">
        <f t="shared" si="48"/>
        <v>4.0625</v>
      </c>
      <c r="Y200">
        <v>0</v>
      </c>
      <c r="Z200">
        <f t="shared" si="55"/>
        <v>-1.9518689005715655E-9</v>
      </c>
    </row>
    <row r="201" spans="5:26" x14ac:dyDescent="0.4">
      <c r="E201">
        <v>2884.5839999999998</v>
      </c>
      <c r="F201">
        <f t="shared" si="42"/>
        <v>0.37759116262761078</v>
      </c>
      <c r="G201">
        <f t="shared" si="43"/>
        <v>-8.23617532005263E-2</v>
      </c>
      <c r="H201">
        <f t="shared" si="44"/>
        <v>-9.9702722733355009E-2</v>
      </c>
      <c r="I201">
        <f t="shared" si="45"/>
        <v>-0.11938375838461146</v>
      </c>
      <c r="J201">
        <f t="shared" si="46"/>
        <v>-4.7350258486076324E-2</v>
      </c>
      <c r="K201">
        <f t="shared" si="49"/>
        <v>0.99311305512783632</v>
      </c>
      <c r="L201">
        <f t="shared" si="50"/>
        <v>-6.0026179672276893E-2</v>
      </c>
      <c r="M201">
        <f t="shared" si="51"/>
        <v>0.50276684812584027</v>
      </c>
      <c r="N201">
        <f t="shared" si="52"/>
        <v>28.806418476705492</v>
      </c>
      <c r="O201">
        <f t="shared" si="53"/>
        <v>-360</v>
      </c>
      <c r="P201">
        <f t="shared" si="47"/>
        <v>-331.19358152329448</v>
      </c>
      <c r="Q201">
        <f t="shared" si="54"/>
        <v>3.1171143896386436E-2</v>
      </c>
      <c r="W201">
        <v>196</v>
      </c>
      <c r="X201">
        <f t="shared" si="48"/>
        <v>4.083333333333333</v>
      </c>
      <c r="Y201">
        <v>0</v>
      </c>
      <c r="Z201">
        <f t="shared" si="55"/>
        <v>-1.9269310084105355E-9</v>
      </c>
    </row>
    <row r="202" spans="5:26" x14ac:dyDescent="0.4">
      <c r="E202">
        <v>2969.1671000000001</v>
      </c>
      <c r="F202">
        <f t="shared" si="42"/>
        <v>0.38866306452668792</v>
      </c>
      <c r="G202">
        <f t="shared" si="43"/>
        <v>-8.7608146925312713E-2</v>
      </c>
      <c r="H202">
        <f t="shared" si="44"/>
        <v>-0.10508650438916001</v>
      </c>
      <c r="I202">
        <f t="shared" si="45"/>
        <v>-0.12583524727862694</v>
      </c>
      <c r="J202">
        <f t="shared" si="46"/>
        <v>-5.1528645402372675E-2</v>
      </c>
      <c r="K202">
        <f t="shared" si="49"/>
        <v>0.99387359251646956</v>
      </c>
      <c r="L202">
        <f t="shared" si="50"/>
        <v>-5.3376971280541939E-2</v>
      </c>
      <c r="M202">
        <f t="shared" si="51"/>
        <v>0.48719250829625738</v>
      </c>
      <c r="N202">
        <f t="shared" si="52"/>
        <v>27.914074535767892</v>
      </c>
      <c r="O202">
        <f t="shared" si="53"/>
        <v>-360</v>
      </c>
      <c r="P202">
        <f t="shared" si="47"/>
        <v>-332.0859254642321</v>
      </c>
      <c r="Q202">
        <f t="shared" si="54"/>
        <v>2.9305300577434055E-2</v>
      </c>
      <c r="W202">
        <v>197</v>
      </c>
      <c r="X202">
        <f t="shared" si="48"/>
        <v>4.104166666666667</v>
      </c>
      <c r="Y202">
        <v>0</v>
      </c>
      <c r="Z202">
        <f t="shared" si="55"/>
        <v>-1.8760240249878305E-9</v>
      </c>
    </row>
    <row r="203" spans="5:26" x14ac:dyDescent="0.4">
      <c r="E203">
        <v>3056.2303000000002</v>
      </c>
      <c r="F203">
        <f t="shared" si="42"/>
        <v>0.4000596107566054</v>
      </c>
      <c r="G203">
        <f t="shared" si="43"/>
        <v>-9.3096564517990199E-2</v>
      </c>
      <c r="H203">
        <f t="shared" si="44"/>
        <v>-0.11083858467943397</v>
      </c>
      <c r="I203">
        <f t="shared" si="45"/>
        <v>-0.13259257925597234</v>
      </c>
      <c r="J203">
        <f t="shared" si="46"/>
        <v>-5.6068560405662327E-2</v>
      </c>
      <c r="K203">
        <f t="shared" si="49"/>
        <v>0.9945516699564777</v>
      </c>
      <c r="L203">
        <f t="shared" si="50"/>
        <v>-4.7452980925530117E-2</v>
      </c>
      <c r="M203">
        <f t="shared" si="51"/>
        <v>0.47211839906772179</v>
      </c>
      <c r="N203">
        <f t="shared" si="52"/>
        <v>27.050391697053598</v>
      </c>
      <c r="O203">
        <f t="shared" si="53"/>
        <v>-360</v>
      </c>
      <c r="P203">
        <f t="shared" si="47"/>
        <v>-332.94960830294639</v>
      </c>
      <c r="Q203">
        <f t="shared" si="54"/>
        <v>2.7556062681231126E-2</v>
      </c>
      <c r="W203">
        <v>198</v>
      </c>
      <c r="X203">
        <f t="shared" si="48"/>
        <v>4.125</v>
      </c>
      <c r="Y203">
        <v>0</v>
      </c>
      <c r="Z203">
        <f t="shared" si="55"/>
        <v>-1.8043346109978327E-9</v>
      </c>
    </row>
    <row r="204" spans="5:26" x14ac:dyDescent="0.4">
      <c r="E204">
        <v>3145.8465000000001</v>
      </c>
      <c r="F204">
        <f t="shared" si="42"/>
        <v>0.41179034390504843</v>
      </c>
      <c r="G204">
        <f t="shared" si="43"/>
        <v>-9.8833145577416515E-2</v>
      </c>
      <c r="H204">
        <f t="shared" si="44"/>
        <v>-0.11698694741191806</v>
      </c>
      <c r="I204">
        <f t="shared" si="45"/>
        <v>-0.13966475991430849</v>
      </c>
      <c r="J204">
        <f t="shared" si="46"/>
        <v>-6.1000177748578133E-2</v>
      </c>
      <c r="K204">
        <f t="shared" si="49"/>
        <v>0.99515603692845322</v>
      </c>
      <c r="L204">
        <f t="shared" si="50"/>
        <v>-4.2176361688696068E-2</v>
      </c>
      <c r="M204">
        <f t="shared" si="51"/>
        <v>0.45752571264028763</v>
      </c>
      <c r="N204">
        <f t="shared" si="52"/>
        <v>26.214292353003781</v>
      </c>
      <c r="O204">
        <f t="shared" si="53"/>
        <v>-360</v>
      </c>
      <c r="P204">
        <f t="shared" si="47"/>
        <v>-333.78570764699623</v>
      </c>
      <c r="Q204">
        <f t="shared" si="54"/>
        <v>2.5916052877897403E-2</v>
      </c>
      <c r="W204">
        <v>199</v>
      </c>
      <c r="X204">
        <f t="shared" si="48"/>
        <v>4.145833333333333</v>
      </c>
      <c r="Y204">
        <v>0</v>
      </c>
      <c r="Z204">
        <f t="shared" si="55"/>
        <v>-1.7164983316383425E-9</v>
      </c>
    </row>
    <row r="205" spans="5:26" x14ac:dyDescent="0.4">
      <c r="E205">
        <v>3238.0904</v>
      </c>
      <c r="F205">
        <f t="shared" si="42"/>
        <v>0.42386504217915139</v>
      </c>
      <c r="G205">
        <f t="shared" si="43"/>
        <v>-0.10482341974916265</v>
      </c>
      <c r="H205">
        <f t="shared" si="44"/>
        <v>-0.12356164496819466</v>
      </c>
      <c r="I205">
        <f t="shared" si="45"/>
        <v>-0.14706024197511391</v>
      </c>
      <c r="J205">
        <f t="shared" si="46"/>
        <v>-6.6355996045747712E-2</v>
      </c>
      <c r="K205">
        <f t="shared" si="49"/>
        <v>0.99569454481508934</v>
      </c>
      <c r="L205">
        <f t="shared" si="50"/>
        <v>-3.7477445326496772E-2</v>
      </c>
      <c r="M205">
        <f t="shared" si="51"/>
        <v>0.44339638957720307</v>
      </c>
      <c r="N205">
        <f t="shared" si="52"/>
        <v>25.404741774112178</v>
      </c>
      <c r="O205">
        <f t="shared" si="53"/>
        <v>-360</v>
      </c>
      <c r="P205">
        <f t="shared" si="47"/>
        <v>-334.59525822588785</v>
      </c>
      <c r="Q205">
        <f t="shared" si="54"/>
        <v>2.4378323206545597E-2</v>
      </c>
      <c r="W205">
        <v>200</v>
      </c>
      <c r="X205">
        <f t="shared" si="48"/>
        <v>4.166666666666667</v>
      </c>
      <c r="Y205">
        <v>0</v>
      </c>
      <c r="Z205">
        <f t="shared" si="55"/>
        <v>-1.6166201886315026E-9</v>
      </c>
    </row>
    <row r="206" spans="5:26" x14ac:dyDescent="0.4">
      <c r="E206">
        <v>3333.0392000000002</v>
      </c>
      <c r="F206">
        <f t="shared" si="42"/>
        <v>0.43629381103528342</v>
      </c>
      <c r="G206">
        <f t="shared" si="43"/>
        <v>-0.11107220670243922</v>
      </c>
      <c r="H206">
        <f t="shared" si="44"/>
        <v>-0.13059497596333569</v>
      </c>
      <c r="I206">
        <f t="shared" si="45"/>
        <v>-0.15478682625930917</v>
      </c>
      <c r="J206">
        <f t="shared" si="46"/>
        <v>-7.2171027128191123E-2</v>
      </c>
      <c r="K206">
        <f t="shared" si="49"/>
        <v>0.9961742366848495</v>
      </c>
      <c r="L206">
        <f t="shared" si="50"/>
        <v>-3.3293885886978902E-2</v>
      </c>
      <c r="M206">
        <f t="shared" si="51"/>
        <v>0.4297130059391745</v>
      </c>
      <c r="N206">
        <f t="shared" si="52"/>
        <v>24.620741642194776</v>
      </c>
      <c r="O206">
        <f t="shared" si="53"/>
        <v>-360</v>
      </c>
      <c r="P206">
        <f t="shared" si="47"/>
        <v>-335.37925835780521</v>
      </c>
      <c r="Q206">
        <f t="shared" si="54"/>
        <v>2.2936341946553345E-2</v>
      </c>
      <c r="W206">
        <v>201</v>
      </c>
      <c r="X206">
        <f t="shared" si="48"/>
        <v>4.1875</v>
      </c>
      <c r="Y206">
        <v>0</v>
      </c>
      <c r="Z206">
        <f t="shared" si="55"/>
        <v>-1.508299992877203E-9</v>
      </c>
    </row>
    <row r="207" spans="5:26" x14ac:dyDescent="0.4">
      <c r="E207">
        <v>3430.7719999999999</v>
      </c>
      <c r="F207">
        <f t="shared" si="42"/>
        <v>0.44908700463923173</v>
      </c>
      <c r="G207">
        <f t="shared" si="43"/>
        <v>-0.11758341286645235</v>
      </c>
      <c r="H207">
        <f t="shared" si="44"/>
        <v>-0.13812157586637697</v>
      </c>
      <c r="I207">
        <f t="shared" si="45"/>
        <v>-0.16285143798906221</v>
      </c>
      <c r="J207">
        <f t="shared" si="46"/>
        <v>-7.8482916317457185E-2</v>
      </c>
      <c r="K207">
        <f t="shared" si="49"/>
        <v>0.99660142199910962</v>
      </c>
      <c r="L207">
        <f t="shared" si="50"/>
        <v>-2.9569949842966667E-2</v>
      </c>
      <c r="M207">
        <f t="shared" si="51"/>
        <v>0.41645886166769319</v>
      </c>
      <c r="N207">
        <f t="shared" si="52"/>
        <v>23.861335114381401</v>
      </c>
      <c r="O207">
        <f t="shared" si="53"/>
        <v>-360</v>
      </c>
      <c r="P207">
        <f t="shared" si="47"/>
        <v>-336.1386648856186</v>
      </c>
      <c r="Q207">
        <f t="shared" si="54"/>
        <v>2.1583977715356577E-2</v>
      </c>
      <c r="W207">
        <v>202</v>
      </c>
      <c r="X207">
        <f t="shared" si="48"/>
        <v>4.208333333333333</v>
      </c>
      <c r="Y207">
        <v>0</v>
      </c>
      <c r="Z207">
        <f t="shared" si="55"/>
        <v>-1.3946613621409937E-9</v>
      </c>
    </row>
    <row r="208" spans="5:26" x14ac:dyDescent="0.4">
      <c r="E208">
        <v>3531.3706999999999</v>
      </c>
      <c r="F208">
        <f t="shared" si="42"/>
        <v>0.46225534367592686</v>
      </c>
      <c r="G208">
        <f t="shared" si="43"/>
        <v>-0.12435990507971217</v>
      </c>
      <c r="H208">
        <f t="shared" si="44"/>
        <v>-0.1461786217178751</v>
      </c>
      <c r="I208">
        <f t="shared" si="45"/>
        <v>-0.17126000122152307</v>
      </c>
      <c r="J208">
        <f t="shared" si="46"/>
        <v>-8.5332158554349835E-2</v>
      </c>
      <c r="K208">
        <f t="shared" si="49"/>
        <v>0.99698175263573363</v>
      </c>
      <c r="L208">
        <f t="shared" si="50"/>
        <v>-2.6255806728396579E-2</v>
      </c>
      <c r="M208">
        <f t="shared" si="51"/>
        <v>0.40361784684064528</v>
      </c>
      <c r="N208">
        <f t="shared" si="52"/>
        <v>23.125599160126644</v>
      </c>
      <c r="O208">
        <f t="shared" si="53"/>
        <v>-360</v>
      </c>
      <c r="P208">
        <f t="shared" si="47"/>
        <v>-336.87440083987337</v>
      </c>
      <c r="Q208">
        <f t="shared" si="54"/>
        <v>2.0315481055332232E-2</v>
      </c>
      <c r="W208">
        <v>203</v>
      </c>
      <c r="X208">
        <f t="shared" si="48"/>
        <v>4.229166666666667</v>
      </c>
      <c r="Y208">
        <v>0</v>
      </c>
      <c r="Z208">
        <f t="shared" si="55"/>
        <v>-1.2783832768525538E-9</v>
      </c>
    </row>
    <row r="209" spans="5:26" x14ac:dyDescent="0.4">
      <c r="E209">
        <v>3634.9191000000001</v>
      </c>
      <c r="F209">
        <f t="shared" si="42"/>
        <v>0.47580979753971764</v>
      </c>
      <c r="G209">
        <f t="shared" si="43"/>
        <v>-0.13140324094453315</v>
      </c>
      <c r="H209">
        <f t="shared" si="44"/>
        <v>-0.1548059022049677</v>
      </c>
      <c r="I209">
        <f t="shared" si="45"/>
        <v>-0.18001713924754748</v>
      </c>
      <c r="J209">
        <f t="shared" si="46"/>
        <v>-9.276220348836528E-2</v>
      </c>
      <c r="K209">
        <f t="shared" si="49"/>
        <v>0.99732028438100995</v>
      </c>
      <c r="L209">
        <f t="shared" si="50"/>
        <v>-2.3306956100842567E-2</v>
      </c>
      <c r="M209">
        <f t="shared" si="51"/>
        <v>0.39117455438459281</v>
      </c>
      <c r="N209">
        <f t="shared" si="52"/>
        <v>22.412651019147859</v>
      </c>
      <c r="O209">
        <f t="shared" si="53"/>
        <v>-360</v>
      </c>
      <c r="P209">
        <f t="shared" si="47"/>
        <v>-337.58734898085214</v>
      </c>
      <c r="Q209">
        <f t="shared" si="54"/>
        <v>1.912546695766227E-2</v>
      </c>
      <c r="W209">
        <v>204</v>
      </c>
      <c r="X209">
        <f t="shared" si="48"/>
        <v>4.25</v>
      </c>
      <c r="Y209">
        <v>0</v>
      </c>
      <c r="Z209">
        <f t="shared" si="55"/>
        <v>-1.1617332673488466E-9</v>
      </c>
    </row>
    <row r="210" spans="5:26" x14ac:dyDescent="0.4">
      <c r="E210">
        <v>3741.5038</v>
      </c>
      <c r="F210">
        <f t="shared" si="42"/>
        <v>0.48976170214409559</v>
      </c>
      <c r="G210">
        <f t="shared" si="43"/>
        <v>-0.13871349311742831</v>
      </c>
      <c r="H210">
        <f t="shared" si="44"/>
        <v>-0.16404602932983614</v>
      </c>
      <c r="I210">
        <f t="shared" si="45"/>
        <v>-0.18912599512482742</v>
      </c>
      <c r="J210">
        <f t="shared" si="46"/>
        <v>-0.10081968098938932</v>
      </c>
      <c r="K210">
        <f t="shared" si="49"/>
        <v>0.99762154014869076</v>
      </c>
      <c r="L210">
        <f t="shared" si="50"/>
        <v>-2.0683647151557186E-2</v>
      </c>
      <c r="M210">
        <f t="shared" si="51"/>
        <v>0.37911415069348076</v>
      </c>
      <c r="N210">
        <f t="shared" si="52"/>
        <v>21.721640788423141</v>
      </c>
      <c r="O210">
        <f t="shared" si="53"/>
        <v>-360</v>
      </c>
      <c r="P210">
        <f t="shared" si="47"/>
        <v>-338.27835921157686</v>
      </c>
      <c r="Q210">
        <f t="shared" si="54"/>
        <v>1.8008896803426839E-2</v>
      </c>
      <c r="W210">
        <v>205</v>
      </c>
      <c r="X210">
        <f t="shared" si="48"/>
        <v>4.270833333333333</v>
      </c>
      <c r="Y210">
        <v>0</v>
      </c>
      <c r="Z210">
        <f t="shared" si="55"/>
        <v>-1.0466014369636525E-9</v>
      </c>
    </row>
    <row r="211" spans="5:26" x14ac:dyDescent="0.4">
      <c r="E211">
        <v>3851.2139000000002</v>
      </c>
      <c r="F211">
        <f t="shared" si="42"/>
        <v>0.50412272065178731</v>
      </c>
      <c r="G211">
        <f t="shared" si="43"/>
        <v>-0.14628896429495386</v>
      </c>
      <c r="H211">
        <f t="shared" si="44"/>
        <v>-0.17394455642975037</v>
      </c>
      <c r="I211">
        <f t="shared" si="45"/>
        <v>-0.19858792082549959</v>
      </c>
      <c r="J211">
        <f t="shared" si="46"/>
        <v>-0.10955454867119074</v>
      </c>
      <c r="K211">
        <f t="shared" si="49"/>
        <v>0.99788956273825669</v>
      </c>
      <c r="L211">
        <f t="shared" si="50"/>
        <v>-1.835039564109538E-2</v>
      </c>
      <c r="M211">
        <f t="shared" si="51"/>
        <v>0.36742240427567374</v>
      </c>
      <c r="N211">
        <f t="shared" si="52"/>
        <v>21.051753063545597</v>
      </c>
      <c r="O211">
        <f t="shared" si="53"/>
        <v>-360</v>
      </c>
      <c r="P211">
        <f t="shared" si="47"/>
        <v>-338.94824693645438</v>
      </c>
      <c r="Q211">
        <f t="shared" si="54"/>
        <v>1.6961056783020904E-2</v>
      </c>
      <c r="W211">
        <v>206</v>
      </c>
      <c r="X211">
        <f t="shared" si="48"/>
        <v>4.291666666666667</v>
      </c>
      <c r="Y211">
        <v>0</v>
      </c>
      <c r="Z211">
        <f t="shared" si="55"/>
        <v>-9.3453464674246753E-10</v>
      </c>
    </row>
    <row r="212" spans="5:26" x14ac:dyDescent="0.4">
      <c r="E212">
        <v>3964.1408999999999</v>
      </c>
      <c r="F212">
        <f t="shared" si="42"/>
        <v>0.51890483038478452</v>
      </c>
      <c r="G212">
        <f t="shared" si="43"/>
        <v>-0.15412588305189701</v>
      </c>
      <c r="H212">
        <f t="shared" si="44"/>
        <v>-0.18455010589374277</v>
      </c>
      <c r="I212">
        <f t="shared" si="45"/>
        <v>-0.2084021468586536</v>
      </c>
      <c r="J212">
        <f t="shared" si="46"/>
        <v>-0.11902024689183621</v>
      </c>
      <c r="K212">
        <f t="shared" si="49"/>
        <v>0.99812796384111724</v>
      </c>
      <c r="L212">
        <f t="shared" si="50"/>
        <v>-1.6275538430362294E-2</v>
      </c>
      <c r="M212">
        <f t="shared" si="51"/>
        <v>0.35608567881034725</v>
      </c>
      <c r="N212">
        <f t="shared" si="52"/>
        <v>20.402206540883906</v>
      </c>
      <c r="O212">
        <f t="shared" si="53"/>
        <v>-360</v>
      </c>
      <c r="P212">
        <f t="shared" si="47"/>
        <v>-339.59779345911608</v>
      </c>
      <c r="Q212">
        <f t="shared" si="54"/>
        <v>1.5977542096066388E-2</v>
      </c>
      <c r="W212">
        <v>207</v>
      </c>
      <c r="X212">
        <f t="shared" si="48"/>
        <v>4.3125</v>
      </c>
      <c r="Y212">
        <v>0</v>
      </c>
      <c r="Z212">
        <f t="shared" si="55"/>
        <v>-8.2677029898535257E-10</v>
      </c>
    </row>
    <row r="213" spans="5:26" x14ac:dyDescent="0.4">
      <c r="E213">
        <v>4080.3791999999999</v>
      </c>
      <c r="F213">
        <f t="shared" si="42"/>
        <v>0.5341203882741915</v>
      </c>
      <c r="G213">
        <f t="shared" si="43"/>
        <v>-0.1622181064657271</v>
      </c>
      <c r="H213">
        <f t="shared" si="44"/>
        <v>-0.19591454850295853</v>
      </c>
      <c r="I213">
        <f t="shared" si="45"/>
        <v>-0.2185654656062842</v>
      </c>
      <c r="J213">
        <f t="shared" si="46"/>
        <v>-0.12927389988115645</v>
      </c>
      <c r="K213">
        <f t="shared" si="49"/>
        <v>0.99833996958501314</v>
      </c>
      <c r="L213">
        <f t="shared" si="50"/>
        <v>-1.4430822098878561E-2</v>
      </c>
      <c r="M213">
        <f t="shared" si="51"/>
        <v>0.34509086522706633</v>
      </c>
      <c r="N213">
        <f t="shared" si="52"/>
        <v>19.772250126028801</v>
      </c>
      <c r="O213">
        <f t="shared" si="53"/>
        <v>-360</v>
      </c>
      <c r="P213">
        <f t="shared" si="47"/>
        <v>-340.22774987397122</v>
      </c>
      <c r="Q213">
        <f t="shared" si="54"/>
        <v>1.5054237115934919E-2</v>
      </c>
      <c r="W213">
        <v>208</v>
      </c>
      <c r="X213">
        <f t="shared" si="48"/>
        <v>4.333333333333333</v>
      </c>
      <c r="Y213">
        <v>0</v>
      </c>
      <c r="Z213">
        <f t="shared" si="55"/>
        <v>-7.2426925822716049E-10</v>
      </c>
    </row>
    <row r="214" spans="5:26" x14ac:dyDescent="0.4">
      <c r="E214">
        <v>4200.0259999999998</v>
      </c>
      <c r="F214">
        <f t="shared" si="42"/>
        <v>0.5497821177702551</v>
      </c>
      <c r="G214">
        <f t="shared" si="43"/>
        <v>-0.1705567432432078</v>
      </c>
      <c r="H214">
        <f t="shared" si="44"/>
        <v>-0.20809312370395061</v>
      </c>
      <c r="I214">
        <f t="shared" si="45"/>
        <v>-0.22907182107038476</v>
      </c>
      <c r="J214">
        <f t="shared" si="46"/>
        <v>-0.14037646488313504</v>
      </c>
      <c r="K214">
        <f t="shared" si="49"/>
        <v>0.99852846015364993</v>
      </c>
      <c r="L214">
        <f t="shared" si="50"/>
        <v>-1.2791046280426582E-2</v>
      </c>
      <c r="M214">
        <f t="shared" si="51"/>
        <v>0.3344253802805266</v>
      </c>
      <c r="N214">
        <f t="shared" si="52"/>
        <v>19.16116285213176</v>
      </c>
      <c r="O214">
        <f t="shared" si="53"/>
        <v>-360</v>
      </c>
      <c r="P214">
        <f t="shared" si="47"/>
        <v>-340.83883714786822</v>
      </c>
      <c r="Q214">
        <f t="shared" si="54"/>
        <v>1.4187296690875859E-2</v>
      </c>
      <c r="W214">
        <v>209</v>
      </c>
      <c r="X214">
        <f t="shared" si="48"/>
        <v>4.354166666666667</v>
      </c>
      <c r="Y214">
        <v>0</v>
      </c>
      <c r="Z214">
        <f t="shared" si="55"/>
        <v>-6.2774753975922657E-10</v>
      </c>
    </row>
    <row r="215" spans="5:26" x14ac:dyDescent="0.4">
      <c r="E215">
        <v>4323.1809999999996</v>
      </c>
      <c r="F215">
        <f t="shared" si="42"/>
        <v>0.56590306957245717</v>
      </c>
      <c r="G215">
        <f t="shared" si="43"/>
        <v>-0.17912972108777603</v>
      </c>
      <c r="H215">
        <f t="shared" si="44"/>
        <v>-0.22114452439099586</v>
      </c>
      <c r="I215">
        <f t="shared" si="45"/>
        <v>-0.2399118345095369</v>
      </c>
      <c r="J215">
        <f t="shared" si="46"/>
        <v>-0.15239284711143941</v>
      </c>
      <c r="K215">
        <f t="shared" si="49"/>
        <v>0.99869600551014515</v>
      </c>
      <c r="L215">
        <f t="shared" si="50"/>
        <v>-1.1333743404039275E-2</v>
      </c>
      <c r="M215">
        <f t="shared" si="51"/>
        <v>0.32407717531954949</v>
      </c>
      <c r="N215">
        <f t="shared" si="52"/>
        <v>18.568254382331432</v>
      </c>
      <c r="O215">
        <f t="shared" si="53"/>
        <v>-360</v>
      </c>
      <c r="P215">
        <f t="shared" si="47"/>
        <v>-341.43174561766858</v>
      </c>
      <c r="Q215">
        <f t="shared" si="54"/>
        <v>1.3373131189701432E-2</v>
      </c>
      <c r="W215">
        <v>210</v>
      </c>
      <c r="X215">
        <f t="shared" si="48"/>
        <v>4.375</v>
      </c>
      <c r="Y215">
        <v>0</v>
      </c>
      <c r="Z215">
        <f t="shared" si="55"/>
        <v>-5.3770647762120261E-10</v>
      </c>
    </row>
    <row r="216" spans="5:26" x14ac:dyDescent="0.4">
      <c r="E216">
        <v>4449.9472999999998</v>
      </c>
      <c r="F216">
        <f t="shared" si="42"/>
        <v>0.58249673943923896</v>
      </c>
      <c r="G216">
        <f t="shared" si="43"/>
        <v>-0.18792139264949448</v>
      </c>
      <c r="H216">
        <f t="shared" si="44"/>
        <v>-0.23513109311633873</v>
      </c>
      <c r="I216">
        <f t="shared" si="45"/>
        <v>-0.25107238588292607</v>
      </c>
      <c r="J216">
        <f t="shared" si="46"/>
        <v>-0.16539211570477363</v>
      </c>
      <c r="K216">
        <f t="shared" si="49"/>
        <v>0.99884489920761543</v>
      </c>
      <c r="L216">
        <f t="shared" si="50"/>
        <v>-1.0038877077776759E-2</v>
      </c>
      <c r="M216">
        <f t="shared" si="51"/>
        <v>0.31403464244206392</v>
      </c>
      <c r="N216">
        <f t="shared" si="52"/>
        <v>17.99285963283014</v>
      </c>
      <c r="O216">
        <f t="shared" si="53"/>
        <v>-360</v>
      </c>
      <c r="P216">
        <f t="shared" si="47"/>
        <v>-342.00714036716988</v>
      </c>
      <c r="Q216">
        <f t="shared" si="54"/>
        <v>1.2608388417226958E-2</v>
      </c>
      <c r="W216">
        <v>211</v>
      </c>
      <c r="X216">
        <f t="shared" si="48"/>
        <v>4.395833333333333</v>
      </c>
      <c r="Y216">
        <v>0</v>
      </c>
      <c r="Z216">
        <f t="shared" si="55"/>
        <v>-4.5446115649893324E-10</v>
      </c>
    </row>
    <row r="217" spans="5:26" x14ac:dyDescent="0.4">
      <c r="E217">
        <v>4580.4305999999997</v>
      </c>
      <c r="F217">
        <f t="shared" si="42"/>
        <v>0.59957696346824529</v>
      </c>
      <c r="G217">
        <f t="shared" si="43"/>
        <v>-0.19691197437600705</v>
      </c>
      <c r="H217">
        <f t="shared" si="44"/>
        <v>-0.25011882281652531</v>
      </c>
      <c r="I217">
        <f t="shared" si="45"/>
        <v>-0.26253599192221894</v>
      </c>
      <c r="J217">
        <f t="shared" si="46"/>
        <v>-0.1794475384785793</v>
      </c>
      <c r="K217">
        <f t="shared" si="49"/>
        <v>0.99897718644172506</v>
      </c>
      <c r="L217">
        <f t="shared" si="50"/>
        <v>-8.8885921490695369E-3</v>
      </c>
      <c r="M217">
        <f t="shared" si="51"/>
        <v>0.30428666754622746</v>
      </c>
      <c r="N217">
        <f t="shared" si="52"/>
        <v>17.43434181249923</v>
      </c>
      <c r="O217">
        <f t="shared" si="53"/>
        <v>-360</v>
      </c>
      <c r="P217">
        <f t="shared" si="47"/>
        <v>-342.56565818750079</v>
      </c>
      <c r="Q217">
        <f t="shared" si="54"/>
        <v>1.1889938327801891E-2</v>
      </c>
      <c r="W217">
        <v>212</v>
      </c>
      <c r="X217">
        <f t="shared" si="48"/>
        <v>4.416666666666667</v>
      </c>
      <c r="Y217">
        <v>0</v>
      </c>
      <c r="Z217">
        <f t="shared" si="55"/>
        <v>-3.7816695559314762E-10</v>
      </c>
    </row>
    <row r="218" spans="5:26" x14ac:dyDescent="0.4">
      <c r="E218">
        <v>4714.7401</v>
      </c>
      <c r="F218">
        <f t="shared" si="42"/>
        <v>0.61715803590605034</v>
      </c>
      <c r="G218">
        <f t="shared" si="43"/>
        <v>-0.20607705081632988</v>
      </c>
      <c r="H218">
        <f t="shared" si="44"/>
        <v>-0.2661775174264015</v>
      </c>
      <c r="I218">
        <f t="shared" si="45"/>
        <v>-0.2742802754738437</v>
      </c>
      <c r="J218">
        <f t="shared" si="46"/>
        <v>-0.19463676189472356</v>
      </c>
      <c r="K218">
        <f t="shared" si="49"/>
        <v>0.99909469133761453</v>
      </c>
      <c r="L218">
        <f t="shared" si="50"/>
        <v>-7.8669726866714487E-3</v>
      </c>
      <c r="M218">
        <f t="shared" si="51"/>
        <v>0.29482254395437701</v>
      </c>
      <c r="N218">
        <f t="shared" si="52"/>
        <v>16.892087473896009</v>
      </c>
      <c r="O218">
        <f t="shared" si="53"/>
        <v>-360</v>
      </c>
      <c r="P218">
        <f t="shared" si="47"/>
        <v>-343.10791252610397</v>
      </c>
      <c r="Q218">
        <f t="shared" si="54"/>
        <v>1.1214858604011732E-2</v>
      </c>
      <c r="W218">
        <v>213</v>
      </c>
      <c r="X218">
        <f t="shared" si="48"/>
        <v>4.4375</v>
      </c>
      <c r="Y218">
        <v>0</v>
      </c>
      <c r="Z218">
        <f t="shared" si="55"/>
        <v>-3.0884410777816242E-10</v>
      </c>
    </row>
    <row r="219" spans="5:26" x14ac:dyDescent="0.4">
      <c r="E219">
        <v>4852.9877999999999</v>
      </c>
      <c r="F219">
        <f t="shared" si="42"/>
        <v>0.63525461751837053</v>
      </c>
      <c r="G219">
        <f t="shared" si="43"/>
        <v>-0.21538691219644801</v>
      </c>
      <c r="H219">
        <f t="shared" si="44"/>
        <v>-0.28338074320947715</v>
      </c>
      <c r="I219">
        <f t="shared" si="45"/>
        <v>-0.28627723191555876</v>
      </c>
      <c r="J219">
        <f t="shared" si="46"/>
        <v>-0.21104179241164556</v>
      </c>
      <c r="K219">
        <f t="shared" si="49"/>
        <v>0.99919903974153357</v>
      </c>
      <c r="L219">
        <f t="shared" si="50"/>
        <v>-6.9598400593940965E-3</v>
      </c>
      <c r="M219">
        <f t="shared" si="51"/>
        <v>0.28563201059941168</v>
      </c>
      <c r="N219">
        <f t="shared" si="52"/>
        <v>16.365508701182286</v>
      </c>
      <c r="O219">
        <f t="shared" si="53"/>
        <v>-360</v>
      </c>
      <c r="P219">
        <f t="shared" si="47"/>
        <v>-343.63449129881769</v>
      </c>
      <c r="Q219">
        <f t="shared" si="54"/>
        <v>1.0580420600803242E-2</v>
      </c>
      <c r="W219">
        <v>214</v>
      </c>
      <c r="X219">
        <f t="shared" si="48"/>
        <v>4.458333333333333</v>
      </c>
      <c r="Y219">
        <v>0</v>
      </c>
      <c r="Z219">
        <f t="shared" si="55"/>
        <v>-2.4640022479967218E-10</v>
      </c>
    </row>
    <row r="220" spans="5:26" x14ac:dyDescent="0.4">
      <c r="E220">
        <v>4995.2893000000004</v>
      </c>
      <c r="F220">
        <f t="shared" si="42"/>
        <v>0.65388184030982088</v>
      </c>
      <c r="G220">
        <f t="shared" si="43"/>
        <v>-0.22480593487398881</v>
      </c>
      <c r="H220">
        <f t="shared" si="44"/>
        <v>-0.30180591848867899</v>
      </c>
      <c r="I220">
        <f t="shared" si="45"/>
        <v>-0.29849256038704786</v>
      </c>
      <c r="J220">
        <f t="shared" si="46"/>
        <v>-0.2287491039729157</v>
      </c>
      <c r="K220">
        <f t="shared" si="49"/>
        <v>0.99929168102856536</v>
      </c>
      <c r="L220">
        <f t="shared" si="50"/>
        <v>-6.1545603677748669E-3</v>
      </c>
      <c r="M220">
        <f t="shared" si="51"/>
        <v>0.27670518097518304</v>
      </c>
      <c r="N220">
        <f t="shared" si="52"/>
        <v>15.854039039281629</v>
      </c>
      <c r="O220">
        <f t="shared" si="53"/>
        <v>-360</v>
      </c>
      <c r="P220">
        <f t="shared" si="47"/>
        <v>-344.14596096071836</v>
      </c>
      <c r="Q220">
        <f t="shared" si="54"/>
        <v>9.9840764913593175E-3</v>
      </c>
      <c r="W220">
        <v>215</v>
      </c>
      <c r="X220">
        <f t="shared" si="48"/>
        <v>4.479166666666667</v>
      </c>
      <c r="Y220">
        <v>0</v>
      </c>
      <c r="Z220">
        <f t="shared" si="55"/>
        <v>-1.906507794455728E-10</v>
      </c>
    </row>
    <row r="221" spans="5:26" x14ac:dyDescent="0.4">
      <c r="E221">
        <v>5141.7633999999998</v>
      </c>
      <c r="F221">
        <f t="shared" si="42"/>
        <v>0.67305525516403653</v>
      </c>
      <c r="G221">
        <f t="shared" si="43"/>
        <v>-0.23429181637899155</v>
      </c>
      <c r="H221">
        <f t="shared" si="44"/>
        <v>-0.32153421550478745</v>
      </c>
      <c r="I221">
        <f t="shared" si="45"/>
        <v>-0.31088481947448554</v>
      </c>
      <c r="J221">
        <f t="shared" si="46"/>
        <v>-0.24784956280885528</v>
      </c>
      <c r="K221">
        <f t="shared" si="49"/>
        <v>0.99937390663790104</v>
      </c>
      <c r="L221">
        <f t="shared" si="50"/>
        <v>-5.4398809607519001E-3</v>
      </c>
      <c r="M221">
        <f t="shared" si="51"/>
        <v>0.26803255783210478</v>
      </c>
      <c r="N221">
        <f t="shared" si="52"/>
        <v>15.357134335875761</v>
      </c>
      <c r="O221">
        <f t="shared" si="53"/>
        <v>-360</v>
      </c>
      <c r="P221">
        <f t="shared" si="47"/>
        <v>-344.64286566412426</v>
      </c>
      <c r="Q221">
        <f t="shared" si="54"/>
        <v>9.4234464850385165E-3</v>
      </c>
      <c r="W221">
        <v>216</v>
      </c>
      <c r="X221">
        <f t="shared" si="48"/>
        <v>4.5</v>
      </c>
      <c r="Y221">
        <v>0</v>
      </c>
      <c r="Z221">
        <f t="shared" si="55"/>
        <v>-1.4133756915868975E-10</v>
      </c>
    </row>
    <row r="222" spans="5:26" x14ac:dyDescent="0.4">
      <c r="E222">
        <v>5292.5325000000003</v>
      </c>
      <c r="F222">
        <f t="shared" si="42"/>
        <v>0.69279088420355095</v>
      </c>
      <c r="G222">
        <f t="shared" si="43"/>
        <v>-0.24379479738591581</v>
      </c>
      <c r="H222">
        <f t="shared" si="44"/>
        <v>-0.34265050714669043</v>
      </c>
      <c r="I222">
        <f t="shared" si="45"/>
        <v>-0.3234045777253286</v>
      </c>
      <c r="J222">
        <f t="shared" si="46"/>
        <v>-0.26843838896464134</v>
      </c>
      <c r="K222">
        <f t="shared" si="49"/>
        <v>0.99944686725319776</v>
      </c>
      <c r="L222">
        <f t="shared" si="50"/>
        <v>-4.8057792334215898E-3</v>
      </c>
      <c r="M222">
        <f t="shared" si="51"/>
        <v>0.25960499475423493</v>
      </c>
      <c r="N222">
        <f t="shared" si="52"/>
        <v>14.874270539933537</v>
      </c>
      <c r="O222">
        <f t="shared" si="53"/>
        <v>-360</v>
      </c>
      <c r="P222">
        <f t="shared" si="47"/>
        <v>-345.12572946006645</v>
      </c>
      <c r="Q222">
        <f t="shared" si="54"/>
        <v>8.8963078114921816E-3</v>
      </c>
      <c r="W222">
        <v>217</v>
      </c>
      <c r="X222">
        <f t="shared" si="48"/>
        <v>4.520833333333333</v>
      </c>
      <c r="Y222">
        <v>0</v>
      </c>
      <c r="Z222">
        <f t="shared" si="55"/>
        <v>-9.8145213043920254E-11</v>
      </c>
    </row>
    <row r="223" spans="5:26" x14ac:dyDescent="0.4">
      <c r="E223">
        <v>5447.7224999999999</v>
      </c>
      <c r="F223">
        <f t="shared" si="42"/>
        <v>0.71310520769982588</v>
      </c>
      <c r="G223">
        <f t="shared" si="43"/>
        <v>-0.25325678068240087</v>
      </c>
      <c r="H223">
        <f t="shared" si="44"/>
        <v>-0.36524318453427773</v>
      </c>
      <c r="I223">
        <f t="shared" si="45"/>
        <v>-0.33599344328147351</v>
      </c>
      <c r="J223">
        <f t="shared" si="46"/>
        <v>-0.29061498686670073</v>
      </c>
      <c r="K223">
        <f t="shared" si="49"/>
        <v>0.99951158785728478</v>
      </c>
      <c r="L223">
        <f t="shared" si="50"/>
        <v>-4.2433303009107581E-3</v>
      </c>
      <c r="M223">
        <f t="shared" si="51"/>
        <v>0.25141369030376337</v>
      </c>
      <c r="N223">
        <f t="shared" si="52"/>
        <v>14.404943366214789</v>
      </c>
      <c r="O223">
        <f t="shared" si="53"/>
        <v>-360</v>
      </c>
      <c r="P223">
        <f t="shared" si="47"/>
        <v>-345.59505663378519</v>
      </c>
      <c r="Q223">
        <f t="shared" si="54"/>
        <v>8.4005837596698666E-3</v>
      </c>
      <c r="W223">
        <v>218</v>
      </c>
      <c r="X223">
        <f t="shared" si="48"/>
        <v>4.541666666666667</v>
      </c>
      <c r="Y223">
        <v>0</v>
      </c>
      <c r="Z223">
        <f t="shared" si="55"/>
        <v>-6.0715756246915536E-11</v>
      </c>
    </row>
    <row r="224" spans="5:26" x14ac:dyDescent="0.4">
      <c r="E224">
        <v>5607.4630999999999</v>
      </c>
      <c r="F224">
        <f t="shared" si="42"/>
        <v>0.73401520334316028</v>
      </c>
      <c r="G224">
        <f t="shared" si="43"/>
        <v>-0.2626104032072718</v>
      </c>
      <c r="H224">
        <f t="shared" si="44"/>
        <v>-0.3894039526815064</v>
      </c>
      <c r="I224">
        <f t="shared" si="45"/>
        <v>-0.34858304602029305</v>
      </c>
      <c r="J224">
        <f t="shared" si="46"/>
        <v>-0.31448274694905876</v>
      </c>
      <c r="K224">
        <f t="shared" si="49"/>
        <v>0.99956898139444283</v>
      </c>
      <c r="L224">
        <f t="shared" si="50"/>
        <v>-3.7445870911594539E-3</v>
      </c>
      <c r="M224">
        <f t="shared" si="51"/>
        <v>0.24345015990898977</v>
      </c>
      <c r="N224">
        <f t="shared" si="52"/>
        <v>13.948666684570112</v>
      </c>
      <c r="O224">
        <f t="shared" si="53"/>
        <v>-360</v>
      </c>
      <c r="P224">
        <f t="shared" si="47"/>
        <v>-346.05133331542987</v>
      </c>
      <c r="Q224">
        <f t="shared" si="54"/>
        <v>7.9343337059631681E-3</v>
      </c>
      <c r="W224">
        <v>219</v>
      </c>
      <c r="X224">
        <f t="shared" si="48"/>
        <v>4.5625</v>
      </c>
      <c r="Y224">
        <v>0</v>
      </c>
      <c r="Z224">
        <f t="shared" si="55"/>
        <v>-2.8661472824691527E-11</v>
      </c>
    </row>
    <row r="225" spans="5:26" x14ac:dyDescent="0.4">
      <c r="E225">
        <v>5771.8876</v>
      </c>
      <c r="F225">
        <f t="shared" si="42"/>
        <v>0.75553832006275101</v>
      </c>
      <c r="G225">
        <f t="shared" si="43"/>
        <v>-0.27177800391269402</v>
      </c>
      <c r="H225">
        <f t="shared" si="44"/>
        <v>-0.41522746211481643</v>
      </c>
      <c r="I225">
        <f t="shared" si="45"/>
        <v>-0.36109389653662088</v>
      </c>
      <c r="J225">
        <f t="shared" si="46"/>
        <v>-0.3401486777676862</v>
      </c>
      <c r="K225">
        <f t="shared" si="49"/>
        <v>0.99961986078155374</v>
      </c>
      <c r="L225">
        <f t="shared" si="50"/>
        <v>-3.3024750384410273E-3</v>
      </c>
      <c r="M225">
        <f t="shared" si="51"/>
        <v>0.23570623487807474</v>
      </c>
      <c r="N225">
        <f t="shared" si="52"/>
        <v>13.504972463432965</v>
      </c>
      <c r="O225">
        <f t="shared" si="53"/>
        <v>-360</v>
      </c>
      <c r="P225">
        <f t="shared" si="47"/>
        <v>-346.49502753656702</v>
      </c>
      <c r="Q225">
        <f t="shared" si="54"/>
        <v>7.4957439286918578E-3</v>
      </c>
      <c r="W225">
        <v>220</v>
      </c>
      <c r="X225">
        <f t="shared" si="48"/>
        <v>4.583333333333333</v>
      </c>
      <c r="Y225">
        <v>0</v>
      </c>
      <c r="Z225">
        <f t="shared" si="55"/>
        <v>-1.5759710469664072E-12</v>
      </c>
    </row>
    <row r="226" spans="5:26" x14ac:dyDescent="0.4">
      <c r="E226">
        <v>5941.1334999999999</v>
      </c>
      <c r="F226">
        <f t="shared" si="42"/>
        <v>0.77769255656650893</v>
      </c>
      <c r="G226">
        <f t="shared" si="43"/>
        <v>-0.28067056322147343</v>
      </c>
      <c r="H226">
        <f t="shared" si="44"/>
        <v>-0.44281095601561138</v>
      </c>
      <c r="I226">
        <f t="shared" si="45"/>
        <v>-0.37343422368665646</v>
      </c>
      <c r="J226">
        <f t="shared" si="46"/>
        <v>-0.36772304414403001</v>
      </c>
      <c r="K226">
        <f t="shared" si="49"/>
        <v>0.999664949907906</v>
      </c>
      <c r="L226">
        <f t="shared" si="50"/>
        <v>-2.9106957648278374E-3</v>
      </c>
      <c r="M226">
        <f t="shared" si="51"/>
        <v>0.22817402274091547</v>
      </c>
      <c r="N226">
        <f t="shared" si="52"/>
        <v>13.073408497576525</v>
      </c>
      <c r="O226">
        <f t="shared" si="53"/>
        <v>-360</v>
      </c>
      <c r="P226">
        <f t="shared" si="47"/>
        <v>-346.92659150242349</v>
      </c>
      <c r="Q226">
        <f t="shared" si="54"/>
        <v>7.0831186696147345E-3</v>
      </c>
      <c r="W226">
        <v>221</v>
      </c>
      <c r="X226">
        <f t="shared" si="48"/>
        <v>4.604166666666667</v>
      </c>
      <c r="Y226">
        <v>0</v>
      </c>
      <c r="Z226">
        <f t="shared" si="55"/>
        <v>2.0956285909235717E-11</v>
      </c>
    </row>
    <row r="227" spans="5:26" x14ac:dyDescent="0.4">
      <c r="E227">
        <v>6115.3420999999998</v>
      </c>
      <c r="F227">
        <f t="shared" si="42"/>
        <v>0.80049640898118246</v>
      </c>
      <c r="G227">
        <f t="shared" si="43"/>
        <v>-0.28918651142741036</v>
      </c>
      <c r="H227">
        <f t="shared" si="44"/>
        <v>-0.47225363888474392</v>
      </c>
      <c r="I227">
        <f t="shared" si="45"/>
        <v>-0.38549865130399408</v>
      </c>
      <c r="J227">
        <f t="shared" si="46"/>
        <v>-0.39731871836791643</v>
      </c>
      <c r="K227">
        <f t="shared" si="49"/>
        <v>0.99970489314421707</v>
      </c>
      <c r="L227">
        <f t="shared" si="50"/>
        <v>-2.5636438738163895E-3</v>
      </c>
      <c r="M227">
        <f t="shared" si="51"/>
        <v>0.22084591671342846</v>
      </c>
      <c r="N227">
        <f t="shared" si="52"/>
        <v>12.65353895037714</v>
      </c>
      <c r="O227">
        <f t="shared" si="53"/>
        <v>-360</v>
      </c>
      <c r="P227">
        <f t="shared" si="47"/>
        <v>-347.34646104962286</v>
      </c>
      <c r="Q227">
        <f t="shared" si="54"/>
        <v>6.6948721118017408E-3</v>
      </c>
      <c r="W227">
        <v>222</v>
      </c>
      <c r="X227">
        <f t="shared" si="48"/>
        <v>4.625</v>
      </c>
      <c r="Y227">
        <v>0</v>
      </c>
      <c r="Z227">
        <f t="shared" si="55"/>
        <v>3.9351925180087099E-11</v>
      </c>
    </row>
    <row r="228" spans="5:26" x14ac:dyDescent="0.4">
      <c r="E228">
        <v>6294.6589000000004</v>
      </c>
      <c r="F228">
        <f t="shared" si="42"/>
        <v>0.82396892321223369</v>
      </c>
      <c r="G228">
        <f t="shared" si="43"/>
        <v>-0.29721051079752225</v>
      </c>
      <c r="H228">
        <f t="shared" si="44"/>
        <v>-0.50365602561174594</v>
      </c>
      <c r="I228">
        <f t="shared" si="45"/>
        <v>-0.39716685529760726</v>
      </c>
      <c r="J228">
        <f t="shared" si="46"/>
        <v>-0.42905049913491733</v>
      </c>
      <c r="K228">
        <f t="shared" si="49"/>
        <v>0.9997402640739238</v>
      </c>
      <c r="L228">
        <f t="shared" si="50"/>
        <v>-2.2563306266874142E-3</v>
      </c>
      <c r="M228">
        <f t="shared" si="51"/>
        <v>0.21371456751216344</v>
      </c>
      <c r="N228">
        <f t="shared" si="52"/>
        <v>12.244942738910662</v>
      </c>
      <c r="O228">
        <f t="shared" si="53"/>
        <v>-360</v>
      </c>
      <c r="P228">
        <f t="shared" si="47"/>
        <v>-347.75505726108935</v>
      </c>
      <c r="Q228">
        <f t="shared" si="54"/>
        <v>6.3295211396578394E-3</v>
      </c>
      <c r="W228">
        <v>223</v>
      </c>
      <c r="X228">
        <f t="shared" si="48"/>
        <v>4.645833333333333</v>
      </c>
      <c r="Y228">
        <v>0</v>
      </c>
      <c r="Z228">
        <f t="shared" si="55"/>
        <v>5.402195375738798E-11</v>
      </c>
    </row>
    <row r="229" spans="5:26" x14ac:dyDescent="0.4">
      <c r="E229">
        <v>6479.2336999999998</v>
      </c>
      <c r="F229">
        <f t="shared" si="42"/>
        <v>0.84812970803380894</v>
      </c>
      <c r="G229">
        <f t="shared" si="43"/>
        <v>-0.30461215230169025</v>
      </c>
      <c r="H229">
        <f t="shared" si="44"/>
        <v>-0.53711908021660493</v>
      </c>
      <c r="I229">
        <f t="shared" si="45"/>
        <v>-0.40830211977303887</v>
      </c>
      <c r="J229">
        <f t="shared" si="46"/>
        <v>-0.46303420704996123</v>
      </c>
      <c r="K229">
        <f t="shared" si="49"/>
        <v>0.99977157318867682</v>
      </c>
      <c r="L229">
        <f t="shared" si="50"/>
        <v>-1.9843167177277404E-3</v>
      </c>
      <c r="M229">
        <f t="shared" si="51"/>
        <v>0.20677287091517016</v>
      </c>
      <c r="N229">
        <f t="shared" si="52"/>
        <v>11.847212821242621</v>
      </c>
      <c r="O229">
        <f t="shared" si="53"/>
        <v>-360</v>
      </c>
      <c r="P229">
        <f t="shared" si="47"/>
        <v>-348.15278717875736</v>
      </c>
      <c r="Q229">
        <f t="shared" si="54"/>
        <v>5.985678038690029E-3</v>
      </c>
      <c r="W229">
        <v>224</v>
      </c>
      <c r="X229">
        <f t="shared" si="48"/>
        <v>4.666666666666667</v>
      </c>
      <c r="Y229">
        <v>0</v>
      </c>
      <c r="Z229">
        <f t="shared" si="55"/>
        <v>6.5366270253288398E-11</v>
      </c>
    </row>
    <row r="230" spans="5:26" x14ac:dyDescent="0.4">
      <c r="E230">
        <v>6669.2206999999999</v>
      </c>
      <c r="F230">
        <f t="shared" si="42"/>
        <v>0.87299894817870749</v>
      </c>
      <c r="G230">
        <f t="shared" si="43"/>
        <v>-0.31124459204540167</v>
      </c>
      <c r="H230">
        <f t="shared" si="44"/>
        <v>-0.57274316464448238</v>
      </c>
      <c r="I230">
        <f t="shared" si="45"/>
        <v>-0.4187498236009527</v>
      </c>
      <c r="J230">
        <f t="shared" si="46"/>
        <v>-0.49938557406675554</v>
      </c>
      <c r="K230">
        <f t="shared" si="49"/>
        <v>0.99979927475936958</v>
      </c>
      <c r="L230">
        <f t="shared" si="50"/>
        <v>-1.7436522910576917E-3</v>
      </c>
      <c r="M230">
        <f t="shared" si="51"/>
        <v>0.20001395566998914</v>
      </c>
      <c r="N230">
        <f t="shared" si="52"/>
        <v>11.459955503607119</v>
      </c>
      <c r="O230">
        <f t="shared" si="53"/>
        <v>-360</v>
      </c>
      <c r="P230">
        <f t="shared" si="47"/>
        <v>-348.54004449639285</v>
      </c>
      <c r="Q230">
        <f t="shared" si="54"/>
        <v>5.6620440935942319E-3</v>
      </c>
      <c r="W230">
        <v>225</v>
      </c>
      <c r="X230">
        <f t="shared" si="48"/>
        <v>4.6875</v>
      </c>
      <c r="Y230">
        <v>0</v>
      </c>
      <c r="Z230">
        <f t="shared" si="55"/>
        <v>7.3769278279405756E-11</v>
      </c>
    </row>
    <row r="231" spans="5:26" x14ac:dyDescent="0.4">
      <c r="E231">
        <v>6864.7785999999996</v>
      </c>
      <c r="F231">
        <f t="shared" si="42"/>
        <v>0.89859741742835109</v>
      </c>
      <c r="G231">
        <f t="shared" si="43"/>
        <v>-0.31694313772549876</v>
      </c>
      <c r="H231">
        <f t="shared" si="44"/>
        <v>-0.61062677124463394</v>
      </c>
      <c r="I231">
        <f t="shared" si="45"/>
        <v>-0.42833586830849502</v>
      </c>
      <c r="J231">
        <f t="shared" si="46"/>
        <v>-0.53821889791927902</v>
      </c>
      <c r="K231">
        <f t="shared" si="49"/>
        <v>0.99982377296868197</v>
      </c>
      <c r="L231">
        <f t="shared" si="50"/>
        <v>-1.5308234354691297E-3</v>
      </c>
      <c r="M231">
        <f t="shared" si="51"/>
        <v>0.19343117173558522</v>
      </c>
      <c r="N231">
        <f t="shared" si="52"/>
        <v>11.082789766719252</v>
      </c>
      <c r="O231">
        <f t="shared" si="53"/>
        <v>-360</v>
      </c>
      <c r="P231">
        <f t="shared" si="47"/>
        <v>-348.91721023328074</v>
      </c>
      <c r="Q231">
        <f t="shared" si="54"/>
        <v>5.3574036255572381E-3</v>
      </c>
      <c r="W231">
        <v>226</v>
      </c>
      <c r="X231">
        <f t="shared" si="48"/>
        <v>4.708333333333333</v>
      </c>
      <c r="Y231">
        <v>0</v>
      </c>
      <c r="Z231">
        <f t="shared" si="55"/>
        <v>7.9596483961296246E-11</v>
      </c>
    </row>
    <row r="232" spans="5:26" x14ac:dyDescent="0.4">
      <c r="E232">
        <v>7066.0707000000002</v>
      </c>
      <c r="F232">
        <f t="shared" si="42"/>
        <v>0.92494649170275367</v>
      </c>
      <c r="G232">
        <f t="shared" si="43"/>
        <v>-0.3215237992794695</v>
      </c>
      <c r="H232">
        <f t="shared" si="44"/>
        <v>-0.65086501036916966</v>
      </c>
      <c r="I232">
        <f t="shared" si="45"/>
        <v>-0.43686506235050349</v>
      </c>
      <c r="J232">
        <f t="shared" si="46"/>
        <v>-0.57964543016050496</v>
      </c>
      <c r="K232">
        <f t="shared" si="49"/>
        <v>0.99984542738263649</v>
      </c>
      <c r="L232">
        <f t="shared" si="50"/>
        <v>-1.3427044708321403E-3</v>
      </c>
      <c r="M232">
        <f t="shared" si="51"/>
        <v>0.18701807884263744</v>
      </c>
      <c r="N232">
        <f t="shared" si="52"/>
        <v>10.715346610328</v>
      </c>
      <c r="O232">
        <f t="shared" si="53"/>
        <v>-360</v>
      </c>
      <c r="P232">
        <f t="shared" si="47"/>
        <v>-349.28465338967197</v>
      </c>
      <c r="Q232">
        <f t="shared" si="54"/>
        <v>5.0706184416581005E-3</v>
      </c>
      <c r="W232">
        <v>227</v>
      </c>
      <c r="X232">
        <f t="shared" si="48"/>
        <v>4.7291666666666661</v>
      </c>
      <c r="Y232">
        <v>0</v>
      </c>
      <c r="Z232">
        <f t="shared" si="55"/>
        <v>8.3191964549486861E-11</v>
      </c>
    </row>
    <row r="233" spans="5:26" x14ac:dyDescent="0.4">
      <c r="E233">
        <v>7273.2651999999998</v>
      </c>
      <c r="F233">
        <f t="shared" si="42"/>
        <v>0.95206818833042905</v>
      </c>
      <c r="G233">
        <f t="shared" si="43"/>
        <v>-0.32478182489704066</v>
      </c>
      <c r="H233">
        <f t="shared" si="44"/>
        <v>-0.69354786425327197</v>
      </c>
      <c r="I233">
        <f t="shared" si="45"/>
        <v>-0.44411948803761392</v>
      </c>
      <c r="J233">
        <f t="shared" si="46"/>
        <v>-0.62377150740863851</v>
      </c>
      <c r="K233">
        <f t="shared" si="49"/>
        <v>0.99986455784799966</v>
      </c>
      <c r="L233">
        <f t="shared" si="50"/>
        <v>-1.176515261295107E-3</v>
      </c>
      <c r="M233">
        <f t="shared" si="51"/>
        <v>0.18076842948385785</v>
      </c>
      <c r="N233">
        <f t="shared" si="52"/>
        <v>10.35726807863329</v>
      </c>
      <c r="O233">
        <f t="shared" si="53"/>
        <v>-360</v>
      </c>
      <c r="P233">
        <f t="shared" si="47"/>
        <v>-349.6427319213667</v>
      </c>
      <c r="Q233">
        <f t="shared" si="54"/>
        <v>4.8006225456801131E-3</v>
      </c>
      <c r="W233">
        <v>228</v>
      </c>
      <c r="X233">
        <f t="shared" si="48"/>
        <v>4.75</v>
      </c>
      <c r="Y233">
        <v>0</v>
      </c>
      <c r="Z233">
        <f t="shared" si="55"/>
        <v>8.4876600548716357E-11</v>
      </c>
    </row>
    <row r="234" spans="5:26" x14ac:dyDescent="0.4">
      <c r="E234">
        <v>7486.5352000000003</v>
      </c>
      <c r="F234">
        <f t="shared" si="42"/>
        <v>0.97998516604839137</v>
      </c>
      <c r="G234">
        <f t="shared" si="43"/>
        <v>-0.32649023334148652</v>
      </c>
      <c r="H234">
        <f t="shared" si="44"/>
        <v>-0.73875807549829564</v>
      </c>
      <c r="I234">
        <f t="shared" si="45"/>
        <v>-0.44985685389682151</v>
      </c>
      <c r="J234">
        <f t="shared" si="46"/>
        <v>-0.67069628805622528</v>
      </c>
      <c r="K234">
        <f t="shared" si="49"/>
        <v>0.99988144882452101</v>
      </c>
      <c r="L234">
        <f t="shared" si="50"/>
        <v>-1.0297834688998784E-3</v>
      </c>
      <c r="M234">
        <f t="shared" si="51"/>
        <v>0.17467616238539563</v>
      </c>
      <c r="N234">
        <f t="shared" si="52"/>
        <v>10.008206886224992</v>
      </c>
      <c r="O234">
        <f t="shared" si="53"/>
        <v>-360</v>
      </c>
      <c r="P234">
        <f t="shared" si="47"/>
        <v>-349.99179311377503</v>
      </c>
      <c r="Q234">
        <f t="shared" si="54"/>
        <v>4.546417327127422E-3</v>
      </c>
      <c r="W234">
        <v>229</v>
      </c>
      <c r="X234">
        <f t="shared" si="48"/>
        <v>4.7708333333333339</v>
      </c>
      <c r="Y234">
        <v>0</v>
      </c>
      <c r="Z234">
        <f t="shared" si="55"/>
        <v>8.4946970009704299E-11</v>
      </c>
    </row>
    <row r="235" spans="5:26" x14ac:dyDescent="0.4">
      <c r="E235">
        <v>7706.0586999999996</v>
      </c>
      <c r="F235">
        <f t="shared" si="42"/>
        <v>1.0087207250021546</v>
      </c>
      <c r="G235">
        <f t="shared" si="43"/>
        <v>-0.32639838710487434</v>
      </c>
      <c r="H235">
        <f t="shared" si="44"/>
        <v>-0.78656868952993275</v>
      </c>
      <c r="I235">
        <f t="shared" si="45"/>
        <v>-0.45380888552623688</v>
      </c>
      <c r="J235">
        <f t="shared" si="46"/>
        <v>-0.72050911097046244</v>
      </c>
      <c r="K235">
        <f t="shared" si="49"/>
        <v>0.99989635325628712</v>
      </c>
      <c r="L235">
        <f t="shared" si="50"/>
        <v>-9.0031083518411976E-4</v>
      </c>
      <c r="M235">
        <f t="shared" si="51"/>
        <v>0.16873539508937752</v>
      </c>
      <c r="N235">
        <f t="shared" si="52"/>
        <v>9.6678259930938086</v>
      </c>
      <c r="O235">
        <f t="shared" si="53"/>
        <v>-360</v>
      </c>
      <c r="P235">
        <f t="shared" si="47"/>
        <v>-350.3321740069062</v>
      </c>
      <c r="Q235">
        <f t="shared" si="54"/>
        <v>4.3070672657820963E-3</v>
      </c>
      <c r="W235">
        <v>230</v>
      </c>
      <c r="X235">
        <f t="shared" si="48"/>
        <v>4.7916666666666661</v>
      </c>
      <c r="Y235">
        <v>0</v>
      </c>
      <c r="Z235">
        <f t="shared" si="55"/>
        <v>8.367481038636211E-11</v>
      </c>
    </row>
    <row r="236" spans="5:26" x14ac:dyDescent="0.4">
      <c r="E236">
        <v>7932.0192999999999</v>
      </c>
      <c r="F236">
        <f t="shared" si="42"/>
        <v>1.0382988983755188</v>
      </c>
      <c r="G236">
        <f t="shared" si="43"/>
        <v>-0.32423063567996557</v>
      </c>
      <c r="H236">
        <f t="shared" si="44"/>
        <v>-0.83704037442364432</v>
      </c>
      <c r="I236">
        <f t="shared" si="45"/>
        <v>-0.45567979967477967</v>
      </c>
      <c r="J236">
        <f t="shared" si="46"/>
        <v>-0.77328660341284183</v>
      </c>
      <c r="K236">
        <f t="shared" si="49"/>
        <v>0.99990949606563129</v>
      </c>
      <c r="L236">
        <f t="shared" si="50"/>
        <v>-7.8614276078036577E-4</v>
      </c>
      <c r="M236">
        <f t="shared" si="51"/>
        <v>0.16294039836103025</v>
      </c>
      <c r="N236">
        <f t="shared" si="52"/>
        <v>9.3357971382673899</v>
      </c>
      <c r="O236">
        <f t="shared" si="53"/>
        <v>-360</v>
      </c>
      <c r="P236">
        <f t="shared" si="47"/>
        <v>-350.66420286173263</v>
      </c>
      <c r="Q236">
        <f t="shared" si="54"/>
        <v>4.0816955456741922E-3</v>
      </c>
      <c r="W236">
        <v>231</v>
      </c>
      <c r="X236">
        <f t="shared" si="48"/>
        <v>4.8125</v>
      </c>
      <c r="Y236">
        <v>0</v>
      </c>
      <c r="Z236">
        <f t="shared" si="55"/>
        <v>8.1306960459430179E-11</v>
      </c>
    </row>
    <row r="237" spans="5:26" x14ac:dyDescent="0.4">
      <c r="E237">
        <v>8164.6054999999997</v>
      </c>
      <c r="F237">
        <f t="shared" si="42"/>
        <v>1.0687443607607841</v>
      </c>
      <c r="G237">
        <f t="shared" si="43"/>
        <v>-0.31968507833601278</v>
      </c>
      <c r="H237">
        <f t="shared" si="44"/>
        <v>-0.89021802288169072</v>
      </c>
      <c r="I237">
        <f t="shared" si="45"/>
        <v>-0.45514487609655369</v>
      </c>
      <c r="J237">
        <f t="shared" si="46"/>
        <v>-0.82908901965559512</v>
      </c>
      <c r="K237">
        <f t="shared" si="49"/>
        <v>0.99992107717704926</v>
      </c>
      <c r="L237">
        <f t="shared" si="50"/>
        <v>-6.8554198288483907E-4</v>
      </c>
      <c r="M237">
        <f t="shared" si="51"/>
        <v>0.1572856086354526</v>
      </c>
      <c r="N237">
        <f t="shared" si="52"/>
        <v>9.0118015529578486</v>
      </c>
      <c r="O237">
        <f t="shared" si="53"/>
        <v>-360</v>
      </c>
      <c r="P237">
        <f t="shared" si="47"/>
        <v>-350.98819844704212</v>
      </c>
      <c r="Q237">
        <f t="shared" si="54"/>
        <v>3.8694803774721202E-3</v>
      </c>
      <c r="W237">
        <v>232</v>
      </c>
      <c r="X237">
        <f t="shared" si="48"/>
        <v>4.8333333333333339</v>
      </c>
      <c r="Y237">
        <v>0</v>
      </c>
      <c r="Z237">
        <f t="shared" si="55"/>
        <v>7.8065702096506654E-11</v>
      </c>
    </row>
    <row r="238" spans="5:26" x14ac:dyDescent="0.4">
      <c r="E238">
        <v>8404.0116999999991</v>
      </c>
      <c r="F238">
        <f t="shared" si="42"/>
        <v>1.1000825590584444</v>
      </c>
      <c r="G238">
        <f t="shared" si="43"/>
        <v>-0.31243249042445043</v>
      </c>
      <c r="H238">
        <f t="shared" si="44"/>
        <v>-0.94612728173291649</v>
      </c>
      <c r="I238">
        <f t="shared" si="45"/>
        <v>-0.45184923226828244</v>
      </c>
      <c r="J238">
        <f t="shared" si="46"/>
        <v>-0.88795648124010873</v>
      </c>
      <c r="K238">
        <f t="shared" si="49"/>
        <v>0.99993127431301265</v>
      </c>
      <c r="L238">
        <f t="shared" si="50"/>
        <v>-5.9696424609623775E-4</v>
      </c>
      <c r="M238">
        <f t="shared" si="51"/>
        <v>0.15176559596362793</v>
      </c>
      <c r="N238">
        <f t="shared" si="52"/>
        <v>8.6955281240035625</v>
      </c>
      <c r="O238">
        <f t="shared" si="53"/>
        <v>-360</v>
      </c>
      <c r="P238">
        <f t="shared" si="47"/>
        <v>-351.30447187599646</v>
      </c>
      <c r="Q238">
        <f t="shared" si="54"/>
        <v>3.6696514236094352E-3</v>
      </c>
      <c r="W238">
        <v>233</v>
      </c>
      <c r="X238">
        <f t="shared" si="48"/>
        <v>4.8541666666666661</v>
      </c>
      <c r="Y238">
        <v>0</v>
      </c>
      <c r="Z238">
        <f t="shared" si="55"/>
        <v>7.414942891557563E-11</v>
      </c>
    </row>
    <row r="239" spans="5:26" x14ac:dyDescent="0.4">
      <c r="E239">
        <v>8650.4379000000008</v>
      </c>
      <c r="F239">
        <f t="shared" si="42"/>
        <v>1.1323396732072799</v>
      </c>
      <c r="G239">
        <f t="shared" si="43"/>
        <v>-0.30211549505849988</v>
      </c>
      <c r="H239">
        <f t="shared" si="44"/>
        <v>-1.0047703127216665</v>
      </c>
      <c r="I239">
        <f t="shared" si="45"/>
        <v>-0.4454068339731112</v>
      </c>
      <c r="J239">
        <f t="shared" si="46"/>
        <v>-0.94990438977652902</v>
      </c>
      <c r="K239">
        <f t="shared" si="49"/>
        <v>0.99994024541014592</v>
      </c>
      <c r="L239">
        <f t="shared" si="50"/>
        <v>-5.1903728042470751E-4</v>
      </c>
      <c r="M239">
        <f t="shared" si="51"/>
        <v>0.14637506629142072</v>
      </c>
      <c r="N239">
        <f t="shared" si="52"/>
        <v>8.3866735244460493</v>
      </c>
      <c r="O239">
        <f t="shared" si="53"/>
        <v>-360</v>
      </c>
      <c r="P239">
        <f t="shared" si="47"/>
        <v>-351.61332647555395</v>
      </c>
      <c r="Q239">
        <f t="shared" si="54"/>
        <v>3.4814863160461396E-3</v>
      </c>
      <c r="W239">
        <v>234</v>
      </c>
      <c r="X239">
        <f t="shared" si="48"/>
        <v>4.875</v>
      </c>
      <c r="Y239">
        <v>0</v>
      </c>
      <c r="Z239">
        <f t="shared" si="55"/>
        <v>6.9733576125381088E-11</v>
      </c>
    </row>
    <row r="240" spans="5:26" x14ac:dyDescent="0.4">
      <c r="E240">
        <v>8904.09</v>
      </c>
      <c r="F240">
        <f t="shared" si="42"/>
        <v>1.1655426554542643</v>
      </c>
      <c r="G240">
        <f t="shared" si="43"/>
        <v>-0.28834804526797209</v>
      </c>
      <c r="H240">
        <f t="shared" si="44"/>
        <v>-1.066121175020001</v>
      </c>
      <c r="I240">
        <f t="shared" si="45"/>
        <v>-0.43539984780314989</v>
      </c>
      <c r="J240">
        <f t="shared" si="46"/>
        <v>-1.0149184179128494</v>
      </c>
      <c r="K240">
        <f t="shared" si="49"/>
        <v>0.99994813080433054</v>
      </c>
      <c r="L240">
        <f t="shared" si="50"/>
        <v>-4.5054179392140246E-4</v>
      </c>
      <c r="M240">
        <f t="shared" si="51"/>
        <v>0.14110884846702598</v>
      </c>
      <c r="N240">
        <f t="shared" si="52"/>
        <v>8.0849414691116657</v>
      </c>
      <c r="O240">
        <f t="shared" si="53"/>
        <v>-360</v>
      </c>
      <c r="P240">
        <f t="shared" si="47"/>
        <v>-351.91505853088836</v>
      </c>
      <c r="Q240">
        <f t="shared" si="54"/>
        <v>3.3043077433663934E-3</v>
      </c>
      <c r="W240">
        <v>235</v>
      </c>
      <c r="X240">
        <f t="shared" si="48"/>
        <v>4.8958333333333339</v>
      </c>
      <c r="Y240">
        <v>0</v>
      </c>
      <c r="Z240">
        <f t="shared" si="55"/>
        <v>6.4971752833811848E-11</v>
      </c>
    </row>
    <row r="241" spans="5:26" x14ac:dyDescent="0.4">
      <c r="E241">
        <v>9165.1797000000006</v>
      </c>
      <c r="F241">
        <f t="shared" si="42"/>
        <v>1.1997192172645961</v>
      </c>
      <c r="G241">
        <f t="shared" si="43"/>
        <v>-0.27071533363805722</v>
      </c>
      <c r="H241">
        <f t="shared" si="44"/>
        <v>-1.1301205749605723</v>
      </c>
      <c r="I241">
        <f t="shared" si="45"/>
        <v>-0.42137844378315092</v>
      </c>
      <c r="J241">
        <f t="shared" si="46"/>
        <v>-1.0829488091838553</v>
      </c>
      <c r="K241">
        <f t="shared" si="49"/>
        <v>0.99995505516323391</v>
      </c>
      <c r="L241">
        <f t="shared" si="50"/>
        <v>-3.9039466512909207E-4</v>
      </c>
      <c r="M241">
        <f t="shared" si="51"/>
        <v>0.13596189004225989</v>
      </c>
      <c r="N241">
        <f t="shared" si="52"/>
        <v>7.7900424740432657</v>
      </c>
      <c r="O241">
        <f t="shared" si="53"/>
        <v>-360</v>
      </c>
      <c r="P241">
        <f t="shared" si="47"/>
        <v>-352.20995752595672</v>
      </c>
      <c r="Q241">
        <f t="shared" si="54"/>
        <v>3.1374806252023818E-3</v>
      </c>
      <c r="W241">
        <v>236</v>
      </c>
      <c r="X241">
        <f t="shared" si="48"/>
        <v>4.9166666666666661</v>
      </c>
      <c r="Y241">
        <v>0</v>
      </c>
      <c r="Z241">
        <f t="shared" si="55"/>
        <v>5.9997024866778331E-11</v>
      </c>
    </row>
    <row r="242" spans="5:26" x14ac:dyDescent="0.4">
      <c r="E242">
        <v>9433.9251999999997</v>
      </c>
      <c r="F242">
        <f t="shared" si="42"/>
        <v>1.2348979209514841</v>
      </c>
      <c r="G242">
        <f t="shared" si="43"/>
        <v>-0.24877416779674433</v>
      </c>
      <c r="H242">
        <f t="shared" si="44"/>
        <v>-1.1966702552970703</v>
      </c>
      <c r="I242">
        <f t="shared" si="45"/>
        <v>-0.40286111336999331</v>
      </c>
      <c r="J242">
        <f t="shared" si="46"/>
        <v>-1.1539042739043872</v>
      </c>
      <c r="K242">
        <f t="shared" si="49"/>
        <v>0.99996112922946845</v>
      </c>
      <c r="L242">
        <f t="shared" si="50"/>
        <v>-3.3763378506881242E-4</v>
      </c>
      <c r="M242">
        <f t="shared" si="51"/>
        <v>0.1309292370158146</v>
      </c>
      <c r="N242">
        <f t="shared" si="52"/>
        <v>7.5016926958742101</v>
      </c>
      <c r="O242">
        <f t="shared" si="53"/>
        <v>-360</v>
      </c>
      <c r="P242">
        <f t="shared" si="47"/>
        <v>-352.49830730412577</v>
      </c>
      <c r="Q242">
        <f t="shared" si="54"/>
        <v>2.9804093688085564E-3</v>
      </c>
      <c r="W242">
        <v>237</v>
      </c>
      <c r="X242">
        <f t="shared" si="48"/>
        <v>4.9375</v>
      </c>
      <c r="Y242">
        <v>0</v>
      </c>
      <c r="Z242">
        <f t="shared" si="55"/>
        <v>5.4923302564164044E-11</v>
      </c>
    </row>
    <row r="243" spans="5:26" x14ac:dyDescent="0.4">
      <c r="E243">
        <v>9710.5509999999995</v>
      </c>
      <c r="F243">
        <f t="shared" si="42"/>
        <v>1.271108153496209</v>
      </c>
      <c r="G243">
        <f t="shared" si="43"/>
        <v>-0.22205403055035511</v>
      </c>
      <c r="H243">
        <f t="shared" si="44"/>
        <v>-1.2656266031930046</v>
      </c>
      <c r="I243">
        <f t="shared" si="45"/>
        <v>-0.37933570755859392</v>
      </c>
      <c r="J243">
        <f t="shared" si="46"/>
        <v>-1.227645033552712</v>
      </c>
      <c r="K243">
        <f t="shared" si="49"/>
        <v>0.99996645134694206</v>
      </c>
      <c r="L243">
        <f t="shared" si="50"/>
        <v>-2.9140478611332661E-4</v>
      </c>
      <c r="M243">
        <f t="shared" si="51"/>
        <v>0.12600603230395802</v>
      </c>
      <c r="N243">
        <f t="shared" si="52"/>
        <v>7.2196138442059068</v>
      </c>
      <c r="O243">
        <f t="shared" si="53"/>
        <v>-360</v>
      </c>
      <c r="P243">
        <f t="shared" si="47"/>
        <v>-352.78038615579408</v>
      </c>
      <c r="Q243">
        <f t="shared" si="54"/>
        <v>2.8325353808114971E-3</v>
      </c>
      <c r="W243">
        <v>238</v>
      </c>
      <c r="X243">
        <f t="shared" si="48"/>
        <v>4.9583333333333339</v>
      </c>
      <c r="Y243">
        <v>0</v>
      </c>
      <c r="Z243">
        <f t="shared" si="55"/>
        <v>4.9846794070998274E-11</v>
      </c>
    </row>
    <row r="244" spans="5:26" x14ac:dyDescent="0.4">
      <c r="E244">
        <v>9995.2882000000009</v>
      </c>
      <c r="F244">
        <f t="shared" si="42"/>
        <v>1.3083801658180312</v>
      </c>
      <c r="G244">
        <f t="shared" si="43"/>
        <v>-0.19005888842962593</v>
      </c>
      <c r="H244">
        <f t="shared" si="44"/>
        <v>-1.3367938215605295</v>
      </c>
      <c r="I244">
        <f t="shared" si="45"/>
        <v>-0.35026129211729523</v>
      </c>
      <c r="J244">
        <f t="shared" si="46"/>
        <v>-1.303975377802268</v>
      </c>
      <c r="K244">
        <f t="shared" si="49"/>
        <v>0.9999711088344504</v>
      </c>
      <c r="L244">
        <f t="shared" si="50"/>
        <v>-2.5094910060239576E-4</v>
      </c>
      <c r="M244">
        <f t="shared" si="51"/>
        <v>0.12118750378665988</v>
      </c>
      <c r="N244">
        <f t="shared" si="52"/>
        <v>6.9435324967012937</v>
      </c>
      <c r="O244">
        <f t="shared" si="53"/>
        <v>-360</v>
      </c>
      <c r="P244">
        <f t="shared" si="47"/>
        <v>-353.05646750329873</v>
      </c>
      <c r="Q244">
        <f t="shared" si="54"/>
        <v>2.6933348784682096E-3</v>
      </c>
      <c r="W244">
        <v>239</v>
      </c>
      <c r="X244">
        <f t="shared" si="48"/>
        <v>4.9791666666666661</v>
      </c>
      <c r="Y244">
        <v>0</v>
      </c>
      <c r="Z244">
        <f t="shared" si="55"/>
        <v>4.4847490289194728E-11</v>
      </c>
    </row>
    <row r="245" spans="5:26" x14ac:dyDescent="0.4">
      <c r="E245">
        <v>10288.3745</v>
      </c>
      <c r="F245">
        <f t="shared" si="42"/>
        <v>1.3467450727741901</v>
      </c>
      <c r="G245">
        <f t="shared" si="43"/>
        <v>-0.15226996285983008</v>
      </c>
      <c r="H245">
        <f t="shared" si="44"/>
        <v>-1.4099164933218573</v>
      </c>
      <c r="I245">
        <f t="shared" si="45"/>
        <v>-0.31507103758925914</v>
      </c>
      <c r="J245">
        <f t="shared" si="46"/>
        <v>-1.3826355522990426</v>
      </c>
      <c r="K245">
        <f t="shared" si="49"/>
        <v>0.99997517920298151</v>
      </c>
      <c r="L245">
        <f t="shared" si="50"/>
        <v>-2.1559337924221891E-4</v>
      </c>
      <c r="M245">
        <f t="shared" si="51"/>
        <v>0.11646895762543963</v>
      </c>
      <c r="N245">
        <f t="shared" si="52"/>
        <v>6.6731797162257172</v>
      </c>
      <c r="O245">
        <f t="shared" si="53"/>
        <v>-360</v>
      </c>
      <c r="P245">
        <f t="shared" si="47"/>
        <v>-353.32682028377428</v>
      </c>
      <c r="Q245">
        <f t="shared" si="54"/>
        <v>2.5623167843922216E-3</v>
      </c>
      <c r="W245">
        <v>240</v>
      </c>
      <c r="X245">
        <f t="shared" si="48"/>
        <v>5</v>
      </c>
      <c r="Y245">
        <v>0</v>
      </c>
      <c r="Z245">
        <f t="shared" si="55"/>
        <v>3.9990652877918027E-11</v>
      </c>
    </row>
    <row r="246" spans="5:26" x14ac:dyDescent="0.4">
      <c r="E246">
        <v>10590.0548</v>
      </c>
      <c r="F246">
        <f t="shared" si="42"/>
        <v>1.3862349316997218</v>
      </c>
      <c r="G246">
        <f t="shared" si="43"/>
        <v>-0.10814953426918139</v>
      </c>
      <c r="H246">
        <f t="shared" si="44"/>
        <v>-1.4846718099591825</v>
      </c>
      <c r="I246">
        <f t="shared" si="45"/>
        <v>-0.27317623920284206</v>
      </c>
      <c r="J246">
        <f t="shared" si="46"/>
        <v>-1.4632932677852726</v>
      </c>
      <c r="K246">
        <f t="shared" si="49"/>
        <v>0.9999787312480044</v>
      </c>
      <c r="L246">
        <f t="shared" si="50"/>
        <v>-1.8473999717467514E-4</v>
      </c>
      <c r="M246">
        <f t="shared" si="51"/>
        <v>0.11184576159278103</v>
      </c>
      <c r="N246">
        <f t="shared" si="52"/>
        <v>6.4082900956927533</v>
      </c>
      <c r="O246">
        <f t="shared" si="53"/>
        <v>-360</v>
      </c>
      <c r="P246">
        <f t="shared" si="47"/>
        <v>-353.59170990430727</v>
      </c>
      <c r="Q246">
        <f t="shared" si="54"/>
        <v>2.4390207165681994E-3</v>
      </c>
      <c r="W246">
        <v>241</v>
      </c>
      <c r="X246">
        <f t="shared" si="48"/>
        <v>5.0208333333333339</v>
      </c>
      <c r="Y246">
        <v>0</v>
      </c>
      <c r="Z246">
        <f t="shared" si="55"/>
        <v>3.5328281478811545E-11</v>
      </c>
    </row>
    <row r="247" spans="5:26" x14ac:dyDescent="0.4">
      <c r="E247">
        <v>10900.581200000001</v>
      </c>
      <c r="F247">
        <f t="shared" si="42"/>
        <v>1.4268827424074588</v>
      </c>
      <c r="G247">
        <f t="shared" si="43"/>
        <v>-5.7146104509291584E-2</v>
      </c>
      <c r="H247">
        <f t="shared" si="44"/>
        <v>-1.5606612389295913</v>
      </c>
      <c r="I247">
        <f t="shared" si="45"/>
        <v>-0.22397179718980764</v>
      </c>
      <c r="J247">
        <f t="shared" si="46"/>
        <v>-1.5455345886419991</v>
      </c>
      <c r="K247">
        <f t="shared" si="49"/>
        <v>0.99998182601223107</v>
      </c>
      <c r="L247">
        <f t="shared" si="50"/>
        <v>-1.5785868650975476E-4</v>
      </c>
      <c r="M247">
        <f t="shared" si="51"/>
        <v>0.10731333855318637</v>
      </c>
      <c r="N247">
        <f t="shared" si="52"/>
        <v>6.1486013845561232</v>
      </c>
      <c r="O247">
        <f t="shared" si="53"/>
        <v>-360</v>
      </c>
      <c r="P247">
        <f t="shared" si="47"/>
        <v>-353.85139861544388</v>
      </c>
      <c r="Q247">
        <f t="shared" si="54"/>
        <v>2.3230151476172399E-3</v>
      </c>
      <c r="W247">
        <v>242</v>
      </c>
      <c r="X247">
        <f t="shared" si="48"/>
        <v>5.0416666666666661</v>
      </c>
      <c r="Y247">
        <v>0</v>
      </c>
      <c r="Z247">
        <f t="shared" si="55"/>
        <v>3.0900540694388436E-11</v>
      </c>
    </row>
    <row r="248" spans="5:26" x14ac:dyDescent="0.4">
      <c r="E248">
        <v>11220.2129</v>
      </c>
      <c r="F248">
        <f t="shared" si="42"/>
        <v>1.4687224340980596</v>
      </c>
      <c r="G248">
        <f t="shared" si="43"/>
        <v>1.2988976794207074E-3</v>
      </c>
      <c r="H248">
        <f t="shared" si="44"/>
        <v>-1.637401870089696</v>
      </c>
      <c r="I248">
        <f t="shared" si="45"/>
        <v>-0.1668433694268957</v>
      </c>
      <c r="J248">
        <f t="shared" si="46"/>
        <v>-1.6288544572662906</v>
      </c>
      <c r="K248">
        <f t="shared" si="49"/>
        <v>0.99998451764407992</v>
      </c>
      <c r="L248">
        <f t="shared" si="50"/>
        <v>-1.3447907588822226E-4</v>
      </c>
      <c r="M248">
        <f t="shared" si="51"/>
        <v>-6.1803181471543711</v>
      </c>
      <c r="N248">
        <f t="shared" si="52"/>
        <v>-354.10614588005831</v>
      </c>
      <c r="O248">
        <f t="shared" si="53"/>
        <v>0</v>
      </c>
      <c r="P248">
        <f t="shared" si="47"/>
        <v>-354.10614588005831</v>
      </c>
      <c r="Q248">
        <f t="shared" si="54"/>
        <v>2.2138958388533405E-3</v>
      </c>
      <c r="W248">
        <v>243</v>
      </c>
      <c r="X248">
        <f t="shared" si="48"/>
        <v>5.0625</v>
      </c>
      <c r="Y248">
        <v>0</v>
      </c>
      <c r="Z248">
        <f t="shared" si="55"/>
        <v>2.6737131269389488E-11</v>
      </c>
    </row>
    <row r="249" spans="5:26" x14ac:dyDescent="0.4">
      <c r="E249">
        <v>11549.2171</v>
      </c>
      <c r="F249">
        <f t="shared" si="42"/>
        <v>1.511788983169734</v>
      </c>
      <c r="G249">
        <f t="shared" si="43"/>
        <v>6.7742865359822546E-2</v>
      </c>
      <c r="H249">
        <f t="shared" si="44"/>
        <v>-1.7143178596355411</v>
      </c>
      <c r="I249">
        <f t="shared" si="45"/>
        <v>-0.10117622287785288</v>
      </c>
      <c r="J249">
        <f t="shared" si="46"/>
        <v>-1.7126473084870759</v>
      </c>
      <c r="K249">
        <f t="shared" si="49"/>
        <v>0.99998685417030919</v>
      </c>
      <c r="L249">
        <f t="shared" si="50"/>
        <v>-1.141839764183571E-4</v>
      </c>
      <c r="M249">
        <f t="shared" si="51"/>
        <v>-6.1846825819839566</v>
      </c>
      <c r="N249">
        <f t="shared" si="52"/>
        <v>-354.35620957575344</v>
      </c>
      <c r="O249">
        <f t="shared" si="53"/>
        <v>0</v>
      </c>
      <c r="P249">
        <f t="shared" si="47"/>
        <v>-354.35620957575344</v>
      </c>
      <c r="Q249">
        <f t="shared" si="54"/>
        <v>2.1112842235172834E-3</v>
      </c>
      <c r="W249">
        <v>244</v>
      </c>
      <c r="X249">
        <f t="shared" si="48"/>
        <v>5.083333333333333</v>
      </c>
      <c r="Y249">
        <v>0</v>
      </c>
      <c r="Z249">
        <f t="shared" si="55"/>
        <v>2.2858593427192963E-11</v>
      </c>
    </row>
    <row r="250" spans="5:26" x14ac:dyDescent="0.4">
      <c r="E250">
        <v>11887.868399999999</v>
      </c>
      <c r="F250">
        <f t="shared" si="42"/>
        <v>1.5561183346784271</v>
      </c>
      <c r="G250">
        <f t="shared" si="43"/>
        <v>0.14273154592690063</v>
      </c>
      <c r="H250">
        <f t="shared" si="44"/>
        <v>-1.790731572563802</v>
      </c>
      <c r="I250">
        <f t="shared" si="45"/>
        <v>-2.6366463928004458E-2</v>
      </c>
      <c r="J250">
        <f t="shared" si="46"/>
        <v>-1.796197340726077</v>
      </c>
      <c r="K250">
        <f t="shared" si="49"/>
        <v>0.99998887817107152</v>
      </c>
      <c r="L250">
        <f t="shared" si="50"/>
        <v>-9.6603515851137559E-5</v>
      </c>
      <c r="M250">
        <f t="shared" si="51"/>
        <v>-6.1889697466496845</v>
      </c>
      <c r="N250">
        <f t="shared" si="52"/>
        <v>-354.60184601717731</v>
      </c>
      <c r="O250">
        <f t="shared" si="53"/>
        <v>0</v>
      </c>
      <c r="P250">
        <f t="shared" si="47"/>
        <v>-354.60184601717731</v>
      </c>
      <c r="Q250">
        <f t="shared" si="54"/>
        <v>2.0148260124784332E-3</v>
      </c>
      <c r="W250">
        <v>245</v>
      </c>
      <c r="X250">
        <f t="shared" si="48"/>
        <v>5.104166666666667</v>
      </c>
      <c r="Y250">
        <v>0</v>
      </c>
      <c r="Z250">
        <f t="shared" si="55"/>
        <v>1.9277533412417452E-11</v>
      </c>
    </row>
    <row r="251" spans="5:26" x14ac:dyDescent="0.4">
      <c r="E251">
        <v>12236.4498</v>
      </c>
      <c r="F251">
        <f t="shared" si="42"/>
        <v>1.6017475332375122</v>
      </c>
      <c r="G251">
        <f t="shared" si="43"/>
        <v>0.22678670239671006</v>
      </c>
      <c r="H251">
        <f t="shared" si="44"/>
        <v>-1.8658554273372832</v>
      </c>
      <c r="I251">
        <f t="shared" si="45"/>
        <v>5.816566354704944E-2</v>
      </c>
      <c r="J251">
        <f t="shared" si="46"/>
        <v>-1.8786695334718364</v>
      </c>
      <c r="K251">
        <f t="shared" si="49"/>
        <v>0.99999062739263966</v>
      </c>
      <c r="L251">
        <f t="shared" si="50"/>
        <v>-8.1409814664506176E-5</v>
      </c>
      <c r="M251">
        <f t="shared" si="51"/>
        <v>9.0001196859433197E-2</v>
      </c>
      <c r="N251">
        <f t="shared" si="52"/>
        <v>5.1566887311716014</v>
      </c>
      <c r="O251">
        <f t="shared" si="53"/>
        <v>-360</v>
      </c>
      <c r="P251">
        <f t="shared" si="47"/>
        <v>-354.84331126882842</v>
      </c>
      <c r="Q251">
        <f t="shared" si="54"/>
        <v>1.9241899026797233E-3</v>
      </c>
      <c r="W251">
        <v>246</v>
      </c>
      <c r="X251">
        <f t="shared" si="48"/>
        <v>5.125</v>
      </c>
      <c r="Y251">
        <v>0</v>
      </c>
      <c r="Z251">
        <f t="shared" si="55"/>
        <v>1.5999767006296826E-11</v>
      </c>
    </row>
    <row r="252" spans="5:26" x14ac:dyDescent="0.4">
      <c r="E252">
        <v>12595.252500000001</v>
      </c>
      <c r="F252">
        <f t="shared" si="42"/>
        <v>1.6487146968378532</v>
      </c>
      <c r="G252">
        <f t="shared" si="43"/>
        <v>0.32039114248655531</v>
      </c>
      <c r="H252">
        <f t="shared" si="44"/>
        <v>-1.9387841117672762</v>
      </c>
      <c r="I252">
        <f t="shared" si="45"/>
        <v>0.15295963916923738</v>
      </c>
      <c r="J252">
        <f t="shared" si="46"/>
        <v>-1.9591010503569513</v>
      </c>
      <c r="K252">
        <f t="shared" si="49"/>
        <v>0.99999213528426145</v>
      </c>
      <c r="L252">
        <f t="shared" si="50"/>
        <v>-6.8312321568629166E-5</v>
      </c>
      <c r="M252">
        <f t="shared" si="51"/>
        <v>8.5855161824116344E-2</v>
      </c>
      <c r="N252">
        <f t="shared" si="52"/>
        <v>4.9191384219345728</v>
      </c>
      <c r="O252">
        <f t="shared" si="53"/>
        <v>-360</v>
      </c>
      <c r="P252">
        <f t="shared" si="47"/>
        <v>-355.08086157806542</v>
      </c>
      <c r="Q252">
        <f t="shared" si="54"/>
        <v>1.8390663451049842E-3</v>
      </c>
      <c r="W252">
        <v>247</v>
      </c>
      <c r="X252">
        <f t="shared" si="48"/>
        <v>5.145833333333333</v>
      </c>
      <c r="Y252">
        <v>0</v>
      </c>
      <c r="Z252">
        <f t="shared" si="55"/>
        <v>1.3025376135529174E-11</v>
      </c>
    </row>
    <row r="253" spans="5:26" x14ac:dyDescent="0.4">
      <c r="E253">
        <v>12964.5761</v>
      </c>
      <c r="F253">
        <f t="shared" si="42"/>
        <v>1.6970590430277421</v>
      </c>
      <c r="G253">
        <f t="shared" si="43"/>
        <v>0.42397121158200746</v>
      </c>
      <c r="H253">
        <f t="shared" si="44"/>
        <v>-2.008487965571514</v>
      </c>
      <c r="I253">
        <f t="shared" si="45"/>
        <v>0.25849575633171562</v>
      </c>
      <c r="J253">
        <f t="shared" si="46"/>
        <v>-2.0363938920777347</v>
      </c>
      <c r="K253">
        <f t="shared" si="49"/>
        <v>0.99999343147911413</v>
      </c>
      <c r="L253">
        <f t="shared" si="50"/>
        <v>-5.705363487923293E-5</v>
      </c>
      <c r="M253">
        <f t="shared" si="51"/>
        <v>8.1772965540884091E-2</v>
      </c>
      <c r="N253">
        <f t="shared" si="52"/>
        <v>4.6852458037613731</v>
      </c>
      <c r="O253">
        <f t="shared" si="53"/>
        <v>-360</v>
      </c>
      <c r="P253">
        <f t="shared" si="47"/>
        <v>-355.31475419623865</v>
      </c>
      <c r="Q253">
        <f t="shared" si="54"/>
        <v>1.7591665334894897E-3</v>
      </c>
      <c r="W253">
        <v>248</v>
      </c>
      <c r="X253">
        <f t="shared" si="48"/>
        <v>5.166666666666667</v>
      </c>
      <c r="Y253">
        <v>0</v>
      </c>
      <c r="Z253">
        <f t="shared" si="55"/>
        <v>1.0349676712302545E-11</v>
      </c>
    </row>
    <row r="254" spans="5:26" x14ac:dyDescent="0.4">
      <c r="E254">
        <v>13344.729300000001</v>
      </c>
      <c r="F254">
        <f t="shared" si="42"/>
        <v>1.746820980542686</v>
      </c>
      <c r="G254">
        <f t="shared" si="43"/>
        <v>0.53787666563273739</v>
      </c>
      <c r="H254">
        <f t="shared" si="44"/>
        <v>-2.073808012265034</v>
      </c>
      <c r="I254">
        <f t="shared" si="45"/>
        <v>0.3751733469411932</v>
      </c>
      <c r="J254">
        <f t="shared" si="46"/>
        <v>-2.1093093269501804</v>
      </c>
      <c r="K254">
        <f t="shared" si="49"/>
        <v>0.99999454222353434</v>
      </c>
      <c r="L254">
        <f t="shared" si="50"/>
        <v>-4.7405773415091923E-5</v>
      </c>
      <c r="M254">
        <f t="shared" si="51"/>
        <v>7.7750079810768646E-2</v>
      </c>
      <c r="N254">
        <f t="shared" si="52"/>
        <v>4.4547514299623536</v>
      </c>
      <c r="O254">
        <f t="shared" si="53"/>
        <v>-360</v>
      </c>
      <c r="P254">
        <f t="shared" si="47"/>
        <v>-355.54524857003764</v>
      </c>
      <c r="Q254">
        <f t="shared" si="54"/>
        <v>1.6842213861191708E-3</v>
      </c>
      <c r="W254">
        <v>249</v>
      </c>
      <c r="X254">
        <f t="shared" si="48"/>
        <v>5.1875</v>
      </c>
      <c r="Y254">
        <v>0</v>
      </c>
      <c r="Z254">
        <f t="shared" si="55"/>
        <v>7.9640975484636648E-12</v>
      </c>
    </row>
    <row r="255" spans="5:26" x14ac:dyDescent="0.4">
      <c r="E255">
        <v>13736.029399999999</v>
      </c>
      <c r="F255">
        <f t="shared" si="42"/>
        <v>1.7980420438555587</v>
      </c>
      <c r="G255">
        <f t="shared" si="43"/>
        <v>0.66235731567004796</v>
      </c>
      <c r="H255">
        <f t="shared" si="44"/>
        <v>-2.1334529192929992</v>
      </c>
      <c r="I255">
        <f t="shared" si="45"/>
        <v>0.50328550943206685</v>
      </c>
      <c r="J255">
        <f t="shared" si="46"/>
        <v>-2.1764643951234146</v>
      </c>
      <c r="K255">
        <f t="shared" si="49"/>
        <v>0.99999549075498151</v>
      </c>
      <c r="L255">
        <f t="shared" si="50"/>
        <v>-3.9166892888235263E-5</v>
      </c>
      <c r="M255">
        <f t="shared" si="51"/>
        <v>7.3781929001175861E-2</v>
      </c>
      <c r="N255">
        <f t="shared" si="52"/>
        <v>4.2273931361012664</v>
      </c>
      <c r="O255">
        <f t="shared" si="53"/>
        <v>-360</v>
      </c>
      <c r="P255">
        <f t="shared" si="47"/>
        <v>-355.77260686389872</v>
      </c>
      <c r="Q255">
        <f t="shared" si="54"/>
        <v>1.6139807178192915E-3</v>
      </c>
      <c r="W255">
        <v>250</v>
      </c>
      <c r="X255">
        <f t="shared" si="48"/>
        <v>5.208333333333333</v>
      </c>
      <c r="Y255">
        <v>0</v>
      </c>
      <c r="Z255">
        <f t="shared" si="55"/>
        <v>5.8569716062992109E-12</v>
      </c>
    </row>
    <row r="256" spans="5:26" x14ac:dyDescent="0.4">
      <c r="E256">
        <v>14138.8035</v>
      </c>
      <c r="F256">
        <f t="shared" si="42"/>
        <v>1.8507650502562356</v>
      </c>
      <c r="G256">
        <f t="shared" si="43"/>
        <v>0.79753724893834987</v>
      </c>
      <c r="H256">
        <f t="shared" si="44"/>
        <v>-2.1859990905320896</v>
      </c>
      <c r="I256">
        <f t="shared" si="45"/>
        <v>0.64299115813577667</v>
      </c>
      <c r="J256">
        <f t="shared" si="46"/>
        <v>-2.2363318098830467</v>
      </c>
      <c r="K256">
        <f t="shared" si="49"/>
        <v>0.99999629764315301</v>
      </c>
      <c r="L256">
        <f t="shared" si="50"/>
        <v>-3.2158322504525302E-5</v>
      </c>
      <c r="M256">
        <f t="shared" si="51"/>
        <v>6.9863861036846941E-2</v>
      </c>
      <c r="N256">
        <f t="shared" si="52"/>
        <v>4.0029043778998057</v>
      </c>
      <c r="O256">
        <f t="shared" si="53"/>
        <v>-360</v>
      </c>
      <c r="P256">
        <f t="shared" si="47"/>
        <v>-355.99709562210018</v>
      </c>
      <c r="Q256">
        <f t="shared" si="54"/>
        <v>1.5482124692053018E-3</v>
      </c>
      <c r="W256">
        <v>251</v>
      </c>
      <c r="X256">
        <f t="shared" si="48"/>
        <v>5.229166666666667</v>
      </c>
      <c r="Y256">
        <v>0</v>
      </c>
      <c r="Z256">
        <f t="shared" si="55"/>
        <v>4.0142420082056345E-12</v>
      </c>
    </row>
    <row r="257" spans="5:26" x14ac:dyDescent="0.4">
      <c r="E257">
        <v>14553.3878</v>
      </c>
      <c r="F257">
        <f t="shared" si="42"/>
        <v>1.9050340082218051</v>
      </c>
      <c r="G257">
        <f t="shared" si="43"/>
        <v>0.94338559967442437</v>
      </c>
      <c r="H257">
        <f t="shared" si="44"/>
        <v>-2.2298940802436613</v>
      </c>
      <c r="I257">
        <f t="shared" si="45"/>
        <v>0.79428334299264503</v>
      </c>
      <c r="J257">
        <f t="shared" si="46"/>
        <v>-2.2872434443493757</v>
      </c>
      <c r="K257">
        <f t="shared" si="49"/>
        <v>0.99999698108852042</v>
      </c>
      <c r="L257">
        <f t="shared" si="50"/>
        <v>-2.6221971519642917E-5</v>
      </c>
      <c r="M257">
        <f t="shared" si="51"/>
        <v>6.5991135987274241E-2</v>
      </c>
      <c r="N257">
        <f t="shared" si="52"/>
        <v>3.7810135773446971</v>
      </c>
      <c r="O257">
        <f t="shared" si="53"/>
        <v>-360</v>
      </c>
      <c r="P257">
        <f t="shared" si="47"/>
        <v>-356.21898642265529</v>
      </c>
      <c r="Q257">
        <f t="shared" si="54"/>
        <v>1.4867020648763607E-3</v>
      </c>
      <c r="W257">
        <v>252</v>
      </c>
      <c r="X257">
        <f t="shared" si="48"/>
        <v>5.25</v>
      </c>
      <c r="Y257">
        <v>0</v>
      </c>
      <c r="Z257">
        <f t="shared" si="55"/>
        <v>2.4200861533587235E-12</v>
      </c>
    </row>
    <row r="258" spans="5:26" x14ac:dyDescent="0.4">
      <c r="E258">
        <v>14980.1288</v>
      </c>
      <c r="F258">
        <f t="shared" si="42"/>
        <v>1.9608942744962035</v>
      </c>
      <c r="G258">
        <f t="shared" si="43"/>
        <v>1.0996852759114004</v>
      </c>
      <c r="H258">
        <f t="shared" si="44"/>
        <v>-2.2634647888229082</v>
      </c>
      <c r="I258">
        <f t="shared" si="45"/>
        <v>0.95695529703988869</v>
      </c>
      <c r="J258">
        <f t="shared" si="46"/>
        <v>-2.3273990154769817</v>
      </c>
      <c r="K258">
        <f t="shared" si="49"/>
        <v>0.99999755719180727</v>
      </c>
      <c r="L258">
        <f t="shared" si="50"/>
        <v>-2.1217988284730572E-5</v>
      </c>
      <c r="M258">
        <f t="shared" si="51"/>
        <v>6.215889321299084E-2</v>
      </c>
      <c r="N258">
        <f t="shared" si="52"/>
        <v>3.5614422403087524</v>
      </c>
      <c r="O258">
        <f t="shared" si="53"/>
        <v>-360</v>
      </c>
      <c r="P258">
        <f t="shared" si="47"/>
        <v>-356.43855775969126</v>
      </c>
      <c r="Q258">
        <f t="shared" si="54"/>
        <v>1.4292518896836244E-3</v>
      </c>
      <c r="W258">
        <v>253</v>
      </c>
      <c r="X258">
        <f t="shared" si="48"/>
        <v>5.270833333333333</v>
      </c>
      <c r="Y258">
        <v>0</v>
      </c>
      <c r="Z258">
        <f t="shared" si="55"/>
        <v>1.0574620064008494E-12</v>
      </c>
    </row>
    <row r="259" spans="5:26" x14ac:dyDescent="0.4">
      <c r="E259">
        <v>15419.382900000001</v>
      </c>
      <c r="F259">
        <f t="shared" si="42"/>
        <v>2.0183925017303368</v>
      </c>
      <c r="G259">
        <f t="shared" si="43"/>
        <v>1.2659988636980375</v>
      </c>
      <c r="H259">
        <f t="shared" si="44"/>
        <v>-2.2849309412751961</v>
      </c>
      <c r="I259">
        <f t="shared" si="45"/>
        <v>1.130563427638813</v>
      </c>
      <c r="J259">
        <f t="shared" si="46"/>
        <v>-2.3548804893742483</v>
      </c>
      <c r="K259">
        <f t="shared" si="49"/>
        <v>0.99999804019046601</v>
      </c>
      <c r="L259">
        <f t="shared" si="50"/>
        <v>-1.7022706004511608E-5</v>
      </c>
      <c r="M259">
        <f t="shared" si="51"/>
        <v>5.836213109479127E-2</v>
      </c>
      <c r="N259">
        <f t="shared" si="52"/>
        <v>3.3439037951207666</v>
      </c>
      <c r="O259">
        <f t="shared" si="53"/>
        <v>-360</v>
      </c>
      <c r="P259">
        <f t="shared" si="47"/>
        <v>-356.65609620487925</v>
      </c>
      <c r="Q259">
        <f t="shared" si="54"/>
        <v>1.3756808618417219E-3</v>
      </c>
      <c r="W259">
        <v>254</v>
      </c>
      <c r="X259">
        <f t="shared" si="48"/>
        <v>5.291666666666667</v>
      </c>
      <c r="Y259">
        <v>0</v>
      </c>
      <c r="Z259">
        <f t="shared" si="55"/>
        <v>-9.1418844775047594E-14</v>
      </c>
    </row>
    <row r="260" spans="5:26" x14ac:dyDescent="0.4">
      <c r="E260">
        <v>15871.516900000001</v>
      </c>
      <c r="F260">
        <f t="shared" si="42"/>
        <v>2.0775767039319271</v>
      </c>
      <c r="G260">
        <f t="shared" si="43"/>
        <v>1.4416331442488941</v>
      </c>
      <c r="H260">
        <f t="shared" si="44"/>
        <v>-2.2924252229753548</v>
      </c>
      <c r="I260">
        <f t="shared" si="45"/>
        <v>1.3143887668133096</v>
      </c>
      <c r="J260">
        <f t="shared" si="46"/>
        <v>-2.3676737219913422</v>
      </c>
      <c r="K260">
        <f t="shared" si="49"/>
        <v>0.99999844267033622</v>
      </c>
      <c r="L260">
        <f t="shared" si="50"/>
        <v>-1.352680412254162E-5</v>
      </c>
      <c r="M260">
        <f t="shared" si="51"/>
        <v>5.4595674456693111E-2</v>
      </c>
      <c r="N260">
        <f t="shared" si="52"/>
        <v>3.1281017260387092</v>
      </c>
      <c r="O260">
        <f t="shared" si="53"/>
        <v>-360</v>
      </c>
      <c r="P260">
        <f t="shared" si="47"/>
        <v>-356.87189827396128</v>
      </c>
      <c r="Q260">
        <f t="shared" si="54"/>
        <v>1.3258241846322771E-3</v>
      </c>
      <c r="W260">
        <v>255</v>
      </c>
      <c r="X260">
        <f t="shared" si="48"/>
        <v>5.3125</v>
      </c>
      <c r="Y260">
        <v>0</v>
      </c>
      <c r="Z260">
        <f t="shared" si="55"/>
        <v>-1.0446863949424554E-12</v>
      </c>
    </row>
    <row r="261" spans="5:26" x14ac:dyDescent="0.4">
      <c r="E261">
        <v>16336.9087</v>
      </c>
      <c r="F261">
        <f t="shared" ref="F261:F268" si="56">2*PI()*E261/$B$7</f>
        <v>2.1384963480952988</v>
      </c>
      <c r="G261">
        <f t="shared" ref="G261:G268" si="57">1+SUM(a1_*COS(F261),a2_*COS(2*F261))</f>
        <v>1.6256028780471976</v>
      </c>
      <c r="H261">
        <f t="shared" ref="H261:H268" si="58">SUM(a1_*SIN(F261),a2_*SIN(2*F261))</f>
        <v>-2.2840209982429118</v>
      </c>
      <c r="I261">
        <f t="shared" ref="I261:I268" si="59">SUM(b0_,b1_*COS(F261),b2_*COS(2*F261))</f>
        <v>1.5073976066095942</v>
      </c>
      <c r="J261">
        <f t="shared" ref="J261:J268" si="60">SUM(b1_*SIN(F261),b2_*SIN(2*F261))</f>
        <v>-2.3636983414968875</v>
      </c>
      <c r="K261">
        <f t="shared" si="49"/>
        <v>0.99999877575328067</v>
      </c>
      <c r="L261">
        <f t="shared" si="50"/>
        <v>-1.0633678403018428E-5</v>
      </c>
      <c r="M261">
        <f t="shared" si="51"/>
        <v>5.0854136596249599E-2</v>
      </c>
      <c r="N261">
        <f t="shared" si="52"/>
        <v>2.9137273977468876</v>
      </c>
      <c r="O261">
        <f t="shared" si="53"/>
        <v>-360</v>
      </c>
      <c r="P261">
        <f t="shared" ref="P261:P268" si="61">N261+O261</f>
        <v>-357.08627260225313</v>
      </c>
      <c r="Q261">
        <f t="shared" si="54"/>
        <v>1.2795331702345196E-3</v>
      </c>
      <c r="W261">
        <v>256</v>
      </c>
      <c r="X261">
        <f t="shared" ref="X261:X268" si="62">W261/Fs*1000</f>
        <v>5.333333333333333</v>
      </c>
      <c r="Y261">
        <v>0</v>
      </c>
      <c r="Z261">
        <f t="shared" si="55"/>
        <v>-1.8204704941989142E-12</v>
      </c>
    </row>
    <row r="262" spans="5:26" x14ac:dyDescent="0.4">
      <c r="E262">
        <v>16815.946899999999</v>
      </c>
      <c r="F262">
        <f t="shared" si="56"/>
        <v>2.2012023018415019</v>
      </c>
      <c r="G262">
        <f t="shared" si="57"/>
        <v>1.816594501150351</v>
      </c>
      <c r="H262">
        <f t="shared" si="58"/>
        <v>-2.2577687338553489</v>
      </c>
      <c r="I262">
        <f t="shared" si="59"/>
        <v>1.708202042382998</v>
      </c>
      <c r="J262">
        <f t="shared" si="60"/>
        <v>-2.3408470799880305</v>
      </c>
      <c r="K262">
        <f t="shared" ref="K262:K268" si="63">SQRT((I262^2+J262^2)/(G262^2+H262^2))</f>
        <v>0.99999904926257044</v>
      </c>
      <c r="L262">
        <f t="shared" ref="L262:L268" si="64">20*LOG10(K262)</f>
        <v>-8.2580043135456546E-6</v>
      </c>
      <c r="M262">
        <f t="shared" ref="M262:M268" si="65">ATAN2(J262,I262)-ATAN2(H262,G262)</f>
        <v>4.7131885258292705E-2</v>
      </c>
      <c r="N262">
        <f t="shared" ref="N262:N268" si="66">DEGREES(M262)</f>
        <v>2.7004581057950339</v>
      </c>
      <c r="O262">
        <f t="shared" si="53"/>
        <v>-360</v>
      </c>
      <c r="P262">
        <f t="shared" si="61"/>
        <v>-357.29954189420499</v>
      </c>
      <c r="Q262">
        <f t="shared" si="54"/>
        <v>1.2366752794793401E-3</v>
      </c>
      <c r="W262">
        <v>257</v>
      </c>
      <c r="X262">
        <f t="shared" si="62"/>
        <v>5.354166666666667</v>
      </c>
      <c r="Y262">
        <v>0</v>
      </c>
      <c r="Z262">
        <f t="shared" si="55"/>
        <v>-2.4366168808858396E-12</v>
      </c>
    </row>
    <row r="263" spans="5:26" x14ac:dyDescent="0.4">
      <c r="E263">
        <v>17309.031599999998</v>
      </c>
      <c r="F263">
        <f t="shared" si="56"/>
        <v>2.2657469381380659</v>
      </c>
      <c r="G263">
        <f t="shared" si="57"/>
        <v>2.0129321677956948</v>
      </c>
      <c r="H263">
        <f t="shared" si="58"/>
        <v>-2.21174218367856</v>
      </c>
      <c r="I263">
        <f t="shared" si="59"/>
        <v>1.9150230377468325</v>
      </c>
      <c r="J263">
        <f t="shared" si="60"/>
        <v>-2.2970357288825696</v>
      </c>
      <c r="K263">
        <f t="shared" si="63"/>
        <v>0.99999927187006987</v>
      </c>
      <c r="L263">
        <f t="shared" si="64"/>
        <v>-6.3244585177744561E-6</v>
      </c>
      <c r="M263">
        <f t="shared" si="65"/>
        <v>4.3422992461243481E-2</v>
      </c>
      <c r="N263">
        <f t="shared" si="66"/>
        <v>2.4879542018576424</v>
      </c>
      <c r="O263">
        <f t="shared" ref="O263:O268" si="67">IF((N263-N262)&gt;180,O262-360,IF((N263-N262)&lt;(-180),O262+360,O262))</f>
        <v>-360</v>
      </c>
      <c r="P263">
        <f t="shared" si="61"/>
        <v>-357.51204579814237</v>
      </c>
      <c r="Q263">
        <f t="shared" ref="Q263:Q268" si="68">-(P263-P262)/((E263-E262)*360)*1000</f>
        <v>1.1971343301632833E-3</v>
      </c>
      <c r="W263">
        <v>258</v>
      </c>
      <c r="X263">
        <f t="shared" si="62"/>
        <v>5.375</v>
      </c>
      <c r="Y263">
        <v>0</v>
      </c>
      <c r="Z263">
        <f t="shared" ref="Z263:Z268" si="69" xml:space="preserve"> b0_*Y263 + b1_*Y262 + b2_*Y261 - a1_*Z262 - a2_*Z261</f>
        <v>-2.9104556604068417E-12</v>
      </c>
    </row>
    <row r="264" spans="5:26" x14ac:dyDescent="0.4">
      <c r="E264">
        <v>17816.574799999999</v>
      </c>
      <c r="F264">
        <f t="shared" si="56"/>
        <v>2.3321841876588763</v>
      </c>
      <c r="G264">
        <f t="shared" si="57"/>
        <v>2.2125474604324489</v>
      </c>
      <c r="H264">
        <f t="shared" si="58"/>
        <v>-2.1440951478150518</v>
      </c>
      <c r="I264">
        <f t="shared" si="59"/>
        <v>2.125657478721152</v>
      </c>
      <c r="J264">
        <f t="shared" si="60"/>
        <v>-2.230264587938644</v>
      </c>
      <c r="K264">
        <f t="shared" si="63"/>
        <v>0.99999945122541889</v>
      </c>
      <c r="L264">
        <f t="shared" si="64"/>
        <v>-4.7665967555955408E-6</v>
      </c>
      <c r="M264">
        <f t="shared" si="65"/>
        <v>3.9721180522068966E-2</v>
      </c>
      <c r="N264">
        <f t="shared" si="66"/>
        <v>2.2758560011918036</v>
      </c>
      <c r="O264">
        <f t="shared" si="67"/>
        <v>-360</v>
      </c>
      <c r="P264">
        <f t="shared" si="61"/>
        <v>-357.72414399880819</v>
      </c>
      <c r="Q264">
        <f t="shared" si="68"/>
        <v>1.1608108797756904E-3</v>
      </c>
      <c r="W264">
        <v>259</v>
      </c>
      <c r="X264">
        <f t="shared" si="62"/>
        <v>5.395833333333333</v>
      </c>
      <c r="Y264">
        <v>0</v>
      </c>
      <c r="Z264">
        <f t="shared" si="69"/>
        <v>-3.2586169922741363E-12</v>
      </c>
    </row>
    <row r="265" spans="5:26" x14ac:dyDescent="0.4">
      <c r="E265">
        <v>18339.000400000001</v>
      </c>
      <c r="F265">
        <f t="shared" si="56"/>
        <v>2.4005695387841781</v>
      </c>
      <c r="G265">
        <f t="shared" si="57"/>
        <v>2.412955138036994</v>
      </c>
      <c r="H265">
        <f t="shared" si="58"/>
        <v>-2.0531295483745184</v>
      </c>
      <c r="I265">
        <f t="shared" si="59"/>
        <v>2.3374517992496484</v>
      </c>
      <c r="J265">
        <f t="shared" si="60"/>
        <v>-2.1386922119727823</v>
      </c>
      <c r="K265">
        <f t="shared" si="63"/>
        <v>0.99999959406904915</v>
      </c>
      <c r="L265">
        <f t="shared" si="64"/>
        <v>-3.5258721554148631E-6</v>
      </c>
      <c r="M265">
        <f t="shared" si="65"/>
        <v>3.601976192406342E-2</v>
      </c>
      <c r="N265">
        <f t="shared" si="66"/>
        <v>2.0637803373148556</v>
      </c>
      <c r="O265">
        <f t="shared" si="67"/>
        <v>-360</v>
      </c>
      <c r="P265">
        <f t="shared" si="61"/>
        <v>-357.93621966268512</v>
      </c>
      <c r="Q265">
        <f t="shared" si="68"/>
        <v>1.1276228927617734E-3</v>
      </c>
      <c r="W265">
        <v>260</v>
      </c>
      <c r="X265">
        <f t="shared" si="62"/>
        <v>5.416666666666667</v>
      </c>
      <c r="Y265">
        <v>0</v>
      </c>
      <c r="Z265">
        <f t="shared" si="69"/>
        <v>-3.4968888934878956E-12</v>
      </c>
    </row>
    <row r="266" spans="5:26" x14ac:dyDescent="0.4">
      <c r="E266">
        <v>18876.744900000002</v>
      </c>
      <c r="F266">
        <f t="shared" si="56"/>
        <v>2.4709601292303582</v>
      </c>
      <c r="G266">
        <f t="shared" si="57"/>
        <v>2.6112381974079075</v>
      </c>
      <c r="H266">
        <f t="shared" si="58"/>
        <v>-1.9373749449058029</v>
      </c>
      <c r="I266">
        <f t="shared" si="59"/>
        <v>2.5472857326721465</v>
      </c>
      <c r="J266">
        <f t="shared" si="60"/>
        <v>-2.0207216007001496</v>
      </c>
      <c r="K266">
        <f t="shared" si="63"/>
        <v>0.99999970633047697</v>
      </c>
      <c r="L266">
        <f t="shared" si="64"/>
        <v>-2.5507814416683654E-6</v>
      </c>
      <c r="M266">
        <f t="shared" si="65"/>
        <v>3.2311563023996293E-2</v>
      </c>
      <c r="N266">
        <f t="shared" si="66"/>
        <v>1.851316190745955</v>
      </c>
      <c r="O266">
        <f t="shared" si="67"/>
        <v>-360</v>
      </c>
      <c r="P266">
        <f t="shared" si="61"/>
        <v>-358.14868380925407</v>
      </c>
      <c r="Q266">
        <f t="shared" si="68"/>
        <v>1.0975066874951641E-3</v>
      </c>
      <c r="W266">
        <v>261</v>
      </c>
      <c r="X266">
        <f t="shared" si="62"/>
        <v>5.4375</v>
      </c>
      <c r="Y266">
        <v>0</v>
      </c>
      <c r="Z266">
        <f t="shared" si="69"/>
        <v>-3.6401122672510229E-12</v>
      </c>
    </row>
    <row r="267" spans="5:26" x14ac:dyDescent="0.4">
      <c r="E267">
        <v>19430.257300000001</v>
      </c>
      <c r="F267">
        <f t="shared" si="56"/>
        <v>2.5434147329599774</v>
      </c>
      <c r="G267">
        <f t="shared" si="57"/>
        <v>2.8040449579195821</v>
      </c>
      <c r="H267">
        <f t="shared" si="58"/>
        <v>-1.795679441570103</v>
      </c>
      <c r="I267">
        <f t="shared" si="59"/>
        <v>2.7515691639885764</v>
      </c>
      <c r="J267">
        <f t="shared" si="60"/>
        <v>-1.8750987529534229</v>
      </c>
      <c r="K267">
        <f t="shared" si="63"/>
        <v>0.99999979321200361</v>
      </c>
      <c r="L267">
        <f t="shared" si="64"/>
        <v>-1.7961379008556764E-6</v>
      </c>
      <c r="M267">
        <f t="shared" si="65"/>
        <v>2.8588840007305549E-2</v>
      </c>
      <c r="N267">
        <f t="shared" si="66"/>
        <v>1.6380198735933655</v>
      </c>
      <c r="O267">
        <f t="shared" si="67"/>
        <v>-360</v>
      </c>
      <c r="P267">
        <f t="shared" si="61"/>
        <v>-358.36198012640665</v>
      </c>
      <c r="Q267">
        <f t="shared" si="68"/>
        <v>1.0704182415213943E-3</v>
      </c>
      <c r="W267">
        <v>262</v>
      </c>
      <c r="X267">
        <f t="shared" si="62"/>
        <v>5.458333333333333</v>
      </c>
      <c r="Y267">
        <v>0</v>
      </c>
      <c r="Z267">
        <f t="shared" si="69"/>
        <v>-3.702108509578303E-12</v>
      </c>
    </row>
    <row r="268" spans="5:26" x14ac:dyDescent="0.4">
      <c r="E268">
        <v>20000</v>
      </c>
      <c r="F268">
        <f t="shared" si="56"/>
        <v>2.6179938779914944</v>
      </c>
      <c r="G268">
        <f t="shared" si="57"/>
        <v>2.987602542123394</v>
      </c>
      <c r="H268">
        <f t="shared" si="58"/>
        <v>-1.6273106725365625</v>
      </c>
      <c r="I268">
        <f t="shared" si="59"/>
        <v>2.9462568264826015</v>
      </c>
      <c r="J268">
        <f t="shared" si="60"/>
        <v>-1.7010221718715022</v>
      </c>
      <c r="K268">
        <f t="shared" si="63"/>
        <v>0.99999985925843926</v>
      </c>
      <c r="L268">
        <f t="shared" si="64"/>
        <v>-1.2224657500944258E-6</v>
      </c>
      <c r="M268">
        <f t="shared" si="65"/>
        <v>2.4843171310300338E-2</v>
      </c>
      <c r="N268">
        <f t="shared" si="66"/>
        <v>1.4234088658007007</v>
      </c>
      <c r="O268">
        <f t="shared" si="67"/>
        <v>-360</v>
      </c>
      <c r="P268">
        <f t="shared" si="61"/>
        <v>-358.5765911341993</v>
      </c>
      <c r="Q268">
        <f t="shared" si="68"/>
        <v>1.0463349303342225E-3</v>
      </c>
      <c r="W268">
        <v>263</v>
      </c>
      <c r="X268">
        <f t="shared" si="62"/>
        <v>5.479166666666667</v>
      </c>
      <c r="Y268">
        <v>0</v>
      </c>
      <c r="Z268">
        <f t="shared" si="69"/>
        <v>-3.6956353215488934E-12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F48F-9BAB-467F-A1DE-A56E28A595A3}">
  <dimension ref="A2:Z268"/>
  <sheetViews>
    <sheetView workbookViewId="0"/>
  </sheetViews>
  <sheetFormatPr defaultRowHeight="14.6" x14ac:dyDescent="0.4"/>
  <cols>
    <col min="1" max="1" width="15.15234375" customWidth="1"/>
    <col min="5" max="5" width="9.23046875" customWidth="1"/>
    <col min="6" max="9" width="0" hidden="1" customWidth="1"/>
    <col min="10" max="10" width="9.53515625" hidden="1" customWidth="1"/>
    <col min="11" max="11" width="0" hidden="1" customWidth="1"/>
    <col min="12" max="12" width="14" customWidth="1"/>
    <col min="13" max="13" width="10.4609375" hidden="1" customWidth="1"/>
    <col min="14" max="15" width="11.07421875" hidden="1" customWidth="1"/>
    <col min="16" max="16" width="11.07421875" customWidth="1"/>
    <col min="23" max="23" width="9.23046875" hidden="1" customWidth="1"/>
    <col min="25" max="25" width="0" hidden="1" customWidth="1"/>
  </cols>
  <sheetData>
    <row r="2" spans="1:26" ht="15" thickBot="1" x14ac:dyDescent="0.45"/>
    <row r="3" spans="1:26" ht="15" thickBot="1" x14ac:dyDescent="0.45">
      <c r="A3" s="2" t="s">
        <v>0</v>
      </c>
      <c r="B3" s="3"/>
      <c r="E3" s="1" t="s">
        <v>10</v>
      </c>
      <c r="G3" t="s">
        <v>26</v>
      </c>
      <c r="X3" s="1" t="s">
        <v>41</v>
      </c>
    </row>
    <row r="4" spans="1:26" x14ac:dyDescent="0.4">
      <c r="A4" s="6" t="s">
        <v>1</v>
      </c>
      <c r="B4" s="3">
        <v>1000</v>
      </c>
      <c r="E4" t="s">
        <v>11</v>
      </c>
      <c r="F4" t="s">
        <v>12</v>
      </c>
      <c r="G4" t="s">
        <v>20</v>
      </c>
      <c r="H4" t="s">
        <v>21</v>
      </c>
      <c r="I4" t="s">
        <v>22</v>
      </c>
      <c r="J4" t="s">
        <v>23</v>
      </c>
      <c r="K4" t="s">
        <v>19</v>
      </c>
      <c r="L4" t="s">
        <v>13</v>
      </c>
      <c r="M4" t="s">
        <v>17</v>
      </c>
      <c r="N4" t="s">
        <v>18</v>
      </c>
      <c r="O4" t="s">
        <v>32</v>
      </c>
      <c r="P4" t="s">
        <v>24</v>
      </c>
      <c r="Q4" t="s">
        <v>25</v>
      </c>
      <c r="W4" t="s">
        <v>42</v>
      </c>
      <c r="X4" t="s">
        <v>43</v>
      </c>
      <c r="Y4" t="s">
        <v>44</v>
      </c>
      <c r="Z4" t="s">
        <v>45</v>
      </c>
    </row>
    <row r="5" spans="1:26" ht="15" thickBot="1" x14ac:dyDescent="0.45">
      <c r="A5" s="4" t="s">
        <v>2</v>
      </c>
      <c r="B5" s="5">
        <v>0.70699999999999996</v>
      </c>
      <c r="E5">
        <v>10</v>
      </c>
      <c r="F5">
        <f t="shared" ref="F5:F68" si="0">2*PI()*E5/$B$7</f>
        <v>1.308996938995747E-3</v>
      </c>
      <c r="G5">
        <f t="shared" ref="G5:G68" si="1">1+SUM(a1_*COS(F5),a2_*COS(2*F5))</f>
        <v>1.5663014254127083E-2</v>
      </c>
      <c r="H5">
        <f t="shared" ref="H5:H68" si="2">SUM(a1_*SIN(F5),a2_*SIN(2*F5))</f>
        <v>-2.0074103044315835E-4</v>
      </c>
      <c r="I5">
        <f t="shared" ref="I5:I68" si="3">SUM(b0_,b1_*COS(F5),b2_*COS(2*F5))</f>
        <v>1.566243503966569E-2</v>
      </c>
      <c r="J5">
        <f t="shared" ref="J5:J68" si="4">SUM(b1_*SIN(F5),b2_*SIN(2*F5))</f>
        <v>2.4174597110168759E-4</v>
      </c>
      <c r="K5">
        <f>SQRT((I5^2+J5^2)/(G5^2+H5^2))</f>
        <v>0.99999999999999978</v>
      </c>
      <c r="L5">
        <f>20*LOG10(K5)</f>
        <v>-1.9286549331065743E-15</v>
      </c>
      <c r="M5">
        <f>ATAN2(J5,I5)-ATAN2(H5,G5)</f>
        <v>-2.8249080881707078E-2</v>
      </c>
      <c r="N5">
        <f>DEGREES(M5)</f>
        <v>-1.6185531096455179</v>
      </c>
      <c r="O5">
        <v>0</v>
      </c>
      <c r="P5">
        <f t="shared" ref="P5:P68" si="5">N5+O5</f>
        <v>-1.6185531096455179</v>
      </c>
      <c r="W5">
        <v>0</v>
      </c>
      <c r="X5">
        <f t="shared" ref="X5:X68" si="6">W5/Fs*1000</f>
        <v>0</v>
      </c>
      <c r="Y5">
        <v>1</v>
      </c>
      <c r="Z5">
        <f xml:space="preserve"> b0_*Y5</f>
        <v>0.83098222240901265</v>
      </c>
    </row>
    <row r="6" spans="1:26" ht="15" thickBot="1" x14ac:dyDescent="0.45">
      <c r="E6">
        <v>10.293200000000001</v>
      </c>
      <c r="F6">
        <f t="shared" si="0"/>
        <v>1.3473767292471023E-3</v>
      </c>
      <c r="G6">
        <f t="shared" si="1"/>
        <v>1.5662937352052153E-2</v>
      </c>
      <c r="H6">
        <f t="shared" si="2"/>
        <v>-2.0662686809382567E-4</v>
      </c>
      <c r="I6">
        <f t="shared" si="3"/>
        <v>1.5662323674546674E-2</v>
      </c>
      <c r="J6">
        <f t="shared" si="4"/>
        <v>2.4883382137983173E-4</v>
      </c>
      <c r="K6">
        <f t="shared" ref="K6:K69" si="7">SQRT((I6^2+J6^2)/(G6^2+H6^2))</f>
        <v>0.999999999999998</v>
      </c>
      <c r="L6">
        <f t="shared" ref="L6:L69" si="8">20*LOG10(K6)</f>
        <v>-1.7357894397959187E-14</v>
      </c>
      <c r="M6">
        <f t="shared" ref="M6:M69" si="9">ATAN2(J6,I6)-ATAN2(H6,G6)</f>
        <v>-2.9077401641605327E-2</v>
      </c>
      <c r="N6">
        <f t="shared" ref="N6:N69" si="10">DEGREES(M6)</f>
        <v>-1.6660123932707569</v>
      </c>
      <c r="O6">
        <f>IF((N6-N5)&gt;180,O5-360,IF((N6-N5)&lt;(-180),O5+360,O5))</f>
        <v>0</v>
      </c>
      <c r="P6">
        <f t="shared" si="5"/>
        <v>-1.6660123932707569</v>
      </c>
      <c r="Q6">
        <f>-(P6-P5)/((E6-E5)*360)*1000</f>
        <v>0.44962941133506612</v>
      </c>
      <c r="W6">
        <v>1</v>
      </c>
      <c r="X6">
        <f t="shared" si="6"/>
        <v>2.0833333333333332E-2</v>
      </c>
      <c r="Y6">
        <v>0</v>
      </c>
      <c r="Z6">
        <f xml:space="preserve"> b0_*Y6 + b1_*Y5 - a1_*Z5</f>
        <v>-0.30682099972835908</v>
      </c>
    </row>
    <row r="7" spans="1:26" ht="15" thickBot="1" x14ac:dyDescent="0.45">
      <c r="A7" s="9" t="s">
        <v>3</v>
      </c>
      <c r="B7" s="10">
        <v>48000</v>
      </c>
      <c r="E7">
        <v>10.595000000000001</v>
      </c>
      <c r="F7">
        <f t="shared" si="0"/>
        <v>1.3868822568659943E-3</v>
      </c>
      <c r="G7">
        <f t="shared" si="1"/>
        <v>1.5662855873415538E-2</v>
      </c>
      <c r="H7">
        <f t="shared" si="2"/>
        <v>-2.1268535629586846E-4</v>
      </c>
      <c r="I7">
        <f t="shared" si="3"/>
        <v>1.5662205681914787E-2</v>
      </c>
      <c r="J7">
        <f t="shared" si="4"/>
        <v>2.5612955621633331E-4</v>
      </c>
      <c r="K7">
        <f t="shared" si="7"/>
        <v>1.0000000000000022</v>
      </c>
      <c r="L7">
        <f t="shared" si="8"/>
        <v>1.928654933106572E-14</v>
      </c>
      <c r="M7">
        <f t="shared" si="9"/>
        <v>-2.9930023529689098E-2</v>
      </c>
      <c r="N7">
        <f t="shared" si="10"/>
        <v>-1.7148640289784325</v>
      </c>
      <c r="O7">
        <f t="shared" ref="O7:O70" si="11">IF((N7-N6)&gt;180,O6-360,IF((N7-N6)&lt;(-180),O6+360,O6))</f>
        <v>0</v>
      </c>
      <c r="P7">
        <f t="shared" si="5"/>
        <v>-1.7148640289784325</v>
      </c>
      <c r="Q7">
        <f t="shared" ref="Q7:Q70" si="12">-(P7-P6)/((E7-E6)*360)*1000</f>
        <v>0.44963216725273897</v>
      </c>
      <c r="W7">
        <v>2</v>
      </c>
      <c r="X7">
        <f t="shared" si="6"/>
        <v>4.1666666666666664E-2</v>
      </c>
      <c r="Y7">
        <v>0</v>
      </c>
      <c r="Z7">
        <f t="shared" ref="Z7:Z70" si="13" xml:space="preserve"> b0_*Y7 + b1_*Y6 + b2_*Y5 - a1_*Z6 - a2_*Z5</f>
        <v>-0.24750911167178535</v>
      </c>
    </row>
    <row r="8" spans="1:26" ht="15" thickBot="1" x14ac:dyDescent="0.45">
      <c r="E8">
        <v>10.9057</v>
      </c>
      <c r="F8">
        <f t="shared" si="0"/>
        <v>1.4275527917605919E-3</v>
      </c>
      <c r="G8">
        <f t="shared" si="1"/>
        <v>1.5662769532372667E-2</v>
      </c>
      <c r="H8">
        <f t="shared" si="2"/>
        <v>-2.1892251859913963E-4</v>
      </c>
      <c r="I8">
        <f t="shared" si="3"/>
        <v>1.5662080647825483E-2</v>
      </c>
      <c r="J8">
        <f t="shared" si="4"/>
        <v>2.6364042630234617E-4</v>
      </c>
      <c r="K8">
        <f t="shared" si="7"/>
        <v>0.99999999999999811</v>
      </c>
      <c r="L8">
        <f t="shared" si="8"/>
        <v>-1.6393566931405895E-14</v>
      </c>
      <c r="M8">
        <f t="shared" si="9"/>
        <v>-3.0807794706213754E-2</v>
      </c>
      <c r="N8">
        <f t="shared" si="10"/>
        <v>-1.7651566127715281</v>
      </c>
      <c r="O8">
        <f t="shared" si="11"/>
        <v>0</v>
      </c>
      <c r="P8">
        <f t="shared" si="5"/>
        <v>-1.7651566127715281</v>
      </c>
      <c r="Q8">
        <f t="shared" si="12"/>
        <v>0.44963508737524432</v>
      </c>
      <c r="W8">
        <v>3</v>
      </c>
      <c r="X8">
        <f t="shared" si="6"/>
        <v>6.25E-2</v>
      </c>
      <c r="Y8">
        <v>0</v>
      </c>
      <c r="Z8">
        <f t="shared" si="13"/>
        <v>-0.19434492847437496</v>
      </c>
    </row>
    <row r="9" spans="1:26" ht="15" thickBot="1" x14ac:dyDescent="0.45">
      <c r="A9" s="9" t="s">
        <v>29</v>
      </c>
      <c r="B9" s="10">
        <v>0</v>
      </c>
      <c r="E9">
        <v>11.2255</v>
      </c>
      <c r="F9">
        <f t="shared" si="0"/>
        <v>1.4694145138696758E-3</v>
      </c>
      <c r="G9">
        <f t="shared" si="1"/>
        <v>1.5662678056450607E-2</v>
      </c>
      <c r="H9">
        <f t="shared" si="2"/>
        <v>-2.2534237121683972E-4</v>
      </c>
      <c r="I9">
        <f t="shared" si="3"/>
        <v>1.5661948177699281E-2</v>
      </c>
      <c r="J9">
        <f t="shared" si="4"/>
        <v>2.713712647750546E-4</v>
      </c>
      <c r="K9">
        <f t="shared" si="7"/>
        <v>0.99999999999999678</v>
      </c>
      <c r="L9">
        <f t="shared" si="8"/>
        <v>-2.796549653004537E-14</v>
      </c>
      <c r="M9">
        <f t="shared" si="9"/>
        <v>-3.1711280879019421E-2</v>
      </c>
      <c r="N9">
        <f t="shared" si="10"/>
        <v>-1.8169225573217203</v>
      </c>
      <c r="O9">
        <f t="shared" si="11"/>
        <v>0</v>
      </c>
      <c r="P9">
        <f t="shared" si="5"/>
        <v>-1.8169225573217203</v>
      </c>
      <c r="Q9">
        <f t="shared" si="12"/>
        <v>0.44963818141713574</v>
      </c>
      <c r="W9">
        <v>4</v>
      </c>
      <c r="X9">
        <f t="shared" si="6"/>
        <v>8.3333333333333329E-2</v>
      </c>
      <c r="Y9">
        <v>0</v>
      </c>
      <c r="Z9">
        <f t="shared" si="13"/>
        <v>-0.14712215879645604</v>
      </c>
    </row>
    <row r="10" spans="1:26" ht="15" thickBot="1" x14ac:dyDescent="0.45">
      <c r="E10">
        <v>11.5547</v>
      </c>
      <c r="F10">
        <f t="shared" si="0"/>
        <v>1.5125066931014162E-3</v>
      </c>
      <c r="G10">
        <f t="shared" si="1"/>
        <v>1.5662581130367559E-2</v>
      </c>
      <c r="H10">
        <f t="shared" si="2"/>
        <v>-2.3195093794483364E-4</v>
      </c>
      <c r="I10">
        <f t="shared" si="3"/>
        <v>1.5661807814962625E-2</v>
      </c>
      <c r="J10">
        <f t="shared" si="4"/>
        <v>2.7932932201076791E-4</v>
      </c>
      <c r="K10">
        <f t="shared" si="7"/>
        <v>0.99999999999999989</v>
      </c>
      <c r="L10">
        <f t="shared" si="8"/>
        <v>-9.6432746655328714E-16</v>
      </c>
      <c r="M10">
        <f t="shared" si="9"/>
        <v>-3.2641330336625529E-2</v>
      </c>
      <c r="N10">
        <f t="shared" si="10"/>
        <v>-1.8702104659809815</v>
      </c>
      <c r="O10">
        <f t="shared" si="11"/>
        <v>0</v>
      </c>
      <c r="P10">
        <f t="shared" si="5"/>
        <v>-1.8702104659809815</v>
      </c>
      <c r="Q10">
        <f t="shared" si="12"/>
        <v>0.44964145959279417</v>
      </c>
      <c r="W10">
        <v>5</v>
      </c>
      <c r="X10">
        <f t="shared" si="6"/>
        <v>0.10416666666666667</v>
      </c>
      <c r="Y10">
        <v>0</v>
      </c>
      <c r="Z10">
        <f t="shared" si="13"/>
        <v>-0.10557631007831672</v>
      </c>
    </row>
    <row r="11" spans="1:26" x14ac:dyDescent="0.4">
      <c r="A11" s="6" t="s">
        <v>14</v>
      </c>
      <c r="B11" s="3"/>
      <c r="E11">
        <v>11.8935</v>
      </c>
      <c r="F11">
        <f t="shared" si="0"/>
        <v>1.5568555093945916E-3</v>
      </c>
      <c r="G11">
        <f t="shared" si="1"/>
        <v>1.5662478452664885E-2</v>
      </c>
      <c r="H11">
        <f t="shared" si="2"/>
        <v>-2.3875223525419986E-4</v>
      </c>
      <c r="I11">
        <f t="shared" si="3"/>
        <v>1.5661659123060168E-2</v>
      </c>
      <c r="J11">
        <f t="shared" si="4"/>
        <v>2.8751943081663581E-4</v>
      </c>
      <c r="K11">
        <f t="shared" si="7"/>
        <v>1.0000000000000004</v>
      </c>
      <c r="L11">
        <f t="shared" si="8"/>
        <v>3.8573098662131478E-15</v>
      </c>
      <c r="M11">
        <f t="shared" si="9"/>
        <v>-3.3598508921319103E-2</v>
      </c>
      <c r="N11">
        <f t="shared" si="10"/>
        <v>-1.9250527591242288</v>
      </c>
      <c r="O11">
        <f t="shared" si="11"/>
        <v>0</v>
      </c>
      <c r="P11">
        <f t="shared" si="5"/>
        <v>-1.9250527591242288</v>
      </c>
      <c r="Q11">
        <f t="shared" si="12"/>
        <v>0.44964493263189881</v>
      </c>
      <c r="W11">
        <v>6</v>
      </c>
      <c r="X11">
        <f t="shared" si="6"/>
        <v>0.125</v>
      </c>
      <c r="Y11">
        <v>0</v>
      </c>
      <c r="Z11">
        <f t="shared" si="13"/>
        <v>-6.9398668673653796E-2</v>
      </c>
    </row>
    <row r="12" spans="1:26" x14ac:dyDescent="0.4">
      <c r="A12" s="7" t="s">
        <v>4</v>
      </c>
      <c r="B12" s="8">
        <v>1</v>
      </c>
      <c r="E12">
        <v>12.2422</v>
      </c>
      <c r="F12">
        <f t="shared" si="0"/>
        <v>1.6025002326573736E-3</v>
      </c>
      <c r="G12">
        <f t="shared" si="1"/>
        <v>1.5662369676185173E-2</v>
      </c>
      <c r="H12">
        <f t="shared" si="2"/>
        <v>-2.4575228722730413E-4</v>
      </c>
      <c r="I12">
        <f t="shared" si="3"/>
        <v>1.5661501599257721E-2</v>
      </c>
      <c r="J12">
        <f t="shared" si="4"/>
        <v>2.9594884120230517E-4</v>
      </c>
      <c r="K12">
        <f t="shared" si="7"/>
        <v>0.99999999999999767</v>
      </c>
      <c r="L12">
        <f t="shared" si="8"/>
        <v>-2.0250876797619053E-14</v>
      </c>
      <c r="M12">
        <f t="shared" si="9"/>
        <v>-3.4583665070983205E-2</v>
      </c>
      <c r="N12">
        <f t="shared" si="10"/>
        <v>-1.9814980486613403</v>
      </c>
      <c r="O12">
        <f t="shared" si="11"/>
        <v>0</v>
      </c>
      <c r="P12">
        <f t="shared" si="5"/>
        <v>-1.9814980486613403</v>
      </c>
      <c r="Q12">
        <f t="shared" si="12"/>
        <v>0.44964861180504839</v>
      </c>
      <c r="W12">
        <v>7</v>
      </c>
      <c r="X12">
        <f t="shared" si="6"/>
        <v>0.14583333333333334</v>
      </c>
      <c r="Y12">
        <v>0</v>
      </c>
      <c r="Z12">
        <f t="shared" si="13"/>
        <v>-3.8248609784599957E-2</v>
      </c>
    </row>
    <row r="13" spans="1:26" x14ac:dyDescent="0.4">
      <c r="A13" s="7" t="s">
        <v>5</v>
      </c>
      <c r="B13" s="8">
        <f>B22/a0_raw</f>
        <v>-1.8153179156742147</v>
      </c>
      <c r="E13">
        <v>12.6012</v>
      </c>
      <c r="F13">
        <f t="shared" si="0"/>
        <v>1.649493222767321E-3</v>
      </c>
      <c r="G13">
        <f t="shared" si="1"/>
        <v>1.5662254402931231E-2</v>
      </c>
      <c r="H13">
        <f t="shared" si="2"/>
        <v>-2.5295912559209193E-4</v>
      </c>
      <c r="I13">
        <f t="shared" si="3"/>
        <v>1.5661334667198323E-2</v>
      </c>
      <c r="J13">
        <f t="shared" si="4"/>
        <v>3.0462722033602506E-4</v>
      </c>
      <c r="K13">
        <f t="shared" si="7"/>
        <v>0.99999999999999734</v>
      </c>
      <c r="L13">
        <f t="shared" si="8"/>
        <v>-2.3143859197278918E-14</v>
      </c>
      <c r="M13">
        <f t="shared" si="9"/>
        <v>-3.5597929836983289E-2</v>
      </c>
      <c r="N13">
        <f t="shared" si="10"/>
        <v>-2.0396111390619689</v>
      </c>
      <c r="O13">
        <f t="shared" si="11"/>
        <v>0</v>
      </c>
      <c r="P13">
        <f t="shared" si="5"/>
        <v>-2.0396111390619689</v>
      </c>
      <c r="Q13">
        <f t="shared" si="12"/>
        <v>0.4496525100636693</v>
      </c>
      <c r="W13">
        <v>8</v>
      </c>
      <c r="X13">
        <f t="shared" si="6"/>
        <v>0.16666666666666666</v>
      </c>
      <c r="Y13">
        <v>0</v>
      </c>
      <c r="Z13">
        <f t="shared" si="13"/>
        <v>-1.176432666495681E-2</v>
      </c>
    </row>
    <row r="14" spans="1:26" x14ac:dyDescent="0.4">
      <c r="A14" s="7" t="s">
        <v>6</v>
      </c>
      <c r="B14" s="8">
        <f>B23/a0_raw</f>
        <v>0.83098222240901265</v>
      </c>
      <c r="E14">
        <v>12.970700000000001</v>
      </c>
      <c r="F14">
        <f t="shared" si="0"/>
        <v>1.6978606596632138E-3</v>
      </c>
      <c r="G14">
        <f t="shared" si="1"/>
        <v>1.5662132279098295E-2</v>
      </c>
      <c r="H14">
        <f t="shared" si="2"/>
        <v>-2.6037676731108022E-4</v>
      </c>
      <c r="I14">
        <f t="shared" si="3"/>
        <v>1.5661157814521598E-2</v>
      </c>
      <c r="J14">
        <f t="shared" si="4"/>
        <v>3.1355940039600469E-4</v>
      </c>
      <c r="K14">
        <f t="shared" si="7"/>
        <v>0.999999999999999</v>
      </c>
      <c r="L14">
        <f t="shared" si="8"/>
        <v>-8.6789471989795872E-15</v>
      </c>
      <c r="M14">
        <f t="shared" si="9"/>
        <v>-3.6641869317795894E-2</v>
      </c>
      <c r="N14">
        <f t="shared" si="10"/>
        <v>-2.0994244653796099</v>
      </c>
      <c r="O14">
        <f t="shared" si="11"/>
        <v>0</v>
      </c>
      <c r="P14">
        <f t="shared" si="5"/>
        <v>-2.0994244653796099</v>
      </c>
      <c r="Q14">
        <f t="shared" si="12"/>
        <v>0.44965664048745269</v>
      </c>
      <c r="W14">
        <v>9</v>
      </c>
      <c r="X14">
        <f t="shared" si="6"/>
        <v>0.1875</v>
      </c>
      <c r="Y14">
        <v>0</v>
      </c>
      <c r="Z14">
        <f t="shared" si="13"/>
        <v>1.0427921802121994E-2</v>
      </c>
    </row>
    <row r="15" spans="1:26" x14ac:dyDescent="0.4">
      <c r="A15" s="7"/>
      <c r="B15" s="8"/>
      <c r="E15">
        <v>13.351000000000001</v>
      </c>
      <c r="F15">
        <f t="shared" si="0"/>
        <v>1.7476418132532222E-3</v>
      </c>
      <c r="G15">
        <f t="shared" si="1"/>
        <v>1.5662002900287852E-2</v>
      </c>
      <c r="H15">
        <f t="shared" si="2"/>
        <v>-2.6801123701130627E-4</v>
      </c>
      <c r="I15">
        <f t="shared" si="3"/>
        <v>1.5660970455599776E-2</v>
      </c>
      <c r="J15">
        <f t="shared" si="4"/>
        <v>3.2275263069481879E-4</v>
      </c>
      <c r="K15">
        <f t="shared" si="7"/>
        <v>1.0000000000000002</v>
      </c>
      <c r="L15">
        <f t="shared" si="8"/>
        <v>1.9286549331065739E-15</v>
      </c>
      <c r="M15">
        <f t="shared" si="9"/>
        <v>-3.7716332235238292E-2</v>
      </c>
      <c r="N15">
        <f t="shared" si="10"/>
        <v>-2.1609866557923727</v>
      </c>
      <c r="O15">
        <f t="shared" si="11"/>
        <v>0</v>
      </c>
      <c r="P15">
        <f t="shared" si="5"/>
        <v>-2.1609866557923727</v>
      </c>
      <c r="Q15">
        <f t="shared" si="12"/>
        <v>0.44966101625005683</v>
      </c>
      <c r="W15">
        <v>10</v>
      </c>
      <c r="X15">
        <f t="shared" si="6"/>
        <v>0.20833333333333334</v>
      </c>
      <c r="Y15">
        <v>0</v>
      </c>
      <c r="Z15">
        <f t="shared" si="13"/>
        <v>2.8705939587833219E-2</v>
      </c>
    </row>
    <row r="16" spans="1:26" x14ac:dyDescent="0.4">
      <c r="A16" s="7" t="s">
        <v>7</v>
      </c>
      <c r="B16" s="8">
        <f>(B25/a0_raw)*(10^(out_gain/20))</f>
        <v>0.83098222240901265</v>
      </c>
      <c r="E16">
        <v>13.7425</v>
      </c>
      <c r="F16">
        <f t="shared" si="0"/>
        <v>1.7988890434149055E-3</v>
      </c>
      <c r="G16">
        <f t="shared" si="1"/>
        <v>1.5661865805900566E-2</v>
      </c>
      <c r="H16">
        <f t="shared" si="2"/>
        <v>-2.7587056702570948E-4</v>
      </c>
      <c r="I16">
        <f t="shared" si="3"/>
        <v>1.5660771923418637E-2</v>
      </c>
      <c r="J16">
        <f t="shared" si="4"/>
        <v>3.32216577626446E-4</v>
      </c>
      <c r="K16">
        <f t="shared" si="7"/>
        <v>0.99999999999999767</v>
      </c>
      <c r="L16">
        <f t="shared" si="8"/>
        <v>-2.0250876797619053E-14</v>
      </c>
      <c r="M16">
        <f t="shared" si="9"/>
        <v>-3.8822449956043448E-2</v>
      </c>
      <c r="N16">
        <f t="shared" si="10"/>
        <v>-2.2243625328391379</v>
      </c>
      <c r="O16">
        <f t="shared" si="11"/>
        <v>0</v>
      </c>
      <c r="P16">
        <f t="shared" si="5"/>
        <v>-2.2243625328391379</v>
      </c>
      <c r="Q16">
        <f t="shared" si="12"/>
        <v>0.44966565238232831</v>
      </c>
      <c r="W16">
        <v>11</v>
      </c>
      <c r="X16">
        <f t="shared" si="6"/>
        <v>0.22916666666666666</v>
      </c>
      <c r="Y16">
        <v>0</v>
      </c>
      <c r="Z16">
        <f t="shared" si="13"/>
        <v>4.34449887858206E-2</v>
      </c>
    </row>
    <row r="17" spans="1:26" x14ac:dyDescent="0.4">
      <c r="A17" s="7" t="s">
        <v>8</v>
      </c>
      <c r="B17" s="8">
        <f>(B26/a0_raw)*(10^(out_gain/20))</f>
        <v>-1.8153179156742147</v>
      </c>
      <c r="E17">
        <v>14.1455</v>
      </c>
      <c r="F17">
        <f t="shared" si="0"/>
        <v>1.8516416200564342E-3</v>
      </c>
      <c r="G17">
        <f t="shared" si="1"/>
        <v>1.5661720546211955E-2</v>
      </c>
      <c r="H17">
        <f t="shared" si="2"/>
        <v>-2.8396078243903564E-4</v>
      </c>
      <c r="I17">
        <f t="shared" si="3"/>
        <v>1.5660561566711917E-2</v>
      </c>
      <c r="J17">
        <f t="shared" si="4"/>
        <v>3.4195848991768526E-4</v>
      </c>
      <c r="K17">
        <f t="shared" si="7"/>
        <v>1.0000000000000002</v>
      </c>
      <c r="L17">
        <f t="shared" si="8"/>
        <v>1.9286549331065739E-15</v>
      </c>
      <c r="M17">
        <f t="shared" si="9"/>
        <v>-3.9961071440605345E-2</v>
      </c>
      <c r="N17">
        <f t="shared" si="10"/>
        <v>-2.2896007383674548</v>
      </c>
      <c r="O17">
        <f t="shared" si="11"/>
        <v>0</v>
      </c>
      <c r="P17">
        <f t="shared" si="5"/>
        <v>-2.2896007383674548</v>
      </c>
      <c r="Q17">
        <f t="shared" si="12"/>
        <v>0.44967056471131012</v>
      </c>
      <c r="W17">
        <v>12</v>
      </c>
      <c r="X17">
        <f t="shared" si="6"/>
        <v>0.25</v>
      </c>
      <c r="Y17">
        <v>0</v>
      </c>
      <c r="Z17">
        <f t="shared" si="13"/>
        <v>5.5012341014128982E-2</v>
      </c>
    </row>
    <row r="18" spans="1:26" ht="15" thickBot="1" x14ac:dyDescent="0.45">
      <c r="A18" s="4" t="s">
        <v>9</v>
      </c>
      <c r="B18" s="5">
        <f>(B27/a0_raw)*(10^(out_gain/20))</f>
        <v>1</v>
      </c>
      <c r="E18">
        <v>14.5602</v>
      </c>
      <c r="F18">
        <f t="shared" si="0"/>
        <v>1.9059257231165878E-3</v>
      </c>
      <c r="G18">
        <f t="shared" si="1"/>
        <v>1.5661566686554274E-2</v>
      </c>
      <c r="H18">
        <f t="shared" si="2"/>
        <v>-2.9228590107719917E-4</v>
      </c>
      <c r="I18">
        <f t="shared" si="3"/>
        <v>1.5660338756017689E-2</v>
      </c>
      <c r="J18">
        <f t="shared" si="4"/>
        <v>3.5198319864177029E-4</v>
      </c>
      <c r="K18">
        <f t="shared" si="7"/>
        <v>1.0000000000000013</v>
      </c>
      <c r="L18">
        <f t="shared" si="8"/>
        <v>1.1571929598639439E-14</v>
      </c>
      <c r="M18">
        <f t="shared" si="9"/>
        <v>-4.1132763237423875E-2</v>
      </c>
      <c r="N18">
        <f t="shared" si="10"/>
        <v>-2.3567337332152567</v>
      </c>
      <c r="O18">
        <f t="shared" si="11"/>
        <v>0</v>
      </c>
      <c r="P18">
        <f t="shared" si="5"/>
        <v>-2.3567337332152567</v>
      </c>
      <c r="Q18">
        <f t="shared" si="12"/>
        <v>0.44967576861320041</v>
      </c>
      <c r="W18">
        <v>13</v>
      </c>
      <c r="X18">
        <f t="shared" si="6"/>
        <v>0.27083333333333331</v>
      </c>
      <c r="Y18">
        <v>0</v>
      </c>
      <c r="Z18">
        <f t="shared" si="13"/>
        <v>6.3762874892351912E-2</v>
      </c>
    </row>
    <row r="19" spans="1:26" ht="15" thickBot="1" x14ac:dyDescent="0.45">
      <c r="E19">
        <v>14.9872</v>
      </c>
      <c r="F19">
        <f t="shared" si="0"/>
        <v>1.9618198924117062E-3</v>
      </c>
      <c r="G19">
        <f t="shared" si="1"/>
        <v>1.5661403618227654E-2</v>
      </c>
      <c r="H19">
        <f t="shared" si="2"/>
        <v>-3.0085797106241827E-4</v>
      </c>
      <c r="I19">
        <f t="shared" si="3"/>
        <v>1.5660102609850068E-2</v>
      </c>
      <c r="J19">
        <f t="shared" si="4"/>
        <v>3.6230520387239796E-4</v>
      </c>
      <c r="K19">
        <f t="shared" si="7"/>
        <v>0.99999999999999989</v>
      </c>
      <c r="L19">
        <f t="shared" si="8"/>
        <v>-9.6432746655328714E-16</v>
      </c>
      <c r="M19">
        <f t="shared" si="9"/>
        <v>-4.2339222199782034E-2</v>
      </c>
      <c r="N19">
        <f t="shared" si="10"/>
        <v>-2.4258587399141116</v>
      </c>
      <c r="O19">
        <f t="shared" si="11"/>
        <v>0</v>
      </c>
      <c r="P19">
        <f t="shared" si="5"/>
        <v>-2.4258587399141116</v>
      </c>
      <c r="Q19">
        <f t="shared" si="12"/>
        <v>0.44968128219395637</v>
      </c>
      <c r="W19">
        <v>14</v>
      </c>
      <c r="X19">
        <f t="shared" si="6"/>
        <v>0.29166666666666669</v>
      </c>
      <c r="Y19">
        <v>0</v>
      </c>
      <c r="Z19">
        <f t="shared" si="13"/>
        <v>7.0035611751136623E-2</v>
      </c>
    </row>
    <row r="20" spans="1:26" x14ac:dyDescent="0.4">
      <c r="A20" s="6" t="s">
        <v>27</v>
      </c>
      <c r="B20" s="3"/>
      <c r="E20">
        <v>15.4267</v>
      </c>
      <c r="F20">
        <f t="shared" si="0"/>
        <v>2.0193503078805692E-3</v>
      </c>
      <c r="G20">
        <f t="shared" si="1"/>
        <v>1.5661230854192576E-2</v>
      </c>
      <c r="H20">
        <f t="shared" si="2"/>
        <v>-3.0968101080512548E-4</v>
      </c>
      <c r="I20">
        <f t="shared" si="3"/>
        <v>1.5659852422905129E-2</v>
      </c>
      <c r="J20">
        <f t="shared" si="4"/>
        <v>3.7292933593473547E-4</v>
      </c>
      <c r="K20">
        <f t="shared" si="7"/>
        <v>1.0000000000000031</v>
      </c>
      <c r="L20">
        <f t="shared" si="8"/>
        <v>2.7001169063491996E-14</v>
      </c>
      <c r="M20">
        <f t="shared" si="9"/>
        <v>-4.3581015180804039E-2</v>
      </c>
      <c r="N20">
        <f t="shared" si="10"/>
        <v>-2.4970082367556419</v>
      </c>
      <c r="O20">
        <f t="shared" si="11"/>
        <v>0</v>
      </c>
      <c r="P20">
        <f t="shared" si="5"/>
        <v>-2.4970082367556419</v>
      </c>
      <c r="Q20">
        <f t="shared" si="12"/>
        <v>0.44968712451984671</v>
      </c>
      <c r="W20">
        <v>15</v>
      </c>
      <c r="X20">
        <f t="shared" si="6"/>
        <v>0.3125</v>
      </c>
      <c r="Y20">
        <v>0</v>
      </c>
      <c r="Z20">
        <f t="shared" si="13"/>
        <v>7.4151085261807442E-2</v>
      </c>
    </row>
    <row r="21" spans="1:26" x14ac:dyDescent="0.4">
      <c r="A21" s="7" t="s">
        <v>4</v>
      </c>
      <c r="B21" s="8">
        <f>1+alpha</f>
        <v>1.0923098954880139</v>
      </c>
      <c r="E21">
        <v>15.879</v>
      </c>
      <c r="F21">
        <f t="shared" si="0"/>
        <v>2.0785562394313468E-3</v>
      </c>
      <c r="G21">
        <f t="shared" si="1"/>
        <v>1.5661047845287546E-2</v>
      </c>
      <c r="H21">
        <f t="shared" si="2"/>
        <v>-3.1876104652983194E-4</v>
      </c>
      <c r="I21">
        <f t="shared" si="3"/>
        <v>1.5659587399916575E-2</v>
      </c>
      <c r="J21">
        <f t="shared" si="4"/>
        <v>3.8386284209690957E-4</v>
      </c>
      <c r="K21">
        <f t="shared" si="7"/>
        <v>0.99999999999999623</v>
      </c>
      <c r="L21">
        <f t="shared" si="8"/>
        <v>-3.2787133862811822E-14</v>
      </c>
      <c r="M21">
        <f t="shared" si="9"/>
        <v>-4.4858991734867848E-2</v>
      </c>
      <c r="N21">
        <f t="shared" si="10"/>
        <v>-2.5702308996201704</v>
      </c>
      <c r="O21">
        <f t="shared" si="11"/>
        <v>0</v>
      </c>
      <c r="P21">
        <f t="shared" si="5"/>
        <v>-2.5702308996201704</v>
      </c>
      <c r="Q21">
        <f t="shared" si="12"/>
        <v>0.44969331358567699</v>
      </c>
      <c r="W21">
        <v>16</v>
      </c>
      <c r="X21">
        <f t="shared" si="6"/>
        <v>0.33333333333333331</v>
      </c>
      <c r="Y21">
        <v>0</v>
      </c>
      <c r="Z21">
        <f t="shared" si="13"/>
        <v>7.6409445241710977E-2</v>
      </c>
    </row>
    <row r="22" spans="1:26" x14ac:dyDescent="0.4">
      <c r="A22" s="7" t="s">
        <v>5</v>
      </c>
      <c r="B22" s="8">
        <f>-2*COS(w0)</f>
        <v>-1.9828897227476208</v>
      </c>
      <c r="E22">
        <v>16.3446</v>
      </c>
      <c r="F22">
        <f t="shared" si="0"/>
        <v>2.1395031369109887E-3</v>
      </c>
      <c r="G22">
        <f t="shared" si="1"/>
        <v>1.5660853931313112E-2</v>
      </c>
      <c r="H22">
        <f t="shared" si="2"/>
        <v>-3.2810811987247189E-4</v>
      </c>
      <c r="I22">
        <f t="shared" si="3"/>
        <v>1.5659306584819732E-2</v>
      </c>
      <c r="J22">
        <f t="shared" si="4"/>
        <v>3.9511780379034587E-4</v>
      </c>
      <c r="K22">
        <f t="shared" si="7"/>
        <v>0.99999999999999822</v>
      </c>
      <c r="L22">
        <f t="shared" si="8"/>
        <v>-1.5429239464852607E-14</v>
      </c>
      <c r="M22">
        <f t="shared" si="9"/>
        <v>-4.6174566705930564E-2</v>
      </c>
      <c r="N22">
        <f t="shared" si="10"/>
        <v>-2.6456077930951096</v>
      </c>
      <c r="O22">
        <f t="shared" si="11"/>
        <v>0</v>
      </c>
      <c r="P22">
        <f t="shared" si="5"/>
        <v>-2.6456077930951096</v>
      </c>
      <c r="Q22">
        <f t="shared" si="12"/>
        <v>0.44969987038790576</v>
      </c>
      <c r="W22">
        <v>17</v>
      </c>
      <c r="X22">
        <f t="shared" si="6"/>
        <v>0.35416666666666669</v>
      </c>
      <c r="Y22">
        <v>0</v>
      </c>
      <c r="Z22">
        <f t="shared" si="13"/>
        <v>7.7089201249108869E-2</v>
      </c>
    </row>
    <row r="23" spans="1:26" x14ac:dyDescent="0.4">
      <c r="A23" s="7" t="s">
        <v>6</v>
      </c>
      <c r="B23" s="8">
        <f>1-alpha</f>
        <v>0.90769010451198617</v>
      </c>
      <c r="E23">
        <v>16.823899999999998</v>
      </c>
      <c r="F23">
        <f t="shared" si="0"/>
        <v>2.2022433601970549E-3</v>
      </c>
      <c r="G23">
        <f t="shared" si="1"/>
        <v>1.5660648458108994E-2</v>
      </c>
      <c r="H23">
        <f t="shared" si="2"/>
        <v>-3.3773026535522267E-4</v>
      </c>
      <c r="I23">
        <f t="shared" si="3"/>
        <v>1.5659009030294824E-2</v>
      </c>
      <c r="J23">
        <f t="shared" si="4"/>
        <v>4.0670388460723773E-4</v>
      </c>
      <c r="K23">
        <f t="shared" si="7"/>
        <v>1.0000000000000018</v>
      </c>
      <c r="L23">
        <f t="shared" si="8"/>
        <v>1.5429239464852578E-14</v>
      </c>
      <c r="M23">
        <f t="shared" si="9"/>
        <v>-4.7528872601605432E-2</v>
      </c>
      <c r="N23">
        <f t="shared" si="10"/>
        <v>-2.723203805086964</v>
      </c>
      <c r="O23">
        <f t="shared" si="11"/>
        <v>0</v>
      </c>
      <c r="P23">
        <f t="shared" si="5"/>
        <v>-2.723203805086964</v>
      </c>
      <c r="Q23">
        <f t="shared" si="12"/>
        <v>0.44970681776580801</v>
      </c>
      <c r="W23">
        <v>18</v>
      </c>
      <c r="X23">
        <f t="shared" si="6"/>
        <v>0.375</v>
      </c>
      <c r="Y23">
        <v>0</v>
      </c>
      <c r="Z23">
        <f t="shared" si="13"/>
        <v>7.6446517512525625E-2</v>
      </c>
    </row>
    <row r="24" spans="1:26" x14ac:dyDescent="0.4">
      <c r="A24" s="7"/>
      <c r="B24" s="8"/>
      <c r="E24">
        <v>17.3172</v>
      </c>
      <c r="F24">
        <f t="shared" si="0"/>
        <v>2.2668161791977153E-3</v>
      </c>
      <c r="G24">
        <f t="shared" si="1"/>
        <v>1.5660430782181711E-2</v>
      </c>
      <c r="H24">
        <f t="shared" si="2"/>
        <v>-3.4763351037835847E-4</v>
      </c>
      <c r="I24">
        <f t="shared" si="3"/>
        <v>1.5658693804468604E-2</v>
      </c>
      <c r="J24">
        <f t="shared" si="4"/>
        <v>4.186283303109703E-4</v>
      </c>
      <c r="K24">
        <f t="shared" si="7"/>
        <v>1</v>
      </c>
      <c r="L24">
        <f t="shared" si="8"/>
        <v>0</v>
      </c>
      <c r="M24">
        <f t="shared" si="9"/>
        <v>-4.8922759588887033E-2</v>
      </c>
      <c r="N24">
        <f t="shared" si="10"/>
        <v>-2.8030676465764053</v>
      </c>
      <c r="O24">
        <f t="shared" si="11"/>
        <v>0</v>
      </c>
      <c r="P24">
        <f t="shared" si="5"/>
        <v>-2.8030676465764053</v>
      </c>
      <c r="Q24">
        <f t="shared" si="12"/>
        <v>0.44971417826340199</v>
      </c>
      <c r="W24">
        <v>19</v>
      </c>
      <c r="X24">
        <f t="shared" si="6"/>
        <v>0.39583333333333331</v>
      </c>
      <c r="Y24">
        <v>0</v>
      </c>
      <c r="Z24">
        <f t="shared" si="13"/>
        <v>7.4714977053670265E-2</v>
      </c>
    </row>
    <row r="25" spans="1:26" x14ac:dyDescent="0.4">
      <c r="A25" s="7" t="s">
        <v>7</v>
      </c>
      <c r="B25" s="8">
        <f>1-alpha</f>
        <v>0.90769010451198617</v>
      </c>
      <c r="E25">
        <v>17.824999999999999</v>
      </c>
      <c r="F25">
        <f t="shared" si="0"/>
        <v>2.3332870437599192E-3</v>
      </c>
      <c r="G25">
        <f t="shared" si="1"/>
        <v>1.5660200137600055E-2</v>
      </c>
      <c r="H25">
        <f t="shared" si="2"/>
        <v>-3.578278979002379E-4</v>
      </c>
      <c r="I25">
        <f t="shared" si="3"/>
        <v>1.5658359798160437E-2</v>
      </c>
      <c r="J25">
        <f t="shared" si="4"/>
        <v>4.3090322064052999E-4</v>
      </c>
      <c r="K25">
        <f t="shared" si="7"/>
        <v>1.0000000000000018</v>
      </c>
      <c r="L25">
        <f t="shared" si="8"/>
        <v>1.5429239464852578E-14</v>
      </c>
      <c r="M25">
        <f t="shared" si="9"/>
        <v>-5.0357643200731328E-2</v>
      </c>
      <c r="N25">
        <f t="shared" si="10"/>
        <v>-2.8852804216275714</v>
      </c>
      <c r="O25">
        <f t="shared" si="11"/>
        <v>0</v>
      </c>
      <c r="P25">
        <f t="shared" si="5"/>
        <v>-2.8852804216275714</v>
      </c>
      <c r="Q25">
        <f t="shared" si="12"/>
        <v>0.4497219763422069</v>
      </c>
      <c r="W25">
        <v>20</v>
      </c>
      <c r="X25">
        <f t="shared" si="6"/>
        <v>0.41666666666666669</v>
      </c>
      <c r="Y25">
        <v>0</v>
      </c>
      <c r="Z25">
        <f t="shared" si="13"/>
        <v>7.2105739396727431E-2</v>
      </c>
    </row>
    <row r="26" spans="1:26" x14ac:dyDescent="0.4">
      <c r="A26" s="7" t="s">
        <v>8</v>
      </c>
      <c r="B26" s="8">
        <f>-2*COS(w0)</f>
        <v>-1.9828897227476208</v>
      </c>
      <c r="E26">
        <v>18.3476</v>
      </c>
      <c r="F26">
        <f t="shared" si="0"/>
        <v>2.4016952237918372E-3</v>
      </c>
      <c r="G26">
        <f t="shared" si="1"/>
        <v>1.5659955811100912E-2</v>
      </c>
      <c r="H26">
        <f t="shared" si="2"/>
        <v>-3.6831945627286908E-4</v>
      </c>
      <c r="I26">
        <f t="shared" si="3"/>
        <v>1.5658005978460232E-2</v>
      </c>
      <c r="J26">
        <f t="shared" si="4"/>
        <v>4.4353580014127366E-4</v>
      </c>
      <c r="K26">
        <f t="shared" si="7"/>
        <v>1.0000000000000018</v>
      </c>
      <c r="L26">
        <f t="shared" si="8"/>
        <v>1.5429239464852578E-14</v>
      </c>
      <c r="M26">
        <f t="shared" si="9"/>
        <v>-5.1834374099925196E-2</v>
      </c>
      <c r="N26">
        <f t="shared" si="10"/>
        <v>-2.9698908696279389</v>
      </c>
      <c r="O26">
        <f t="shared" si="11"/>
        <v>0</v>
      </c>
      <c r="P26">
        <f t="shared" si="5"/>
        <v>-2.9698908696279389</v>
      </c>
      <c r="Q26">
        <f t="shared" si="12"/>
        <v>0.44973023770234005</v>
      </c>
      <c r="W26">
        <v>21</v>
      </c>
      <c r="X26">
        <f t="shared" si="6"/>
        <v>0.4375</v>
      </c>
      <c r="Y26">
        <v>0</v>
      </c>
      <c r="Z26">
        <f t="shared" si="13"/>
        <v>6.8808022870518043E-2</v>
      </c>
    </row>
    <row r="27" spans="1:26" ht="15" thickBot="1" x14ac:dyDescent="0.45">
      <c r="A27" s="4" t="s">
        <v>9</v>
      </c>
      <c r="B27" s="5">
        <f>1+alpha</f>
        <v>1.0923098954880139</v>
      </c>
      <c r="E27">
        <v>18.8856</v>
      </c>
      <c r="F27">
        <f t="shared" si="0"/>
        <v>2.4721192591098083E-3</v>
      </c>
      <c r="G27">
        <f t="shared" si="1"/>
        <v>1.5659696910000687E-2</v>
      </c>
      <c r="H27">
        <f t="shared" si="2"/>
        <v>-3.7912023710703728E-4</v>
      </c>
      <c r="I27">
        <f t="shared" si="3"/>
        <v>1.5657631052630738E-2</v>
      </c>
      <c r="J27">
        <f t="shared" si="4"/>
        <v>4.5654056442223038E-4</v>
      </c>
      <c r="K27">
        <f t="shared" si="7"/>
        <v>1.0000000000000004</v>
      </c>
      <c r="L27">
        <f t="shared" si="8"/>
        <v>3.8573098662131478E-15</v>
      </c>
      <c r="M27">
        <f t="shared" si="9"/>
        <v>-5.3354650957358141E-2</v>
      </c>
      <c r="N27">
        <f t="shared" si="10"/>
        <v>-3.0569963172502588</v>
      </c>
      <c r="O27">
        <f t="shared" si="11"/>
        <v>0</v>
      </c>
      <c r="P27">
        <f t="shared" si="5"/>
        <v>-3.0569963172502588</v>
      </c>
      <c r="Q27">
        <f t="shared" si="12"/>
        <v>0.44973899020198177</v>
      </c>
      <c r="W27">
        <v>22</v>
      </c>
      <c r="X27">
        <f t="shared" si="6"/>
        <v>0.45833333333333331</v>
      </c>
      <c r="Y27">
        <v>0</v>
      </c>
      <c r="Z27">
        <f t="shared" si="13"/>
        <v>6.4989849086634854E-2</v>
      </c>
    </row>
    <row r="28" spans="1:26" ht="15" thickBot="1" x14ac:dyDescent="0.45">
      <c r="E28">
        <v>19.439399999999999</v>
      </c>
      <c r="F28">
        <f t="shared" si="0"/>
        <v>2.5446115095913925E-3</v>
      </c>
      <c r="G28">
        <f t="shared" si="1"/>
        <v>1.5659422590818428E-2</v>
      </c>
      <c r="H28">
        <f t="shared" si="2"/>
        <v>-3.9023827749628745E-4</v>
      </c>
      <c r="I28">
        <f t="shared" si="3"/>
        <v>1.565723379918682E-2</v>
      </c>
      <c r="J28">
        <f t="shared" si="4"/>
        <v>4.6992717378475761E-4</v>
      </c>
      <c r="K28">
        <f t="shared" si="7"/>
        <v>1.0000000000000033</v>
      </c>
      <c r="L28">
        <f t="shared" si="8"/>
        <v>2.8929823996598567E-14</v>
      </c>
      <c r="M28">
        <f t="shared" si="9"/>
        <v>-5.4919607620109057E-2</v>
      </c>
      <c r="N28">
        <f t="shared" si="10"/>
        <v>-3.1466617291467642</v>
      </c>
      <c r="O28">
        <f t="shared" si="11"/>
        <v>0</v>
      </c>
      <c r="P28">
        <f t="shared" si="5"/>
        <v>-3.1466617291467642</v>
      </c>
      <c r="Q28">
        <f t="shared" si="12"/>
        <v>0.44974826399675788</v>
      </c>
      <c r="W28">
        <v>23</v>
      </c>
      <c r="X28">
        <f t="shared" si="6"/>
        <v>0.47916666666666663</v>
      </c>
      <c r="Y28">
        <v>0</v>
      </c>
      <c r="Z28">
        <f t="shared" si="13"/>
        <v>6.0798993619418491E-2</v>
      </c>
    </row>
    <row r="29" spans="1:26" x14ac:dyDescent="0.4">
      <c r="A29" s="6" t="s">
        <v>33</v>
      </c>
      <c r="B29" s="3"/>
      <c r="E29">
        <v>20.009399999999999</v>
      </c>
      <c r="F29">
        <f t="shared" si="0"/>
        <v>2.6192243351141503E-3</v>
      </c>
      <c r="G29">
        <f t="shared" si="1"/>
        <v>1.5659131968134954E-2</v>
      </c>
      <c r="H29">
        <f t="shared" si="2"/>
        <v>-4.0168161517290663E-4</v>
      </c>
      <c r="I29">
        <f t="shared" si="3"/>
        <v>1.5656812935909814E-2</v>
      </c>
      <c r="J29">
        <f t="shared" si="4"/>
        <v>4.837052877127478E-4</v>
      </c>
      <c r="K29">
        <f t="shared" si="7"/>
        <v>1.0000000000000004</v>
      </c>
      <c r="L29">
        <f t="shared" si="8"/>
        <v>3.8573098662131478E-15</v>
      </c>
      <c r="M29">
        <f t="shared" si="9"/>
        <v>-5.6530378267894088E-2</v>
      </c>
      <c r="N29">
        <f t="shared" si="10"/>
        <v>-3.2389520890284</v>
      </c>
      <c r="O29">
        <f t="shared" si="11"/>
        <v>0</v>
      </c>
      <c r="P29">
        <f t="shared" si="5"/>
        <v>-3.2389520890284</v>
      </c>
      <c r="Q29">
        <f t="shared" si="12"/>
        <v>0.44975808909179221</v>
      </c>
      <c r="W29">
        <v>24</v>
      </c>
      <c r="X29">
        <f t="shared" si="6"/>
        <v>0.5</v>
      </c>
      <c r="Y29">
        <v>0</v>
      </c>
      <c r="Z29">
        <f t="shared" si="13"/>
        <v>5.6364093144254494E-2</v>
      </c>
    </row>
    <row r="30" spans="1:26" x14ac:dyDescent="0.4">
      <c r="A30" s="7" t="s">
        <v>30</v>
      </c>
      <c r="B30" s="8">
        <f>2*PI()*Freq/Fs</f>
        <v>0.1308996938995747</v>
      </c>
      <c r="E30">
        <v>20.5962</v>
      </c>
      <c r="F30">
        <f t="shared" si="0"/>
        <v>2.6960362754944209E-3</v>
      </c>
      <c r="G30">
        <f t="shared" si="1"/>
        <v>1.5658824006458683E-2</v>
      </c>
      <c r="H30">
        <f t="shared" si="2"/>
        <v>-4.1346230380187154E-4</v>
      </c>
      <c r="I30">
        <f t="shared" si="3"/>
        <v>1.5656366963254564E-2</v>
      </c>
      <c r="J30">
        <f t="shared" si="4"/>
        <v>4.9788939918627567E-4</v>
      </c>
      <c r="K30">
        <f t="shared" si="7"/>
        <v>0.99999999999999822</v>
      </c>
      <c r="L30">
        <f t="shared" si="8"/>
        <v>-1.5429239464852607E-14</v>
      </c>
      <c r="M30">
        <f t="shared" si="9"/>
        <v>-5.8188662641423639E-2</v>
      </c>
      <c r="N30">
        <f t="shared" si="10"/>
        <v>-3.3339647848641394</v>
      </c>
      <c r="O30">
        <f t="shared" si="11"/>
        <v>0</v>
      </c>
      <c r="P30">
        <f t="shared" si="5"/>
        <v>-3.3339647848641394</v>
      </c>
      <c r="Q30">
        <f t="shared" si="12"/>
        <v>0.44976849880585523</v>
      </c>
      <c r="W30">
        <v>25</v>
      </c>
      <c r="X30">
        <f t="shared" si="6"/>
        <v>0.52083333333333337</v>
      </c>
      <c r="Y30">
        <v>0</v>
      </c>
      <c r="Z30">
        <f t="shared" si="13"/>
        <v>5.1795865247399604E-2</v>
      </c>
    </row>
    <row r="31" spans="1:26" ht="15" thickBot="1" x14ac:dyDescent="0.45">
      <c r="A31" s="4" t="s">
        <v>31</v>
      </c>
      <c r="B31" s="5">
        <f>SIN(w0)/(2*Q)</f>
        <v>9.2309895488013854E-2</v>
      </c>
      <c r="E31">
        <v>21.200099999999999</v>
      </c>
      <c r="F31">
        <f t="shared" si="0"/>
        <v>2.7750866006403733E-3</v>
      </c>
      <c r="G31">
        <f t="shared" si="1"/>
        <v>1.5658497776926406E-2</v>
      </c>
      <c r="H31">
        <f t="shared" si="2"/>
        <v>-4.2558637499163013E-4</v>
      </c>
      <c r="I31">
        <f t="shared" si="3"/>
        <v>1.5655894536088177E-2</v>
      </c>
      <c r="J31">
        <f t="shared" si="4"/>
        <v>5.1248674858310646E-4</v>
      </c>
      <c r="K31">
        <f t="shared" si="7"/>
        <v>1.0000000000000027</v>
      </c>
      <c r="L31">
        <f t="shared" si="8"/>
        <v>2.3143859197278861E-14</v>
      </c>
      <c r="M31">
        <f t="shared" si="9"/>
        <v>-5.9895313099315617E-2</v>
      </c>
      <c r="N31">
        <f t="shared" si="10"/>
        <v>-3.4317486532054189</v>
      </c>
      <c r="O31">
        <f t="shared" si="11"/>
        <v>0</v>
      </c>
      <c r="P31">
        <f t="shared" si="5"/>
        <v>-3.4317486532054189</v>
      </c>
      <c r="Q31">
        <f t="shared" si="12"/>
        <v>0.44977952724549497</v>
      </c>
      <c r="W31">
        <v>26</v>
      </c>
      <c r="X31">
        <f t="shared" si="6"/>
        <v>0.54166666666666663</v>
      </c>
      <c r="Y31">
        <v>0</v>
      </c>
      <c r="Z31">
        <f t="shared" si="13"/>
        <v>4.7188402756370748E-2</v>
      </c>
    </row>
    <row r="32" spans="1:26" x14ac:dyDescent="0.4">
      <c r="E32">
        <v>21.8217</v>
      </c>
      <c r="F32">
        <f t="shared" si="0"/>
        <v>2.8564538503683496E-3</v>
      </c>
      <c r="G32">
        <f t="shared" si="1"/>
        <v>1.565815214031141E-2</v>
      </c>
      <c r="H32">
        <f t="shared" si="2"/>
        <v>-4.380658840514454E-4</v>
      </c>
      <c r="I32">
        <f t="shared" si="3"/>
        <v>1.565539400464E-2</v>
      </c>
      <c r="J32">
        <f t="shared" si="4"/>
        <v>5.2751182677895567E-4</v>
      </c>
      <c r="K32">
        <f t="shared" si="7"/>
        <v>1.0000000000000022</v>
      </c>
      <c r="L32">
        <f t="shared" si="8"/>
        <v>1.928654933106572E-14</v>
      </c>
      <c r="M32">
        <f t="shared" si="9"/>
        <v>-6.1652030238375177E-2</v>
      </c>
      <c r="N32">
        <f t="shared" si="10"/>
        <v>-3.5324011310718282</v>
      </c>
      <c r="O32">
        <f t="shared" si="11"/>
        <v>0</v>
      </c>
      <c r="P32">
        <f t="shared" si="5"/>
        <v>-3.5324011310718282</v>
      </c>
      <c r="Q32">
        <f t="shared" si="12"/>
        <v>0.44979121025672619</v>
      </c>
      <c r="W32">
        <v>27</v>
      </c>
      <c r="X32">
        <f t="shared" si="6"/>
        <v>0.5625</v>
      </c>
      <c r="Y32">
        <v>0</v>
      </c>
      <c r="Z32">
        <f t="shared" si="13"/>
        <v>4.2620509720808449E-2</v>
      </c>
    </row>
    <row r="33" spans="5:26" x14ac:dyDescent="0.4">
      <c r="E33">
        <v>22.461600000000001</v>
      </c>
      <c r="F33">
        <f t="shared" si="0"/>
        <v>2.9402165644946874E-3</v>
      </c>
      <c r="G33">
        <f t="shared" si="1"/>
        <v>1.5657785895072052E-2</v>
      </c>
      <c r="H33">
        <f t="shared" si="2"/>
        <v>-4.5091288727746107E-4</v>
      </c>
      <c r="I33">
        <f t="shared" si="3"/>
        <v>1.5654863628898119E-2</v>
      </c>
      <c r="J33">
        <f t="shared" si="4"/>
        <v>5.4297912338652915E-4</v>
      </c>
      <c r="K33">
        <f t="shared" si="7"/>
        <v>1.0000000000000013</v>
      </c>
      <c r="L33">
        <f t="shared" si="8"/>
        <v>1.1571929598639439E-14</v>
      </c>
      <c r="M33">
        <f t="shared" si="9"/>
        <v>-6.3460515169173615E-2</v>
      </c>
      <c r="N33">
        <f t="shared" si="10"/>
        <v>-3.6360196849195874</v>
      </c>
      <c r="O33">
        <f t="shared" si="11"/>
        <v>0</v>
      </c>
      <c r="P33">
        <f t="shared" si="5"/>
        <v>-3.6360196849195874</v>
      </c>
      <c r="Q33">
        <f t="shared" si="12"/>
        <v>0.44980358844159274</v>
      </c>
      <c r="W33">
        <v>28</v>
      </c>
      <c r="X33">
        <f t="shared" si="6"/>
        <v>0.58333333333333337</v>
      </c>
      <c r="Y33">
        <v>0</v>
      </c>
      <c r="Z33">
        <f t="shared" si="13"/>
        <v>3.8157051076930064E-2</v>
      </c>
    </row>
    <row r="34" spans="5:26" x14ac:dyDescent="0.4">
      <c r="E34">
        <v>23.120200000000001</v>
      </c>
      <c r="F34">
        <f t="shared" si="0"/>
        <v>3.0264271028969474E-3</v>
      </c>
      <c r="G34">
        <f t="shared" si="1"/>
        <v>1.5657397894091596E-2</v>
      </c>
      <c r="H34">
        <f t="shared" si="2"/>
        <v>-4.6413542667195565E-4</v>
      </c>
      <c r="I34">
        <f t="shared" si="3"/>
        <v>1.5654301747664134E-2</v>
      </c>
      <c r="J34">
        <f t="shared" si="4"/>
        <v>5.5889829242498565E-4</v>
      </c>
      <c r="K34">
        <f t="shared" si="7"/>
        <v>1</v>
      </c>
      <c r="L34">
        <f t="shared" si="8"/>
        <v>0</v>
      </c>
      <c r="M34">
        <f t="shared" si="9"/>
        <v>-6.5321904294379785E-2</v>
      </c>
      <c r="N34">
        <f t="shared" si="10"/>
        <v>-3.7426694258254494</v>
      </c>
      <c r="O34">
        <f t="shared" si="11"/>
        <v>0</v>
      </c>
      <c r="P34">
        <f t="shared" si="5"/>
        <v>-3.7426694258254494</v>
      </c>
      <c r="Q34">
        <f t="shared" si="12"/>
        <v>0.44981670254184808</v>
      </c>
      <c r="W34">
        <v>29</v>
      </c>
      <c r="X34">
        <f t="shared" si="6"/>
        <v>0.60416666666666674</v>
      </c>
      <c r="Y34">
        <v>0</v>
      </c>
      <c r="Z34">
        <f t="shared" si="13"/>
        <v>3.38502925412449E-2</v>
      </c>
    </row>
    <row r="35" spans="5:26" x14ac:dyDescent="0.4">
      <c r="E35">
        <v>23.798200000000001</v>
      </c>
      <c r="F35">
        <f t="shared" si="0"/>
        <v>3.1151770953608592E-3</v>
      </c>
      <c r="G35">
        <f t="shared" si="1"/>
        <v>1.5656986751735102E-2</v>
      </c>
      <c r="H35">
        <f t="shared" si="2"/>
        <v>-4.7774756835628797E-4</v>
      </c>
      <c r="I35">
        <f t="shared" si="3"/>
        <v>1.5653706354329944E-2</v>
      </c>
      <c r="J35">
        <f t="shared" si="4"/>
        <v>5.752862378761367E-4</v>
      </c>
      <c r="K35">
        <f t="shared" si="7"/>
        <v>1.0000000000000009</v>
      </c>
      <c r="L35">
        <f t="shared" si="8"/>
        <v>7.7146197324262939E-15</v>
      </c>
      <c r="M35">
        <f t="shared" si="9"/>
        <v>-6.723818247248281E-2</v>
      </c>
      <c r="N35">
        <f t="shared" si="10"/>
        <v>-3.8524640778037713</v>
      </c>
      <c r="O35">
        <f t="shared" si="11"/>
        <v>0</v>
      </c>
      <c r="P35">
        <f t="shared" si="5"/>
        <v>-3.8524640778037713</v>
      </c>
      <c r="Q35">
        <f t="shared" si="12"/>
        <v>0.44983059643691331</v>
      </c>
      <c r="W35">
        <v>30</v>
      </c>
      <c r="X35">
        <f t="shared" si="6"/>
        <v>0.625</v>
      </c>
      <c r="Y35">
        <v>0</v>
      </c>
      <c r="Z35">
        <f t="shared" si="13"/>
        <v>2.9741211396453554E-2</v>
      </c>
    </row>
    <row r="36" spans="5:26" x14ac:dyDescent="0.4">
      <c r="E36">
        <v>24.495999999999999</v>
      </c>
      <c r="F36">
        <f t="shared" si="0"/>
        <v>3.2065189017639823E-3</v>
      </c>
      <c r="G36">
        <f t="shared" si="1"/>
        <v>1.5656551194767276E-2</v>
      </c>
      <c r="H36">
        <f t="shared" si="2"/>
        <v>-4.9175735661594836E-4</v>
      </c>
      <c r="I36">
        <f t="shared" si="3"/>
        <v>1.5653075605057132E-2</v>
      </c>
      <c r="J36">
        <f t="shared" si="4"/>
        <v>5.9215261083708261E-4</v>
      </c>
      <c r="K36">
        <f t="shared" si="7"/>
        <v>1.0000000000000027</v>
      </c>
      <c r="L36">
        <f t="shared" si="8"/>
        <v>2.3143859197278861E-14</v>
      </c>
      <c r="M36">
        <f t="shared" si="9"/>
        <v>-6.9210487294275591E-2</v>
      </c>
      <c r="N36">
        <f t="shared" si="10"/>
        <v>-3.9654688200057997</v>
      </c>
      <c r="O36">
        <f t="shared" si="11"/>
        <v>0</v>
      </c>
      <c r="P36">
        <f t="shared" si="5"/>
        <v>-3.9654688200057997</v>
      </c>
      <c r="Q36">
        <f t="shared" si="12"/>
        <v>0.44984531624004342</v>
      </c>
      <c r="W36">
        <v>31</v>
      </c>
      <c r="X36">
        <f t="shared" si="6"/>
        <v>0.64583333333333337</v>
      </c>
      <c r="Y36">
        <v>0</v>
      </c>
      <c r="Z36">
        <f t="shared" si="13"/>
        <v>2.5860762556717355E-2</v>
      </c>
    </row>
    <row r="37" spans="5:26" x14ac:dyDescent="0.4">
      <c r="E37">
        <v>25.214300000000001</v>
      </c>
      <c r="F37">
        <f t="shared" si="0"/>
        <v>3.300544151892047E-3</v>
      </c>
      <c r="G37">
        <f t="shared" si="1"/>
        <v>1.565608969557275E-2</v>
      </c>
      <c r="H37">
        <f t="shared" si="2"/>
        <v>-5.0617886014411514E-4</v>
      </c>
      <c r="I37">
        <f t="shared" si="3"/>
        <v>1.5652407287626624E-2</v>
      </c>
      <c r="J37">
        <f t="shared" si="4"/>
        <v>6.0951431199822263E-4</v>
      </c>
      <c r="K37">
        <f t="shared" si="7"/>
        <v>1.0000000000000036</v>
      </c>
      <c r="L37">
        <f t="shared" si="8"/>
        <v>3.0858478929705132E-14</v>
      </c>
      <c r="M37">
        <f t="shared" si="9"/>
        <v>-7.1240804956415715E-2</v>
      </c>
      <c r="N37">
        <f t="shared" si="10"/>
        <v>-4.0817974531172974</v>
      </c>
      <c r="O37">
        <f t="shared" si="11"/>
        <v>0</v>
      </c>
      <c r="P37">
        <f t="shared" si="5"/>
        <v>-4.0817974531172974</v>
      </c>
      <c r="Q37">
        <f t="shared" si="12"/>
        <v>0.44986091045020349</v>
      </c>
      <c r="W37">
        <v>32</v>
      </c>
      <c r="X37">
        <f t="shared" si="6"/>
        <v>0.66666666666666663</v>
      </c>
      <c r="Y37">
        <v>0</v>
      </c>
      <c r="Z37">
        <f t="shared" si="13"/>
        <v>2.2231087638844699E-2</v>
      </c>
    </row>
    <row r="38" spans="5:26" x14ac:dyDescent="0.4">
      <c r="E38">
        <v>25.953600000000002</v>
      </c>
      <c r="F38">
        <f t="shared" si="0"/>
        <v>3.3973182955920026E-3</v>
      </c>
      <c r="G38">
        <f t="shared" si="1"/>
        <v>1.5655600776871337E-2</v>
      </c>
      <c r="H38">
        <f t="shared" si="2"/>
        <v>-5.2102213365010953E-4</v>
      </c>
      <c r="I38">
        <f t="shared" si="3"/>
        <v>1.5651699262710372E-2</v>
      </c>
      <c r="J38">
        <f t="shared" si="4"/>
        <v>6.273834060596551E-4</v>
      </c>
      <c r="K38">
        <f t="shared" si="7"/>
        <v>0.99999999999999933</v>
      </c>
      <c r="L38">
        <f t="shared" si="8"/>
        <v>-5.7859647993197248E-15</v>
      </c>
      <c r="M38">
        <f t="shared" si="9"/>
        <v>-7.3330557108518102E-2</v>
      </c>
      <c r="N38">
        <f t="shared" si="10"/>
        <v>-4.2015314316611452</v>
      </c>
      <c r="O38">
        <f t="shared" si="11"/>
        <v>0</v>
      </c>
      <c r="P38">
        <f t="shared" si="5"/>
        <v>-4.2015314316611452</v>
      </c>
      <c r="Q38">
        <f t="shared" si="12"/>
        <v>0.44987743114300244</v>
      </c>
      <c r="W38">
        <v>33</v>
      </c>
      <c r="X38">
        <f t="shared" si="6"/>
        <v>0.6875</v>
      </c>
      <c r="Y38">
        <v>0</v>
      </c>
      <c r="Z38">
        <f t="shared" si="13"/>
        <v>1.8866657733145591E-2</v>
      </c>
    </row>
    <row r="39" spans="5:26" x14ac:dyDescent="0.4">
      <c r="E39">
        <v>26.714600000000001</v>
      </c>
      <c r="F39">
        <f t="shared" si="0"/>
        <v>3.4969329626495789E-3</v>
      </c>
      <c r="G39">
        <f t="shared" si="1"/>
        <v>1.5655082751399485E-2</v>
      </c>
      <c r="H39">
        <f t="shared" si="2"/>
        <v>-5.3630124888755584E-4</v>
      </c>
      <c r="I39">
        <f t="shared" si="3"/>
        <v>1.5650949086892019E-2</v>
      </c>
      <c r="J39">
        <f t="shared" si="4"/>
        <v>6.4577678979501479E-4</v>
      </c>
      <c r="K39">
        <f t="shared" si="7"/>
        <v>1</v>
      </c>
      <c r="L39">
        <f t="shared" si="8"/>
        <v>0</v>
      </c>
      <c r="M39">
        <f t="shared" si="9"/>
        <v>-7.5481731539151165E-2</v>
      </c>
      <c r="N39">
        <f t="shared" si="10"/>
        <v>-4.3247846475328773</v>
      </c>
      <c r="O39">
        <f t="shared" si="11"/>
        <v>0</v>
      </c>
      <c r="P39">
        <f t="shared" si="5"/>
        <v>-4.3247846475328773</v>
      </c>
      <c r="Q39">
        <f t="shared" si="12"/>
        <v>0.44989493309874523</v>
      </c>
      <c r="W39">
        <v>34</v>
      </c>
      <c r="X39">
        <f t="shared" si="6"/>
        <v>0.70833333333333337</v>
      </c>
      <c r="Y39">
        <v>0</v>
      </c>
      <c r="Z39">
        <f t="shared" si="13"/>
        <v>1.5775343179175963E-2</v>
      </c>
    </row>
    <row r="40" spans="5:26" x14ac:dyDescent="0.4">
      <c r="E40">
        <v>27.498000000000001</v>
      </c>
      <c r="F40">
        <f t="shared" si="0"/>
        <v>3.5994797828505054E-3</v>
      </c>
      <c r="G40">
        <f t="shared" si="1"/>
        <v>1.565453384107951E-2</v>
      </c>
      <c r="H40">
        <f t="shared" si="2"/>
        <v>-5.5203027939386244E-4</v>
      </c>
      <c r="I40">
        <f t="shared" si="3"/>
        <v>1.5650154185241183E-2</v>
      </c>
      <c r="J40">
        <f t="shared" si="4"/>
        <v>6.6471135769504905E-4</v>
      </c>
      <c r="K40">
        <f t="shared" si="7"/>
        <v>0.99999999999999933</v>
      </c>
      <c r="L40">
        <f t="shared" si="8"/>
        <v>-5.7859647993197248E-15</v>
      </c>
      <c r="M40">
        <f t="shared" si="9"/>
        <v>-7.7696316964532386E-2</v>
      </c>
      <c r="N40">
        <f t="shared" si="10"/>
        <v>-4.4516710457784052</v>
      </c>
      <c r="O40">
        <f t="shared" si="11"/>
        <v>0</v>
      </c>
      <c r="P40">
        <f t="shared" si="5"/>
        <v>-4.4516710457784052</v>
      </c>
      <c r="Q40">
        <f t="shared" si="12"/>
        <v>0.44991347631949019</v>
      </c>
      <c r="W40">
        <v>35</v>
      </c>
      <c r="X40">
        <f t="shared" si="6"/>
        <v>0.72916666666666674</v>
      </c>
      <c r="Y40">
        <v>0</v>
      </c>
      <c r="Z40">
        <f t="shared" si="13"/>
        <v>1.2959405926547641E-2</v>
      </c>
    </row>
    <row r="41" spans="5:26" x14ac:dyDescent="0.4">
      <c r="E41">
        <v>28.304300000000001</v>
      </c>
      <c r="F41">
        <f t="shared" si="0"/>
        <v>3.7050242060417331E-3</v>
      </c>
      <c r="G41">
        <f t="shared" si="1"/>
        <v>1.5653952319360953E-2</v>
      </c>
      <c r="H41">
        <f t="shared" si="2"/>
        <v>-5.6821928498566009E-4</v>
      </c>
      <c r="I41">
        <f t="shared" si="3"/>
        <v>1.5649312057444242E-2</v>
      </c>
      <c r="J41">
        <f t="shared" si="4"/>
        <v>6.8419916792351789E-4</v>
      </c>
      <c r="K41">
        <f t="shared" si="7"/>
        <v>1.0000000000000022</v>
      </c>
      <c r="L41">
        <f t="shared" si="8"/>
        <v>1.928654933106572E-14</v>
      </c>
      <c r="M41">
        <f t="shared" si="9"/>
        <v>-7.9975737690033855E-2</v>
      </c>
      <c r="N41">
        <f t="shared" si="10"/>
        <v>-4.5822722330842875</v>
      </c>
      <c r="O41">
        <f t="shared" si="11"/>
        <v>0</v>
      </c>
      <c r="P41">
        <f t="shared" si="5"/>
        <v>-4.5822722330842875</v>
      </c>
      <c r="Q41">
        <f t="shared" si="12"/>
        <v>0.44993312148043291</v>
      </c>
      <c r="W41">
        <v>36</v>
      </c>
      <c r="X41">
        <f t="shared" si="6"/>
        <v>0.75</v>
      </c>
      <c r="Y41">
        <v>0</v>
      </c>
      <c r="Z41">
        <f t="shared" si="13"/>
        <v>1.0416412020660027E-2</v>
      </c>
    </row>
    <row r="42" spans="5:26" x14ac:dyDescent="0.4">
      <c r="E42">
        <v>29.1342</v>
      </c>
      <c r="F42">
        <f t="shared" si="0"/>
        <v>3.8136578620089896E-3</v>
      </c>
      <c r="G42">
        <f t="shared" si="1"/>
        <v>1.5653336227322012E-2</v>
      </c>
      <c r="H42">
        <f t="shared" si="2"/>
        <v>-5.8488234306883474E-4</v>
      </c>
      <c r="I42">
        <f t="shared" si="3"/>
        <v>1.5648419866676977E-2</v>
      </c>
      <c r="J42">
        <f t="shared" si="4"/>
        <v>7.0425711002028695E-4</v>
      </c>
      <c r="K42">
        <f t="shared" si="7"/>
        <v>0.99999999999999878</v>
      </c>
      <c r="L42">
        <f t="shared" si="8"/>
        <v>-1.0607602132086164E-14</v>
      </c>
      <c r="M42">
        <f t="shared" si="9"/>
        <v>-8.2321984442875751E-2</v>
      </c>
      <c r="N42">
        <f t="shared" si="10"/>
        <v>-4.716702269718402</v>
      </c>
      <c r="O42">
        <f t="shared" si="11"/>
        <v>0</v>
      </c>
      <c r="P42">
        <f t="shared" si="5"/>
        <v>-4.716702269718402</v>
      </c>
      <c r="Q42">
        <f t="shared" si="12"/>
        <v>0.44995393231485287</v>
      </c>
      <c r="W42">
        <v>37</v>
      </c>
      <c r="X42">
        <f t="shared" si="6"/>
        <v>0.77083333333333337</v>
      </c>
      <c r="Y42">
        <v>0</v>
      </c>
      <c r="Z42">
        <f t="shared" si="13"/>
        <v>8.1400634202053058E-3</v>
      </c>
    </row>
    <row r="43" spans="5:26" x14ac:dyDescent="0.4">
      <c r="E43">
        <v>29.988499999999998</v>
      </c>
      <c r="F43">
        <f t="shared" si="0"/>
        <v>3.9254854705073963E-3</v>
      </c>
      <c r="G43">
        <f t="shared" si="1"/>
        <v>1.5652683426120806E-2</v>
      </c>
      <c r="H43">
        <f t="shared" si="2"/>
        <v>-6.0203554117310883E-4</v>
      </c>
      <c r="I43">
        <f t="shared" si="3"/>
        <v>1.5647474515562476E-2</v>
      </c>
      <c r="J43">
        <f t="shared" si="4"/>
        <v>7.2490448751215061E-4</v>
      </c>
      <c r="K43">
        <f t="shared" si="7"/>
        <v>0.99999999999999967</v>
      </c>
      <c r="L43">
        <f t="shared" si="8"/>
        <v>-2.892982399659862E-15</v>
      </c>
      <c r="M43">
        <f t="shared" si="9"/>
        <v>-8.4737331852024367E-2</v>
      </c>
      <c r="N43">
        <f t="shared" si="10"/>
        <v>-4.8550914823204758</v>
      </c>
      <c r="O43">
        <f t="shared" si="11"/>
        <v>0</v>
      </c>
      <c r="P43">
        <f t="shared" si="5"/>
        <v>-4.8550914823204758</v>
      </c>
      <c r="Q43">
        <f t="shared" si="12"/>
        <v>0.44997597969121594</v>
      </c>
      <c r="W43">
        <v>38</v>
      </c>
      <c r="X43">
        <f t="shared" si="6"/>
        <v>0.79166666666666663</v>
      </c>
      <c r="Y43">
        <v>0</v>
      </c>
      <c r="Z43">
        <f t="shared" si="13"/>
        <v>6.1209497509669922E-3</v>
      </c>
    </row>
    <row r="44" spans="5:26" x14ac:dyDescent="0.4">
      <c r="E44">
        <v>30.867799999999999</v>
      </c>
      <c r="F44">
        <f t="shared" si="0"/>
        <v>4.0405855713532921E-3</v>
      </c>
      <c r="G44">
        <f t="shared" si="1"/>
        <v>1.5651991820672784E-2</v>
      </c>
      <c r="H44">
        <f t="shared" si="2"/>
        <v>-6.1969095355316264E-4</v>
      </c>
      <c r="I44">
        <f t="shared" si="3"/>
        <v>1.56464729700867E-2</v>
      </c>
      <c r="J44">
        <f t="shared" si="4"/>
        <v>7.461557670284634E-4</v>
      </c>
      <c r="K44">
        <f t="shared" si="7"/>
        <v>1.0000000000000004</v>
      </c>
      <c r="L44">
        <f t="shared" si="8"/>
        <v>3.8573098662131478E-15</v>
      </c>
      <c r="M44">
        <f t="shared" si="9"/>
        <v>-8.7223490366428624E-2</v>
      </c>
      <c r="N44">
        <f t="shared" si="10"/>
        <v>-4.9975378723963546</v>
      </c>
      <c r="O44">
        <f t="shared" si="11"/>
        <v>0</v>
      </c>
      <c r="P44">
        <f t="shared" si="5"/>
        <v>-4.9975378723963546</v>
      </c>
      <c r="Q44">
        <f t="shared" si="12"/>
        <v>0.44999933683320914</v>
      </c>
      <c r="W44">
        <v>39</v>
      </c>
      <c r="X44">
        <f t="shared" si="6"/>
        <v>0.8125</v>
      </c>
      <c r="Y44">
        <v>0</v>
      </c>
      <c r="Z44">
        <f t="shared" si="13"/>
        <v>4.3472217523994909E-3</v>
      </c>
    </row>
    <row r="45" spans="5:26" x14ac:dyDescent="0.4">
      <c r="E45">
        <v>31.773</v>
      </c>
      <c r="F45">
        <f t="shared" si="0"/>
        <v>4.1590759742711871E-3</v>
      </c>
      <c r="G45">
        <f t="shared" si="1"/>
        <v>1.5651258967269377E-2</v>
      </c>
      <c r="H45">
        <f t="shared" si="2"/>
        <v>-6.3786668079053675E-4</v>
      </c>
      <c r="I45">
        <f t="shared" si="3"/>
        <v>1.5645411691373901E-2</v>
      </c>
      <c r="J45">
        <f t="shared" si="4"/>
        <v>7.6803266233571501E-4</v>
      </c>
      <c r="K45">
        <f t="shared" si="7"/>
        <v>1.0000000000000018</v>
      </c>
      <c r="L45">
        <f t="shared" si="8"/>
        <v>1.5429239464852578E-14</v>
      </c>
      <c r="M45">
        <f t="shared" si="9"/>
        <v>-8.9783020037605521E-2</v>
      </c>
      <c r="N45">
        <f t="shared" si="10"/>
        <v>-5.1441881200932977</v>
      </c>
      <c r="O45">
        <f t="shared" si="11"/>
        <v>0</v>
      </c>
      <c r="P45">
        <f t="shared" si="5"/>
        <v>-5.1441881200932977</v>
      </c>
      <c r="Q45">
        <f t="shared" si="12"/>
        <v>0.4500240821455756</v>
      </c>
      <c r="W45">
        <v>40</v>
      </c>
      <c r="X45">
        <f t="shared" si="6"/>
        <v>0.83333333333333337</v>
      </c>
      <c r="Y45">
        <v>0</v>
      </c>
      <c r="Z45">
        <f t="shared" si="13"/>
        <v>2.8051891032270081E-3</v>
      </c>
    </row>
    <row r="46" spans="5:26" x14ac:dyDescent="0.4">
      <c r="E46">
        <v>32.704599999999999</v>
      </c>
      <c r="F46">
        <f t="shared" si="0"/>
        <v>4.2810221291080313E-3</v>
      </c>
      <c r="G46">
        <f t="shared" si="1"/>
        <v>1.565048262530766E-2</v>
      </c>
      <c r="H46">
        <f t="shared" si="2"/>
        <v>-6.5657279467054921E-4</v>
      </c>
      <c r="I46">
        <f t="shared" si="3"/>
        <v>1.5644287434670501E-2</v>
      </c>
      <c r="J46">
        <f t="shared" si="4"/>
        <v>7.905472162801231E-4</v>
      </c>
      <c r="K46">
        <f t="shared" si="7"/>
        <v>0.99999999999999822</v>
      </c>
      <c r="L46">
        <f t="shared" si="8"/>
        <v>-1.5429239464852607E-14</v>
      </c>
      <c r="M46">
        <f t="shared" si="9"/>
        <v>-9.2417351388943469E-2</v>
      </c>
      <c r="N46">
        <f t="shared" si="10"/>
        <v>-5.2951241883639577</v>
      </c>
      <c r="O46">
        <f t="shared" si="11"/>
        <v>0</v>
      </c>
      <c r="P46">
        <f t="shared" si="5"/>
        <v>-5.2951241883639577</v>
      </c>
      <c r="Q46">
        <f t="shared" si="12"/>
        <v>0.45005029659444934</v>
      </c>
      <c r="W46">
        <v>41</v>
      </c>
      <c r="X46">
        <f t="shared" si="6"/>
        <v>0.85416666666666674</v>
      </c>
      <c r="Y46">
        <v>0</v>
      </c>
      <c r="Z46">
        <f t="shared" si="13"/>
        <v>1.4798460428283406E-3</v>
      </c>
    </row>
    <row r="47" spans="5:26" x14ac:dyDescent="0.4">
      <c r="E47">
        <v>33.663600000000002</v>
      </c>
      <c r="F47">
        <f t="shared" si="0"/>
        <v>4.4065549355577233E-3</v>
      </c>
      <c r="G47">
        <f t="shared" si="1"/>
        <v>1.564966001759005E-2</v>
      </c>
      <c r="H47">
        <f t="shared" si="2"/>
        <v>-6.7582940981277071E-4</v>
      </c>
      <c r="I47">
        <f t="shared" si="3"/>
        <v>1.5643096178151183E-2</v>
      </c>
      <c r="J47">
        <f t="shared" si="4"/>
        <v>8.137235516057148E-4</v>
      </c>
      <c r="K47">
        <f t="shared" si="7"/>
        <v>1.0000000000000031</v>
      </c>
      <c r="L47">
        <f t="shared" si="8"/>
        <v>2.7001169063491996E-14</v>
      </c>
      <c r="M47">
        <f t="shared" si="9"/>
        <v>-9.5129330405294033E-2</v>
      </c>
      <c r="N47">
        <f t="shared" si="10"/>
        <v>-5.4505091401288848</v>
      </c>
      <c r="O47">
        <f t="shared" si="11"/>
        <v>0</v>
      </c>
      <c r="P47">
        <f t="shared" si="5"/>
        <v>-5.4505091401288848</v>
      </c>
      <c r="Q47">
        <f t="shared" si="12"/>
        <v>0.45007806675045342</v>
      </c>
      <c r="W47">
        <v>42</v>
      </c>
      <c r="X47">
        <f t="shared" si="6"/>
        <v>0.875</v>
      </c>
      <c r="Y47">
        <v>0</v>
      </c>
      <c r="Z47">
        <f t="shared" si="13"/>
        <v>3.5532875870875362E-4</v>
      </c>
    </row>
    <row r="48" spans="5:26" x14ac:dyDescent="0.4">
      <c r="E48">
        <v>34.650700000000001</v>
      </c>
      <c r="F48">
        <f t="shared" si="0"/>
        <v>4.5357660234059934E-3</v>
      </c>
      <c r="G48">
        <f t="shared" si="1"/>
        <v>1.5648788479666775E-2</v>
      </c>
      <c r="H48">
        <f t="shared" si="2"/>
        <v>-6.9565062044207957E-4</v>
      </c>
      <c r="I48">
        <f t="shared" si="3"/>
        <v>1.5641834063259918E-2</v>
      </c>
      <c r="J48">
        <f t="shared" si="4"/>
        <v>8.3757853632738383E-4</v>
      </c>
      <c r="K48">
        <f t="shared" si="7"/>
        <v>1.0000000000000031</v>
      </c>
      <c r="L48">
        <f t="shared" si="8"/>
        <v>2.7001169063491996E-14</v>
      </c>
      <c r="M48">
        <f t="shared" si="9"/>
        <v>-9.7920956548806171E-2</v>
      </c>
      <c r="N48">
        <f t="shared" si="10"/>
        <v>-5.6104575361305127</v>
      </c>
      <c r="O48">
        <f t="shared" si="11"/>
        <v>0</v>
      </c>
      <c r="P48">
        <f t="shared" si="5"/>
        <v>-5.6104575361305127</v>
      </c>
      <c r="Q48">
        <f t="shared" si="12"/>
        <v>0.45010748658142319</v>
      </c>
      <c r="W48">
        <v>43</v>
      </c>
      <c r="X48">
        <f t="shared" si="6"/>
        <v>0.89583333333333337</v>
      </c>
      <c r="Y48">
        <v>0</v>
      </c>
      <c r="Z48">
        <f t="shared" si="13"/>
        <v>-5.8469109185439684E-4</v>
      </c>
    </row>
    <row r="49" spans="5:26" x14ac:dyDescent="0.4">
      <c r="E49">
        <v>35.666800000000002</v>
      </c>
      <c r="F49">
        <f t="shared" si="0"/>
        <v>4.6687732023773512E-3</v>
      </c>
      <c r="G49">
        <f t="shared" si="1"/>
        <v>1.5647865031055308E-2</v>
      </c>
      <c r="H49">
        <f t="shared" si="2"/>
        <v>-7.1605454053772378E-4</v>
      </c>
      <c r="I49">
        <f t="shared" si="3"/>
        <v>1.5640496773773105E-2</v>
      </c>
      <c r="J49">
        <f t="shared" si="4"/>
        <v>8.6213386706521233E-4</v>
      </c>
      <c r="K49">
        <f t="shared" si="7"/>
        <v>0.99999999999999889</v>
      </c>
      <c r="L49">
        <f t="shared" si="8"/>
        <v>-9.6432746655328773E-15</v>
      </c>
      <c r="M49">
        <f t="shared" si="9"/>
        <v>-0.10079479682586645</v>
      </c>
      <c r="N49">
        <f t="shared" si="10"/>
        <v>-5.7751164550007745</v>
      </c>
      <c r="O49">
        <f t="shared" si="11"/>
        <v>0</v>
      </c>
      <c r="P49">
        <f t="shared" si="5"/>
        <v>-5.7751164550007745</v>
      </c>
      <c r="Q49">
        <f t="shared" si="12"/>
        <v>0.45013865343049569</v>
      </c>
      <c r="W49">
        <v>44</v>
      </c>
      <c r="X49">
        <f t="shared" si="6"/>
        <v>0.91666666666666663</v>
      </c>
      <c r="Y49">
        <v>0</v>
      </c>
      <c r="Z49">
        <f t="shared" si="13"/>
        <v>-1.3566720957760405E-3</v>
      </c>
    </row>
    <row r="50" spans="5:26" x14ac:dyDescent="0.4">
      <c r="E50">
        <v>36.712600000000002</v>
      </c>
      <c r="F50">
        <f t="shared" si="0"/>
        <v>4.805668102257527E-3</v>
      </c>
      <c r="G50">
        <f t="shared" si="1"/>
        <v>1.5646886722658571E-2</v>
      </c>
      <c r="H50">
        <f t="shared" si="2"/>
        <v>-7.3705527203051999E-4</v>
      </c>
      <c r="I50">
        <f t="shared" si="3"/>
        <v>1.5639080038911346E-2</v>
      </c>
      <c r="J50">
        <f t="shared" si="4"/>
        <v>8.8740640197201501E-4</v>
      </c>
      <c r="K50">
        <f t="shared" si="7"/>
        <v>0.99999999999999822</v>
      </c>
      <c r="L50">
        <f t="shared" si="8"/>
        <v>-1.5429239464852607E-14</v>
      </c>
      <c r="M50">
        <f t="shared" si="9"/>
        <v>-0.10375285469619433</v>
      </c>
      <c r="N50">
        <f t="shared" si="10"/>
        <v>-5.9446006865260186</v>
      </c>
      <c r="O50">
        <f t="shared" si="11"/>
        <v>0</v>
      </c>
      <c r="P50">
        <f t="shared" si="5"/>
        <v>-5.9446006865260186</v>
      </c>
      <c r="Q50">
        <f t="shared" si="12"/>
        <v>0.45017166954921289</v>
      </c>
      <c r="W50">
        <v>45</v>
      </c>
      <c r="X50">
        <f t="shared" si="6"/>
        <v>0.9375</v>
      </c>
      <c r="Y50">
        <v>0</v>
      </c>
      <c r="Z50">
        <f t="shared" si="13"/>
        <v>-1.9769232582256117E-3</v>
      </c>
    </row>
    <row r="51" spans="5:26" x14ac:dyDescent="0.4">
      <c r="E51">
        <v>37.789099999999998</v>
      </c>
      <c r="F51">
        <f t="shared" si="0"/>
        <v>4.9465816227404185E-3</v>
      </c>
      <c r="G51">
        <f t="shared" si="1"/>
        <v>1.5645850169340503E-2</v>
      </c>
      <c r="H51">
        <f t="shared" si="2"/>
        <v>-7.5867294554420733E-4</v>
      </c>
      <c r="I51">
        <f t="shared" si="3"/>
        <v>1.5637578956439024E-2</v>
      </c>
      <c r="J51">
        <f t="shared" si="4"/>
        <v>9.13420243309657E-4</v>
      </c>
      <c r="K51">
        <f t="shared" si="7"/>
        <v>0.999999999999999</v>
      </c>
      <c r="L51">
        <f t="shared" si="8"/>
        <v>-8.6789471989795872E-15</v>
      </c>
      <c r="M51">
        <f t="shared" si="9"/>
        <v>-0.1067979844476612</v>
      </c>
      <c r="N51">
        <f t="shared" si="10"/>
        <v>-6.1190737693547907</v>
      </c>
      <c r="O51">
        <f t="shared" si="11"/>
        <v>0</v>
      </c>
      <c r="P51">
        <f t="shared" si="5"/>
        <v>-6.1190737693547907</v>
      </c>
      <c r="Q51">
        <f t="shared" si="12"/>
        <v>0.45020664403357807</v>
      </c>
      <c r="W51">
        <v>46</v>
      </c>
      <c r="X51">
        <f t="shared" si="6"/>
        <v>0.95833333333333326</v>
      </c>
      <c r="Y51">
        <v>0</v>
      </c>
      <c r="Z51">
        <f t="shared" si="13"/>
        <v>-2.4613738153417275E-3</v>
      </c>
    </row>
    <row r="52" spans="5:26" x14ac:dyDescent="0.4">
      <c r="E52">
        <v>38.897199999999998</v>
      </c>
      <c r="F52">
        <f t="shared" si="0"/>
        <v>5.091631573550537E-3</v>
      </c>
      <c r="G52">
        <f t="shared" si="1"/>
        <v>1.5644751903720167E-2</v>
      </c>
      <c r="H52">
        <f t="shared" si="2"/>
        <v>-7.8092568855647401E-4</v>
      </c>
      <c r="I52">
        <f t="shared" si="3"/>
        <v>1.5635988505008913E-2</v>
      </c>
      <c r="J52">
        <f t="shared" si="4"/>
        <v>9.4019707042288306E-4</v>
      </c>
      <c r="K52">
        <f t="shared" si="7"/>
        <v>0.999999999999999</v>
      </c>
      <c r="L52">
        <f t="shared" si="8"/>
        <v>-8.6789471989795872E-15</v>
      </c>
      <c r="M52">
        <f t="shared" si="9"/>
        <v>-0.10993276008607955</v>
      </c>
      <c r="N52">
        <f t="shared" si="10"/>
        <v>-6.2986831831565908</v>
      </c>
      <c r="O52">
        <f t="shared" si="11"/>
        <v>0</v>
      </c>
      <c r="P52">
        <f t="shared" si="5"/>
        <v>-6.2986831831565908</v>
      </c>
      <c r="Q52">
        <f t="shared" si="12"/>
        <v>0.45024369491772703</v>
      </c>
      <c r="W52">
        <v>47</v>
      </c>
      <c r="X52">
        <f t="shared" si="6"/>
        <v>0.97916666666666663</v>
      </c>
      <c r="Y52">
        <v>0</v>
      </c>
      <c r="Z52">
        <f t="shared" si="13"/>
        <v>-2.8253879015088497E-3</v>
      </c>
    </row>
    <row r="53" spans="5:26" x14ac:dyDescent="0.4">
      <c r="E53">
        <v>40.037700000000001</v>
      </c>
      <c r="F53">
        <f t="shared" si="0"/>
        <v>5.2409226744430026E-3</v>
      </c>
      <c r="G53">
        <f t="shared" si="1"/>
        <v>1.5643588382852958E-2</v>
      </c>
      <c r="H53">
        <f t="shared" si="2"/>
        <v>-8.0382962557728165E-4</v>
      </c>
      <c r="I53">
        <f t="shared" si="3"/>
        <v>1.5634303553837214E-2</v>
      </c>
      <c r="J53">
        <f t="shared" si="4"/>
        <v>9.6775613951110596E-4</v>
      </c>
      <c r="K53">
        <f t="shared" si="7"/>
        <v>1.0000000000000013</v>
      </c>
      <c r="L53">
        <f t="shared" si="8"/>
        <v>1.1571929598639439E-14</v>
      </c>
      <c r="M53">
        <f t="shared" si="9"/>
        <v>-0.11315947542609606</v>
      </c>
      <c r="N53">
        <f t="shared" si="10"/>
        <v>-6.4835603538296569</v>
      </c>
      <c r="O53">
        <f t="shared" si="11"/>
        <v>0</v>
      </c>
      <c r="P53">
        <f t="shared" si="5"/>
        <v>-6.4835603538296569</v>
      </c>
      <c r="Q53">
        <f t="shared" si="12"/>
        <v>0.45028294284442888</v>
      </c>
      <c r="W53">
        <v>48</v>
      </c>
      <c r="X53">
        <f t="shared" si="6"/>
        <v>1</v>
      </c>
      <c r="Y53">
        <v>0</v>
      </c>
      <c r="Z53">
        <f t="shared" si="13"/>
        <v>-3.0836193930861688E-3</v>
      </c>
    </row>
    <row r="54" spans="5:26" x14ac:dyDescent="0.4">
      <c r="E54">
        <v>41.2117</v>
      </c>
      <c r="F54">
        <f t="shared" si="0"/>
        <v>5.3945989150811034E-3</v>
      </c>
      <c r="G54">
        <f t="shared" si="1"/>
        <v>1.5642355569844391E-2</v>
      </c>
      <c r="H54">
        <f t="shared" si="2"/>
        <v>-8.2740691156613956E-4</v>
      </c>
      <c r="I54">
        <f t="shared" si="3"/>
        <v>1.5632518256816663E-2</v>
      </c>
      <c r="J54">
        <f t="shared" si="4"/>
        <v>9.9612394863464286E-4</v>
      </c>
      <c r="K54">
        <f t="shared" si="7"/>
        <v>1.0000000000000009</v>
      </c>
      <c r="L54">
        <f t="shared" si="8"/>
        <v>7.7146197324262939E-15</v>
      </c>
      <c r="M54">
        <f t="shared" si="9"/>
        <v>-0.11648127601868619</v>
      </c>
      <c r="N54">
        <f t="shared" si="10"/>
        <v>-6.6738855081691275</v>
      </c>
      <c r="O54">
        <f t="shared" si="11"/>
        <v>0</v>
      </c>
      <c r="P54">
        <f t="shared" si="5"/>
        <v>-6.6738855081691275</v>
      </c>
      <c r="Q54">
        <f t="shared" si="12"/>
        <v>0.45032451812291951</v>
      </c>
      <c r="W54">
        <v>49</v>
      </c>
      <c r="X54">
        <f t="shared" si="6"/>
        <v>1.0208333333333333</v>
      </c>
      <c r="Y54">
        <v>0</v>
      </c>
      <c r="Z54">
        <f t="shared" si="13"/>
        <v>-3.24990241182641E-3</v>
      </c>
    </row>
    <row r="55" spans="5:26" x14ac:dyDescent="0.4">
      <c r="E55">
        <v>42.420200000000001</v>
      </c>
      <c r="F55">
        <f t="shared" si="0"/>
        <v>5.5527911951587395E-3</v>
      </c>
      <c r="G55">
        <f t="shared" si="1"/>
        <v>1.5641049318832367E-2</v>
      </c>
      <c r="H55">
        <f t="shared" si="2"/>
        <v>-8.5167769970849981E-4</v>
      </c>
      <c r="I55">
        <f t="shared" si="3"/>
        <v>1.5630626610026233E-2</v>
      </c>
      <c r="J55">
        <f t="shared" si="4"/>
        <v>1.0253245711808173E-3</v>
      </c>
      <c r="K55">
        <f t="shared" si="7"/>
        <v>1</v>
      </c>
      <c r="L55">
        <f t="shared" si="8"/>
        <v>0</v>
      </c>
      <c r="M55">
        <f t="shared" si="9"/>
        <v>-0.11990102783979162</v>
      </c>
      <c r="N55">
        <f t="shared" si="10"/>
        <v>-6.8698228545006454</v>
      </c>
      <c r="O55">
        <f t="shared" si="11"/>
        <v>0</v>
      </c>
      <c r="P55">
        <f t="shared" si="5"/>
        <v>-6.8698228545006454</v>
      </c>
      <c r="Q55">
        <f t="shared" si="12"/>
        <v>0.45036856142030479</v>
      </c>
      <c r="W55">
        <v>50</v>
      </c>
      <c r="X55">
        <f t="shared" si="6"/>
        <v>1.0416666666666667</v>
      </c>
      <c r="Y55">
        <v>0</v>
      </c>
      <c r="Z55">
        <f t="shared" si="13"/>
        <v>-3.3371731760510471E-3</v>
      </c>
    </row>
    <row r="56" spans="5:26" x14ac:dyDescent="0.4">
      <c r="E56">
        <v>43.664000000000001</v>
      </c>
      <c r="F56">
        <f t="shared" si="0"/>
        <v>5.7156042344310301E-3</v>
      </c>
      <c r="G56">
        <f t="shared" si="1"/>
        <v>1.5639665494254218E-2</v>
      </c>
      <c r="H56">
        <f t="shared" si="2"/>
        <v>-8.766581332510532E-4</v>
      </c>
      <c r="I56">
        <f t="shared" si="3"/>
        <v>1.5628622624447197E-2</v>
      </c>
      <c r="J56">
        <f t="shared" si="4"/>
        <v>1.0553772393697182E-3</v>
      </c>
      <c r="K56">
        <f t="shared" si="7"/>
        <v>1.0000000000000027</v>
      </c>
      <c r="L56">
        <f t="shared" si="8"/>
        <v>2.3143859197278861E-14</v>
      </c>
      <c r="M56">
        <f t="shared" si="9"/>
        <v>-0.12342103440364482</v>
      </c>
      <c r="N56">
        <f t="shared" si="10"/>
        <v>-7.0715043744677821</v>
      </c>
      <c r="O56">
        <f t="shared" si="11"/>
        <v>0</v>
      </c>
      <c r="P56">
        <f t="shared" si="5"/>
        <v>-7.0715043744677821</v>
      </c>
      <c r="Q56">
        <f t="shared" si="12"/>
        <v>0.45041521494867132</v>
      </c>
      <c r="W56">
        <v>51</v>
      </c>
      <c r="X56">
        <f t="shared" si="6"/>
        <v>1.0625</v>
      </c>
      <c r="Y56">
        <v>0</v>
      </c>
      <c r="Z56">
        <f t="shared" si="13"/>
        <v>-3.3574191254009656E-3</v>
      </c>
    </row>
    <row r="57" spans="5:26" x14ac:dyDescent="0.4">
      <c r="E57">
        <v>44.944400000000002</v>
      </c>
      <c r="F57">
        <f t="shared" si="0"/>
        <v>5.8832082025000454E-3</v>
      </c>
      <c r="G57">
        <f t="shared" si="1"/>
        <v>1.5638199181679968E-2</v>
      </c>
      <c r="H57">
        <f t="shared" si="2"/>
        <v>-9.0237440485369663E-4</v>
      </c>
      <c r="I57">
        <f t="shared" si="3"/>
        <v>1.5626499183128528E-2</v>
      </c>
      <c r="J57">
        <f t="shared" si="4"/>
        <v>1.0863132568994793E-3</v>
      </c>
      <c r="K57">
        <f t="shared" si="7"/>
        <v>1.0000000000000022</v>
      </c>
      <c r="L57">
        <f t="shared" si="8"/>
        <v>1.928654933106572E-14</v>
      </c>
      <c r="M57">
        <f t="shared" si="9"/>
        <v>-0.12704501808929947</v>
      </c>
      <c r="N57">
        <f t="shared" si="10"/>
        <v>-7.2791433446800573</v>
      </c>
      <c r="O57">
        <f t="shared" si="11"/>
        <v>0</v>
      </c>
      <c r="P57">
        <f t="shared" si="5"/>
        <v>-7.2791433446800573</v>
      </c>
      <c r="Q57">
        <f t="shared" si="12"/>
        <v>0.45046463390840352</v>
      </c>
      <c r="W57">
        <v>52</v>
      </c>
      <c r="X57">
        <f t="shared" si="6"/>
        <v>1.0833333333333333</v>
      </c>
      <c r="Y57">
        <v>0</v>
      </c>
      <c r="Z57">
        <f t="shared" si="13"/>
        <v>-3.3216515063689833E-3</v>
      </c>
    </row>
    <row r="58" spans="5:26" x14ac:dyDescent="0.4">
      <c r="E58">
        <v>46.2622</v>
      </c>
      <c r="F58">
        <f t="shared" si="0"/>
        <v>6.0557078191209052E-3</v>
      </c>
      <c r="G58">
        <f t="shared" si="1"/>
        <v>1.5636645791105019E-2</v>
      </c>
      <c r="H58">
        <f t="shared" si="2"/>
        <v>-9.2884267322204152E-4</v>
      </c>
      <c r="I58">
        <f t="shared" si="3"/>
        <v>1.5624249638919285E-2</v>
      </c>
      <c r="J58">
        <f t="shared" si="4"/>
        <v>1.118151836205809E-3</v>
      </c>
      <c r="K58">
        <f t="shared" si="7"/>
        <v>0.99999999999999845</v>
      </c>
      <c r="L58">
        <f t="shared" si="8"/>
        <v>-1.350058453174603E-14</v>
      </c>
      <c r="M58">
        <f t="shared" si="9"/>
        <v>-0.13077529040421076</v>
      </c>
      <c r="N58">
        <f t="shared" si="10"/>
        <v>-7.49287220475897</v>
      </c>
      <c r="O58">
        <f t="shared" si="11"/>
        <v>0</v>
      </c>
      <c r="P58">
        <f t="shared" si="5"/>
        <v>-7.49287220475897</v>
      </c>
      <c r="Q58">
        <f t="shared" si="12"/>
        <v>0.45051698133023249</v>
      </c>
      <c r="W58">
        <v>53</v>
      </c>
      <c r="X58">
        <f t="shared" si="6"/>
        <v>1.1041666666666667</v>
      </c>
      <c r="Y58">
        <v>0</v>
      </c>
      <c r="Z58">
        <f t="shared" si="13"/>
        <v>-3.2398978827536408E-3</v>
      </c>
    </row>
    <row r="59" spans="5:26" x14ac:dyDescent="0.4">
      <c r="E59">
        <v>47.6188</v>
      </c>
      <c r="F59">
        <f t="shared" si="0"/>
        <v>6.2332863438650686E-3</v>
      </c>
      <c r="G59">
        <f t="shared" si="1"/>
        <v>1.5634999778155301E-2</v>
      </c>
      <c r="H59">
        <f t="shared" si="2"/>
        <v>-9.5609115696711211E-4</v>
      </c>
      <c r="I59">
        <f t="shared" si="3"/>
        <v>1.5621865962578529E-2</v>
      </c>
      <c r="J59">
        <f t="shared" si="4"/>
        <v>1.150926674717943E-3</v>
      </c>
      <c r="K59">
        <f t="shared" si="7"/>
        <v>0.99999999999999978</v>
      </c>
      <c r="L59">
        <f t="shared" si="8"/>
        <v>-1.9286549331065743E-15</v>
      </c>
      <c r="M59">
        <f t="shared" si="9"/>
        <v>-0.1346158658057246</v>
      </c>
      <c r="N59">
        <f t="shared" si="10"/>
        <v>-7.7129209661674745</v>
      </c>
      <c r="O59">
        <f t="shared" si="11"/>
        <v>0</v>
      </c>
      <c r="P59">
        <f t="shared" si="5"/>
        <v>-7.7129209661674745</v>
      </c>
      <c r="Q59">
        <f t="shared" si="12"/>
        <v>0.45057243068558744</v>
      </c>
      <c r="W59">
        <v>54</v>
      </c>
      <c r="X59">
        <f t="shared" si="6"/>
        <v>1.125</v>
      </c>
      <c r="Y59">
        <v>0</v>
      </c>
      <c r="Z59">
        <f t="shared" si="13"/>
        <v>-3.1212113206868981E-3</v>
      </c>
    </row>
    <row r="60" spans="5:26" x14ac:dyDescent="0.4">
      <c r="E60">
        <v>49.015099999999997</v>
      </c>
      <c r="F60">
        <f t="shared" si="0"/>
        <v>6.4160615864570442E-3</v>
      </c>
      <c r="G60">
        <f t="shared" si="1"/>
        <v>1.5633255921691402E-2</v>
      </c>
      <c r="H60">
        <f t="shared" si="2"/>
        <v>-9.8413804176830308E-4</v>
      </c>
      <c r="I60">
        <f t="shared" si="3"/>
        <v>1.5619340592936237E-2</v>
      </c>
      <c r="J60">
        <f t="shared" si="4"/>
        <v>1.1846593772938865E-3</v>
      </c>
      <c r="K60">
        <f t="shared" si="7"/>
        <v>1.0000000000000027</v>
      </c>
      <c r="L60">
        <f t="shared" si="8"/>
        <v>2.3143859197278861E-14</v>
      </c>
      <c r="M60">
        <f t="shared" si="9"/>
        <v>-0.13856934840125135</v>
      </c>
      <c r="N60">
        <f t="shared" si="10"/>
        <v>-7.939438833269584</v>
      </c>
      <c r="O60">
        <f t="shared" si="11"/>
        <v>0</v>
      </c>
      <c r="P60">
        <f t="shared" si="5"/>
        <v>-7.939438833269584</v>
      </c>
      <c r="Q60">
        <f t="shared" si="12"/>
        <v>0.45063116630083888</v>
      </c>
      <c r="W60">
        <v>55</v>
      </c>
      <c r="X60">
        <f t="shared" si="6"/>
        <v>1.1458333333333333</v>
      </c>
      <c r="Y60">
        <v>0</v>
      </c>
      <c r="Z60">
        <f t="shared" si="13"/>
        <v>-2.9736932860592279E-3</v>
      </c>
    </row>
    <row r="61" spans="5:26" x14ac:dyDescent="0.4">
      <c r="E61">
        <v>50.452300000000001</v>
      </c>
      <c r="F61">
        <f t="shared" si="0"/>
        <v>6.6041906265295134E-3</v>
      </c>
      <c r="G61">
        <f t="shared" si="1"/>
        <v>1.5631408359130017E-2</v>
      </c>
      <c r="H61">
        <f t="shared" si="2"/>
        <v>-1.0130075495153983E-3</v>
      </c>
      <c r="I61">
        <f t="shared" si="3"/>
        <v>1.5616665039890565E-2</v>
      </c>
      <c r="J61">
        <f t="shared" si="4"/>
        <v>1.2193787832797936E-3</v>
      </c>
      <c r="K61">
        <f t="shared" si="7"/>
        <v>0.99999999999999611</v>
      </c>
      <c r="L61">
        <f t="shared" si="8"/>
        <v>-3.3751461329365114E-14</v>
      </c>
      <c r="M61">
        <f t="shared" si="9"/>
        <v>-0.14263919700028671</v>
      </c>
      <c r="N61">
        <f t="shared" si="10"/>
        <v>-8.1726239812515402</v>
      </c>
      <c r="O61">
        <f t="shared" si="11"/>
        <v>0</v>
      </c>
      <c r="P61">
        <f t="shared" si="5"/>
        <v>-8.1726239812515402</v>
      </c>
      <c r="Q61">
        <f t="shared" si="12"/>
        <v>0.4506933775202468</v>
      </c>
      <c r="W61">
        <v>56</v>
      </c>
      <c r="X61">
        <f t="shared" si="6"/>
        <v>1.1666666666666667</v>
      </c>
      <c r="Y61">
        <v>0</v>
      </c>
      <c r="Z61">
        <f t="shared" si="13"/>
        <v>-2.804527578030876E-3</v>
      </c>
    </row>
    <row r="62" spans="5:26" x14ac:dyDescent="0.4">
      <c r="E62">
        <v>51.931699999999999</v>
      </c>
      <c r="F62">
        <f t="shared" si="0"/>
        <v>6.7978436336845445E-3</v>
      </c>
      <c r="G62">
        <f t="shared" si="1"/>
        <v>1.5629450788248067E-2</v>
      </c>
      <c r="H62">
        <f t="shared" si="2"/>
        <v>-1.0427259225776475E-3</v>
      </c>
      <c r="I62">
        <f t="shared" si="3"/>
        <v>1.5613830176647303E-2</v>
      </c>
      <c r="J62">
        <f t="shared" si="4"/>
        <v>1.2551161327555675E-3</v>
      </c>
      <c r="K62">
        <f t="shared" si="7"/>
        <v>1.0000000000000036</v>
      </c>
      <c r="L62">
        <f t="shared" si="8"/>
        <v>3.0858478929705132E-14</v>
      </c>
      <c r="M62">
        <f t="shared" si="9"/>
        <v>-0.14682915965022891</v>
      </c>
      <c r="N62">
        <f t="shared" si="10"/>
        <v>-8.4126911574106789</v>
      </c>
      <c r="O62">
        <f t="shared" si="11"/>
        <v>0</v>
      </c>
      <c r="P62">
        <f t="shared" si="5"/>
        <v>-8.4126911574106789</v>
      </c>
      <c r="Q62">
        <f t="shared" si="12"/>
        <v>0.45075927207565181</v>
      </c>
      <c r="W62">
        <v>57</v>
      </c>
      <c r="X62">
        <f t="shared" si="6"/>
        <v>1.1875</v>
      </c>
      <c r="Y62">
        <v>0</v>
      </c>
      <c r="Z62">
        <f t="shared" si="13"/>
        <v>-2.6200229017896062E-3</v>
      </c>
    </row>
    <row r="63" spans="5:26" x14ac:dyDescent="0.4">
      <c r="E63">
        <v>53.4544</v>
      </c>
      <c r="F63">
        <f t="shared" si="0"/>
        <v>6.9971645975854266E-3</v>
      </c>
      <c r="G63">
        <f t="shared" si="1"/>
        <v>1.562737684915616E-2</v>
      </c>
      <c r="H63">
        <f t="shared" si="2"/>
        <v>-1.0733153983564295E-3</v>
      </c>
      <c r="I63">
        <f t="shared" si="3"/>
        <v>1.5610826792871513E-2</v>
      </c>
      <c r="J63">
        <f t="shared" si="4"/>
        <v>1.2918978182720874E-3</v>
      </c>
      <c r="K63">
        <f t="shared" si="7"/>
        <v>1.0000000000000007</v>
      </c>
      <c r="L63">
        <f t="shared" si="8"/>
        <v>5.7859647993197208E-15</v>
      </c>
      <c r="M63">
        <f t="shared" si="9"/>
        <v>-0.1511424244812678</v>
      </c>
      <c r="N63">
        <f t="shared" si="10"/>
        <v>-8.6598230281514166</v>
      </c>
      <c r="O63">
        <f t="shared" si="11"/>
        <v>0</v>
      </c>
      <c r="P63">
        <f t="shared" si="5"/>
        <v>-8.6598230281514166</v>
      </c>
      <c r="Q63">
        <f t="shared" si="12"/>
        <v>0.45082906595144895</v>
      </c>
      <c r="W63">
        <v>58</v>
      </c>
      <c r="X63">
        <f t="shared" si="6"/>
        <v>1.2083333333333335</v>
      </c>
      <c r="Y63">
        <v>0</v>
      </c>
      <c r="Z63">
        <f t="shared" si="13"/>
        <v>-2.4256619534959523E-3</v>
      </c>
    </row>
    <row r="64" spans="5:26" x14ac:dyDescent="0.4">
      <c r="E64">
        <v>55.021900000000002</v>
      </c>
      <c r="F64">
        <f t="shared" si="0"/>
        <v>7.20234986777301E-3</v>
      </c>
      <c r="G64">
        <f t="shared" si="1"/>
        <v>1.5625179297105829E-2</v>
      </c>
      <c r="H64">
        <f t="shared" si="2"/>
        <v>-1.1048062636211421E-3</v>
      </c>
      <c r="I64">
        <f t="shared" si="3"/>
        <v>1.5607644396783082E-2</v>
      </c>
      <c r="J64">
        <f t="shared" si="4"/>
        <v>1.3297598769726419E-3</v>
      </c>
      <c r="K64">
        <f t="shared" si="7"/>
        <v>0.999999999999999</v>
      </c>
      <c r="L64">
        <f t="shared" si="8"/>
        <v>-8.6789471989795872E-15</v>
      </c>
      <c r="M64">
        <f t="shared" si="9"/>
        <v>-0.15558331977743256</v>
      </c>
      <c r="N64">
        <f t="shared" si="10"/>
        <v>-8.9142675858811558</v>
      </c>
      <c r="O64">
        <f t="shared" si="11"/>
        <v>0</v>
      </c>
      <c r="P64">
        <f t="shared" si="5"/>
        <v>-8.9142675858811558</v>
      </c>
      <c r="Q64">
        <f t="shared" si="12"/>
        <v>0.45090299083774371</v>
      </c>
      <c r="W64">
        <v>59</v>
      </c>
      <c r="X64">
        <f t="shared" si="6"/>
        <v>1.2291666666666665</v>
      </c>
      <c r="Y64">
        <v>0</v>
      </c>
      <c r="Z64">
        <f t="shared" si="13"/>
        <v>-2.2261551478588788E-3</v>
      </c>
    </row>
    <row r="65" spans="5:26" x14ac:dyDescent="0.4">
      <c r="E65">
        <v>56.635199999999998</v>
      </c>
      <c r="F65">
        <f t="shared" si="0"/>
        <v>7.4135303439411939E-3</v>
      </c>
      <c r="G65">
        <f t="shared" si="1"/>
        <v>1.5622851224167733E-2</v>
      </c>
      <c r="H65">
        <f t="shared" si="2"/>
        <v>-1.1372187753151634E-3</v>
      </c>
      <c r="I65">
        <f t="shared" si="3"/>
        <v>1.5604272984329093E-2</v>
      </c>
      <c r="J65">
        <f t="shared" si="4"/>
        <v>1.3687262494546902E-3</v>
      </c>
      <c r="K65">
        <f t="shared" si="7"/>
        <v>1.0000000000000011</v>
      </c>
      <c r="L65">
        <f t="shared" si="8"/>
        <v>9.6432746655328662E-15</v>
      </c>
      <c r="M65">
        <f t="shared" si="9"/>
        <v>-0.16015476504399162</v>
      </c>
      <c r="N65">
        <f t="shared" si="10"/>
        <v>-9.1761921059300473</v>
      </c>
      <c r="O65">
        <f t="shared" si="11"/>
        <v>0</v>
      </c>
      <c r="P65">
        <f t="shared" si="5"/>
        <v>-9.1761921059300473</v>
      </c>
      <c r="Q65">
        <f t="shared" si="12"/>
        <v>0.45098128757634853</v>
      </c>
      <c r="W65">
        <v>60</v>
      </c>
      <c r="X65">
        <f t="shared" si="6"/>
        <v>1.25</v>
      </c>
      <c r="Y65">
        <v>0</v>
      </c>
      <c r="Z65">
        <f t="shared" si="13"/>
        <v>-2.0254973620495503E-3</v>
      </c>
    </row>
    <row r="66" spans="5:26" x14ac:dyDescent="0.4">
      <c r="E66">
        <v>58.295900000000003</v>
      </c>
      <c r="F66">
        <f t="shared" si="0"/>
        <v>7.6309154656002175E-3</v>
      </c>
      <c r="G66">
        <f t="shared" si="1"/>
        <v>1.5620384491400574E-2</v>
      </c>
      <c r="H66">
        <f t="shared" si="2"/>
        <v>-1.1705852608743135E-3</v>
      </c>
      <c r="I66">
        <f t="shared" si="3"/>
        <v>1.5600700768717557E-2</v>
      </c>
      <c r="J66">
        <f t="shared" si="4"/>
        <v>1.4088353477598667E-3</v>
      </c>
      <c r="K66">
        <f t="shared" si="7"/>
        <v>0.99999999999999689</v>
      </c>
      <c r="L66">
        <f t="shared" si="8"/>
        <v>-2.7001169063492082E-14</v>
      </c>
      <c r="M66">
        <f t="shared" si="9"/>
        <v>-0.16486138817293883</v>
      </c>
      <c r="N66">
        <f t="shared" si="10"/>
        <v>-9.4458617469773802</v>
      </c>
      <c r="O66">
        <f t="shared" si="11"/>
        <v>0</v>
      </c>
      <c r="P66">
        <f t="shared" si="5"/>
        <v>-9.4458617469773802</v>
      </c>
      <c r="Q66">
        <f t="shared" si="12"/>
        <v>0.45106421162316429</v>
      </c>
      <c r="W66">
        <v>61</v>
      </c>
      <c r="X66">
        <f t="shared" si="6"/>
        <v>1.2708333333333333</v>
      </c>
      <c r="Y66">
        <v>0</v>
      </c>
      <c r="Z66">
        <f t="shared" si="13"/>
        <v>-1.8270262972843747E-3</v>
      </c>
    </row>
    <row r="67" spans="5:26" x14ac:dyDescent="0.4">
      <c r="E67">
        <v>60.005299999999998</v>
      </c>
      <c r="F67">
        <f t="shared" si="0"/>
        <v>7.8546754023521501E-3</v>
      </c>
      <c r="G67">
        <f t="shared" si="1"/>
        <v>1.5617770980304146E-2</v>
      </c>
      <c r="H67">
        <f t="shared" si="2"/>
        <v>-1.2049320385466768E-3</v>
      </c>
      <c r="I67">
        <f t="shared" si="3"/>
        <v>1.5596915992710292E-2</v>
      </c>
      <c r="J67">
        <f t="shared" si="4"/>
        <v>1.4501183148579021E-3</v>
      </c>
      <c r="K67">
        <f t="shared" si="7"/>
        <v>1.0000000000000036</v>
      </c>
      <c r="L67">
        <f t="shared" si="8"/>
        <v>3.0858478929705132E-14</v>
      </c>
      <c r="M67">
        <f t="shared" si="9"/>
        <v>-0.16970697625410902</v>
      </c>
      <c r="N67">
        <f t="shared" si="10"/>
        <v>-9.7234934932873287</v>
      </c>
      <c r="O67">
        <f t="shared" si="11"/>
        <v>0</v>
      </c>
      <c r="P67">
        <f t="shared" si="5"/>
        <v>-9.7234934932873287</v>
      </c>
      <c r="Q67">
        <f t="shared" si="12"/>
        <v>0.45115203890570649</v>
      </c>
      <c r="W67">
        <v>62</v>
      </c>
      <c r="X67">
        <f t="shared" si="6"/>
        <v>1.2916666666666667</v>
      </c>
      <c r="Y67">
        <v>0</v>
      </c>
      <c r="Z67">
        <f t="shared" si="13"/>
        <v>-1.6334812704687214E-3</v>
      </c>
    </row>
    <row r="68" spans="5:26" x14ac:dyDescent="0.4">
      <c r="E68">
        <v>61.764800000000001</v>
      </c>
      <c r="F68">
        <f t="shared" si="0"/>
        <v>8.0849934137684522E-3</v>
      </c>
      <c r="G68">
        <f t="shared" si="1"/>
        <v>1.5615002002546952E-2</v>
      </c>
      <c r="H68">
        <f t="shared" si="2"/>
        <v>-1.2402874550764588E-3</v>
      </c>
      <c r="I68">
        <f t="shared" si="3"/>
        <v>1.5592906073809254E-2</v>
      </c>
      <c r="J68">
        <f t="shared" si="4"/>
        <v>1.4926086841924781E-3</v>
      </c>
      <c r="K68">
        <f t="shared" si="7"/>
        <v>0.99999999999999789</v>
      </c>
      <c r="L68">
        <f t="shared" si="8"/>
        <v>-1.8322221864512472E-14</v>
      </c>
      <c r="M68">
        <f t="shared" si="9"/>
        <v>-0.17469560970193143</v>
      </c>
      <c r="N68">
        <f t="shared" si="10"/>
        <v>-10.009321135385349</v>
      </c>
      <c r="O68">
        <f t="shared" si="11"/>
        <v>0</v>
      </c>
      <c r="P68">
        <f t="shared" si="5"/>
        <v>-10.009321135385349</v>
      </c>
      <c r="Q68">
        <f t="shared" si="12"/>
        <v>0.45124505398948556</v>
      </c>
      <c r="W68">
        <v>63</v>
      </c>
      <c r="X68">
        <f t="shared" si="6"/>
        <v>1.3125</v>
      </c>
      <c r="Y68">
        <v>0</v>
      </c>
      <c r="Z68">
        <f t="shared" si="13"/>
        <v>-1.4470614422830684E-3</v>
      </c>
    </row>
    <row r="69" spans="5:26" x14ac:dyDescent="0.4">
      <c r="E69">
        <v>63.575899999999997</v>
      </c>
      <c r="F69">
        <f t="shared" ref="F69:F132" si="14">2*PI()*E69/$B$7</f>
        <v>8.3220658493899716E-3</v>
      </c>
      <c r="G69">
        <f t="shared" ref="G69:G132" si="15">1+SUM(a1_*COS(F69),a2_*COS(2*F69))</f>
        <v>1.5612068260014378E-2</v>
      </c>
      <c r="H69">
        <f t="shared" ref="H69:H132" si="16">SUM(a1_*SIN(F69),a2_*SIN(2*F69))</f>
        <v>-1.2766818878196945E-3</v>
      </c>
      <c r="I69">
        <f t="shared" ref="I69:I132" si="17">SUM(b0_,b1_*COS(F69),b2_*COS(2*F69))</f>
        <v>1.5588657546394158E-2</v>
      </c>
      <c r="J69">
        <f t="shared" ref="J69:J132" si="18">SUM(b1_*SIN(F69),b2_*SIN(2*F69))</f>
        <v>1.5363423769735214E-3</v>
      </c>
      <c r="K69">
        <f t="shared" si="7"/>
        <v>1.0000000000000018</v>
      </c>
      <c r="L69">
        <f t="shared" si="8"/>
        <v>1.5429239464852578E-14</v>
      </c>
      <c r="M69">
        <f t="shared" si="9"/>
        <v>-0.17983166333240064</v>
      </c>
      <c r="N69">
        <f t="shared" si="10"/>
        <v>-10.303595331764077</v>
      </c>
      <c r="O69">
        <f t="shared" si="11"/>
        <v>0</v>
      </c>
      <c r="P69">
        <f t="shared" ref="P69:P132" si="19">N69+O69</f>
        <v>-10.303595331764077</v>
      </c>
      <c r="Q69">
        <f t="shared" si="12"/>
        <v>0.4513435609708169</v>
      </c>
      <c r="W69">
        <v>64</v>
      </c>
      <c r="X69">
        <f t="shared" ref="X69:X132" si="20">W69/Fs*1000</f>
        <v>1.3333333333333333</v>
      </c>
      <c r="Y69">
        <v>0</v>
      </c>
      <c r="Z69">
        <f t="shared" si="13"/>
        <v>-1.2694826648602269E-3</v>
      </c>
    </row>
    <row r="70" spans="5:26" x14ac:dyDescent="0.4">
      <c r="E70">
        <v>65.440100000000001</v>
      </c>
      <c r="F70">
        <f t="shared" si="14"/>
        <v>8.5660890587575603E-3</v>
      </c>
      <c r="G70">
        <f t="shared" si="15"/>
        <v>1.5608959971518899E-2</v>
      </c>
      <c r="H70">
        <f t="shared" si="16"/>
        <v>-1.314145737361147E-3</v>
      </c>
      <c r="I70">
        <f t="shared" si="17"/>
        <v>1.5584156245209702E-2</v>
      </c>
      <c r="J70">
        <f t="shared" si="18"/>
        <v>1.5813552846826503E-3</v>
      </c>
      <c r="K70">
        <f t="shared" ref="K70:K133" si="21">SQRT((I70^2+J70^2)/(G70^2+H70^2))</f>
        <v>0.999999999999997</v>
      </c>
      <c r="L70">
        <f t="shared" ref="L70:L133" si="22">20*LOG10(K70)</f>
        <v>-2.6036841596938793E-14</v>
      </c>
      <c r="M70">
        <f t="shared" ref="M70:M133" si="23">ATAN2(J70,I70)-ATAN2(H70,G70)</f>
        <v>-0.18511952386043928</v>
      </c>
      <c r="N70">
        <f t="shared" ref="N70:N133" si="24">DEGREES(M70)</f>
        <v>-10.606567422674511</v>
      </c>
      <c r="O70">
        <f t="shared" si="11"/>
        <v>0</v>
      </c>
      <c r="P70">
        <f t="shared" si="19"/>
        <v>-10.606567422674511</v>
      </c>
      <c r="Q70">
        <f t="shared" si="12"/>
        <v>0.45144788188921187</v>
      </c>
      <c r="W70">
        <v>65</v>
      </c>
      <c r="X70">
        <f t="shared" si="20"/>
        <v>1.3541666666666667</v>
      </c>
      <c r="Y70">
        <v>0</v>
      </c>
      <c r="Z70">
        <f t="shared" si="13"/>
        <v>-1.1020322918878394E-3</v>
      </c>
    </row>
    <row r="71" spans="5:26" x14ac:dyDescent="0.4">
      <c r="E71">
        <v>67.358999999999995</v>
      </c>
      <c r="F71">
        <f t="shared" si="14"/>
        <v>8.8172724813814531E-3</v>
      </c>
      <c r="G71">
        <f t="shared" si="15"/>
        <v>1.560566667844121E-2</v>
      </c>
      <c r="H71">
        <f t="shared" si="16"/>
        <v>-1.3527114392401385E-3</v>
      </c>
      <c r="I71">
        <f t="shared" si="17"/>
        <v>1.5579387023894609E-2</v>
      </c>
      <c r="J71">
        <f t="shared" si="18"/>
        <v>1.627685681009846E-3</v>
      </c>
      <c r="K71">
        <f t="shared" si="21"/>
        <v>0.99999999999999745</v>
      </c>
      <c r="L71">
        <f t="shared" si="22"/>
        <v>-2.217953173072563E-14</v>
      </c>
      <c r="M71">
        <f t="shared" si="23"/>
        <v>-0.19056387460304136</v>
      </c>
      <c r="N71">
        <f t="shared" si="24"/>
        <v>-10.918505742414526</v>
      </c>
      <c r="O71">
        <f t="shared" ref="O71:O134" si="25">IF((N71-N70)&gt;180,O70-360,IF((N71-N70)&lt;(-180),O70+360,O70))</f>
        <v>0</v>
      </c>
      <c r="P71">
        <f t="shared" si="19"/>
        <v>-10.918505742414526</v>
      </c>
      <c r="Q71">
        <f t="shared" ref="Q71:Q134" si="26">-(P71-P70)/((E71-E70)*360)*1000</f>
        <v>0.45155835771074926</v>
      </c>
      <c r="W71">
        <v>66</v>
      </c>
      <c r="X71">
        <f t="shared" si="20"/>
        <v>1.375</v>
      </c>
      <c r="Y71">
        <v>0</v>
      </c>
      <c r="Z71">
        <f t="shared" ref="Z71:Z134" si="27" xml:space="preserve"> b0_*Y71 + b1_*Y70 + b2_*Y69 - a1_*Z70 - a2_*Z69</f>
        <v>-9.4562143696024338E-4</v>
      </c>
    </row>
    <row r="72" spans="5:26" x14ac:dyDescent="0.4">
      <c r="E72">
        <v>69.334100000000007</v>
      </c>
      <c r="F72">
        <f t="shared" si="14"/>
        <v>9.0758124668025037E-3</v>
      </c>
      <c r="G72">
        <f t="shared" si="15"/>
        <v>1.5602177556790386E-2</v>
      </c>
      <c r="H72">
        <f t="shared" si="16"/>
        <v>-1.3924094466969631E-3</v>
      </c>
      <c r="I72">
        <f t="shared" si="17"/>
        <v>1.5574334206885254E-2</v>
      </c>
      <c r="J72">
        <f t="shared" si="18"/>
        <v>1.6753693900477332E-3</v>
      </c>
      <c r="K72">
        <f t="shared" si="21"/>
        <v>1.0000000000000009</v>
      </c>
      <c r="L72">
        <f t="shared" si="22"/>
        <v>7.7146197324262939E-15</v>
      </c>
      <c r="M72">
        <f t="shared" si="23"/>
        <v>-0.19616912919980378</v>
      </c>
      <c r="N72">
        <f t="shared" si="24"/>
        <v>-11.239663173905317</v>
      </c>
      <c r="O72">
        <f t="shared" si="25"/>
        <v>0</v>
      </c>
      <c r="P72">
        <f t="shared" si="19"/>
        <v>-11.239663173905317</v>
      </c>
      <c r="Q72">
        <f t="shared" si="26"/>
        <v>0.45167534624236899</v>
      </c>
      <c r="W72">
        <v>67</v>
      </c>
      <c r="X72">
        <f t="shared" si="20"/>
        <v>1.3958333333333333</v>
      </c>
      <c r="Y72">
        <v>0</v>
      </c>
      <c r="Z72">
        <f t="shared" si="27"/>
        <v>-8.008342928800704E-4</v>
      </c>
    </row>
    <row r="73" spans="5:26" x14ac:dyDescent="0.4">
      <c r="E73">
        <v>71.367099999999994</v>
      </c>
      <c r="F73">
        <f t="shared" si="14"/>
        <v>9.3419315445003384E-3</v>
      </c>
      <c r="G73">
        <f t="shared" si="15"/>
        <v>1.559848086718929E-2</v>
      </c>
      <c r="H73">
        <f t="shared" si="16"/>
        <v>-1.4332742625950082E-3</v>
      </c>
      <c r="I73">
        <f t="shared" si="17"/>
        <v>1.5568980792893372E-2</v>
      </c>
      <c r="J73">
        <f t="shared" si="18"/>
        <v>1.724447026267853E-3</v>
      </c>
      <c r="K73">
        <f t="shared" si="21"/>
        <v>0.99999999999999822</v>
      </c>
      <c r="L73">
        <f t="shared" si="22"/>
        <v>-1.5429239464852607E-14</v>
      </c>
      <c r="M73">
        <f t="shared" si="23"/>
        <v>-0.20194028407866882</v>
      </c>
      <c r="N73">
        <f t="shared" si="24"/>
        <v>-11.570325991380617</v>
      </c>
      <c r="O73">
        <f t="shared" si="25"/>
        <v>0</v>
      </c>
      <c r="P73">
        <f t="shared" si="19"/>
        <v>-11.570325991380617</v>
      </c>
      <c r="Q73">
        <f t="shared" si="26"/>
        <v>0.45179922593225974</v>
      </c>
      <c r="W73">
        <v>68</v>
      </c>
      <c r="X73">
        <f t="shared" si="20"/>
        <v>1.4166666666666667</v>
      </c>
      <c r="Y73">
        <v>0</v>
      </c>
      <c r="Z73">
        <f t="shared" si="27"/>
        <v>-6.6797423610865595E-4</v>
      </c>
    </row>
    <row r="74" spans="5:26" x14ac:dyDescent="0.4">
      <c r="E74">
        <v>73.459800000000001</v>
      </c>
      <c r="F74">
        <f t="shared" si="14"/>
        <v>9.6158653339239782E-3</v>
      </c>
      <c r="G74">
        <f t="shared" si="15"/>
        <v>1.5594564068646788E-2</v>
      </c>
      <c r="H74">
        <f t="shared" si="16"/>
        <v>-1.4753424330558491E-3</v>
      </c>
      <c r="I74">
        <f t="shared" si="17"/>
        <v>1.5563308619654492E-2</v>
      </c>
      <c r="J74">
        <f t="shared" si="18"/>
        <v>1.774961575723006E-3</v>
      </c>
      <c r="K74">
        <f t="shared" si="21"/>
        <v>1.0000000000000004</v>
      </c>
      <c r="L74">
        <f t="shared" si="22"/>
        <v>3.8573098662131478E-15</v>
      </c>
      <c r="M74">
        <f t="shared" si="23"/>
        <v>-0.20788263645967731</v>
      </c>
      <c r="N74">
        <f t="shared" si="24"/>
        <v>-11.910797703191919</v>
      </c>
      <c r="O74">
        <f t="shared" si="25"/>
        <v>0</v>
      </c>
      <c r="P74">
        <f t="shared" si="19"/>
        <v>-11.910797703191919</v>
      </c>
      <c r="Q74">
        <f t="shared" si="26"/>
        <v>0.45193040332173356</v>
      </c>
      <c r="W74">
        <v>69</v>
      </c>
      <c r="X74">
        <f t="shared" si="20"/>
        <v>1.4375</v>
      </c>
      <c r="Y74">
        <v>0</v>
      </c>
      <c r="Z74">
        <f t="shared" si="27"/>
        <v>-5.4710653753801009E-4</v>
      </c>
    </row>
    <row r="75" spans="5:26" x14ac:dyDescent="0.4">
      <c r="E75">
        <v>75.613799999999998</v>
      </c>
      <c r="F75">
        <f t="shared" si="14"/>
        <v>9.8978232745836631E-3</v>
      </c>
      <c r="G75">
        <f t="shared" si="15"/>
        <v>1.5590414351283388E-2</v>
      </c>
      <c r="H75">
        <f t="shared" si="16"/>
        <v>-1.5186465195225693E-3</v>
      </c>
      <c r="I75">
        <f t="shared" si="17"/>
        <v>1.5557299135387503E-2</v>
      </c>
      <c r="J75">
        <f t="shared" si="18"/>
        <v>1.8269511509703268E-3</v>
      </c>
      <c r="K75">
        <f t="shared" si="21"/>
        <v>0.999999999999999</v>
      </c>
      <c r="L75">
        <f t="shared" si="22"/>
        <v>-8.6789471989795872E-15</v>
      </c>
      <c r="M75">
        <f t="shared" si="23"/>
        <v>-0.21400093386890862</v>
      </c>
      <c r="N75">
        <f t="shared" si="24"/>
        <v>-12.261350322546699</v>
      </c>
      <c r="O75">
        <f t="shared" si="25"/>
        <v>0</v>
      </c>
      <c r="P75">
        <f t="shared" si="19"/>
        <v>-12.261350322546699</v>
      </c>
      <c r="Q75">
        <f t="shared" si="26"/>
        <v>0.45206930175742804</v>
      </c>
      <c r="W75">
        <v>70</v>
      </c>
      <c r="X75">
        <f t="shared" si="20"/>
        <v>1.4583333333333335</v>
      </c>
      <c r="Y75">
        <v>0</v>
      </c>
      <c r="Z75">
        <f t="shared" si="27"/>
        <v>-4.3809758414170346E-4</v>
      </c>
    </row>
    <row r="76" spans="5:26" x14ac:dyDescent="0.4">
      <c r="E76">
        <v>77.831000000000003</v>
      </c>
      <c r="F76">
        <f t="shared" si="14"/>
        <v>1.0188054075897799E-2</v>
      </c>
      <c r="G76">
        <f t="shared" si="15"/>
        <v>1.5586017659681262E-2</v>
      </c>
      <c r="H76">
        <f t="shared" si="16"/>
        <v>-1.5632251532529048E-3</v>
      </c>
      <c r="I76">
        <f t="shared" si="17"/>
        <v>1.555093198442925E-2</v>
      </c>
      <c r="J76">
        <f t="shared" si="18"/>
        <v>1.8804610560479648E-3</v>
      </c>
      <c r="K76">
        <f t="shared" si="21"/>
        <v>0.999999999999998</v>
      </c>
      <c r="L76">
        <f t="shared" si="22"/>
        <v>-1.7357894397959187E-14</v>
      </c>
      <c r="M76">
        <f t="shared" si="23"/>
        <v>-0.22030079558176774</v>
      </c>
      <c r="N76">
        <f t="shared" si="24"/>
        <v>-12.622305810209586</v>
      </c>
      <c r="O76">
        <f t="shared" si="25"/>
        <v>0</v>
      </c>
      <c r="P76">
        <f t="shared" si="19"/>
        <v>-12.622305810209586</v>
      </c>
      <c r="Q76">
        <f t="shared" si="26"/>
        <v>0.45221636857157899</v>
      </c>
      <c r="W76">
        <v>71</v>
      </c>
      <c r="X76">
        <f t="shared" si="20"/>
        <v>1.4791666666666665</v>
      </c>
      <c r="Y76">
        <v>0</v>
      </c>
      <c r="Z76">
        <f t="shared" si="27"/>
        <v>-3.4065058684819055E-4</v>
      </c>
    </row>
    <row r="77" spans="5:26" x14ac:dyDescent="0.4">
      <c r="E77">
        <v>80.113200000000006</v>
      </c>
      <c r="F77">
        <f t="shared" si="14"/>
        <v>1.0486793357315409E-2</v>
      </c>
      <c r="G77">
        <f t="shared" si="15"/>
        <v>1.5581359407080275E-2</v>
      </c>
      <c r="H77">
        <f t="shared" si="16"/>
        <v>-1.6091149977263998E-3</v>
      </c>
      <c r="I77">
        <f t="shared" si="17"/>
        <v>1.5544186041490216E-2</v>
      </c>
      <c r="J77">
        <f t="shared" si="18"/>
        <v>1.9355341268126811E-3</v>
      </c>
      <c r="K77">
        <f t="shared" si="21"/>
        <v>0.99999999999999756</v>
      </c>
      <c r="L77">
        <f t="shared" si="22"/>
        <v>-2.1215204264172341E-14</v>
      </c>
      <c r="M77">
        <f t="shared" si="23"/>
        <v>-0.2267875784616975</v>
      </c>
      <c r="N77">
        <f t="shared" si="24"/>
        <v>-12.993971091847278</v>
      </c>
      <c r="O77">
        <f t="shared" si="25"/>
        <v>0</v>
      </c>
      <c r="P77">
        <f t="shared" si="19"/>
        <v>-12.993971091847278</v>
      </c>
      <c r="Q77">
        <f t="shared" si="26"/>
        <v>0.45237207961821968</v>
      </c>
      <c r="W77">
        <v>72</v>
      </c>
      <c r="X77">
        <f t="shared" si="20"/>
        <v>1.5</v>
      </c>
      <c r="Y77">
        <v>0</v>
      </c>
      <c r="Z77">
        <f t="shared" si="27"/>
        <v>-2.5433780918836322E-4</v>
      </c>
    </row>
    <row r="78" spans="5:26" x14ac:dyDescent="0.4">
      <c r="E78">
        <v>82.462299999999999</v>
      </c>
      <c r="F78">
        <f t="shared" si="14"/>
        <v>1.0794289828254899E-2</v>
      </c>
      <c r="G78">
        <f t="shared" si="15"/>
        <v>1.5576424048053483E-2</v>
      </c>
      <c r="H78">
        <f t="shared" si="16"/>
        <v>-1.6563547732753488E-3</v>
      </c>
      <c r="I78">
        <f t="shared" si="17"/>
        <v>1.5537038792797886E-2</v>
      </c>
      <c r="J78">
        <f t="shared" si="18"/>
        <v>1.9922155533039221E-3</v>
      </c>
      <c r="K78">
        <f t="shared" si="21"/>
        <v>1.0000000000000031</v>
      </c>
      <c r="L78">
        <f t="shared" si="22"/>
        <v>2.7001169063491996E-14</v>
      </c>
      <c r="M78">
        <f t="shared" si="23"/>
        <v>-0.23346694694796688</v>
      </c>
      <c r="N78">
        <f t="shared" si="24"/>
        <v>-13.376670715923199</v>
      </c>
      <c r="O78">
        <f t="shared" si="25"/>
        <v>0</v>
      </c>
      <c r="P78">
        <f t="shared" si="19"/>
        <v>-13.376670715923199</v>
      </c>
      <c r="Q78">
        <f t="shared" si="26"/>
        <v>0.45253693385637234</v>
      </c>
      <c r="W78">
        <v>73</v>
      </c>
      <c r="X78">
        <f t="shared" si="20"/>
        <v>1.5208333333333333</v>
      </c>
      <c r="Y78">
        <v>0</v>
      </c>
      <c r="Z78">
        <f t="shared" si="27"/>
        <v>-1.7862939992892193E-4</v>
      </c>
    </row>
    <row r="79" spans="5:26" x14ac:dyDescent="0.4">
      <c r="E79">
        <v>84.880300000000005</v>
      </c>
      <c r="F79">
        <f t="shared" si="14"/>
        <v>1.1110805288104073E-2</v>
      </c>
      <c r="G79">
        <f t="shared" si="15"/>
        <v>1.5571195016713779E-2</v>
      </c>
      <c r="H79">
        <f t="shared" si="16"/>
        <v>-1.7049852618253626E-3</v>
      </c>
      <c r="I79">
        <f t="shared" si="17"/>
        <v>1.5529466246585244E-2</v>
      </c>
      <c r="J79">
        <f t="shared" si="18"/>
        <v>2.0505528736767427E-3</v>
      </c>
      <c r="K79">
        <f t="shared" si="21"/>
        <v>1.0000000000000013</v>
      </c>
      <c r="L79">
        <f t="shared" si="22"/>
        <v>1.1571929598639439E-14</v>
      </c>
      <c r="M79">
        <f t="shared" si="23"/>
        <v>-0.24034487541583771</v>
      </c>
      <c r="N79">
        <f t="shared" si="24"/>
        <v>-13.770746988925078</v>
      </c>
      <c r="O79">
        <f t="shared" si="25"/>
        <v>0</v>
      </c>
      <c r="P79">
        <f t="shared" si="19"/>
        <v>-13.770746988925078</v>
      </c>
      <c r="Q79">
        <f t="shared" si="26"/>
        <v>0.45271146149466723</v>
      </c>
      <c r="W79">
        <v>74</v>
      </c>
      <c r="X79">
        <f t="shared" si="20"/>
        <v>1.5416666666666667</v>
      </c>
      <c r="Y79">
        <v>0</v>
      </c>
      <c r="Z79">
        <f t="shared" si="27"/>
        <v>-1.1291895203512081E-4</v>
      </c>
    </row>
    <row r="80" spans="5:26" x14ac:dyDescent="0.4">
      <c r="E80">
        <v>87.369200000000006</v>
      </c>
      <c r="F80">
        <f t="shared" si="14"/>
        <v>1.1436601536250724E-2</v>
      </c>
      <c r="G80">
        <f t="shared" si="15"/>
        <v>1.5565654887162106E-2</v>
      </c>
      <c r="H80">
        <f t="shared" si="16"/>
        <v>-1.755047300559965E-3</v>
      </c>
      <c r="I80">
        <f t="shared" si="17"/>
        <v>1.5521443165423809E-2</v>
      </c>
      <c r="J80">
        <f t="shared" si="18"/>
        <v>2.1105935553663371E-3</v>
      </c>
      <c r="K80">
        <f t="shared" si="21"/>
        <v>0.999999999999998</v>
      </c>
      <c r="L80">
        <f t="shared" si="22"/>
        <v>-1.7357894397959187E-14</v>
      </c>
      <c r="M80">
        <f t="shared" si="23"/>
        <v>-0.24742736613175076</v>
      </c>
      <c r="N80">
        <f t="shared" si="24"/>
        <v>-14.176543815387484</v>
      </c>
      <c r="O80">
        <f t="shared" si="25"/>
        <v>0</v>
      </c>
      <c r="P80">
        <f t="shared" si="19"/>
        <v>-14.176543815387484</v>
      </c>
      <c r="Q80">
        <f t="shared" si="26"/>
        <v>0.45289622196151624</v>
      </c>
      <c r="W80">
        <v>75</v>
      </c>
      <c r="X80">
        <f t="shared" si="20"/>
        <v>1.5625</v>
      </c>
      <c r="Y80">
        <v>0</v>
      </c>
      <c r="Z80">
        <f t="shared" si="27"/>
        <v>-5.6545940907988291E-5</v>
      </c>
    </row>
    <row r="81" spans="5:26" x14ac:dyDescent="0.4">
      <c r="E81">
        <v>89.931100000000001</v>
      </c>
      <c r="F81">
        <f t="shared" si="14"/>
        <v>1.1771953462052044E-2</v>
      </c>
      <c r="G81">
        <f t="shared" si="15"/>
        <v>1.55597851050574E-2</v>
      </c>
      <c r="H81">
        <f t="shared" si="16"/>
        <v>-1.8065837981534154E-3</v>
      </c>
      <c r="I81">
        <f t="shared" si="17"/>
        <v>1.5512942677460617E-2</v>
      </c>
      <c r="J81">
        <f t="shared" si="18"/>
        <v>2.1723874012565571E-3</v>
      </c>
      <c r="K81">
        <f t="shared" si="21"/>
        <v>1.0000000000000013</v>
      </c>
      <c r="L81">
        <f t="shared" si="22"/>
        <v>1.1571929598639439E-14</v>
      </c>
      <c r="M81">
        <f t="shared" si="23"/>
        <v>-0.25472073618591895</v>
      </c>
      <c r="N81">
        <f t="shared" si="24"/>
        <v>-14.594423137918422</v>
      </c>
      <c r="O81">
        <f t="shared" si="25"/>
        <v>0</v>
      </c>
      <c r="P81">
        <f t="shared" si="19"/>
        <v>-14.594423137918422</v>
      </c>
      <c r="Q81">
        <f t="shared" si="26"/>
        <v>0.45309180526924353</v>
      </c>
      <c r="W81">
        <v>76</v>
      </c>
      <c r="X81">
        <f t="shared" si="20"/>
        <v>1.5833333333333333</v>
      </c>
      <c r="Y81">
        <v>0</v>
      </c>
      <c r="Z81">
        <f t="shared" si="27"/>
        <v>-8.8152178746852286E-6</v>
      </c>
    </row>
    <row r="82" spans="5:26" x14ac:dyDescent="0.4">
      <c r="E82">
        <v>92.568100000000001</v>
      </c>
      <c r="F82">
        <f t="shared" si="14"/>
        <v>1.2117135954865221E-2</v>
      </c>
      <c r="G82">
        <f t="shared" si="15"/>
        <v>1.5553566155768861E-2</v>
      </c>
      <c r="H82">
        <f t="shared" si="16"/>
        <v>-1.8596377288173822E-3</v>
      </c>
      <c r="I82">
        <f t="shared" si="17"/>
        <v>1.5503936519901007E-2</v>
      </c>
      <c r="J82">
        <f t="shared" si="18"/>
        <v>2.235984130355452E-3</v>
      </c>
      <c r="K82">
        <f t="shared" si="21"/>
        <v>1.000000000000004</v>
      </c>
      <c r="L82">
        <f t="shared" si="22"/>
        <v>3.4715788795918267E-14</v>
      </c>
      <c r="M82">
        <f t="shared" si="23"/>
        <v>-0.26223133560754208</v>
      </c>
      <c r="N82">
        <f t="shared" si="24"/>
        <v>-15.024748786390825</v>
      </c>
      <c r="O82">
        <f t="shared" si="25"/>
        <v>0</v>
      </c>
      <c r="P82">
        <f t="shared" si="19"/>
        <v>-15.024748786390825</v>
      </c>
      <c r="Q82">
        <f t="shared" si="26"/>
        <v>0.45329883334639809</v>
      </c>
      <c r="W82">
        <v>77</v>
      </c>
      <c r="X82">
        <f t="shared" si="20"/>
        <v>1.6041666666666667</v>
      </c>
      <c r="Y82">
        <v>0</v>
      </c>
      <c r="Z82">
        <f t="shared" si="27"/>
        <v>3.0986248705441141E-5</v>
      </c>
    </row>
    <row r="83" spans="5:26" x14ac:dyDescent="0.4">
      <c r="E83">
        <v>95.282399999999996</v>
      </c>
      <c r="F83">
        <f t="shared" si="14"/>
        <v>1.2472436994016836E-2</v>
      </c>
      <c r="G83">
        <f t="shared" si="15"/>
        <v>1.5546977278092955E-2</v>
      </c>
      <c r="H83">
        <f t="shared" si="16"/>
        <v>-1.9142541498867634E-3</v>
      </c>
      <c r="I83">
        <f t="shared" si="17"/>
        <v>1.5494394624384622E-2</v>
      </c>
      <c r="J83">
        <f t="shared" si="18"/>
        <v>2.3014357822321342E-3</v>
      </c>
      <c r="K83">
        <f t="shared" si="21"/>
        <v>1.0000000000000004</v>
      </c>
      <c r="L83">
        <f t="shared" si="22"/>
        <v>3.8573098662131478E-15</v>
      </c>
      <c r="M83">
        <f t="shared" si="23"/>
        <v>-0.2699658349506493</v>
      </c>
      <c r="N83">
        <f t="shared" si="24"/>
        <v>-15.467902955397575</v>
      </c>
      <c r="O83">
        <f t="shared" si="25"/>
        <v>0</v>
      </c>
      <c r="P83">
        <f t="shared" si="19"/>
        <v>-15.467902955397575</v>
      </c>
      <c r="Q83">
        <f t="shared" si="26"/>
        <v>0.45351796146208218</v>
      </c>
      <c r="W83">
        <v>78</v>
      </c>
      <c r="X83">
        <f t="shared" si="20"/>
        <v>1.625</v>
      </c>
      <c r="Y83">
        <v>0</v>
      </c>
      <c r="Z83">
        <f t="shared" si="27"/>
        <v>6.3575181755049827E-5</v>
      </c>
    </row>
    <row r="84" spans="5:26" x14ac:dyDescent="0.4">
      <c r="E84">
        <v>98.076300000000003</v>
      </c>
      <c r="F84">
        <f t="shared" si="14"/>
        <v>1.283815764880286E-2</v>
      </c>
      <c r="G84">
        <f t="shared" si="15"/>
        <v>1.553999638701542E-2</v>
      </c>
      <c r="H84">
        <f t="shared" si="16"/>
        <v>-1.9704802089352928E-3</v>
      </c>
      <c r="I84">
        <f t="shared" si="17"/>
        <v>1.5484285005089915E-2</v>
      </c>
      <c r="J84">
        <f t="shared" si="18"/>
        <v>2.3687967079100772E-3</v>
      </c>
      <c r="K84">
        <f t="shared" si="21"/>
        <v>1</v>
      </c>
      <c r="L84">
        <f t="shared" si="22"/>
        <v>0</v>
      </c>
      <c r="M84">
        <f t="shared" si="23"/>
        <v>-0.27793122877363396</v>
      </c>
      <c r="N84">
        <f t="shared" si="24"/>
        <v>-15.924286403614174</v>
      </c>
      <c r="O84">
        <f t="shared" si="25"/>
        <v>0</v>
      </c>
      <c r="P84">
        <f t="shared" si="19"/>
        <v>-15.924286403614174</v>
      </c>
      <c r="Q84">
        <f t="shared" si="26"/>
        <v>0.45374988389049697</v>
      </c>
      <c r="W84">
        <v>79</v>
      </c>
      <c r="X84">
        <f t="shared" si="20"/>
        <v>1.6458333333333333</v>
      </c>
      <c r="Y84">
        <v>0</v>
      </c>
      <c r="Z84">
        <f t="shared" si="27"/>
        <v>8.9660144618820546E-5</v>
      </c>
    </row>
    <row r="85" spans="5:26" x14ac:dyDescent="0.4">
      <c r="E85">
        <v>100.9522</v>
      </c>
      <c r="F85">
        <f t="shared" si="14"/>
        <v>1.3214612078488647E-2</v>
      </c>
      <c r="G85">
        <f t="shared" si="15"/>
        <v>1.5532599992190588E-2</v>
      </c>
      <c r="H85">
        <f t="shared" si="16"/>
        <v>-2.028365151552889E-3</v>
      </c>
      <c r="I85">
        <f t="shared" si="17"/>
        <v>1.5473573640630955E-2</v>
      </c>
      <c r="J85">
        <f t="shared" si="18"/>
        <v>2.4381235599134077E-3</v>
      </c>
      <c r="K85">
        <f t="shared" si="21"/>
        <v>1.0000000000000016</v>
      </c>
      <c r="L85">
        <f t="shared" si="22"/>
        <v>1.3500584531746009E-14</v>
      </c>
      <c r="M85">
        <f t="shared" si="23"/>
        <v>-0.28613483942670981</v>
      </c>
      <c r="N85">
        <f t="shared" si="24"/>
        <v>-16.39431867080398</v>
      </c>
      <c r="O85">
        <f t="shared" si="25"/>
        <v>0</v>
      </c>
      <c r="P85">
        <f t="shared" si="19"/>
        <v>-16.39431867080398</v>
      </c>
      <c r="Q85">
        <f t="shared" si="26"/>
        <v>0.45399533594295682</v>
      </c>
      <c r="W85">
        <v>80</v>
      </c>
      <c r="X85">
        <f t="shared" si="20"/>
        <v>1.6666666666666667</v>
      </c>
      <c r="Y85">
        <v>0</v>
      </c>
      <c r="Z85">
        <f t="shared" si="27"/>
        <v>1.0993182102361776E-4</v>
      </c>
    </row>
    <row r="86" spans="5:26" x14ac:dyDescent="0.4">
      <c r="E86">
        <v>103.9123</v>
      </c>
      <c r="F86">
        <f t="shared" si="14"/>
        <v>1.3602088262400776E-2</v>
      </c>
      <c r="G86">
        <f t="shared" si="15"/>
        <v>1.5524763917576734E-2</v>
      </c>
      <c r="H86">
        <f t="shared" si="16"/>
        <v>-2.0879542901132558E-3</v>
      </c>
      <c r="I86">
        <f t="shared" si="17"/>
        <v>1.5462225516175154E-2</v>
      </c>
      <c r="J86">
        <f t="shared" si="18"/>
        <v>2.5094680514076879E-3</v>
      </c>
      <c r="K86">
        <f t="shared" si="21"/>
        <v>0.99999999999999811</v>
      </c>
      <c r="L86">
        <f t="shared" si="22"/>
        <v>-1.6393566931405895E-14</v>
      </c>
      <c r="M86">
        <f t="shared" si="23"/>
        <v>-0.2945834646686043</v>
      </c>
      <c r="N86">
        <f t="shared" si="24"/>
        <v>-16.878389239852229</v>
      </c>
      <c r="O86">
        <f t="shared" si="25"/>
        <v>0</v>
      </c>
      <c r="P86">
        <f t="shared" si="19"/>
        <v>-16.878389239852229</v>
      </c>
      <c r="Q86">
        <f t="shared" si="26"/>
        <v>0.45425508245615748</v>
      </c>
      <c r="W86">
        <v>81</v>
      </c>
      <c r="X86">
        <f t="shared" si="20"/>
        <v>1.6875</v>
      </c>
      <c r="Y86">
        <v>0</v>
      </c>
      <c r="Z86">
        <f t="shared" si="27"/>
        <v>1.2505521797000365E-4</v>
      </c>
    </row>
    <row r="87" spans="5:26" x14ac:dyDescent="0.4">
      <c r="E87">
        <v>106.9593</v>
      </c>
      <c r="F87">
        <f t="shared" si="14"/>
        <v>1.4000939629712782E-2</v>
      </c>
      <c r="G87">
        <f t="shared" si="15"/>
        <v>1.5516461393870196E-2</v>
      </c>
      <c r="H87">
        <f t="shared" si="16"/>
        <v>-2.1493031029784712E-3</v>
      </c>
      <c r="I87">
        <f t="shared" si="17"/>
        <v>1.5450201860872093E-2</v>
      </c>
      <c r="J87">
        <f t="shared" si="18"/>
        <v>2.5828938178413911E-3</v>
      </c>
      <c r="K87">
        <f t="shared" si="21"/>
        <v>1.0000000000000033</v>
      </c>
      <c r="L87">
        <f t="shared" si="22"/>
        <v>2.8929823996598567E-14</v>
      </c>
      <c r="M87">
        <f t="shared" si="23"/>
        <v>-0.3032853792338972</v>
      </c>
      <c r="N87">
        <f t="shared" si="24"/>
        <v>-17.37697221812693</v>
      </c>
      <c r="O87">
        <f t="shared" si="25"/>
        <v>0</v>
      </c>
      <c r="P87">
        <f t="shared" si="19"/>
        <v>-17.37697221812693</v>
      </c>
      <c r="Q87">
        <f t="shared" si="26"/>
        <v>0.45452993680004156</v>
      </c>
      <c r="W87">
        <v>82</v>
      </c>
      <c r="X87">
        <f t="shared" si="20"/>
        <v>1.7083333333333335</v>
      </c>
      <c r="Y87">
        <v>0</v>
      </c>
      <c r="Z87">
        <f t="shared" si="27"/>
        <v>1.3566358868181592E-4</v>
      </c>
    </row>
    <row r="88" spans="5:26" x14ac:dyDescent="0.4">
      <c r="E88">
        <v>110.0956</v>
      </c>
      <c r="F88">
        <f t="shared" si="14"/>
        <v>1.4411480339690018E-2</v>
      </c>
      <c r="G88">
        <f t="shared" si="15"/>
        <v>1.5507665083925759E-2</v>
      </c>
      <c r="H88">
        <f t="shared" si="16"/>
        <v>-2.2124611397092604E-3</v>
      </c>
      <c r="I88">
        <f t="shared" si="17"/>
        <v>1.5437463080980818E-2</v>
      </c>
      <c r="J88">
        <f t="shared" si="18"/>
        <v>2.6584571227102408E-3</v>
      </c>
      <c r="K88">
        <f t="shared" si="21"/>
        <v>1.0000000000000018</v>
      </c>
      <c r="L88">
        <f t="shared" si="22"/>
        <v>1.5429239464852578E-14</v>
      </c>
      <c r="M88">
        <f t="shared" si="23"/>
        <v>-0.31224805621578522</v>
      </c>
      <c r="N88">
        <f t="shared" si="24"/>
        <v>-17.890495782328163</v>
      </c>
      <c r="O88">
        <f t="shared" si="25"/>
        <v>0</v>
      </c>
      <c r="P88">
        <f t="shared" si="19"/>
        <v>-17.890495782328163</v>
      </c>
      <c r="Q88">
        <f t="shared" si="26"/>
        <v>0.45482075853822063</v>
      </c>
      <c r="W88">
        <v>83</v>
      </c>
      <c r="X88">
        <f t="shared" si="20"/>
        <v>1.7291666666666665</v>
      </c>
      <c r="Y88">
        <v>0</v>
      </c>
      <c r="Z88">
        <f t="shared" si="27"/>
        <v>1.4235388008620095E-4</v>
      </c>
    </row>
    <row r="89" spans="5:26" x14ac:dyDescent="0.4">
      <c r="E89">
        <v>113.32389999999999</v>
      </c>
      <c r="F89">
        <f t="shared" si="14"/>
        <v>1.4834063821506014E-2</v>
      </c>
      <c r="G89">
        <f t="shared" si="15"/>
        <v>1.5498345389446944E-2</v>
      </c>
      <c r="H89">
        <f t="shared" si="16"/>
        <v>-2.2774841106112977E-3</v>
      </c>
      <c r="I89">
        <f t="shared" si="17"/>
        <v>1.5423966307563153E-2</v>
      </c>
      <c r="J89">
        <f t="shared" si="18"/>
        <v>2.7362213046158677E-3</v>
      </c>
      <c r="K89">
        <f t="shared" si="21"/>
        <v>0.99999999999999756</v>
      </c>
      <c r="L89">
        <f t="shared" si="22"/>
        <v>-2.1215204264172341E-14</v>
      </c>
      <c r="M89">
        <f t="shared" si="23"/>
        <v>-0.32147988485988521</v>
      </c>
      <c r="N89">
        <f t="shared" si="24"/>
        <v>-18.419440600823076</v>
      </c>
      <c r="O89">
        <f t="shared" si="25"/>
        <v>0</v>
      </c>
      <c r="P89">
        <f t="shared" si="19"/>
        <v>-18.419440600823076</v>
      </c>
      <c r="Q89">
        <f t="shared" si="26"/>
        <v>0.45512844608180031</v>
      </c>
      <c r="W89">
        <v>84</v>
      </c>
      <c r="X89">
        <f t="shared" si="20"/>
        <v>1.75</v>
      </c>
      <c r="Y89">
        <v>0</v>
      </c>
      <c r="Z89">
        <f t="shared" si="27"/>
        <v>1.4568351846342185E-4</v>
      </c>
    </row>
    <row r="90" spans="5:26" x14ac:dyDescent="0.4">
      <c r="E90">
        <v>116.6468</v>
      </c>
      <c r="F90">
        <f t="shared" si="14"/>
        <v>1.526903041436491E-2</v>
      </c>
      <c r="G90">
        <f t="shared" si="15"/>
        <v>1.5488471472237419E-2</v>
      </c>
      <c r="H90">
        <f t="shared" si="16"/>
        <v>-2.3444258431733617E-3</v>
      </c>
      <c r="I90">
        <f t="shared" si="17"/>
        <v>1.5409666875374595E-2</v>
      </c>
      <c r="J90">
        <f t="shared" si="18"/>
        <v>2.8162471252421994E-3</v>
      </c>
      <c r="K90">
        <f t="shared" si="21"/>
        <v>1.0000000000000009</v>
      </c>
      <c r="L90">
        <f t="shared" si="22"/>
        <v>7.7146197324262939E-15</v>
      </c>
      <c r="M90">
        <f t="shared" si="23"/>
        <v>-0.33098903294121751</v>
      </c>
      <c r="N90">
        <f t="shared" si="24"/>
        <v>-18.964274652648339</v>
      </c>
      <c r="O90">
        <f t="shared" si="25"/>
        <v>0</v>
      </c>
      <c r="P90">
        <f t="shared" si="19"/>
        <v>-18.964274652648339</v>
      </c>
      <c r="Q90">
        <f t="shared" si="26"/>
        <v>0.45545394737633915</v>
      </c>
      <c r="W90">
        <v>85</v>
      </c>
      <c r="X90">
        <f t="shared" si="20"/>
        <v>1.7708333333333333</v>
      </c>
      <c r="Y90">
        <v>0</v>
      </c>
      <c r="Z90">
        <f t="shared" si="27"/>
        <v>1.4616835744252758E-4</v>
      </c>
    </row>
    <row r="91" spans="5:26" x14ac:dyDescent="0.4">
      <c r="E91">
        <v>120.0672</v>
      </c>
      <c r="F91">
        <f t="shared" si="14"/>
        <v>1.5716759727379015E-2</v>
      </c>
      <c r="G91">
        <f t="shared" si="15"/>
        <v>1.5478009992552222E-2</v>
      </c>
      <c r="H91">
        <f t="shared" si="16"/>
        <v>-2.4133463513668664E-3</v>
      </c>
      <c r="I91">
        <f t="shared" si="17"/>
        <v>1.5394516495653154E-2</v>
      </c>
      <c r="J91">
        <f t="shared" si="18"/>
        <v>2.8986023884389651E-3</v>
      </c>
      <c r="K91">
        <f t="shared" si="21"/>
        <v>0.99999999999999789</v>
      </c>
      <c r="L91">
        <f t="shared" si="22"/>
        <v>-1.8322221864512472E-14</v>
      </c>
      <c r="M91">
        <f t="shared" si="23"/>
        <v>-0.34078459659632188</v>
      </c>
      <c r="N91">
        <f t="shared" si="24"/>
        <v>-19.525519108037564</v>
      </c>
      <c r="O91">
        <f t="shared" si="25"/>
        <v>0</v>
      </c>
      <c r="P91">
        <f t="shared" si="19"/>
        <v>-19.525519108037564</v>
      </c>
      <c r="Q91">
        <f t="shared" si="26"/>
        <v>0.45579826221529091</v>
      </c>
      <c r="W91">
        <v>86</v>
      </c>
      <c r="X91">
        <f t="shared" si="20"/>
        <v>1.7916666666666667</v>
      </c>
      <c r="Y91">
        <v>0</v>
      </c>
      <c r="Z91">
        <f t="shared" si="27"/>
        <v>1.4428162402899402E-4</v>
      </c>
    </row>
    <row r="92" spans="5:26" x14ac:dyDescent="0.4">
      <c r="E92">
        <v>123.5878</v>
      </c>
      <c r="F92">
        <f t="shared" si="14"/>
        <v>1.6177605189721861E-2</v>
      </c>
      <c r="G92">
        <f t="shared" si="15"/>
        <v>1.5466926505556922E-2</v>
      </c>
      <c r="H92">
        <f t="shared" si="16"/>
        <v>-2.4843017754589171E-3</v>
      </c>
      <c r="I92">
        <f t="shared" si="17"/>
        <v>1.5378465278377051E-2</v>
      </c>
      <c r="J92">
        <f t="shared" si="18"/>
        <v>2.9833498825314053E-3</v>
      </c>
      <c r="K92">
        <f t="shared" si="21"/>
        <v>1.0000000000000022</v>
      </c>
      <c r="L92">
        <f t="shared" si="22"/>
        <v>1.928654933106572E-14</v>
      </c>
      <c r="M92">
        <f t="shared" si="23"/>
        <v>-0.35087517531814361</v>
      </c>
      <c r="N92">
        <f t="shared" si="24"/>
        <v>-20.103666681642462</v>
      </c>
      <c r="O92">
        <f t="shared" si="25"/>
        <v>0</v>
      </c>
      <c r="P92">
        <f t="shared" si="19"/>
        <v>-20.103666681642462</v>
      </c>
      <c r="Q92">
        <f t="shared" si="26"/>
        <v>0.45616243885582786</v>
      </c>
      <c r="W92">
        <v>87</v>
      </c>
      <c r="X92">
        <f t="shared" si="20"/>
        <v>1.8125</v>
      </c>
      <c r="Y92">
        <v>0</v>
      </c>
      <c r="Z92">
        <f t="shared" si="27"/>
        <v>1.4045371048893761E-4</v>
      </c>
    </row>
    <row r="93" spans="5:26" x14ac:dyDescent="0.4">
      <c r="E93">
        <v>127.21169999999999</v>
      </c>
      <c r="F93">
        <f t="shared" si="14"/>
        <v>1.6651972590444528E-2</v>
      </c>
      <c r="G93">
        <f t="shared" si="15"/>
        <v>1.5455183508936932E-2</v>
      </c>
      <c r="H93">
        <f t="shared" si="16"/>
        <v>-2.5573564868597055E-3</v>
      </c>
      <c r="I93">
        <f t="shared" si="17"/>
        <v>1.5361458904684211E-2</v>
      </c>
      <c r="J93">
        <f t="shared" si="18"/>
        <v>3.0705618077961315E-3</v>
      </c>
      <c r="K93">
        <f t="shared" si="21"/>
        <v>0.999999999999997</v>
      </c>
      <c r="L93">
        <f t="shared" si="22"/>
        <v>-2.6036841596938793E-14</v>
      </c>
      <c r="M93">
        <f t="shared" si="23"/>
        <v>-0.36127059720778698</v>
      </c>
      <c r="N93">
        <f t="shared" si="24"/>
        <v>-20.699280482176938</v>
      </c>
      <c r="O93">
        <f t="shared" si="25"/>
        <v>0</v>
      </c>
      <c r="P93">
        <f t="shared" si="19"/>
        <v>-20.699280482176938</v>
      </c>
      <c r="Q93">
        <f t="shared" si="26"/>
        <v>0.45654758113149857</v>
      </c>
      <c r="W93">
        <v>88</v>
      </c>
      <c r="X93">
        <f t="shared" si="20"/>
        <v>1.8333333333333333</v>
      </c>
      <c r="Y93">
        <v>0</v>
      </c>
      <c r="Z93">
        <f t="shared" si="27"/>
        <v>1.3507267238509278E-4</v>
      </c>
    </row>
    <row r="94" spans="5:26" x14ac:dyDescent="0.4">
      <c r="E94">
        <v>130.9419</v>
      </c>
      <c r="F94">
        <f t="shared" si="14"/>
        <v>1.7140254628628723E-2</v>
      </c>
      <c r="G94">
        <f t="shared" si="15"/>
        <v>1.5442741871750432E-2</v>
      </c>
      <c r="H94">
        <f t="shared" si="16"/>
        <v>-2.6325730282880586E-3</v>
      </c>
      <c r="I94">
        <f t="shared" si="17"/>
        <v>1.5343440696021005E-2</v>
      </c>
      <c r="J94">
        <f t="shared" si="18"/>
        <v>3.1603077183195646E-3</v>
      </c>
      <c r="K94">
        <f t="shared" si="21"/>
        <v>0.99999999999999989</v>
      </c>
      <c r="L94">
        <f t="shared" si="22"/>
        <v>-9.6432746655328714E-16</v>
      </c>
      <c r="M94">
        <f t="shared" si="23"/>
        <v>-0.37198049392987431</v>
      </c>
      <c r="N94">
        <f t="shared" si="24"/>
        <v>-21.312912363373535</v>
      </c>
      <c r="O94">
        <f t="shared" si="25"/>
        <v>0</v>
      </c>
      <c r="P94">
        <f t="shared" si="19"/>
        <v>-21.312912363373535</v>
      </c>
      <c r="Q94">
        <f t="shared" si="26"/>
        <v>0.45695485585863327</v>
      </c>
      <c r="W94">
        <v>89</v>
      </c>
      <c r="X94">
        <f t="shared" si="20"/>
        <v>1.8541666666666667</v>
      </c>
      <c r="Y94">
        <v>0</v>
      </c>
      <c r="Z94">
        <f t="shared" si="27"/>
        <v>1.2848530561096325E-4</v>
      </c>
    </row>
    <row r="95" spans="5:26" x14ac:dyDescent="0.4">
      <c r="E95">
        <v>134.78139999999999</v>
      </c>
      <c r="F95">
        <f t="shared" si="14"/>
        <v>1.764284400335614E-2</v>
      </c>
      <c r="G95">
        <f t="shared" si="15"/>
        <v>1.5429560452390745E-2</v>
      </c>
      <c r="H95">
        <f t="shared" si="16"/>
        <v>-2.7100141435489576E-3</v>
      </c>
      <c r="I95">
        <f t="shared" si="17"/>
        <v>1.5324351060734598E-2</v>
      </c>
      <c r="J95">
        <f t="shared" si="18"/>
        <v>3.2526569108311462E-3</v>
      </c>
      <c r="K95">
        <f t="shared" si="21"/>
        <v>0.99999999999999867</v>
      </c>
      <c r="L95">
        <f t="shared" si="22"/>
        <v>-1.1571929598639454E-14</v>
      </c>
      <c r="M95">
        <f t="shared" si="23"/>
        <v>-0.38301459370853252</v>
      </c>
      <c r="N95">
        <f t="shared" si="24"/>
        <v>-21.945119711416886</v>
      </c>
      <c r="O95">
        <f t="shared" si="25"/>
        <v>0</v>
      </c>
      <c r="P95">
        <f t="shared" si="19"/>
        <v>-21.945119711416886</v>
      </c>
      <c r="Q95">
        <f t="shared" si="26"/>
        <v>0.45738547267681978</v>
      </c>
      <c r="W95">
        <v>90</v>
      </c>
      <c r="X95">
        <f t="shared" si="20"/>
        <v>1.875</v>
      </c>
      <c r="Y95">
        <v>0</v>
      </c>
      <c r="Z95">
        <f t="shared" si="27"/>
        <v>1.2099868769116943E-4</v>
      </c>
    </row>
    <row r="96" spans="5:26" x14ac:dyDescent="0.4">
      <c r="E96">
        <v>138.73349999999999</v>
      </c>
      <c r="F96">
        <f t="shared" si="14"/>
        <v>1.8160172683616648E-2</v>
      </c>
      <c r="G96">
        <f t="shared" si="15"/>
        <v>1.5415594940320743E-2</v>
      </c>
      <c r="H96">
        <f t="shared" si="16"/>
        <v>-2.7897488470908921E-3</v>
      </c>
      <c r="I96">
        <f t="shared" si="17"/>
        <v>1.5304125816487546E-2</v>
      </c>
      <c r="J96">
        <f t="shared" si="18"/>
        <v>3.3476856165127536E-3</v>
      </c>
      <c r="K96">
        <f t="shared" si="21"/>
        <v>0.999999999999999</v>
      </c>
      <c r="L96">
        <f t="shared" si="22"/>
        <v>-8.6789471989795872E-15</v>
      </c>
      <c r="M96">
        <f t="shared" si="23"/>
        <v>-0.39438359189706063</v>
      </c>
      <c r="N96">
        <f t="shared" si="24"/>
        <v>-22.596515324911426</v>
      </c>
      <c r="O96">
        <f t="shared" si="25"/>
        <v>0</v>
      </c>
      <c r="P96">
        <f t="shared" si="19"/>
        <v>-22.596515324911426</v>
      </c>
      <c r="Q96">
        <f t="shared" si="26"/>
        <v>0.45784070739785271</v>
      </c>
      <c r="W96">
        <v>91</v>
      </c>
      <c r="X96">
        <f t="shared" si="20"/>
        <v>1.8958333333333333</v>
      </c>
      <c r="Y96">
        <v>0</v>
      </c>
      <c r="Z96">
        <f t="shared" si="27"/>
        <v>1.1288208073534951E-4</v>
      </c>
    </row>
    <row r="97" spans="5:26" x14ac:dyDescent="0.4">
      <c r="E97">
        <v>142.80160000000001</v>
      </c>
      <c r="F97">
        <f t="shared" si="14"/>
        <v>1.8692685728369508E-2</v>
      </c>
      <c r="G97">
        <f t="shared" si="15"/>
        <v>1.5400798351402845E-2</v>
      </c>
      <c r="H97">
        <f t="shared" si="16"/>
        <v>-2.8718484136658652E-3</v>
      </c>
      <c r="I97">
        <f t="shared" si="17"/>
        <v>1.5282696907416016E-2</v>
      </c>
      <c r="J97">
        <f t="shared" si="18"/>
        <v>3.4454721603438473E-3</v>
      </c>
      <c r="K97">
        <f t="shared" si="21"/>
        <v>0.99999999999999967</v>
      </c>
      <c r="L97">
        <f t="shared" si="22"/>
        <v>-2.892982399659862E-15</v>
      </c>
      <c r="M97">
        <f t="shared" si="23"/>
        <v>-0.40609858690657807</v>
      </c>
      <c r="N97">
        <f t="shared" si="24"/>
        <v>-23.267735095973599</v>
      </c>
      <c r="O97">
        <f t="shared" si="25"/>
        <v>0</v>
      </c>
      <c r="P97">
        <f t="shared" si="19"/>
        <v>-23.267735095973599</v>
      </c>
      <c r="Q97">
        <f t="shared" si="26"/>
        <v>0.45832191048931553</v>
      </c>
      <c r="W97">
        <v>92</v>
      </c>
      <c r="X97">
        <f t="shared" si="20"/>
        <v>1.9166666666666665</v>
      </c>
      <c r="Y97">
        <v>0</v>
      </c>
      <c r="Z97">
        <f t="shared" si="27"/>
        <v>1.0436910511128109E-4</v>
      </c>
    </row>
    <row r="98" spans="5:26" x14ac:dyDescent="0.4">
      <c r="E98">
        <v>146.9888</v>
      </c>
      <c r="F98">
        <f t="shared" si="14"/>
        <v>1.9240788926665808E-2</v>
      </c>
      <c r="G98">
        <f t="shared" si="15"/>
        <v>1.538512239647738E-2</v>
      </c>
      <c r="H98">
        <f t="shared" si="16"/>
        <v>-2.9563783247732664E-3</v>
      </c>
      <c r="I98">
        <f t="shared" si="17"/>
        <v>1.5259994385957931E-2</v>
      </c>
      <c r="J98">
        <f t="shared" si="18"/>
        <v>3.546087321867869E-3</v>
      </c>
      <c r="K98">
        <f t="shared" si="21"/>
        <v>1.0000000000000011</v>
      </c>
      <c r="L98">
        <f t="shared" si="22"/>
        <v>9.6432746655328662E-15</v>
      </c>
      <c r="M98">
        <f t="shared" si="23"/>
        <v>-0.41816993648846235</v>
      </c>
      <c r="N98">
        <f t="shared" si="24"/>
        <v>-23.959372480042578</v>
      </c>
      <c r="O98">
        <f t="shared" si="25"/>
        <v>0</v>
      </c>
      <c r="P98">
        <f t="shared" si="19"/>
        <v>-23.959372480042578</v>
      </c>
      <c r="Q98">
        <f t="shared" si="26"/>
        <v>0.45883047280931633</v>
      </c>
      <c r="W98">
        <v>93</v>
      </c>
      <c r="X98">
        <f t="shared" si="20"/>
        <v>1.9375</v>
      </c>
      <c r="Y98">
        <v>0</v>
      </c>
      <c r="Z98">
        <f t="shared" si="27"/>
        <v>9.566010403177949E-5</v>
      </c>
    </row>
    <row r="99" spans="5:26" x14ac:dyDescent="0.4">
      <c r="E99">
        <v>151.2989</v>
      </c>
      <c r="F99">
        <f t="shared" si="14"/>
        <v>1.9804979697342365E-2</v>
      </c>
      <c r="G99">
        <f t="shared" si="15"/>
        <v>1.5368513636786263E-2</v>
      </c>
      <c r="H99">
        <f t="shared" si="16"/>
        <v>-3.0434184775318535E-3</v>
      </c>
      <c r="I99">
        <f t="shared" si="17"/>
        <v>1.5235940844773643E-2</v>
      </c>
      <c r="J99">
        <f t="shared" si="18"/>
        <v>3.6496183373094029E-3</v>
      </c>
      <c r="K99">
        <f t="shared" si="21"/>
        <v>0.99999999999999833</v>
      </c>
      <c r="L99">
        <f t="shared" si="22"/>
        <v>-1.4464911998299318E-14</v>
      </c>
      <c r="M99">
        <f t="shared" si="23"/>
        <v>-0.43061014969334255</v>
      </c>
      <c r="N99">
        <f t="shared" si="24"/>
        <v>-24.672144192925128</v>
      </c>
      <c r="O99">
        <f t="shared" si="25"/>
        <v>0</v>
      </c>
      <c r="P99">
        <f t="shared" si="19"/>
        <v>-24.672144192925128</v>
      </c>
      <c r="Q99">
        <f t="shared" si="26"/>
        <v>0.45936786261890578</v>
      </c>
      <c r="W99">
        <v>94</v>
      </c>
      <c r="X99">
        <f t="shared" si="20"/>
        <v>1.9583333333333333</v>
      </c>
      <c r="Y99">
        <v>0</v>
      </c>
      <c r="Z99">
        <f t="shared" si="27"/>
        <v>8.692462974793629E-5</v>
      </c>
    </row>
    <row r="100" spans="5:26" x14ac:dyDescent="0.4">
      <c r="E100">
        <v>155.7354</v>
      </c>
      <c r="F100">
        <f t="shared" si="14"/>
        <v>2.0385716189327829E-2</v>
      </c>
      <c r="G100">
        <f t="shared" si="15"/>
        <v>1.5350917011299203E-2</v>
      </c>
      <c r="H100">
        <f t="shared" si="16"/>
        <v>-3.133043026824614E-3</v>
      </c>
      <c r="I100">
        <f t="shared" si="17"/>
        <v>1.5210456524889393E-2</v>
      </c>
      <c r="J100">
        <f t="shared" si="18"/>
        <v>3.7561448321620436E-3</v>
      </c>
      <c r="K100">
        <f t="shared" si="21"/>
        <v>0.99999999999999656</v>
      </c>
      <c r="L100">
        <f t="shared" si="22"/>
        <v>-2.9894151463151953E-14</v>
      </c>
      <c r="M100">
        <f t="shared" si="23"/>
        <v>-0.44343101704038212</v>
      </c>
      <c r="N100">
        <f t="shared" si="24"/>
        <v>-25.406725781607584</v>
      </c>
      <c r="O100">
        <f t="shared" si="25"/>
        <v>0</v>
      </c>
      <c r="P100">
        <f t="shared" si="19"/>
        <v>-25.406725781607584</v>
      </c>
      <c r="Q100">
        <f t="shared" si="26"/>
        <v>0.45993562786133763</v>
      </c>
      <c r="W100">
        <v>95</v>
      </c>
      <c r="X100">
        <f t="shared" si="20"/>
        <v>1.9791666666666667</v>
      </c>
      <c r="Y100">
        <v>0</v>
      </c>
      <c r="Z100">
        <f t="shared" si="27"/>
        <v>7.8303991850571075E-5</v>
      </c>
    </row>
    <row r="101" spans="5:26" x14ac:dyDescent="0.4">
      <c r="E101">
        <v>160.30189999999999</v>
      </c>
      <c r="F101">
        <f t="shared" si="14"/>
        <v>2.0983469641520234E-2</v>
      </c>
      <c r="G101">
        <f t="shared" si="15"/>
        <v>1.5332274235712817E-2</v>
      </c>
      <c r="H101">
        <f t="shared" si="16"/>
        <v>-3.2253284850525046E-3</v>
      </c>
      <c r="I101">
        <f t="shared" si="17"/>
        <v>1.5183456996793687E-2</v>
      </c>
      <c r="J101">
        <f t="shared" si="18"/>
        <v>3.865748401294597E-3</v>
      </c>
      <c r="K101">
        <f t="shared" si="21"/>
        <v>1.0000000000000016</v>
      </c>
      <c r="L101">
        <f t="shared" si="22"/>
        <v>1.3500584531746009E-14</v>
      </c>
      <c r="M101">
        <f t="shared" si="23"/>
        <v>-0.45664477386524593</v>
      </c>
      <c r="N101">
        <f t="shared" si="24"/>
        <v>-26.163818279184468</v>
      </c>
      <c r="O101">
        <f t="shared" si="25"/>
        <v>0</v>
      </c>
      <c r="P101">
        <f t="shared" si="19"/>
        <v>-26.163818279184468</v>
      </c>
      <c r="Q101">
        <f t="shared" si="26"/>
        <v>0.46053535869732848</v>
      </c>
      <c r="W101">
        <v>96</v>
      </c>
      <c r="X101">
        <f t="shared" si="20"/>
        <v>2</v>
      </c>
      <c r="Y101">
        <v>0</v>
      </c>
      <c r="Z101">
        <f t="shared" si="27"/>
        <v>6.9913817265128693E-5</v>
      </c>
    </row>
    <row r="102" spans="5:26" x14ac:dyDescent="0.4">
      <c r="E102">
        <v>165.00239999999999</v>
      </c>
      <c r="F102">
        <f t="shared" si="14"/>
        <v>2.159876365269519E-2</v>
      </c>
      <c r="G102">
        <f t="shared" si="15"/>
        <v>1.5312522348529201E-2</v>
      </c>
      <c r="H102">
        <f t="shared" si="16"/>
        <v>-3.320359819464741E-3</v>
      </c>
      <c r="I102">
        <f t="shared" si="17"/>
        <v>1.5154851054455021E-2</v>
      </c>
      <c r="J102">
        <f t="shared" si="18"/>
        <v>3.9785197652149676E-3</v>
      </c>
      <c r="K102">
        <f t="shared" si="21"/>
        <v>1.0000000000000009</v>
      </c>
      <c r="L102">
        <f t="shared" si="22"/>
        <v>7.7146197324262939E-15</v>
      </c>
      <c r="M102">
        <f t="shared" si="23"/>
        <v>-0.47026498312605769</v>
      </c>
      <c r="N102">
        <f t="shared" si="24"/>
        <v>-26.944198785913979</v>
      </c>
      <c r="O102">
        <f t="shared" si="25"/>
        <v>0</v>
      </c>
      <c r="P102">
        <f t="shared" si="19"/>
        <v>-26.944198785913979</v>
      </c>
      <c r="Q102">
        <f t="shared" si="26"/>
        <v>0.46116873307184225</v>
      </c>
      <c r="W102">
        <v>97</v>
      </c>
      <c r="X102">
        <f t="shared" si="20"/>
        <v>2.020833333333333</v>
      </c>
      <c r="Y102">
        <v>0</v>
      </c>
      <c r="Z102">
        <f t="shared" si="27"/>
        <v>6.1846579863076586E-5</v>
      </c>
    </row>
    <row r="103" spans="5:26" x14ac:dyDescent="0.4">
      <c r="E103">
        <v>169.84059999999999</v>
      </c>
      <c r="F103">
        <f t="shared" si="14"/>
        <v>2.2232082551720107E-2</v>
      </c>
      <c r="G103">
        <f t="shared" si="15"/>
        <v>1.5291596411697195E-2</v>
      </c>
      <c r="H103">
        <f t="shared" si="16"/>
        <v>-3.4182163376927713E-3</v>
      </c>
      <c r="I103">
        <f t="shared" si="17"/>
        <v>1.5124544626192726E-2</v>
      </c>
      <c r="J103">
        <f t="shared" si="18"/>
        <v>4.0945419279578843E-3</v>
      </c>
      <c r="K103">
        <f t="shared" si="21"/>
        <v>1</v>
      </c>
      <c r="L103">
        <f t="shared" si="22"/>
        <v>0</v>
      </c>
      <c r="M103">
        <f t="shared" si="23"/>
        <v>-0.48430452286335868</v>
      </c>
      <c r="N103">
        <f t="shared" si="24"/>
        <v>-27.748605159167536</v>
      </c>
      <c r="O103">
        <f t="shared" si="25"/>
        <v>0</v>
      </c>
      <c r="P103">
        <f t="shared" si="19"/>
        <v>-27.748605159167536</v>
      </c>
      <c r="Q103">
        <f t="shared" si="26"/>
        <v>0.46183749078718223</v>
      </c>
      <c r="W103">
        <v>98</v>
      </c>
      <c r="X103">
        <f t="shared" si="20"/>
        <v>2.0416666666666665</v>
      </c>
      <c r="Y103">
        <v>0</v>
      </c>
      <c r="Z103">
        <f t="shared" si="27"/>
        <v>5.4174065200544813E-5</v>
      </c>
    </row>
    <row r="104" spans="5:26" x14ac:dyDescent="0.4">
      <c r="E104">
        <v>174.82079999999999</v>
      </c>
      <c r="F104">
        <f t="shared" si="14"/>
        <v>2.2883989207278767E-2</v>
      </c>
      <c r="G104">
        <f t="shared" si="15"/>
        <v>1.526942550019128E-2</v>
      </c>
      <c r="H104">
        <f t="shared" si="16"/>
        <v>-3.5189899226464386E-3</v>
      </c>
      <c r="I104">
        <f t="shared" si="17"/>
        <v>1.5092434966117008E-2</v>
      </c>
      <c r="J104">
        <f t="shared" si="18"/>
        <v>4.2139117189505665E-3</v>
      </c>
      <c r="K104">
        <f t="shared" si="21"/>
        <v>1.0000000000000027</v>
      </c>
      <c r="L104">
        <f t="shared" si="22"/>
        <v>2.3143859197278861E-14</v>
      </c>
      <c r="M104">
        <f t="shared" si="23"/>
        <v>-0.49877821014944956</v>
      </c>
      <c r="N104">
        <f t="shared" si="24"/>
        <v>-28.577886354652701</v>
      </c>
      <c r="O104">
        <f t="shared" si="25"/>
        <v>0</v>
      </c>
      <c r="P104">
        <f t="shared" si="19"/>
        <v>-28.577886354652701</v>
      </c>
      <c r="Q104">
        <f t="shared" si="26"/>
        <v>0.46254344732092773</v>
      </c>
      <c r="W104">
        <v>99</v>
      </c>
      <c r="X104">
        <f t="shared" si="20"/>
        <v>2.0625</v>
      </c>
      <c r="Y104">
        <v>0</v>
      </c>
      <c r="Z104">
        <f t="shared" si="27"/>
        <v>4.6949742740436158E-5</v>
      </c>
    </row>
    <row r="105" spans="5:26" x14ac:dyDescent="0.4">
      <c r="E105">
        <v>179.9469</v>
      </c>
      <c r="F105">
        <f t="shared" si="14"/>
        <v>2.3554994128177378E-2</v>
      </c>
      <c r="G105">
        <f t="shared" si="15"/>
        <v>1.524593682221731E-2</v>
      </c>
      <c r="H105">
        <f t="shared" si="16"/>
        <v>-3.6227648467355433E-3</v>
      </c>
      <c r="I105">
        <f t="shared" si="17"/>
        <v>1.5058416620852499E-2</v>
      </c>
      <c r="J105">
        <f t="shared" si="18"/>
        <v>4.3367157613356105E-3</v>
      </c>
      <c r="K105">
        <f t="shared" si="21"/>
        <v>0.999999999999998</v>
      </c>
      <c r="L105">
        <f t="shared" si="22"/>
        <v>-1.7357894397959187E-14</v>
      </c>
      <c r="M105">
        <f t="shared" si="23"/>
        <v>-0.51369991512994284</v>
      </c>
      <c r="N105">
        <f t="shared" si="24"/>
        <v>-29.432837073174309</v>
      </c>
      <c r="O105">
        <f t="shared" si="25"/>
        <v>0</v>
      </c>
      <c r="P105">
        <f t="shared" si="19"/>
        <v>-29.432837073174309</v>
      </c>
      <c r="Q105">
        <f t="shared" si="26"/>
        <v>0.46328848578928639</v>
      </c>
      <c r="W105">
        <v>100</v>
      </c>
      <c r="X105">
        <f t="shared" si="20"/>
        <v>2.0833333333333335</v>
      </c>
      <c r="Y105">
        <v>0</v>
      </c>
      <c r="Z105">
        <f t="shared" si="27"/>
        <v>4.0211024035729683E-5</v>
      </c>
    </row>
    <row r="106" spans="5:26" x14ac:dyDescent="0.4">
      <c r="E106">
        <v>185.2234</v>
      </c>
      <c r="F106">
        <f t="shared" si="14"/>
        <v>2.4245686363038487E-2</v>
      </c>
      <c r="G106">
        <f t="shared" si="15"/>
        <v>1.5221051049231549E-2</v>
      </c>
      <c r="H106">
        <f t="shared" si="16"/>
        <v>-3.7296380507238838E-3</v>
      </c>
      <c r="I106">
        <f t="shared" si="17"/>
        <v>1.5022374665595528E-2</v>
      </c>
      <c r="J106">
        <f t="shared" si="18"/>
        <v>4.463054384521048E-3</v>
      </c>
      <c r="K106">
        <f t="shared" si="21"/>
        <v>0.99999999999999722</v>
      </c>
      <c r="L106">
        <f t="shared" si="22"/>
        <v>-2.4108186663832213E-14</v>
      </c>
      <c r="M106">
        <f t="shared" si="23"/>
        <v>-0.52908548435552838</v>
      </c>
      <c r="N106">
        <f t="shared" si="24"/>
        <v>-30.31436525520672</v>
      </c>
      <c r="O106">
        <f t="shared" si="25"/>
        <v>0</v>
      </c>
      <c r="P106">
        <f t="shared" si="19"/>
        <v>-30.31436525520672</v>
      </c>
      <c r="Q106">
        <f t="shared" si="26"/>
        <v>0.46407455596218661</v>
      </c>
      <c r="W106">
        <v>101</v>
      </c>
      <c r="X106">
        <f t="shared" si="20"/>
        <v>2.1041666666666665</v>
      </c>
      <c r="Y106">
        <v>0</v>
      </c>
      <c r="Z106">
        <f t="shared" si="27"/>
        <v>3.3981390775687517E-5</v>
      </c>
    </row>
    <row r="107" spans="5:26" x14ac:dyDescent="0.4">
      <c r="E107">
        <v>190.65459999999999</v>
      </c>
      <c r="F107">
        <f t="shared" si="14"/>
        <v>2.4956628780545855E-2</v>
      </c>
      <c r="G107">
        <f t="shared" si="15"/>
        <v>1.519468568888005E-2</v>
      </c>
      <c r="H107">
        <f t="shared" si="16"/>
        <v>-3.8397030005680455E-3</v>
      </c>
      <c r="I107">
        <f t="shared" si="17"/>
        <v>1.4984189588510222E-2</v>
      </c>
      <c r="J107">
        <f t="shared" si="18"/>
        <v>4.5930223918471333E-3</v>
      </c>
      <c r="K107">
        <f t="shared" si="21"/>
        <v>0.99999999999999967</v>
      </c>
      <c r="L107">
        <f t="shared" si="22"/>
        <v>-2.892982399659862E-15</v>
      </c>
      <c r="M107">
        <f t="shared" si="23"/>
        <v>-0.54495043241017038</v>
      </c>
      <c r="N107">
        <f t="shared" si="24"/>
        <v>-31.223359820931993</v>
      </c>
      <c r="O107">
        <f t="shared" si="25"/>
        <v>0</v>
      </c>
      <c r="P107">
        <f t="shared" si="19"/>
        <v>-31.223359820931993</v>
      </c>
      <c r="Q107">
        <f t="shared" si="26"/>
        <v>0.46490368699227225</v>
      </c>
      <c r="W107">
        <v>102</v>
      </c>
      <c r="X107">
        <f t="shared" si="20"/>
        <v>2.125</v>
      </c>
      <c r="Y107">
        <v>0</v>
      </c>
      <c r="Z107">
        <f t="shared" si="27"/>
        <v>2.8272381356079172E-5</v>
      </c>
    </row>
    <row r="108" spans="5:26" x14ac:dyDescent="0.4">
      <c r="E108">
        <v>196.24510000000001</v>
      </c>
      <c r="F108">
        <f t="shared" si="14"/>
        <v>2.5688423519291428E-2</v>
      </c>
      <c r="G108">
        <f t="shared" si="15"/>
        <v>1.5166752520331506E-2</v>
      </c>
      <c r="H108">
        <f t="shared" si="16"/>
        <v>-3.9530598640965947E-3</v>
      </c>
      <c r="I108">
        <f t="shared" si="17"/>
        <v>1.4943733575703555E-2</v>
      </c>
      <c r="J108">
        <f t="shared" si="18"/>
        <v>4.7267209691819329E-3</v>
      </c>
      <c r="K108">
        <f t="shared" si="21"/>
        <v>1.0000000000000009</v>
      </c>
      <c r="L108">
        <f t="shared" si="22"/>
        <v>7.7146197324262939E-15</v>
      </c>
      <c r="M108">
        <f t="shared" si="23"/>
        <v>-0.56131141779729021</v>
      </c>
      <c r="N108">
        <f t="shared" si="24"/>
        <v>-32.160775232289176</v>
      </c>
      <c r="O108">
        <f t="shared" si="25"/>
        <v>0</v>
      </c>
      <c r="P108">
        <f t="shared" si="19"/>
        <v>-32.160775232289176</v>
      </c>
      <c r="Q108">
        <f t="shared" si="26"/>
        <v>0.46577796229574941</v>
      </c>
      <c r="W108">
        <v>103</v>
      </c>
      <c r="X108">
        <f t="shared" si="20"/>
        <v>2.1458333333333335</v>
      </c>
      <c r="Y108">
        <v>0</v>
      </c>
      <c r="Z108">
        <f t="shared" si="27"/>
        <v>2.3085428767134238E-5</v>
      </c>
    </row>
    <row r="109" spans="5:26" x14ac:dyDescent="0.4">
      <c r="E109">
        <v>201.99950000000001</v>
      </c>
      <c r="F109">
        <f t="shared" si="14"/>
        <v>2.6441672717867144E-2</v>
      </c>
      <c r="G109">
        <f t="shared" si="15"/>
        <v>1.5137158765822001E-2</v>
      </c>
      <c r="H109">
        <f t="shared" si="16"/>
        <v>-4.0698094902675772E-3</v>
      </c>
      <c r="I109">
        <f t="shared" si="17"/>
        <v>1.490087220725278E-2</v>
      </c>
      <c r="J109">
        <f t="shared" si="18"/>
        <v>4.8642504306310105E-3</v>
      </c>
      <c r="K109">
        <f t="shared" si="21"/>
        <v>0.99999999999999678</v>
      </c>
      <c r="L109">
        <f t="shared" si="22"/>
        <v>-2.796549653004537E-14</v>
      </c>
      <c r="M109">
        <f t="shared" si="23"/>
        <v>-0.57818538806439546</v>
      </c>
      <c r="N109">
        <f t="shared" si="24"/>
        <v>-33.12758251222354</v>
      </c>
      <c r="O109">
        <f t="shared" si="25"/>
        <v>0</v>
      </c>
      <c r="P109">
        <f t="shared" si="19"/>
        <v>-33.12758251222354</v>
      </c>
      <c r="Q109">
        <f t="shared" si="26"/>
        <v>0.4666995303759654</v>
      </c>
      <c r="W109">
        <v>104</v>
      </c>
      <c r="X109">
        <f t="shared" si="20"/>
        <v>2.1666666666666665</v>
      </c>
      <c r="Y109">
        <v>0</v>
      </c>
      <c r="Z109">
        <f t="shared" si="27"/>
        <v>1.8413546139929875E-5</v>
      </c>
    </row>
    <row r="110" spans="5:26" x14ac:dyDescent="0.4">
      <c r="E110">
        <v>207.92259999999999</v>
      </c>
      <c r="F110">
        <f t="shared" si="14"/>
        <v>2.7217004694803711E-2</v>
      </c>
      <c r="G110">
        <f t="shared" si="15"/>
        <v>1.5105805828352858E-2</v>
      </c>
      <c r="H110">
        <f t="shared" si="16"/>
        <v>-4.1900575256164779E-3</v>
      </c>
      <c r="I110">
        <f t="shared" si="17"/>
        <v>1.4855462628194149E-2</v>
      </c>
      <c r="J110">
        <f t="shared" si="18"/>
        <v>5.0057149233852585E-3</v>
      </c>
      <c r="K110">
        <f t="shared" si="21"/>
        <v>1.0000000000000009</v>
      </c>
      <c r="L110">
        <f t="shared" si="22"/>
        <v>7.7146197324262939E-15</v>
      </c>
      <c r="M110">
        <f t="shared" si="23"/>
        <v>-0.5955901863617048</v>
      </c>
      <c r="N110">
        <f t="shared" si="24"/>
        <v>-34.12480399793585</v>
      </c>
      <c r="O110">
        <f t="shared" si="25"/>
        <v>0</v>
      </c>
      <c r="P110">
        <f t="shared" si="19"/>
        <v>-34.12480399793585</v>
      </c>
      <c r="Q110">
        <f t="shared" si="26"/>
        <v>0.46767059184113102</v>
      </c>
      <c r="W110">
        <v>105</v>
      </c>
      <c r="X110">
        <f t="shared" si="20"/>
        <v>2.1875</v>
      </c>
      <c r="Y110">
        <v>0</v>
      </c>
      <c r="Z110">
        <f t="shared" si="27"/>
        <v>1.4242859296730319E-5</v>
      </c>
    </row>
    <row r="111" spans="5:26" x14ac:dyDescent="0.4">
      <c r="E111">
        <v>214.01939999999999</v>
      </c>
      <c r="F111">
        <f t="shared" si="14"/>
        <v>2.801507394857064E-2</v>
      </c>
      <c r="G111">
        <f t="shared" si="15"/>
        <v>1.5072588941139831E-2</v>
      </c>
      <c r="H111">
        <f t="shared" si="16"/>
        <v>-4.3139144869375826E-3</v>
      </c>
      <c r="I111">
        <f t="shared" si="17"/>
        <v>1.480735303988312E-2</v>
      </c>
      <c r="J111">
        <f t="shared" si="18"/>
        <v>5.1512223346935615E-3</v>
      </c>
      <c r="K111">
        <f t="shared" si="21"/>
        <v>1.000000000000002</v>
      </c>
      <c r="L111">
        <f t="shared" si="22"/>
        <v>1.7357894397959149E-14</v>
      </c>
      <c r="M111">
        <f t="shared" si="23"/>
        <v>-0.61354457673658724</v>
      </c>
      <c r="N111">
        <f t="shared" si="24"/>
        <v>-35.153514790146922</v>
      </c>
      <c r="O111">
        <f t="shared" si="25"/>
        <v>0</v>
      </c>
      <c r="P111">
        <f t="shared" si="19"/>
        <v>-35.153514790146922</v>
      </c>
      <c r="Q111">
        <f t="shared" si="26"/>
        <v>0.46869340938920223</v>
      </c>
      <c r="W111">
        <v>106</v>
      </c>
      <c r="X111">
        <f t="shared" si="20"/>
        <v>2.2083333333333335</v>
      </c>
      <c r="Y111">
        <v>0</v>
      </c>
      <c r="Z111">
        <f t="shared" si="27"/>
        <v>1.0553988157991768E-5</v>
      </c>
    </row>
    <row r="112" spans="5:26" x14ac:dyDescent="0.4">
      <c r="E112">
        <v>220.29499999999999</v>
      </c>
      <c r="F112">
        <f t="shared" si="14"/>
        <v>2.8836548067606809E-2</v>
      </c>
      <c r="G112">
        <f t="shared" si="15"/>
        <v>1.5037397367198002E-2</v>
      </c>
      <c r="H112">
        <f t="shared" si="16"/>
        <v>-4.4414938069282789E-3</v>
      </c>
      <c r="I112">
        <f t="shared" si="17"/>
        <v>1.475638298803561E-2</v>
      </c>
      <c r="J112">
        <f t="shared" si="18"/>
        <v>5.3008818064930741E-3</v>
      </c>
      <c r="K112">
        <f t="shared" si="21"/>
        <v>1.0000000000000009</v>
      </c>
      <c r="L112">
        <f t="shared" si="22"/>
        <v>7.7146197324262939E-15</v>
      </c>
      <c r="M112">
        <f t="shared" si="23"/>
        <v>-0.63206797530398773</v>
      </c>
      <c r="N112">
        <f t="shared" si="24"/>
        <v>-36.214827350297647</v>
      </c>
      <c r="O112">
        <f t="shared" si="25"/>
        <v>0</v>
      </c>
      <c r="P112">
        <f t="shared" si="19"/>
        <v>-36.214827350297647</v>
      </c>
      <c r="Q112">
        <f t="shared" si="26"/>
        <v>0.46977029206181498</v>
      </c>
      <c r="W112">
        <v>107</v>
      </c>
      <c r="X112">
        <f t="shared" si="20"/>
        <v>2.2291666666666665</v>
      </c>
      <c r="Y112">
        <v>0</v>
      </c>
      <c r="Z112">
        <f t="shared" si="27"/>
        <v>7.3232809131601336E-6</v>
      </c>
    </row>
    <row r="113" spans="5:26" x14ac:dyDescent="0.4">
      <c r="E113">
        <v>226.75460000000001</v>
      </c>
      <c r="F113">
        <f t="shared" si="14"/>
        <v>2.9682107730320505E-2</v>
      </c>
      <c r="G113">
        <f t="shared" si="15"/>
        <v>1.500011409374491E-2</v>
      </c>
      <c r="H113">
        <f t="shared" si="16"/>
        <v>-4.5729119129288634E-3</v>
      </c>
      <c r="I113">
        <f t="shared" si="17"/>
        <v>1.4702382918984624E-2</v>
      </c>
      <c r="J113">
        <f t="shared" si="18"/>
        <v>5.4548036346252979E-3</v>
      </c>
      <c r="K113">
        <f t="shared" si="21"/>
        <v>1.0000000000000018</v>
      </c>
      <c r="L113">
        <f t="shared" si="22"/>
        <v>1.5429239464852578E-14</v>
      </c>
      <c r="M113">
        <f t="shared" si="23"/>
        <v>-0.65118047462870599</v>
      </c>
      <c r="N113">
        <f t="shared" si="24"/>
        <v>-37.309892897550633</v>
      </c>
      <c r="O113">
        <f t="shared" si="25"/>
        <v>0</v>
      </c>
      <c r="P113">
        <f t="shared" si="19"/>
        <v>-37.309892897550633</v>
      </c>
      <c r="Q113">
        <f t="shared" si="26"/>
        <v>0.47090357643962388</v>
      </c>
      <c r="W113">
        <v>108</v>
      </c>
      <c r="X113">
        <f t="shared" si="20"/>
        <v>2.25</v>
      </c>
      <c r="Y113">
        <v>0</v>
      </c>
      <c r="Z113">
        <f t="shared" si="27"/>
        <v>4.5239065083682115E-6</v>
      </c>
    </row>
    <row r="114" spans="5:26" x14ac:dyDescent="0.4">
      <c r="E114">
        <v>233.40360000000001</v>
      </c>
      <c r="F114">
        <f t="shared" si="14"/>
        <v>3.0552459795058776E-2</v>
      </c>
      <c r="G114">
        <f t="shared" si="15"/>
        <v>1.4960614910847325E-2</v>
      </c>
      <c r="H114">
        <f t="shared" si="16"/>
        <v>-4.7082903490362205E-3</v>
      </c>
      <c r="I114">
        <f t="shared" si="17"/>
        <v>1.46451728439424E-2</v>
      </c>
      <c r="J114">
        <f t="shared" si="18"/>
        <v>5.6131015394831202E-3</v>
      </c>
      <c r="K114">
        <f t="shared" si="21"/>
        <v>1.0000000000000016</v>
      </c>
      <c r="L114">
        <f t="shared" si="22"/>
        <v>1.3500584531746009E-14</v>
      </c>
      <c r="M114">
        <f t="shared" si="23"/>
        <v>-0.67090316583088305</v>
      </c>
      <c r="N114">
        <f t="shared" si="24"/>
        <v>-38.439919864075179</v>
      </c>
      <c r="O114">
        <f t="shared" si="25"/>
        <v>0</v>
      </c>
      <c r="P114">
        <f t="shared" si="19"/>
        <v>-38.439919864075179</v>
      </c>
      <c r="Q114">
        <f t="shared" si="26"/>
        <v>0.47209562278560957</v>
      </c>
      <c r="W114">
        <v>109</v>
      </c>
      <c r="X114">
        <f t="shared" si="20"/>
        <v>2.2708333333333335</v>
      </c>
      <c r="Y114">
        <v>0</v>
      </c>
      <c r="Z114">
        <f t="shared" si="27"/>
        <v>2.1268122849326847E-6</v>
      </c>
    </row>
    <row r="115" spans="5:26" x14ac:dyDescent="0.4">
      <c r="E115">
        <v>240.2475</v>
      </c>
      <c r="F115">
        <f t="shared" si="14"/>
        <v>3.144832421013808E-2</v>
      </c>
      <c r="G115">
        <f t="shared" si="15"/>
        <v>1.4918768611285715E-2</v>
      </c>
      <c r="H115">
        <f t="shared" si="16"/>
        <v>-4.8477538383903257E-3</v>
      </c>
      <c r="I115">
        <f t="shared" si="17"/>
        <v>1.4584562627037889E-2</v>
      </c>
      <c r="J115">
        <f t="shared" si="18"/>
        <v>5.7758901593365705E-3</v>
      </c>
      <c r="K115">
        <f t="shared" si="21"/>
        <v>0.99999999999999867</v>
      </c>
      <c r="L115">
        <f t="shared" si="22"/>
        <v>-1.1571929598639454E-14</v>
      </c>
      <c r="M115">
        <f t="shared" si="23"/>
        <v>-0.69125787044312936</v>
      </c>
      <c r="N115">
        <f t="shared" si="24"/>
        <v>-39.606158531592364</v>
      </c>
      <c r="O115">
        <f t="shared" si="25"/>
        <v>0</v>
      </c>
      <c r="P115">
        <f t="shared" si="19"/>
        <v>-39.606158531592364</v>
      </c>
      <c r="Q115">
        <f t="shared" si="26"/>
        <v>0.47334880027680215</v>
      </c>
      <c r="W115">
        <v>110</v>
      </c>
      <c r="X115">
        <f t="shared" si="20"/>
        <v>2.2916666666666665</v>
      </c>
      <c r="Y115">
        <v>0</v>
      </c>
      <c r="Z115">
        <f t="shared" si="27"/>
        <v>1.0155455981990293E-7</v>
      </c>
    </row>
    <row r="116" spans="5:26" x14ac:dyDescent="0.4">
      <c r="E116">
        <v>247.29220000000001</v>
      </c>
      <c r="F116">
        <f t="shared" si="14"/>
        <v>3.2370473283752414E-2</v>
      </c>
      <c r="G116">
        <f t="shared" si="15"/>
        <v>1.4874434724079566E-2</v>
      </c>
      <c r="H116">
        <f t="shared" si="16"/>
        <v>-4.9914365054317886E-3</v>
      </c>
      <c r="I116">
        <f t="shared" si="17"/>
        <v>1.4520348700921226E-2</v>
      </c>
      <c r="J116">
        <f t="shared" si="18"/>
        <v>5.9432920466957126E-3</v>
      </c>
      <c r="K116">
        <f t="shared" si="21"/>
        <v>1.0000000000000004</v>
      </c>
      <c r="L116">
        <f t="shared" si="22"/>
        <v>3.8573098662131478E-15</v>
      </c>
      <c r="M116">
        <f t="shared" si="23"/>
        <v>-0.71226806279115906</v>
      </c>
      <c r="N116">
        <f t="shared" si="24"/>
        <v>-40.809953879892525</v>
      </c>
      <c r="O116">
        <f t="shared" si="25"/>
        <v>0</v>
      </c>
      <c r="P116">
        <f t="shared" si="19"/>
        <v>-40.809953879892525</v>
      </c>
      <c r="Q116">
        <f t="shared" si="26"/>
        <v>0.47466548859432561</v>
      </c>
      <c r="W116">
        <v>111</v>
      </c>
      <c r="X116">
        <f t="shared" si="20"/>
        <v>2.3125</v>
      </c>
      <c r="Y116">
        <v>0</v>
      </c>
      <c r="Z116">
        <f t="shared" si="27"/>
        <v>-1.582989387320674E-6</v>
      </c>
    </row>
    <row r="117" spans="5:26" x14ac:dyDescent="0.4">
      <c r="E117">
        <v>254.54339999999999</v>
      </c>
      <c r="F117">
        <f t="shared" si="14"/>
        <v>3.3319653144157003E-2</v>
      </c>
      <c r="G117">
        <f t="shared" si="15"/>
        <v>1.4827466810937273E-2</v>
      </c>
      <c r="H117">
        <f t="shared" si="16"/>
        <v>-5.1394697593836261E-3</v>
      </c>
      <c r="I117">
        <f t="shared" si="17"/>
        <v>1.4452318839552114E-2</v>
      </c>
      <c r="J117">
        <f t="shared" si="18"/>
        <v>6.1154232557520671E-3</v>
      </c>
      <c r="K117">
        <f t="shared" si="21"/>
        <v>1.0000000000000022</v>
      </c>
      <c r="L117">
        <f t="shared" si="22"/>
        <v>1.928654933106572E-14</v>
      </c>
      <c r="M117">
        <f t="shared" si="23"/>
        <v>-0.73395711247945505</v>
      </c>
      <c r="N117">
        <f t="shared" si="24"/>
        <v>-42.052644888681421</v>
      </c>
      <c r="O117">
        <f t="shared" si="25"/>
        <v>0</v>
      </c>
      <c r="P117">
        <f t="shared" si="19"/>
        <v>-42.052644888681421</v>
      </c>
      <c r="Q117">
        <f t="shared" si="26"/>
        <v>0.47604802913421934</v>
      </c>
      <c r="W117">
        <v>112</v>
      </c>
      <c r="X117">
        <f t="shared" si="20"/>
        <v>2.3333333333333335</v>
      </c>
      <c r="Y117">
        <v>0</v>
      </c>
      <c r="Z117">
        <f t="shared" si="27"/>
        <v>-2.9580190289402801E-6</v>
      </c>
    </row>
    <row r="118" spans="5:26" x14ac:dyDescent="0.4">
      <c r="E118">
        <v>262.00720000000001</v>
      </c>
      <c r="F118">
        <f t="shared" si="14"/>
        <v>3.4296662279484656E-2</v>
      </c>
      <c r="G118">
        <f t="shared" si="15"/>
        <v>1.4777708299615666E-2</v>
      </c>
      <c r="H118">
        <f t="shared" si="16"/>
        <v>-5.2919946515624441E-3</v>
      </c>
      <c r="I118">
        <f t="shared" si="17"/>
        <v>1.4380246121160178E-2</v>
      </c>
      <c r="J118">
        <f t="shared" si="18"/>
        <v>6.2924074467211114E-3</v>
      </c>
      <c r="K118">
        <f t="shared" si="21"/>
        <v>0.99999999999999689</v>
      </c>
      <c r="L118">
        <f t="shared" si="22"/>
        <v>-2.7001169063492082E-14</v>
      </c>
      <c r="M118">
        <f t="shared" si="23"/>
        <v>-0.7563501008674991</v>
      </c>
      <c r="N118">
        <f t="shared" si="24"/>
        <v>-43.335668614001804</v>
      </c>
      <c r="O118">
        <f t="shared" si="25"/>
        <v>0</v>
      </c>
      <c r="P118">
        <f t="shared" si="19"/>
        <v>-43.335668614001804</v>
      </c>
      <c r="Q118">
        <f t="shared" si="26"/>
        <v>0.47749869939663592</v>
      </c>
      <c r="W118">
        <v>113</v>
      </c>
      <c r="X118">
        <f t="shared" si="20"/>
        <v>2.3541666666666665</v>
      </c>
      <c r="Y118">
        <v>0</v>
      </c>
      <c r="Z118">
        <f t="shared" si="27"/>
        <v>-4.0543088990149193E-6</v>
      </c>
    </row>
    <row r="119" spans="5:26" x14ac:dyDescent="0.4">
      <c r="E119">
        <v>269.68990000000002</v>
      </c>
      <c r="F119">
        <f t="shared" si="14"/>
        <v>3.5302325357806918E-2</v>
      </c>
      <c r="G119">
        <f t="shared" si="15"/>
        <v>1.4724993182732904E-2</v>
      </c>
      <c r="H119">
        <f t="shared" si="16"/>
        <v>-5.449157942252203E-3</v>
      </c>
      <c r="I119">
        <f t="shared" si="17"/>
        <v>1.4303889938066416E-2</v>
      </c>
      <c r="J119">
        <f t="shared" si="18"/>
        <v>6.4743709463410404E-3</v>
      </c>
      <c r="K119">
        <f t="shared" si="21"/>
        <v>1.000000000000004</v>
      </c>
      <c r="L119">
        <f t="shared" si="22"/>
        <v>3.4715788795918267E-14</v>
      </c>
      <c r="M119">
        <f t="shared" si="23"/>
        <v>-0.77947325842222281</v>
      </c>
      <c r="N119">
        <f t="shared" si="24"/>
        <v>-44.660527950903514</v>
      </c>
      <c r="O119">
        <f t="shared" si="25"/>
        <v>0</v>
      </c>
      <c r="P119">
        <f t="shared" si="19"/>
        <v>-44.660527950903514</v>
      </c>
      <c r="Q119">
        <f t="shared" si="26"/>
        <v>0.47901972284834332</v>
      </c>
      <c r="W119">
        <v>114</v>
      </c>
      <c r="X119">
        <f t="shared" si="20"/>
        <v>2.375</v>
      </c>
      <c r="Y119">
        <v>0</v>
      </c>
      <c r="Z119">
        <f t="shared" si="27"/>
        <v>-4.9017983534622399E-6</v>
      </c>
    </row>
    <row r="120" spans="5:26" x14ac:dyDescent="0.4">
      <c r="E120">
        <v>277.59789999999998</v>
      </c>
      <c r="F120">
        <f t="shared" si="14"/>
        <v>3.633748013716475E-2</v>
      </c>
      <c r="G120">
        <f t="shared" si="15"/>
        <v>1.4669146202690886E-2</v>
      </c>
      <c r="H120">
        <f t="shared" si="16"/>
        <v>-5.6111102046440889E-3</v>
      </c>
      <c r="I120">
        <f t="shared" si="17"/>
        <v>1.4222996261968546E-2</v>
      </c>
      <c r="J120">
        <f t="shared" si="18"/>
        <v>6.6614401878730273E-3</v>
      </c>
      <c r="K120">
        <f t="shared" si="21"/>
        <v>0.99999999999999911</v>
      </c>
      <c r="L120">
        <f t="shared" si="22"/>
        <v>-7.7146197324263002E-15</v>
      </c>
      <c r="M120">
        <f t="shared" si="23"/>
        <v>-0.80335369317705019</v>
      </c>
      <c r="N120">
        <f t="shared" si="24"/>
        <v>-46.028776075292654</v>
      </c>
      <c r="O120">
        <f t="shared" si="25"/>
        <v>0</v>
      </c>
      <c r="P120">
        <f t="shared" si="19"/>
        <v>-46.028776075292654</v>
      </c>
      <c r="Q120">
        <f t="shared" si="26"/>
        <v>0.4806132061727742</v>
      </c>
      <c r="W120">
        <v>115</v>
      </c>
      <c r="X120">
        <f t="shared" si="20"/>
        <v>2.395833333333333</v>
      </c>
      <c r="Y120">
        <v>0</v>
      </c>
      <c r="Z120">
        <f t="shared" si="27"/>
        <v>-5.5292637508263168E-6</v>
      </c>
    </row>
    <row r="121" spans="5:26" x14ac:dyDescent="0.4">
      <c r="E121">
        <v>285.73770000000002</v>
      </c>
      <c r="F121">
        <f t="shared" si="14"/>
        <v>3.7402977465568511E-2</v>
      </c>
      <c r="G121">
        <f t="shared" si="15"/>
        <v>1.4609982398890664E-2</v>
      </c>
      <c r="H121">
        <f t="shared" si="16"/>
        <v>-5.778005978923445E-3</v>
      </c>
      <c r="I121">
        <f t="shared" si="17"/>
        <v>1.4137296985264003E-2</v>
      </c>
      <c r="J121">
        <f t="shared" si="18"/>
        <v>6.8537415138605617E-3</v>
      </c>
      <c r="K121">
        <f t="shared" si="21"/>
        <v>1.0000000000000004</v>
      </c>
      <c r="L121">
        <f t="shared" si="22"/>
        <v>3.8573098662131478E-15</v>
      </c>
      <c r="M121">
        <f t="shared" si="23"/>
        <v>-0.82801941531726264</v>
      </c>
      <c r="N121">
        <f t="shared" si="24"/>
        <v>-47.442017852569222</v>
      </c>
      <c r="O121">
        <f t="shared" si="25"/>
        <v>0</v>
      </c>
      <c r="P121">
        <f t="shared" si="19"/>
        <v>-47.442017852569222</v>
      </c>
      <c r="Q121">
        <f t="shared" si="26"/>
        <v>0.48228108842305756</v>
      </c>
      <c r="W121">
        <v>116</v>
      </c>
      <c r="X121">
        <f t="shared" si="20"/>
        <v>2.416666666666667</v>
      </c>
      <c r="Y121">
        <v>0</v>
      </c>
      <c r="Z121">
        <f t="shared" si="27"/>
        <v>-5.9640642578021288E-6</v>
      </c>
    </row>
    <row r="122" spans="5:26" x14ac:dyDescent="0.4">
      <c r="E122">
        <v>294.11630000000002</v>
      </c>
      <c r="F122">
        <f t="shared" si="14"/>
        <v>3.8499733640875493E-2</v>
      </c>
      <c r="G122">
        <f t="shared" si="15"/>
        <v>1.4547303601680328E-2</v>
      </c>
      <c r="H122">
        <f t="shared" si="16"/>
        <v>-5.9500121556643332E-3</v>
      </c>
      <c r="I122">
        <f t="shared" si="17"/>
        <v>1.4046504839245522E-2</v>
      </c>
      <c r="J122">
        <f t="shared" si="18"/>
        <v>7.0514103931813704E-3</v>
      </c>
      <c r="K122">
        <f t="shared" si="21"/>
        <v>0.99999999999999867</v>
      </c>
      <c r="L122">
        <f t="shared" si="22"/>
        <v>-1.1571929598639454E-14</v>
      </c>
      <c r="M122">
        <f t="shared" si="23"/>
        <v>-0.85350057804670243</v>
      </c>
      <c r="N122">
        <f t="shared" si="24"/>
        <v>-48.901980934052176</v>
      </c>
      <c r="O122">
        <f t="shared" si="25"/>
        <v>0</v>
      </c>
      <c r="P122">
        <f t="shared" si="19"/>
        <v>-48.901980934052176</v>
      </c>
      <c r="Q122">
        <f t="shared" si="26"/>
        <v>0.48402513595580565</v>
      </c>
      <c r="W122">
        <v>117</v>
      </c>
      <c r="X122">
        <f t="shared" si="20"/>
        <v>2.4375</v>
      </c>
      <c r="Y122">
        <v>0</v>
      </c>
      <c r="Z122">
        <f t="shared" si="27"/>
        <v>-6.2319528174731967E-6</v>
      </c>
    </row>
    <row r="123" spans="5:26" x14ac:dyDescent="0.4">
      <c r="E123">
        <v>302.7405</v>
      </c>
      <c r="F123">
        <f t="shared" si="14"/>
        <v>3.96286387810042E-2</v>
      </c>
      <c r="G123">
        <f t="shared" si="15"/>
        <v>1.4480902967264231E-2</v>
      </c>
      <c r="H123">
        <f t="shared" si="16"/>
        <v>-6.1272938119901893E-3</v>
      </c>
      <c r="I123">
        <f t="shared" si="17"/>
        <v>1.3950319959350144E-2</v>
      </c>
      <c r="J123">
        <f t="shared" si="18"/>
        <v>7.2545746420815543E-3</v>
      </c>
      <c r="K123">
        <f t="shared" si="21"/>
        <v>1.0000000000000009</v>
      </c>
      <c r="L123">
        <f t="shared" si="22"/>
        <v>7.7146197324262939E-15</v>
      </c>
      <c r="M123">
        <f t="shared" si="23"/>
        <v>-0.87982737877645723</v>
      </c>
      <c r="N123">
        <f t="shared" si="24"/>
        <v>-50.410395503949061</v>
      </c>
      <c r="O123">
        <f t="shared" si="25"/>
        <v>0</v>
      </c>
      <c r="P123">
        <f t="shared" si="19"/>
        <v>-50.410395503949061</v>
      </c>
      <c r="Q123">
        <f t="shared" si="26"/>
        <v>0.48584685790401494</v>
      </c>
      <c r="W123">
        <v>118</v>
      </c>
      <c r="X123">
        <f t="shared" si="20"/>
        <v>2.458333333333333</v>
      </c>
      <c r="Y123">
        <v>0</v>
      </c>
      <c r="Z123">
        <f t="shared" si="27"/>
        <v>-6.3569442276569212E-6</v>
      </c>
    </row>
    <row r="124" spans="5:26" x14ac:dyDescent="0.4">
      <c r="E124">
        <v>311.61759999999998</v>
      </c>
      <c r="F124">
        <f t="shared" si="14"/>
        <v>4.0790648453720109E-2</v>
      </c>
      <c r="G124">
        <f t="shared" si="15"/>
        <v>1.4410559159804714E-2</v>
      </c>
      <c r="H124">
        <f t="shared" si="16"/>
        <v>-6.3100287876262651E-3</v>
      </c>
      <c r="I124">
        <f t="shared" si="17"/>
        <v>1.3848421453703241E-2</v>
      </c>
      <c r="J124">
        <f t="shared" si="18"/>
        <v>7.4633706754733131E-3</v>
      </c>
      <c r="K124">
        <f t="shared" si="21"/>
        <v>0.99999999999999889</v>
      </c>
      <c r="L124">
        <f t="shared" si="22"/>
        <v>-9.6432746655328773E-15</v>
      </c>
      <c r="M124">
        <f t="shared" si="23"/>
        <v>-0.90703220666473472</v>
      </c>
      <c r="N124">
        <f t="shared" si="24"/>
        <v>-51.969117324327158</v>
      </c>
      <c r="O124">
        <f t="shared" si="25"/>
        <v>0</v>
      </c>
      <c r="P124">
        <f t="shared" si="19"/>
        <v>-51.969117324327158</v>
      </c>
      <c r="Q124">
        <f t="shared" si="26"/>
        <v>0.48774744391564911</v>
      </c>
      <c r="W124">
        <v>119</v>
      </c>
      <c r="X124">
        <f t="shared" si="20"/>
        <v>2.479166666666667</v>
      </c>
      <c r="Y124">
        <v>0</v>
      </c>
      <c r="Z124">
        <f t="shared" si="27"/>
        <v>-6.361232743195408E-6</v>
      </c>
    </row>
    <row r="125" spans="5:26" x14ac:dyDescent="0.4">
      <c r="E125">
        <v>320.755</v>
      </c>
      <c r="F125">
        <f t="shared" si="14"/>
        <v>4.1986731316758084E-2</v>
      </c>
      <c r="G125">
        <f t="shared" si="15"/>
        <v>1.4336038657353334E-2</v>
      </c>
      <c r="H125">
        <f t="shared" si="16"/>
        <v>-6.498399706182531E-3</v>
      </c>
      <c r="I125">
        <f t="shared" si="17"/>
        <v>1.374047073871254E-2</v>
      </c>
      <c r="J125">
        <f t="shared" si="18"/>
        <v>7.6779337718572566E-3</v>
      </c>
      <c r="K125">
        <f t="shared" si="21"/>
        <v>0.99999999999999878</v>
      </c>
      <c r="L125">
        <f t="shared" si="22"/>
        <v>-1.0607602132086164E-14</v>
      </c>
      <c r="M125">
        <f t="shared" si="23"/>
        <v>-0.93514844376882955</v>
      </c>
      <c r="N125">
        <f t="shared" si="24"/>
        <v>-53.580059046180921</v>
      </c>
      <c r="O125">
        <f t="shared" si="25"/>
        <v>0</v>
      </c>
      <c r="P125">
        <f t="shared" si="19"/>
        <v>-53.580059046180921</v>
      </c>
      <c r="Q125">
        <f t="shared" si="26"/>
        <v>0.48972772520196622</v>
      </c>
      <c r="W125">
        <v>120</v>
      </c>
      <c r="X125">
        <f t="shared" si="20"/>
        <v>2.5</v>
      </c>
      <c r="Y125">
        <v>0</v>
      </c>
      <c r="Z125">
        <f t="shared" si="27"/>
        <v>-6.2651521224675625E-6</v>
      </c>
    </row>
    <row r="126" spans="5:26" x14ac:dyDescent="0.4">
      <c r="E126">
        <v>330.16030000000001</v>
      </c>
      <c r="F126">
        <f t="shared" si="14"/>
        <v>4.3217882207791755E-2</v>
      </c>
      <c r="G126">
        <f t="shared" si="15"/>
        <v>1.4257094319647279E-2</v>
      </c>
      <c r="H126">
        <f t="shared" si="16"/>
        <v>-6.6925962766965774E-3</v>
      </c>
      <c r="I126">
        <f t="shared" si="17"/>
        <v>1.362610945931142E-2</v>
      </c>
      <c r="J126">
        <f t="shared" si="18"/>
        <v>7.8984001142658744E-3</v>
      </c>
      <c r="K126">
        <f t="shared" si="21"/>
        <v>0.99999999999999944</v>
      </c>
      <c r="L126">
        <f t="shared" si="22"/>
        <v>-4.8216373327664363E-15</v>
      </c>
      <c r="M126">
        <f t="shared" si="23"/>
        <v>-0.9642107786127192</v>
      </c>
      <c r="N126">
        <f t="shared" si="24"/>
        <v>-55.245208175531793</v>
      </c>
      <c r="O126">
        <f t="shared" si="25"/>
        <v>0</v>
      </c>
      <c r="P126">
        <f t="shared" si="19"/>
        <v>-55.245208175531793</v>
      </c>
      <c r="Q126">
        <f t="shared" si="26"/>
        <v>0.4917880607951754</v>
      </c>
      <c r="W126">
        <v>121</v>
      </c>
      <c r="X126">
        <f t="shared" si="20"/>
        <v>2.520833333333333</v>
      </c>
      <c r="Y126">
        <v>0</v>
      </c>
      <c r="Z126">
        <f t="shared" si="27"/>
        <v>-6.0871715701381976E-6</v>
      </c>
    </row>
    <row r="127" spans="5:26" x14ac:dyDescent="0.4">
      <c r="E127">
        <v>339.84140000000002</v>
      </c>
      <c r="F127">
        <f t="shared" si="14"/>
        <v>4.4485135234402937E-2</v>
      </c>
      <c r="G127">
        <f t="shared" si="15"/>
        <v>1.4173463785266183E-2</v>
      </c>
      <c r="H127">
        <f t="shared" si="16"/>
        <v>-6.8928176347885783E-3</v>
      </c>
      <c r="I127">
        <f t="shared" si="17"/>
        <v>1.3504957161254216E-2</v>
      </c>
      <c r="J127">
        <f t="shared" si="18"/>
        <v>8.1249087804967229E-3</v>
      </c>
      <c r="K127">
        <f t="shared" si="21"/>
        <v>0.99999999999999967</v>
      </c>
      <c r="L127">
        <f t="shared" si="22"/>
        <v>-2.892982399659862E-15</v>
      </c>
      <c r="M127">
        <f t="shared" si="23"/>
        <v>-0.99425551894844966</v>
      </c>
      <c r="N127">
        <f t="shared" si="24"/>
        <v>-56.966644993335613</v>
      </c>
      <c r="O127">
        <f t="shared" si="25"/>
        <v>0</v>
      </c>
      <c r="P127">
        <f t="shared" si="19"/>
        <v>-56.966644993335613</v>
      </c>
      <c r="Q127">
        <f t="shared" si="26"/>
        <v>0.49392826624494496</v>
      </c>
      <c r="W127">
        <v>122</v>
      </c>
      <c r="X127">
        <f t="shared" si="20"/>
        <v>2.5416666666666665</v>
      </c>
      <c r="Y127">
        <v>0</v>
      </c>
      <c r="Z127">
        <f t="shared" si="27"/>
        <v>-5.8439215725959732E-6</v>
      </c>
    </row>
    <row r="128" spans="5:26" x14ac:dyDescent="0.4">
      <c r="E128">
        <v>349.8064</v>
      </c>
      <c r="F128">
        <f t="shared" si="14"/>
        <v>4.5789550684112196E-2</v>
      </c>
      <c r="G128">
        <f t="shared" si="15"/>
        <v>1.4084869486417406E-2</v>
      </c>
      <c r="H128">
        <f t="shared" si="16"/>
        <v>-7.0992705818285068E-3</v>
      </c>
      <c r="I128">
        <f t="shared" si="17"/>
        <v>1.3376611306004427E-2</v>
      </c>
      <c r="J128">
        <f t="shared" si="18"/>
        <v>8.3575990099730574E-3</v>
      </c>
      <c r="K128">
        <f t="shared" si="21"/>
        <v>1.0000000000000004</v>
      </c>
      <c r="L128">
        <f t="shared" si="22"/>
        <v>3.8573098662131478E-15</v>
      </c>
      <c r="M128">
        <f t="shared" si="23"/>
        <v>-1.0253202777385493</v>
      </c>
      <c r="N128">
        <f t="shared" si="24"/>
        <v>-58.746524563600246</v>
      </c>
      <c r="O128">
        <f t="shared" si="25"/>
        <v>0</v>
      </c>
      <c r="P128">
        <f t="shared" si="19"/>
        <v>-58.746524563600246</v>
      </c>
      <c r="Q128">
        <f t="shared" si="26"/>
        <v>0.49614750801824092</v>
      </c>
      <c r="W128">
        <v>123</v>
      </c>
      <c r="X128">
        <f t="shared" si="20"/>
        <v>2.5625</v>
      </c>
      <c r="Y128">
        <v>0</v>
      </c>
      <c r="Z128">
        <f t="shared" si="27"/>
        <v>-5.5502441689901035E-6</v>
      </c>
    </row>
    <row r="129" spans="5:26" x14ac:dyDescent="0.4">
      <c r="E129">
        <v>360.06360000000001</v>
      </c>
      <c r="F129">
        <f t="shared" si="14"/>
        <v>4.7132215024378914E-2</v>
      </c>
      <c r="G129">
        <f t="shared" si="15"/>
        <v>1.3991017848609677E-2</v>
      </c>
      <c r="H129">
        <f t="shared" si="16"/>
        <v>-7.3121699062008161E-3</v>
      </c>
      <c r="I129">
        <f t="shared" si="17"/>
        <v>1.324064610407838E-2</v>
      </c>
      <c r="J129">
        <f t="shared" si="18"/>
        <v>8.5966097924599499E-3</v>
      </c>
      <c r="K129">
        <f t="shared" si="21"/>
        <v>1.0000000000000018</v>
      </c>
      <c r="L129">
        <f t="shared" si="22"/>
        <v>1.5429239464852578E-14</v>
      </c>
      <c r="M129">
        <f t="shared" si="23"/>
        <v>-1.0574439520977301</v>
      </c>
      <c r="N129">
        <f t="shared" si="24"/>
        <v>-60.587075526833928</v>
      </c>
      <c r="O129">
        <f t="shared" si="25"/>
        <v>0</v>
      </c>
      <c r="P129">
        <f t="shared" si="19"/>
        <v>-60.587075526833928</v>
      </c>
      <c r="Q129">
        <f t="shared" si="26"/>
        <v>0.49844417234118465</v>
      </c>
      <c r="W129">
        <v>124</v>
      </c>
      <c r="X129">
        <f t="shared" si="20"/>
        <v>2.5833333333333335</v>
      </c>
      <c r="Y129">
        <v>0</v>
      </c>
      <c r="Z129">
        <f t="shared" si="27"/>
        <v>-5.2192627403543055E-6</v>
      </c>
    </row>
    <row r="130" spans="5:26" x14ac:dyDescent="0.4">
      <c r="E130">
        <v>370.62150000000003</v>
      </c>
      <c r="F130">
        <f t="shared" si="14"/>
        <v>4.8514240902601237E-2</v>
      </c>
      <c r="G130">
        <f t="shared" si="15"/>
        <v>1.3891598455216814E-2</v>
      </c>
      <c r="H130">
        <f t="shared" si="16"/>
        <v>-7.5317387316242018E-3</v>
      </c>
      <c r="I130">
        <f t="shared" si="17"/>
        <v>1.3096611296632088E-2</v>
      </c>
      <c r="J130">
        <f t="shared" si="18"/>
        <v>8.8420794221358845E-3</v>
      </c>
      <c r="K130">
        <f t="shared" si="21"/>
        <v>0.99999999999999956</v>
      </c>
      <c r="L130">
        <f t="shared" si="22"/>
        <v>-3.8573098662131493E-15</v>
      </c>
      <c r="M130">
        <f t="shared" si="23"/>
        <v>-1.0906666864386443</v>
      </c>
      <c r="N130">
        <f t="shared" si="24"/>
        <v>-62.490597988452656</v>
      </c>
      <c r="O130">
        <f t="shared" si="25"/>
        <v>0</v>
      </c>
      <c r="P130">
        <f t="shared" si="19"/>
        <v>-62.490597988452656</v>
      </c>
      <c r="Q130">
        <f t="shared" si="26"/>
        <v>0.50081572977441979</v>
      </c>
      <c r="W130">
        <v>125</v>
      </c>
      <c r="X130">
        <f t="shared" si="20"/>
        <v>2.6041666666666665</v>
      </c>
      <c r="Y130">
        <v>0</v>
      </c>
      <c r="Z130">
        <f t="shared" si="27"/>
        <v>-4.8624669247160083E-6</v>
      </c>
    </row>
    <row r="131" spans="5:26" x14ac:dyDescent="0.4">
      <c r="E131">
        <v>381.48899999999998</v>
      </c>
      <c r="F131">
        <f t="shared" si="14"/>
        <v>4.9936793326054857E-2</v>
      </c>
      <c r="G131">
        <f t="shared" si="15"/>
        <v>1.3786281209887341E-2</v>
      </c>
      <c r="H131">
        <f t="shared" si="16"/>
        <v>-7.758213067015865E-3</v>
      </c>
      <c r="I131">
        <f t="shared" si="17"/>
        <v>1.2944028035302813E-2</v>
      </c>
      <c r="J131">
        <f t="shared" si="18"/>
        <v>9.0941496475812483E-3</v>
      </c>
      <c r="K131">
        <f t="shared" si="21"/>
        <v>0.99999999999999778</v>
      </c>
      <c r="L131">
        <f t="shared" si="22"/>
        <v>-1.9286549331065764E-14</v>
      </c>
      <c r="M131">
        <f t="shared" si="23"/>
        <v>-1.125030450441181</v>
      </c>
      <c r="N131">
        <f t="shared" si="24"/>
        <v>-64.459496633981601</v>
      </c>
      <c r="O131">
        <f t="shared" si="25"/>
        <v>0</v>
      </c>
      <c r="P131">
        <f t="shared" si="19"/>
        <v>-64.459496633981601</v>
      </c>
      <c r="Q131">
        <f t="shared" si="26"/>
        <v>0.50325860632593467</v>
      </c>
      <c r="W131">
        <v>126</v>
      </c>
      <c r="X131">
        <f t="shared" si="20"/>
        <v>2.625</v>
      </c>
      <c r="Y131">
        <v>0</v>
      </c>
      <c r="Z131">
        <f t="shared" si="27"/>
        <v>-4.4898087714940992E-6</v>
      </c>
    </row>
    <row r="132" spans="5:26" x14ac:dyDescent="0.4">
      <c r="E132">
        <v>392.67520000000002</v>
      </c>
      <c r="F132">
        <f t="shared" si="14"/>
        <v>5.1401063481954279E-2</v>
      </c>
      <c r="G132">
        <f t="shared" si="15"/>
        <v>1.3674717164855799E-2</v>
      </c>
      <c r="H132">
        <f t="shared" si="16"/>
        <v>-7.9918380805602957E-3</v>
      </c>
      <c r="I132">
        <f t="shared" si="17"/>
        <v>1.2782390071831129E-2</v>
      </c>
      <c r="J132">
        <f t="shared" si="18"/>
        <v>9.3529604669456284E-3</v>
      </c>
      <c r="K132">
        <f t="shared" si="21"/>
        <v>0.99999999999999867</v>
      </c>
      <c r="L132">
        <f t="shared" si="22"/>
        <v>-1.1571929598639454E-14</v>
      </c>
      <c r="M132">
        <f t="shared" si="23"/>
        <v>-1.1605783388720095</v>
      </c>
      <c r="N132">
        <f t="shared" si="24"/>
        <v>-66.49624061166999</v>
      </c>
      <c r="O132">
        <f t="shared" si="25"/>
        <v>0</v>
      </c>
      <c r="P132">
        <f t="shared" si="19"/>
        <v>-66.49624061166999</v>
      </c>
      <c r="Q132">
        <f t="shared" si="26"/>
        <v>0.50576801418225159</v>
      </c>
      <c r="W132">
        <v>127</v>
      </c>
      <c r="X132">
        <f t="shared" si="20"/>
        <v>2.6458333333333335</v>
      </c>
      <c r="Y132">
        <v>0</v>
      </c>
      <c r="Z132">
        <f t="shared" si="27"/>
        <v>-4.1098067293536483E-6</v>
      </c>
    </row>
    <row r="133" spans="5:26" x14ac:dyDescent="0.4">
      <c r="E133">
        <v>404.18939999999998</v>
      </c>
      <c r="F133">
        <f t="shared" ref="F133:F196" si="28">2*PI()*E133/$B$7</f>
        <v>5.290826873745276E-2</v>
      </c>
      <c r="G133">
        <f t="shared" ref="G133:G196" si="29">1+SUM(a1_*COS(F133),a2_*COS(2*F133))</f>
        <v>1.3556537557783299E-2</v>
      </c>
      <c r="H133">
        <f t="shared" ref="H133:H196" si="30">SUM(a1_*SIN(F133),a2_*SIN(2*F133))</f>
        <v>-8.2328685481385111E-3</v>
      </c>
      <c r="I133">
        <f t="shared" ref="I133:I196" si="31">SUM(b0_,b1_*COS(F133),b2_*COS(2*F133))</f>
        <v>1.2611162351161109E-2</v>
      </c>
      <c r="J133">
        <f t="shared" ref="J133:J196" si="32">SUM(b1_*SIN(F133),b2_*SIN(2*F133))</f>
        <v>9.618649553818498E-3</v>
      </c>
      <c r="K133">
        <f t="shared" si="21"/>
        <v>0.99999999999999734</v>
      </c>
      <c r="L133">
        <f t="shared" si="22"/>
        <v>-2.3143859197278918E-14</v>
      </c>
      <c r="M133">
        <f t="shared" si="23"/>
        <v>-1.1973544659781694</v>
      </c>
      <c r="N133">
        <f t="shared" si="24"/>
        <v>-68.603357481689628</v>
      </c>
      <c r="O133">
        <f t="shared" si="25"/>
        <v>0</v>
      </c>
      <c r="P133">
        <f t="shared" ref="P133:P196" si="33">N133+O133</f>
        <v>-68.603357481689628</v>
      </c>
      <c r="Q133">
        <f t="shared" si="26"/>
        <v>0.50833774093912187</v>
      </c>
      <c r="W133">
        <v>128</v>
      </c>
      <c r="X133">
        <f t="shared" ref="X133:X196" si="34">W133/Fs*1000</f>
        <v>2.6666666666666665</v>
      </c>
      <c r="Y133">
        <v>0</v>
      </c>
      <c r="Z133">
        <f t="shared" si="27"/>
        <v>-3.7296545146264808E-6</v>
      </c>
    </row>
    <row r="134" spans="5:26" x14ac:dyDescent="0.4">
      <c r="E134">
        <v>416.0412</v>
      </c>
      <c r="F134">
        <f t="shared" si="28"/>
        <v>5.4459665729611743E-2</v>
      </c>
      <c r="G134">
        <f t="shared" si="29"/>
        <v>1.3431351737310915E-2</v>
      </c>
      <c r="H134">
        <f t="shared" si="30"/>
        <v>-8.4815714400073156E-3</v>
      </c>
      <c r="I134">
        <f t="shared" si="31"/>
        <v>1.2429777992952085E-2</v>
      </c>
      <c r="J134">
        <f t="shared" si="32"/>
        <v>9.8913539330687666E-3</v>
      </c>
      <c r="K134">
        <f t="shared" ref="K134:K197" si="35">SQRT((I134^2+J134^2)/(G134^2+H134^2))</f>
        <v>0.99999999999999645</v>
      </c>
      <c r="L134">
        <f t="shared" ref="L134:L197" si="36">20*LOG10(K134)</f>
        <v>-3.0858478929705245E-14</v>
      </c>
      <c r="M134">
        <f t="shared" ref="M134:M197" si="37">ATAN2(J134,I134)-ATAN2(H134,G134)</f>
        <v>-1.2354041493013714</v>
      </c>
      <c r="N134">
        <f t="shared" ref="N134:N197" si="38">DEGREES(M134)</f>
        <v>-70.783443747918412</v>
      </c>
      <c r="O134">
        <f t="shared" si="25"/>
        <v>0</v>
      </c>
      <c r="P134">
        <f t="shared" si="33"/>
        <v>-70.783443747918412</v>
      </c>
      <c r="Q134">
        <f t="shared" si="26"/>
        <v>0.51095995409716943</v>
      </c>
      <c r="W134">
        <v>129</v>
      </c>
      <c r="X134">
        <f t="shared" si="34"/>
        <v>2.6875</v>
      </c>
      <c r="Y134">
        <v>0</v>
      </c>
      <c r="Z134">
        <f t="shared" si="27"/>
        <v>-3.3553323300468579E-6</v>
      </c>
    </row>
    <row r="135" spans="5:26" x14ac:dyDescent="0.4">
      <c r="E135">
        <v>428.24059999999997</v>
      </c>
      <c r="F135">
        <f t="shared" si="28"/>
        <v>5.6056563455370217E-2</v>
      </c>
      <c r="G135">
        <f t="shared" si="29"/>
        <v>1.3298744860806067E-2</v>
      </c>
      <c r="H135">
        <f t="shared" si="30"/>
        <v>-8.7382285809068372E-3</v>
      </c>
      <c r="I135">
        <f t="shared" si="31"/>
        <v>1.22376349411355E-2</v>
      </c>
      <c r="J135">
        <f t="shared" si="32"/>
        <v>1.0171211562665164E-2</v>
      </c>
      <c r="K135">
        <f t="shared" si="35"/>
        <v>1.0000000000000022</v>
      </c>
      <c r="L135">
        <f t="shared" si="36"/>
        <v>1.928654933106572E-14</v>
      </c>
      <c r="M135">
        <f t="shared" si="37"/>
        <v>-1.2747740656175184</v>
      </c>
      <c r="N135">
        <f t="shared" si="38"/>
        <v>-73.039173792616864</v>
      </c>
      <c r="O135">
        <f t="shared" ref="O135:O198" si="39">IF((N135-N134)&gt;180,O134-360,IF((N135-N134)&lt;(-180),O134+360,O134))</f>
        <v>0</v>
      </c>
      <c r="P135">
        <f t="shared" si="33"/>
        <v>-73.039173792616864</v>
      </c>
      <c r="Q135">
        <f t="shared" ref="Q135:Q198" si="40">-(P135-P134)/((E135-E134)*360)*1000</f>
        <v>0.51362499719896482</v>
      </c>
      <c r="W135">
        <v>130</v>
      </c>
      <c r="X135">
        <f t="shared" si="34"/>
        <v>2.7083333333333335</v>
      </c>
      <c r="Y135">
        <v>0</v>
      </c>
      <c r="Z135">
        <f t="shared" ref="Z135:Z198" si="41" xml:space="preserve"> b0_*Y135 + b1_*Y134 + b2_*Y133 - a1_*Z134 - a2_*Z133</f>
        <v>-2.9917182943928477E-6</v>
      </c>
    </row>
    <row r="136" spans="5:26" x14ac:dyDescent="0.4">
      <c r="E136">
        <v>440.79770000000002</v>
      </c>
      <c r="F136">
        <f t="shared" si="28"/>
        <v>5.770028400163657E-2</v>
      </c>
      <c r="G136">
        <f t="shared" si="29"/>
        <v>1.3158279883274338E-2</v>
      </c>
      <c r="H136">
        <f t="shared" si="30"/>
        <v>-9.0031309434021045E-3</v>
      </c>
      <c r="I136">
        <f t="shared" si="31"/>
        <v>1.2034098829387552E-2</v>
      </c>
      <c r="J136">
        <f t="shared" si="32"/>
        <v>1.045835367709276E-2</v>
      </c>
      <c r="K136">
        <f t="shared" si="35"/>
        <v>0.99999999999999978</v>
      </c>
      <c r="L136">
        <f t="shared" si="36"/>
        <v>-1.9286549331065743E-15</v>
      </c>
      <c r="M136">
        <f t="shared" si="37"/>
        <v>-1.3155110721916048</v>
      </c>
      <c r="N136">
        <f t="shared" si="38"/>
        <v>-75.373232339308714</v>
      </c>
      <c r="O136">
        <f t="shared" si="39"/>
        <v>0</v>
      </c>
      <c r="P136">
        <f t="shared" si="33"/>
        <v>-75.373232339308714</v>
      </c>
      <c r="Q136">
        <f t="shared" si="40"/>
        <v>0.51632112215661996</v>
      </c>
      <c r="W136">
        <v>131</v>
      </c>
      <c r="X136">
        <f t="shared" si="34"/>
        <v>2.7291666666666665</v>
      </c>
      <c r="Y136">
        <v>0</v>
      </c>
      <c r="Z136">
        <f t="shared" si="41"/>
        <v>-2.6426983019184922E-6</v>
      </c>
    </row>
    <row r="137" spans="5:26" x14ac:dyDescent="0.4">
      <c r="E137">
        <v>453.72289999999998</v>
      </c>
      <c r="F137">
        <f t="shared" si="28"/>
        <v>5.9392188725227349E-2</v>
      </c>
      <c r="G137">
        <f t="shared" si="29"/>
        <v>1.3009494231368879E-2</v>
      </c>
      <c r="H137">
        <f t="shared" si="30"/>
        <v>-9.2765834799458796E-3</v>
      </c>
      <c r="I137">
        <f t="shared" si="31"/>
        <v>1.1818498143750467E-2</v>
      </c>
      <c r="J137">
        <f t="shared" si="32"/>
        <v>1.075290857594309E-2</v>
      </c>
      <c r="K137">
        <f t="shared" si="35"/>
        <v>0.99999999999999756</v>
      </c>
      <c r="L137">
        <f t="shared" si="36"/>
        <v>-2.1215204264172341E-14</v>
      </c>
      <c r="M137">
        <f t="shared" si="37"/>
        <v>-1.3576625814613001</v>
      </c>
      <c r="N137">
        <f t="shared" si="38"/>
        <v>-77.788335920568827</v>
      </c>
      <c r="O137">
        <f t="shared" si="39"/>
        <v>0</v>
      </c>
      <c r="P137">
        <f t="shared" si="33"/>
        <v>-77.788335920568827</v>
      </c>
      <c r="Q137">
        <f t="shared" si="40"/>
        <v>0.51903421680561135</v>
      </c>
      <c r="W137">
        <v>132</v>
      </c>
      <c r="X137">
        <f t="shared" si="34"/>
        <v>2.75</v>
      </c>
      <c r="Y137">
        <v>0</v>
      </c>
      <c r="Z137">
        <f t="shared" si="41"/>
        <v>-2.3112728560981944E-6</v>
      </c>
    </row>
    <row r="138" spans="5:26" x14ac:dyDescent="0.4">
      <c r="E138">
        <v>467.02719999999999</v>
      </c>
      <c r="F138">
        <f t="shared" si="28"/>
        <v>6.1133717522775459E-2</v>
      </c>
      <c r="G138">
        <f t="shared" si="29"/>
        <v>1.2851894838322275E-2</v>
      </c>
      <c r="H138">
        <f t="shared" si="30"/>
        <v>-9.5589122052666398E-3</v>
      </c>
      <c r="I138">
        <f t="shared" si="31"/>
        <v>1.1590117007099665E-2</v>
      </c>
      <c r="J138">
        <f t="shared" si="32"/>
        <v>1.1055007518994756E-2</v>
      </c>
      <c r="K138">
        <f t="shared" si="35"/>
        <v>1.0000000000000022</v>
      </c>
      <c r="L138">
        <f t="shared" si="36"/>
        <v>1.928654933106572E-14</v>
      </c>
      <c r="M138">
        <f t="shared" si="37"/>
        <v>-1.4012772264897686</v>
      </c>
      <c r="N138">
        <f t="shared" si="38"/>
        <v>-80.287271005661296</v>
      </c>
      <c r="O138">
        <f t="shared" si="39"/>
        <v>0</v>
      </c>
      <c r="P138">
        <f t="shared" si="33"/>
        <v>-80.287271005661296</v>
      </c>
      <c r="Q138">
        <f t="shared" si="40"/>
        <v>0.52174758141947153</v>
      </c>
      <c r="W138">
        <v>133</v>
      </c>
      <c r="X138">
        <f t="shared" si="34"/>
        <v>2.7708333333333335</v>
      </c>
      <c r="Y138">
        <v>0</v>
      </c>
      <c r="Z138">
        <f t="shared" si="41"/>
        <v>-1.9996597156018107E-6</v>
      </c>
    </row>
    <row r="139" spans="5:26" x14ac:dyDescent="0.4">
      <c r="E139">
        <v>480.72160000000002</v>
      </c>
      <c r="F139">
        <f t="shared" si="28"/>
        <v>6.2926310290913806E-2</v>
      </c>
      <c r="G139">
        <f t="shared" si="29"/>
        <v>1.2684963619399303E-2</v>
      </c>
      <c r="H139">
        <f t="shared" si="30"/>
        <v>-9.8504522734790823E-3</v>
      </c>
      <c r="I139">
        <f t="shared" si="31"/>
        <v>1.1348203090300713E-2</v>
      </c>
      <c r="J139">
        <f t="shared" si="32"/>
        <v>1.1364770065375895E-2</v>
      </c>
      <c r="K139">
        <f t="shared" si="35"/>
        <v>1.0000000000000031</v>
      </c>
      <c r="L139">
        <f t="shared" si="36"/>
        <v>2.7001169063491996E-14</v>
      </c>
      <c r="M139">
        <f t="shared" si="37"/>
        <v>-1.4464025176177744</v>
      </c>
      <c r="N139">
        <f t="shared" si="38"/>
        <v>-82.872759736595171</v>
      </c>
      <c r="O139">
        <f t="shared" si="39"/>
        <v>0</v>
      </c>
      <c r="P139">
        <f t="shared" si="33"/>
        <v>-82.872759736595171</v>
      </c>
      <c r="Q139">
        <f t="shared" si="40"/>
        <v>0.52444160689646646</v>
      </c>
      <c r="W139">
        <v>134</v>
      </c>
      <c r="X139">
        <f t="shared" si="34"/>
        <v>2.7916666666666665</v>
      </c>
      <c r="Y139">
        <v>0</v>
      </c>
      <c r="Z139">
        <f t="shared" si="41"/>
        <v>-1.7093914524298684E-6</v>
      </c>
    </row>
    <row r="140" spans="5:26" x14ac:dyDescent="0.4">
      <c r="E140">
        <v>494.8175</v>
      </c>
      <c r="F140">
        <f t="shared" si="28"/>
        <v>6.4771459286152813E-2</v>
      </c>
      <c r="G140">
        <f t="shared" si="29"/>
        <v>1.2508151410532298E-2</v>
      </c>
      <c r="H140">
        <f t="shared" si="30"/>
        <v>-1.0151557270198092E-2</v>
      </c>
      <c r="I140">
        <f t="shared" si="31"/>
        <v>1.1091958802926682E-2</v>
      </c>
      <c r="J140">
        <f t="shared" si="32"/>
        <v>1.1682312127018715E-2</v>
      </c>
      <c r="K140">
        <f t="shared" si="35"/>
        <v>0.99999999999999689</v>
      </c>
      <c r="L140">
        <f t="shared" si="36"/>
        <v>-2.7001169063492082E-14</v>
      </c>
      <c r="M140">
        <f t="shared" si="37"/>
        <v>-1.4930856842559217</v>
      </c>
      <c r="N140">
        <f t="shared" si="38"/>
        <v>-85.54750815926694</v>
      </c>
      <c r="O140">
        <f t="shared" si="39"/>
        <v>0</v>
      </c>
      <c r="P140">
        <f t="shared" si="33"/>
        <v>-85.54750815926694</v>
      </c>
      <c r="Q140">
        <f t="shared" si="40"/>
        <v>0.52709346190337725</v>
      </c>
      <c r="W140">
        <v>135</v>
      </c>
      <c r="X140">
        <f t="shared" si="34"/>
        <v>2.8125</v>
      </c>
      <c r="Y140">
        <v>0</v>
      </c>
      <c r="Z140">
        <f t="shared" si="41"/>
        <v>-1.4414072539637404E-6</v>
      </c>
    </row>
    <row r="141" spans="5:26" x14ac:dyDescent="0.4">
      <c r="E141">
        <v>509.32679999999999</v>
      </c>
      <c r="F141">
        <f t="shared" si="28"/>
        <v>6.6670722214849903E-2</v>
      </c>
      <c r="G141">
        <f t="shared" si="29"/>
        <v>1.2320874931157633E-2</v>
      </c>
      <c r="H141">
        <f t="shared" si="30"/>
        <v>-1.0462602302326235E-2</v>
      </c>
      <c r="I141">
        <f t="shared" si="31"/>
        <v>1.0820536862214403E-2</v>
      </c>
      <c r="J141">
        <f t="shared" si="32"/>
        <v>1.2007747000138416E-2</v>
      </c>
      <c r="K141">
        <f t="shared" si="35"/>
        <v>1.0000000000000058</v>
      </c>
      <c r="L141">
        <f t="shared" si="36"/>
        <v>5.0145028260770782E-14</v>
      </c>
      <c r="M141">
        <f t="shared" si="37"/>
        <v>-1.5413734734658138</v>
      </c>
      <c r="N141">
        <f t="shared" si="38"/>
        <v>-88.31419468301111</v>
      </c>
      <c r="O141">
        <f t="shared" si="39"/>
        <v>0</v>
      </c>
      <c r="P141">
        <f t="shared" si="33"/>
        <v>-88.31419468301111</v>
      </c>
      <c r="Q141">
        <f t="shared" si="40"/>
        <v>0.52967685165609701</v>
      </c>
      <c r="W141">
        <v>136</v>
      </c>
      <c r="X141">
        <f t="shared" si="34"/>
        <v>2.8333333333333335</v>
      </c>
      <c r="Y141">
        <v>0</v>
      </c>
      <c r="Z141">
        <f t="shared" si="41"/>
        <v>-1.1961385037960084E-6</v>
      </c>
    </row>
    <row r="142" spans="5:26" x14ac:dyDescent="0.4">
      <c r="E142">
        <v>524.26149999999996</v>
      </c>
      <c r="F142">
        <f t="shared" si="28"/>
        <v>6.8625669873331879E-2</v>
      </c>
      <c r="G142">
        <f t="shared" si="29"/>
        <v>1.2122520175868456E-2</v>
      </c>
      <c r="H142">
        <f t="shared" si="30"/>
        <v>-1.0783976440574564E-2</v>
      </c>
      <c r="I142">
        <f t="shared" si="31"/>
        <v>1.0533045175778466E-2</v>
      </c>
      <c r="J142">
        <f t="shared" si="32"/>
        <v>1.2341175090331336E-2</v>
      </c>
      <c r="K142">
        <f t="shared" si="35"/>
        <v>0.99999999999999933</v>
      </c>
      <c r="L142">
        <f t="shared" si="36"/>
        <v>-5.7859647993197248E-15</v>
      </c>
      <c r="M142">
        <f t="shared" si="37"/>
        <v>-1.5913101913023833</v>
      </c>
      <c r="N142">
        <f t="shared" si="38"/>
        <v>-91.175357857782203</v>
      </c>
      <c r="O142">
        <f t="shared" si="39"/>
        <v>0</v>
      </c>
      <c r="P142">
        <f t="shared" si="33"/>
        <v>-91.175357857782203</v>
      </c>
      <c r="Q142">
        <f t="shared" si="40"/>
        <v>0.53216170967446808</v>
      </c>
      <c r="W142">
        <v>137</v>
      </c>
      <c r="X142">
        <f t="shared" si="34"/>
        <v>2.854166666666667</v>
      </c>
      <c r="Y142">
        <v>0</v>
      </c>
      <c r="Z142">
        <f t="shared" si="41"/>
        <v>-9.7358785227338292E-7</v>
      </c>
    </row>
    <row r="143" spans="5:26" x14ac:dyDescent="0.4">
      <c r="E143">
        <v>539.63409999999999</v>
      </c>
      <c r="F143">
        <f t="shared" si="28"/>
        <v>7.0637938507772488E-2</v>
      </c>
      <c r="G143">
        <f t="shared" si="29"/>
        <v>1.191243555595245E-2</v>
      </c>
      <c r="H143">
        <f t="shared" si="30"/>
        <v>-1.1116092366450586E-2</v>
      </c>
      <c r="I143">
        <f t="shared" si="31"/>
        <v>1.0228536864987148E-2</v>
      </c>
      <c r="J143">
        <f t="shared" si="32"/>
        <v>1.2682691511496313E-2</v>
      </c>
      <c r="K143">
        <f t="shared" si="35"/>
        <v>1.0000000000000011</v>
      </c>
      <c r="L143">
        <f t="shared" si="36"/>
        <v>9.6432746655328662E-15</v>
      </c>
      <c r="M143">
        <f t="shared" si="37"/>
        <v>-1.642938302563711</v>
      </c>
      <c r="N143">
        <f t="shared" si="38"/>
        <v>-94.133430737288123</v>
      </c>
      <c r="O143">
        <f t="shared" si="39"/>
        <v>0</v>
      </c>
      <c r="P143">
        <f t="shared" si="33"/>
        <v>-94.133430737288123</v>
      </c>
      <c r="Q143">
        <f t="shared" si="40"/>
        <v>0.53451394752602999</v>
      </c>
      <c r="W143">
        <v>138</v>
      </c>
      <c r="X143">
        <f t="shared" si="34"/>
        <v>2.875</v>
      </c>
      <c r="Y143">
        <v>0</v>
      </c>
      <c r="Z143">
        <f t="shared" si="41"/>
        <v>-7.7340163852125443E-7</v>
      </c>
    </row>
    <row r="144" spans="5:26" x14ac:dyDescent="0.4">
      <c r="E144">
        <v>555.45749999999998</v>
      </c>
      <c r="F144">
        <f t="shared" si="28"/>
        <v>7.2709216724223022E-2</v>
      </c>
      <c r="G144">
        <f t="shared" si="29"/>
        <v>1.1689931175176249E-2</v>
      </c>
      <c r="H144">
        <f t="shared" si="30"/>
        <v>-1.1459385446926568E-2</v>
      </c>
      <c r="I144">
        <f t="shared" si="31"/>
        <v>9.9060091735665434E-3</v>
      </c>
      <c r="J144">
        <f t="shared" si="32"/>
        <v>1.3032382282407301E-2</v>
      </c>
      <c r="K144">
        <f t="shared" si="35"/>
        <v>0.99999999999999678</v>
      </c>
      <c r="L144">
        <f t="shared" si="36"/>
        <v>-2.796549653004537E-14</v>
      </c>
      <c r="M144">
        <f t="shared" si="37"/>
        <v>-1.6962972732276942</v>
      </c>
      <c r="N144">
        <f t="shared" si="38"/>
        <v>-97.190674555496727</v>
      </c>
      <c r="O144">
        <f t="shared" si="39"/>
        <v>0</v>
      </c>
      <c r="P144">
        <f t="shared" si="33"/>
        <v>-97.190674555496727</v>
      </c>
      <c r="Q144">
        <f t="shared" si="40"/>
        <v>0.53669527026229191</v>
      </c>
      <c r="W144">
        <v>139</v>
      </c>
      <c r="X144">
        <f t="shared" si="34"/>
        <v>2.895833333333333</v>
      </c>
      <c r="Y144">
        <v>0</v>
      </c>
      <c r="Z144">
        <f t="shared" si="41"/>
        <v>-5.9493565322687286E-7</v>
      </c>
    </row>
    <row r="145" spans="5:26" x14ac:dyDescent="0.4">
      <c r="E145">
        <v>571.74490000000003</v>
      </c>
      <c r="F145">
        <f t="shared" si="28"/>
        <v>7.484123239864296E-2</v>
      </c>
      <c r="G145">
        <f t="shared" si="29"/>
        <v>1.1454278252052585E-2</v>
      </c>
      <c r="H145">
        <f t="shared" si="30"/>
        <v>-1.1814312862166151E-2</v>
      </c>
      <c r="I145">
        <f t="shared" si="31"/>
        <v>9.5644025839118907E-3</v>
      </c>
      <c r="J145">
        <f t="shared" si="32"/>
        <v>1.3390320455218707E-2</v>
      </c>
      <c r="K145">
        <f t="shared" si="35"/>
        <v>0.99999999999999933</v>
      </c>
      <c r="L145">
        <f t="shared" si="36"/>
        <v>-5.7859647993197248E-15</v>
      </c>
      <c r="M145">
        <f t="shared" si="37"/>
        <v>-1.7514222965178901</v>
      </c>
      <c r="N145">
        <f t="shared" si="38"/>
        <v>-100.34910573558531</v>
      </c>
      <c r="O145">
        <f t="shared" si="39"/>
        <v>0</v>
      </c>
      <c r="P145">
        <f t="shared" si="33"/>
        <v>-100.34910573558531</v>
      </c>
      <c r="Q145">
        <f t="shared" si="40"/>
        <v>0.53866301218675083</v>
      </c>
      <c r="W145">
        <v>140</v>
      </c>
      <c r="X145">
        <f t="shared" si="34"/>
        <v>2.916666666666667</v>
      </c>
      <c r="Y145">
        <v>0</v>
      </c>
      <c r="Z145">
        <f t="shared" si="41"/>
        <v>-4.3731433758292029E-7</v>
      </c>
    </row>
    <row r="146" spans="5:26" x14ac:dyDescent="0.4">
      <c r="E146">
        <v>588.50980000000004</v>
      </c>
      <c r="F146">
        <f t="shared" si="28"/>
        <v>7.7035752676899938E-2</v>
      </c>
      <c r="G146">
        <f t="shared" si="29"/>
        <v>1.1204707200350827E-2</v>
      </c>
      <c r="H146">
        <f t="shared" si="30"/>
        <v>-1.2181354978256981E-2</v>
      </c>
      <c r="I146">
        <f t="shared" si="31"/>
        <v>9.2025979831624749E-3</v>
      </c>
      <c r="J146">
        <f t="shared" si="32"/>
        <v>1.3756564357142176E-2</v>
      </c>
      <c r="K146">
        <f t="shared" si="35"/>
        <v>1.0000000000000013</v>
      </c>
      <c r="L146">
        <f t="shared" si="36"/>
        <v>1.1571929598639439E-14</v>
      </c>
      <c r="M146">
        <f t="shared" si="37"/>
        <v>-1.8083432446408358</v>
      </c>
      <c r="N146">
        <f t="shared" si="38"/>
        <v>-103.61043582891321</v>
      </c>
      <c r="O146">
        <f t="shared" si="39"/>
        <v>0</v>
      </c>
      <c r="P146">
        <f t="shared" si="33"/>
        <v>-103.61043582891321</v>
      </c>
      <c r="Q146">
        <f t="shared" si="40"/>
        <v>0.54037007433651008</v>
      </c>
      <c r="W146">
        <v>141</v>
      </c>
      <c r="X146">
        <f t="shared" si="34"/>
        <v>2.9375</v>
      </c>
      <c r="Y146">
        <v>0</v>
      </c>
      <c r="Z146">
        <f t="shared" si="41"/>
        <v>-2.9948360048665226E-7</v>
      </c>
    </row>
    <row r="147" spans="5:26" x14ac:dyDescent="0.4">
      <c r="E147">
        <v>605.76639999999998</v>
      </c>
      <c r="F147">
        <f t="shared" si="28"/>
        <v>7.9294636334647325E-2</v>
      </c>
      <c r="G147">
        <f t="shared" si="29"/>
        <v>1.0940399425988456E-2</v>
      </c>
      <c r="H147">
        <f t="shared" si="30"/>
        <v>-1.256102565607084E-2</v>
      </c>
      <c r="I147">
        <f t="shared" si="31"/>
        <v>8.8194047127156949E-3</v>
      </c>
      <c r="J147">
        <f t="shared" si="32"/>
        <v>1.4131164341481789E-2</v>
      </c>
      <c r="K147">
        <f t="shared" si="35"/>
        <v>0.99999999999999978</v>
      </c>
      <c r="L147">
        <f t="shared" si="36"/>
        <v>-1.9286549331065743E-15</v>
      </c>
      <c r="M147">
        <f t="shared" si="37"/>
        <v>-1.8670848817724006</v>
      </c>
      <c r="N147">
        <f t="shared" si="38"/>
        <v>-106.97608371824084</v>
      </c>
      <c r="O147">
        <f t="shared" si="39"/>
        <v>0</v>
      </c>
      <c r="P147">
        <f t="shared" si="33"/>
        <v>-106.97608371824084</v>
      </c>
      <c r="Q147">
        <f t="shared" si="40"/>
        <v>0.5417650009155347</v>
      </c>
      <c r="W147">
        <v>142</v>
      </c>
      <c r="X147">
        <f t="shared" si="34"/>
        <v>2.958333333333333</v>
      </c>
      <c r="Y147">
        <v>0</v>
      </c>
      <c r="Z147">
        <f t="shared" si="41"/>
        <v>-1.8025750527805847E-7</v>
      </c>
    </row>
    <row r="148" spans="5:26" x14ac:dyDescent="0.4">
      <c r="E148">
        <v>623.52890000000002</v>
      </c>
      <c r="F148">
        <f t="shared" si="28"/>
        <v>8.1619742147538532E-2</v>
      </c>
      <c r="G148">
        <f t="shared" si="29"/>
        <v>1.0660495559063343E-2</v>
      </c>
      <c r="H148">
        <f t="shared" si="30"/>
        <v>-1.2953858571888077E-2</v>
      </c>
      <c r="I148">
        <f t="shared" si="31"/>
        <v>8.4135724370675291E-3</v>
      </c>
      <c r="J148">
        <f t="shared" si="32"/>
        <v>1.4514145386880561E-2</v>
      </c>
      <c r="K148">
        <f t="shared" si="35"/>
        <v>1.0000000000000022</v>
      </c>
      <c r="L148">
        <f t="shared" si="36"/>
        <v>1.928654933106572E-14</v>
      </c>
      <c r="M148">
        <f t="shared" si="37"/>
        <v>-1.9276632436413677</v>
      </c>
      <c r="N148">
        <f t="shared" si="38"/>
        <v>-110.4469681831489</v>
      </c>
      <c r="O148">
        <f t="shared" si="39"/>
        <v>0</v>
      </c>
      <c r="P148">
        <f t="shared" si="33"/>
        <v>-110.4469681831489</v>
      </c>
      <c r="Q148">
        <f t="shared" si="40"/>
        <v>0.54279215965408456</v>
      </c>
      <c r="W148">
        <v>143</v>
      </c>
      <c r="X148">
        <f t="shared" si="34"/>
        <v>2.979166666666667</v>
      </c>
      <c r="Y148">
        <v>0</v>
      </c>
      <c r="Z148">
        <f t="shared" si="41"/>
        <v>-7.8359130858547714E-8</v>
      </c>
    </row>
    <row r="149" spans="5:26" x14ac:dyDescent="0.4">
      <c r="E149">
        <v>641.81230000000005</v>
      </c>
      <c r="F149">
        <f t="shared" si="28"/>
        <v>8.401303361098203E-2</v>
      </c>
      <c r="G149">
        <f t="shared" si="29"/>
        <v>1.0364080810948639E-2</v>
      </c>
      <c r="H149">
        <f t="shared" si="30"/>
        <v>-1.336042663667722E-2</v>
      </c>
      <c r="I149">
        <f t="shared" si="31"/>
        <v>7.9837698409856994E-3</v>
      </c>
      <c r="J149">
        <f t="shared" si="32"/>
        <v>1.490552213429891E-2</v>
      </c>
      <c r="K149">
        <f t="shared" si="35"/>
        <v>0.99999999999999933</v>
      </c>
      <c r="L149">
        <f t="shared" si="36"/>
        <v>-5.7859647993197248E-15</v>
      </c>
      <c r="M149">
        <f t="shared" si="37"/>
        <v>-1.9900870379346101</v>
      </c>
      <c r="N149">
        <f t="shared" si="38"/>
        <v>-114.02358813734452</v>
      </c>
      <c r="O149">
        <f t="shared" si="39"/>
        <v>0</v>
      </c>
      <c r="P149">
        <f t="shared" si="33"/>
        <v>-114.02358813734452</v>
      </c>
      <c r="Q149">
        <f t="shared" si="40"/>
        <v>0.54339211680109578</v>
      </c>
      <c r="W149">
        <v>144</v>
      </c>
      <c r="X149">
        <f t="shared" si="34"/>
        <v>3</v>
      </c>
      <c r="Y149">
        <v>0</v>
      </c>
      <c r="Z149">
        <f t="shared" si="41"/>
        <v>7.5440482376834735E-9</v>
      </c>
    </row>
    <row r="150" spans="5:26" x14ac:dyDescent="0.4">
      <c r="E150">
        <v>660.6318</v>
      </c>
      <c r="F150">
        <f t="shared" si="28"/>
        <v>8.6476500400325076E-2</v>
      </c>
      <c r="G150">
        <f t="shared" si="29"/>
        <v>1.0050191727498548E-2</v>
      </c>
      <c r="H150">
        <f t="shared" si="30"/>
        <v>-1.378133075556956E-2</v>
      </c>
      <c r="I150">
        <f t="shared" si="31"/>
        <v>7.5285943377964015E-3</v>
      </c>
      <c r="J150">
        <f t="shared" si="32"/>
        <v>1.5305283350882076E-2</v>
      </c>
      <c r="K150">
        <f t="shared" si="35"/>
        <v>1.0000000000000009</v>
      </c>
      <c r="L150">
        <f t="shared" si="36"/>
        <v>7.7146197324262939E-15</v>
      </c>
      <c r="M150">
        <f t="shared" si="37"/>
        <v>-2.0543542215397519</v>
      </c>
      <c r="N150">
        <f t="shared" si="38"/>
        <v>-117.7058265191115</v>
      </c>
      <c r="O150">
        <f t="shared" si="39"/>
        <v>0</v>
      </c>
      <c r="P150">
        <f t="shared" si="33"/>
        <v>-117.7058265191115</v>
      </c>
      <c r="Q150">
        <f t="shared" si="40"/>
        <v>0.54350221575242419</v>
      </c>
      <c r="W150">
        <v>145</v>
      </c>
      <c r="X150">
        <f t="shared" si="34"/>
        <v>3.0208333333333335</v>
      </c>
      <c r="Y150">
        <v>0</v>
      </c>
      <c r="Z150">
        <f t="shared" si="41"/>
        <v>7.8809890629451928E-8</v>
      </c>
    </row>
    <row r="151" spans="5:26" x14ac:dyDescent="0.4">
      <c r="E151">
        <v>680.00319999999999</v>
      </c>
      <c r="F151">
        <f t="shared" si="28"/>
        <v>8.9012210730731289E-2</v>
      </c>
      <c r="G151">
        <f t="shared" si="29"/>
        <v>9.7178071233634533E-3</v>
      </c>
      <c r="H151">
        <f t="shared" si="30"/>
        <v>-1.4217210866061897E-2</v>
      </c>
      <c r="I151">
        <f t="shared" si="31"/>
        <v>7.0465588315983263E-3</v>
      </c>
      <c r="J151">
        <f t="shared" si="32"/>
        <v>1.5713397746184188E-2</v>
      </c>
      <c r="K151">
        <f t="shared" si="35"/>
        <v>1.0000000000000013</v>
      </c>
      <c r="L151">
        <f t="shared" si="36"/>
        <v>1.1571929598639439E-14</v>
      </c>
      <c r="M151">
        <f t="shared" si="37"/>
        <v>-2.1204519587623341</v>
      </c>
      <c r="N151">
        <f t="shared" si="38"/>
        <v>-121.49294789733023</v>
      </c>
      <c r="O151">
        <f t="shared" si="39"/>
        <v>0</v>
      </c>
      <c r="P151">
        <f t="shared" si="33"/>
        <v>-121.49294789733023</v>
      </c>
      <c r="Q151">
        <f t="shared" si="40"/>
        <v>0.54305737355912009</v>
      </c>
      <c r="W151">
        <v>146</v>
      </c>
      <c r="X151">
        <f t="shared" si="34"/>
        <v>3.0416666666666665</v>
      </c>
      <c r="Y151">
        <v>0</v>
      </c>
      <c r="Z151">
        <f t="shared" si="41"/>
        <v>1.367960364214585E-7</v>
      </c>
    </row>
    <row r="152" spans="5:26" x14ac:dyDescent="0.4">
      <c r="E152">
        <v>699.9425</v>
      </c>
      <c r="F152">
        <f t="shared" si="28"/>
        <v>9.1622258997303072E-2</v>
      </c>
      <c r="G152">
        <f t="shared" si="29"/>
        <v>9.3658520870576467E-3</v>
      </c>
      <c r="H152">
        <f t="shared" si="30"/>
        <v>-1.46687393113763E-2</v>
      </c>
      <c r="I152">
        <f t="shared" si="31"/>
        <v>6.5360974215562528E-3</v>
      </c>
      <c r="J152">
        <f t="shared" si="32"/>
        <v>1.6129802503368817E-2</v>
      </c>
      <c r="K152">
        <f t="shared" si="35"/>
        <v>0.999999999999998</v>
      </c>
      <c r="L152">
        <f t="shared" si="36"/>
        <v>-1.7357894397959187E-14</v>
      </c>
      <c r="M152">
        <f t="shared" si="37"/>
        <v>-2.1883538651565972</v>
      </c>
      <c r="N152">
        <f t="shared" si="38"/>
        <v>-125.38344055461388</v>
      </c>
      <c r="O152">
        <f t="shared" si="39"/>
        <v>0</v>
      </c>
      <c r="P152">
        <f t="shared" si="33"/>
        <v>-125.38344055461388</v>
      </c>
      <c r="Q152">
        <f t="shared" si="40"/>
        <v>0.54199114552718308</v>
      </c>
      <c r="W152">
        <v>147</v>
      </c>
      <c r="X152">
        <f t="shared" si="34"/>
        <v>3.0625</v>
      </c>
      <c r="Y152">
        <v>0</v>
      </c>
      <c r="Z152">
        <f t="shared" si="41"/>
        <v>1.8283867764602285E-7</v>
      </c>
    </row>
    <row r="153" spans="5:26" x14ac:dyDescent="0.4">
      <c r="E153">
        <v>720.46659999999997</v>
      </c>
      <c r="F153">
        <f t="shared" si="28"/>
        <v>9.430885740486733E-2</v>
      </c>
      <c r="G153">
        <f t="shared" si="29"/>
        <v>8.993182831497526E-3</v>
      </c>
      <c r="H153">
        <f t="shared" si="30"/>
        <v>-1.5136639219880926E-2</v>
      </c>
      <c r="I153">
        <f t="shared" si="31"/>
        <v>5.995543313797036E-3</v>
      </c>
      <c r="J153">
        <f t="shared" si="32"/>
        <v>1.6554414658512179E-2</v>
      </c>
      <c r="K153">
        <f t="shared" si="35"/>
        <v>0.99999999999999978</v>
      </c>
      <c r="L153">
        <f t="shared" si="36"/>
        <v>-1.9286549331065743E-15</v>
      </c>
      <c r="M153">
        <f t="shared" si="37"/>
        <v>-2.258021063240045</v>
      </c>
      <c r="N153">
        <f t="shared" si="38"/>
        <v>-129.37507697529733</v>
      </c>
      <c r="O153">
        <f t="shared" si="39"/>
        <v>0</v>
      </c>
      <c r="P153">
        <f t="shared" si="33"/>
        <v>-129.37507697529733</v>
      </c>
      <c r="Q153">
        <f t="shared" si="40"/>
        <v>0.54023703579416038</v>
      </c>
      <c r="W153">
        <v>148</v>
      </c>
      <c r="X153">
        <f t="shared" si="34"/>
        <v>3.0833333333333335</v>
      </c>
      <c r="Y153">
        <v>0</v>
      </c>
      <c r="Z153">
        <f t="shared" si="41"/>
        <v>2.1823525284676003E-7</v>
      </c>
    </row>
    <row r="154" spans="5:26" x14ac:dyDescent="0.4">
      <c r="E154">
        <v>741.5924</v>
      </c>
      <c r="F154">
        <f t="shared" si="28"/>
        <v>9.7074218158250972E-2</v>
      </c>
      <c r="G154">
        <f t="shared" si="29"/>
        <v>8.5985995889766853E-3</v>
      </c>
      <c r="H154">
        <f t="shared" si="30"/>
        <v>-1.5621666895326319E-2</v>
      </c>
      <c r="I154">
        <f t="shared" si="31"/>
        <v>5.4231473929921004E-3</v>
      </c>
      <c r="J154">
        <f t="shared" si="32"/>
        <v>1.698710875440454E-2</v>
      </c>
      <c r="K154">
        <f t="shared" si="35"/>
        <v>1.0000000000000002</v>
      </c>
      <c r="L154">
        <f t="shared" si="36"/>
        <v>1.9286549331065739E-15</v>
      </c>
      <c r="M154">
        <f t="shared" si="37"/>
        <v>-2.329397911111005</v>
      </c>
      <c r="N154">
        <f t="shared" si="38"/>
        <v>-133.46466911325069</v>
      </c>
      <c r="O154">
        <f t="shared" si="39"/>
        <v>0</v>
      </c>
      <c r="P154">
        <f t="shared" si="33"/>
        <v>-133.46466911325069</v>
      </c>
      <c r="Q154">
        <f t="shared" si="40"/>
        <v>0.5377300817475098</v>
      </c>
      <c r="W154">
        <v>149</v>
      </c>
      <c r="X154">
        <f t="shared" si="34"/>
        <v>3.1041666666666665</v>
      </c>
      <c r="Y154">
        <v>0</v>
      </c>
      <c r="Z154">
        <f t="shared" si="41"/>
        <v>2.442306736317985E-7</v>
      </c>
    </row>
    <row r="155" spans="5:26" x14ac:dyDescent="0.4">
      <c r="E155">
        <v>763.33770000000004</v>
      </c>
      <c r="F155">
        <f t="shared" si="28"/>
        <v>9.9920671272005393E-2</v>
      </c>
      <c r="G155">
        <f t="shared" si="29"/>
        <v>8.1808271672605404E-3</v>
      </c>
      <c r="H155">
        <f t="shared" si="30"/>
        <v>-1.6124635346493943E-2</v>
      </c>
      <c r="I155">
        <f t="shared" si="31"/>
        <v>4.8170498723009159E-3</v>
      </c>
      <c r="J155">
        <f t="shared" si="32"/>
        <v>1.7427731600118124E-2</v>
      </c>
      <c r="K155">
        <f t="shared" si="35"/>
        <v>1.0000000000000002</v>
      </c>
      <c r="L155">
        <f t="shared" si="36"/>
        <v>1.9286549331065739E-15</v>
      </c>
      <c r="M155">
        <f t="shared" si="37"/>
        <v>-2.4024140341754672</v>
      </c>
      <c r="N155">
        <f t="shared" si="38"/>
        <v>-137.6481848012522</v>
      </c>
      <c r="O155">
        <f t="shared" si="39"/>
        <v>0</v>
      </c>
      <c r="P155">
        <f t="shared" si="33"/>
        <v>-137.6481848012522</v>
      </c>
      <c r="Q155">
        <f t="shared" si="40"/>
        <v>0.53440867272998172</v>
      </c>
      <c r="W155">
        <v>150</v>
      </c>
      <c r="X155">
        <f t="shared" si="34"/>
        <v>3.125</v>
      </c>
      <c r="Y155">
        <v>0</v>
      </c>
      <c r="Z155">
        <f t="shared" si="41"/>
        <v>2.6200670198239241E-7</v>
      </c>
    </row>
    <row r="156" spans="5:26" x14ac:dyDescent="0.4">
      <c r="E156">
        <v>785.72069999999997</v>
      </c>
      <c r="F156">
        <f t="shared" si="28"/>
        <v>0.10285059912055958</v>
      </c>
      <c r="G156">
        <f t="shared" si="29"/>
        <v>7.738520557823314E-3</v>
      </c>
      <c r="H156">
        <f t="shared" si="30"/>
        <v>-1.6646406239082923E-2</v>
      </c>
      <c r="I156">
        <f t="shared" si="31"/>
        <v>4.1752882616277187E-3</v>
      </c>
      <c r="J156">
        <f t="shared" si="32"/>
        <v>1.7876087632162363E-2</v>
      </c>
      <c r="K156">
        <f t="shared" si="35"/>
        <v>1.0000000000000022</v>
      </c>
      <c r="L156">
        <f t="shared" si="36"/>
        <v>1.928654933106572E-14</v>
      </c>
      <c r="M156">
        <f t="shared" si="37"/>
        <v>-2.4769818513176216</v>
      </c>
      <c r="N156">
        <f t="shared" si="38"/>
        <v>-141.9206060110009</v>
      </c>
      <c r="O156">
        <f t="shared" si="39"/>
        <v>0</v>
      </c>
      <c r="P156">
        <f t="shared" si="33"/>
        <v>-141.9206060110009</v>
      </c>
      <c r="Q156">
        <f t="shared" si="40"/>
        <v>0.53021653459082463</v>
      </c>
      <c r="W156">
        <v>151</v>
      </c>
      <c r="X156">
        <f t="shared" si="34"/>
        <v>3.1458333333333335</v>
      </c>
      <c r="Y156">
        <v>0</v>
      </c>
      <c r="Z156">
        <f t="shared" si="41"/>
        <v>2.7267411218034957E-7</v>
      </c>
    </row>
    <row r="157" spans="5:26" x14ac:dyDescent="0.4">
      <c r="E157">
        <v>808.75990000000002</v>
      </c>
      <c r="F157">
        <f t="shared" si="28"/>
        <v>0.10586642334825065</v>
      </c>
      <c r="G157">
        <f t="shared" si="29"/>
        <v>7.2702638198831604E-3</v>
      </c>
      <c r="H157">
        <f t="shared" si="30"/>
        <v>-1.7187891037580449E-2</v>
      </c>
      <c r="I157">
        <f t="shared" si="31"/>
        <v>3.4957955655938733E-3</v>
      </c>
      <c r="J157">
        <f t="shared" si="32"/>
        <v>1.8331932459345834E-2</v>
      </c>
      <c r="K157">
        <f t="shared" si="35"/>
        <v>1.000000000000004</v>
      </c>
      <c r="L157">
        <f t="shared" si="36"/>
        <v>3.4715788795918267E-14</v>
      </c>
      <c r="M157">
        <f t="shared" si="37"/>
        <v>-2.5529958099618031</v>
      </c>
      <c r="N157">
        <f t="shared" si="38"/>
        <v>-146.2758850253945</v>
      </c>
      <c r="O157">
        <f t="shared" si="39"/>
        <v>0</v>
      </c>
      <c r="P157">
        <f t="shared" si="33"/>
        <v>-146.2758850253945</v>
      </c>
      <c r="Q157">
        <f t="shared" si="40"/>
        <v>0.52510491953732863</v>
      </c>
      <c r="W157">
        <v>152</v>
      </c>
      <c r="X157">
        <f t="shared" si="34"/>
        <v>3.1666666666666665</v>
      </c>
      <c r="Y157">
        <v>0</v>
      </c>
      <c r="Z157">
        <f t="shared" si="41"/>
        <v>2.7726728948216494E-7</v>
      </c>
    </row>
    <row r="158" spans="5:26" x14ac:dyDescent="0.4">
      <c r="E158">
        <v>832.47469999999998</v>
      </c>
      <c r="F158">
        <f t="shared" si="28"/>
        <v>0.10897068340914029</v>
      </c>
      <c r="G158">
        <f t="shared" si="29"/>
        <v>6.7745543988598778E-3</v>
      </c>
      <c r="H158">
        <f t="shared" si="30"/>
        <v>-1.7750068973360733E-2</v>
      </c>
      <c r="I158">
        <f t="shared" si="31"/>
        <v>2.7763773212736709E-3</v>
      </c>
      <c r="J158">
        <f t="shared" si="32"/>
        <v>1.8794979777379178E-2</v>
      </c>
      <c r="K158">
        <f t="shared" si="35"/>
        <v>0.99999999999999978</v>
      </c>
      <c r="L158">
        <f t="shared" si="36"/>
        <v>-1.9286549331065743E-15</v>
      </c>
      <c r="M158">
        <f t="shared" si="37"/>
        <v>-2.6303343138806352</v>
      </c>
      <c r="N158">
        <f t="shared" si="38"/>
        <v>-150.70705489379955</v>
      </c>
      <c r="O158">
        <f t="shared" si="39"/>
        <v>0</v>
      </c>
      <c r="P158">
        <f t="shared" si="33"/>
        <v>-150.70705489379955</v>
      </c>
      <c r="Q158">
        <f t="shared" si="40"/>
        <v>0.51903474581333364</v>
      </c>
      <c r="W158">
        <v>153</v>
      </c>
      <c r="X158">
        <f t="shared" si="34"/>
        <v>3.1875</v>
      </c>
      <c r="Y158">
        <v>0</v>
      </c>
      <c r="Z158">
        <f t="shared" si="41"/>
        <v>2.7674093829437147E-7</v>
      </c>
    </row>
    <row r="159" spans="5:26" x14ac:dyDescent="0.4">
      <c r="E159">
        <v>856.88490000000002</v>
      </c>
      <c r="F159">
        <f t="shared" si="28"/>
        <v>0.1121659711171677</v>
      </c>
      <c r="G159">
        <f t="shared" si="29"/>
        <v>6.2498092044067644E-3</v>
      </c>
      <c r="H159">
        <f t="shared" si="30"/>
        <v>-1.8333979660333954E-2</v>
      </c>
      <c r="I159">
        <f t="shared" si="31"/>
        <v>2.0147201825899685E-3</v>
      </c>
      <c r="J159">
        <f t="shared" si="32"/>
        <v>1.9264885877235099E-2</v>
      </c>
      <c r="K159">
        <f t="shared" si="35"/>
        <v>1.0000000000000013</v>
      </c>
      <c r="L159">
        <f t="shared" si="36"/>
        <v>1.1571929598639439E-14</v>
      </c>
      <c r="M159">
        <f t="shared" si="37"/>
        <v>-2.7088584347799669</v>
      </c>
      <c r="N159">
        <f t="shared" si="38"/>
        <v>-155.20615561130629</v>
      </c>
      <c r="O159">
        <f t="shared" si="39"/>
        <v>0</v>
      </c>
      <c r="P159">
        <f t="shared" si="33"/>
        <v>-155.20615561130629</v>
      </c>
      <c r="Q159">
        <f t="shared" si="40"/>
        <v>0.51197868075944686</v>
      </c>
      <c r="W159">
        <v>154</v>
      </c>
      <c r="X159">
        <f t="shared" si="34"/>
        <v>3.2083333333333335</v>
      </c>
      <c r="Y159">
        <v>0</v>
      </c>
      <c r="Z159">
        <f t="shared" si="41"/>
        <v>2.7196859487105237E-7</v>
      </c>
    </row>
    <row r="160" spans="5:26" x14ac:dyDescent="0.4">
      <c r="E160">
        <v>882.01089999999999</v>
      </c>
      <c r="F160">
        <f t="shared" si="28"/>
        <v>0.11545495682608842</v>
      </c>
      <c r="G160">
        <f t="shared" si="29"/>
        <v>5.6943566638791854E-3</v>
      </c>
      <c r="H160">
        <f t="shared" si="30"/>
        <v>-1.8940732417441819E-2</v>
      </c>
      <c r="I160">
        <f t="shared" si="31"/>
        <v>1.2083801262653404E-3</v>
      </c>
      <c r="J160">
        <f t="shared" si="32"/>
        <v>1.974124767574334E-2</v>
      </c>
      <c r="K160">
        <f t="shared" si="35"/>
        <v>0.99999999999999767</v>
      </c>
      <c r="L160">
        <f t="shared" si="36"/>
        <v>-2.0250876797619053E-14</v>
      </c>
      <c r="M160">
        <f t="shared" si="37"/>
        <v>-2.7884134333125372</v>
      </c>
      <c r="N160">
        <f t="shared" si="38"/>
        <v>-159.76432126639202</v>
      </c>
      <c r="O160">
        <f t="shared" si="39"/>
        <v>0</v>
      </c>
      <c r="P160">
        <f t="shared" si="33"/>
        <v>-159.76432126639202</v>
      </c>
      <c r="Q160">
        <f t="shared" si="40"/>
        <v>0.50392307825069815</v>
      </c>
      <c r="W160">
        <v>155</v>
      </c>
      <c r="X160">
        <f t="shared" si="34"/>
        <v>3.2291666666666665</v>
      </c>
      <c r="Y160">
        <v>0</v>
      </c>
      <c r="Z160">
        <f t="shared" si="41"/>
        <v>2.6374266283475147E-7</v>
      </c>
    </row>
    <row r="161" spans="5:26" x14ac:dyDescent="0.4">
      <c r="E161">
        <v>907.87360000000001</v>
      </c>
      <c r="F161">
        <f t="shared" si="28"/>
        <v>0.11884037633950492</v>
      </c>
      <c r="G161">
        <f t="shared" si="29"/>
        <v>5.1064348669360715E-3</v>
      </c>
      <c r="H161">
        <f t="shared" si="30"/>
        <v>-1.9571508890837752E-2</v>
      </c>
      <c r="I161">
        <f t="shared" si="31"/>
        <v>3.5477946502437963E-4</v>
      </c>
      <c r="J161">
        <f t="shared" si="32"/>
        <v>2.0223594360192193E-2</v>
      </c>
      <c r="K161">
        <f t="shared" si="35"/>
        <v>0.99999999999999867</v>
      </c>
      <c r="L161">
        <f t="shared" si="36"/>
        <v>-1.1571929598639454E-14</v>
      </c>
      <c r="M161">
        <f t="shared" si="37"/>
        <v>-2.8688298011830189</v>
      </c>
      <c r="N161">
        <f t="shared" si="38"/>
        <v>-164.37183974914205</v>
      </c>
      <c r="O161">
        <f t="shared" si="39"/>
        <v>0</v>
      </c>
      <c r="P161">
        <f t="shared" si="33"/>
        <v>-164.37183974914205</v>
      </c>
      <c r="Q161">
        <f t="shared" si="40"/>
        <v>0.49486953999711669</v>
      </c>
      <c r="W161">
        <v>156</v>
      </c>
      <c r="X161">
        <f t="shared" si="34"/>
        <v>3.25</v>
      </c>
      <c r="Y161">
        <v>0</v>
      </c>
      <c r="Z161">
        <f t="shared" si="41"/>
        <v>2.527757135801447E-7</v>
      </c>
    </row>
    <row r="162" spans="5:26" x14ac:dyDescent="0.4">
      <c r="E162">
        <v>934.49469999999997</v>
      </c>
      <c r="F162">
        <f t="shared" si="28"/>
        <v>0.1223250701807749</v>
      </c>
      <c r="G162">
        <f t="shared" si="29"/>
        <v>4.4841805173911897E-3</v>
      </c>
      <c r="H162">
        <f t="shared" si="30"/>
        <v>-2.0227575854542823E-2</v>
      </c>
      <c r="I162">
        <f t="shared" si="31"/>
        <v>-5.488095225588685E-4</v>
      </c>
      <c r="J162">
        <f t="shared" si="32"/>
        <v>2.0711385950046401E-2</v>
      </c>
      <c r="K162">
        <f t="shared" si="35"/>
        <v>0.99999999999999567</v>
      </c>
      <c r="L162">
        <f t="shared" si="36"/>
        <v>-3.7608771195578281E-14</v>
      </c>
      <c r="M162">
        <f t="shared" si="37"/>
        <v>-2.9499260393488438</v>
      </c>
      <c r="N162">
        <f t="shared" si="38"/>
        <v>-169.01831193043157</v>
      </c>
      <c r="O162">
        <f t="shared" si="39"/>
        <v>0</v>
      </c>
      <c r="P162">
        <f t="shared" si="33"/>
        <v>-169.01831193043157</v>
      </c>
      <c r="Q162">
        <f t="shared" si="40"/>
        <v>0.48483598236919823</v>
      </c>
      <c r="W162">
        <v>157</v>
      </c>
      <c r="X162">
        <f t="shared" si="34"/>
        <v>3.2708333333333335</v>
      </c>
      <c r="Y162">
        <v>0</v>
      </c>
      <c r="Z162">
        <f t="shared" si="41"/>
        <v>2.3970281740287784E-7</v>
      </c>
    </row>
    <row r="163" spans="5:26" x14ac:dyDescent="0.4">
      <c r="E163">
        <v>961.89639999999997</v>
      </c>
      <c r="F163">
        <f t="shared" si="28"/>
        <v>0.12591194432310288</v>
      </c>
      <c r="G163">
        <f t="shared" si="29"/>
        <v>3.8256312351747646E-3</v>
      </c>
      <c r="H163">
        <f t="shared" si="30"/>
        <v>-2.0910283913642191E-2</v>
      </c>
      <c r="I163">
        <f t="shared" si="31"/>
        <v>-1.5052616217799963E-3</v>
      </c>
      <c r="J163">
        <f t="shared" si="32"/>
        <v>2.1203999979877902E-2</v>
      </c>
      <c r="K163">
        <f t="shared" si="35"/>
        <v>0.99999999999999734</v>
      </c>
      <c r="L163">
        <f t="shared" si="36"/>
        <v>-2.3143859197278918E-14</v>
      </c>
      <c r="M163">
        <f t="shared" si="37"/>
        <v>-3.0315100069175851</v>
      </c>
      <c r="N163">
        <f t="shared" si="38"/>
        <v>-173.69272894805263</v>
      </c>
      <c r="O163">
        <f t="shared" si="39"/>
        <v>0</v>
      </c>
      <c r="P163">
        <f t="shared" si="33"/>
        <v>-173.69272894805263</v>
      </c>
      <c r="Q163">
        <f t="shared" si="40"/>
        <v>0.47385715906728687</v>
      </c>
      <c r="W163">
        <v>158</v>
      </c>
      <c r="X163">
        <f t="shared" si="34"/>
        <v>3.2916666666666665</v>
      </c>
      <c r="Y163">
        <v>0</v>
      </c>
      <c r="Z163">
        <f t="shared" si="41"/>
        <v>2.250846946271764E-7</v>
      </c>
    </row>
    <row r="164" spans="5:26" x14ac:dyDescent="0.4">
      <c r="E164">
        <v>990.10149999999999</v>
      </c>
      <c r="F164">
        <f t="shared" si="28"/>
        <v>0.12960398327950975</v>
      </c>
      <c r="G164">
        <f t="shared" si="29"/>
        <v>3.1287189354519684E-3</v>
      </c>
      <c r="H164">
        <f t="shared" si="30"/>
        <v>-2.1621076357290991E-2</v>
      </c>
      <c r="I164">
        <f t="shared" si="31"/>
        <v>-2.5176087102798395E-3</v>
      </c>
      <c r="J164">
        <f t="shared" si="32"/>
        <v>2.1700725135506083E-2</v>
      </c>
      <c r="K164">
        <f t="shared" si="35"/>
        <v>0.99999999999999922</v>
      </c>
      <c r="L164">
        <f t="shared" si="36"/>
        <v>-6.7502922658730125E-15</v>
      </c>
      <c r="M164">
        <f t="shared" si="37"/>
        <v>-3.1133819294511125</v>
      </c>
      <c r="N164">
        <f t="shared" si="38"/>
        <v>-178.38364456984576</v>
      </c>
      <c r="O164">
        <f t="shared" si="39"/>
        <v>0</v>
      </c>
      <c r="P164">
        <f t="shared" si="33"/>
        <v>-178.38364456984576</v>
      </c>
      <c r="Q164">
        <f t="shared" si="40"/>
        <v>0.46198457625208056</v>
      </c>
      <c r="W164">
        <v>159</v>
      </c>
      <c r="X164">
        <f t="shared" si="34"/>
        <v>3.3125</v>
      </c>
      <c r="Y164">
        <v>0</v>
      </c>
      <c r="Z164">
        <f t="shared" si="41"/>
        <v>2.0941149877762778E-7</v>
      </c>
    </row>
    <row r="165" spans="5:26" x14ac:dyDescent="0.4">
      <c r="E165">
        <v>1019.1337</v>
      </c>
      <c r="F165">
        <f t="shared" si="28"/>
        <v>0.13340428937274101</v>
      </c>
      <c r="G165">
        <f t="shared" si="29"/>
        <v>2.3912575915352452E-3</v>
      </c>
      <c r="H165">
        <f t="shared" si="30"/>
        <v>-2.2361503836393098E-2</v>
      </c>
      <c r="I165">
        <f t="shared" si="31"/>
        <v>-3.5890580011592732E-3</v>
      </c>
      <c r="J165">
        <f t="shared" si="32"/>
        <v>2.2200757405061972E-2</v>
      </c>
      <c r="K165">
        <f t="shared" si="35"/>
        <v>1.0000000000000011</v>
      </c>
      <c r="L165">
        <f t="shared" si="36"/>
        <v>9.6432746655328662E-15</v>
      </c>
      <c r="M165">
        <f t="shared" si="37"/>
        <v>-3.1953382236406029</v>
      </c>
      <c r="N165">
        <f t="shared" si="38"/>
        <v>-183.07939433143611</v>
      </c>
      <c r="O165">
        <f>IF((N165-N164)&gt;180,O164-360,IF((N165-N164)&lt;(-180),O164+360,O164))</f>
        <v>0</v>
      </c>
      <c r="P165">
        <f t="shared" si="33"/>
        <v>-183.07939433143611</v>
      </c>
      <c r="Q165">
        <f t="shared" si="40"/>
        <v>0.44928559798261841</v>
      </c>
      <c r="W165">
        <v>160</v>
      </c>
      <c r="X165">
        <f t="shared" si="34"/>
        <v>3.3333333333333335</v>
      </c>
      <c r="Y165">
        <v>0</v>
      </c>
      <c r="Z165">
        <f t="shared" si="41"/>
        <v>1.9310706570767163E-7</v>
      </c>
    </row>
    <row r="166" spans="5:26" x14ac:dyDescent="0.4">
      <c r="E166">
        <v>1049.0172</v>
      </c>
      <c r="F166">
        <f t="shared" si="28"/>
        <v>0.13731603037538895</v>
      </c>
      <c r="G166">
        <f t="shared" si="29"/>
        <v>1.610948178370486E-3</v>
      </c>
      <c r="H166">
        <f t="shared" si="30"/>
        <v>-2.3133222010977894E-2</v>
      </c>
      <c r="I166">
        <f t="shared" si="31"/>
        <v>-4.722985387804135E-3</v>
      </c>
      <c r="J166">
        <f t="shared" si="32"/>
        <v>2.270318311755376E-2</v>
      </c>
      <c r="K166">
        <f t="shared" si="35"/>
        <v>1.000000000000002</v>
      </c>
      <c r="L166">
        <f t="shared" si="36"/>
        <v>1.7357894397959149E-14</v>
      </c>
      <c r="M166">
        <f t="shared" si="37"/>
        <v>-3.2771734687260765</v>
      </c>
      <c r="N166">
        <f t="shared" si="38"/>
        <v>-187.76820849025248</v>
      </c>
      <c r="O166">
        <f t="shared" si="39"/>
        <v>0</v>
      </c>
      <c r="P166">
        <f t="shared" si="33"/>
        <v>-187.76820849025248</v>
      </c>
      <c r="Q166">
        <f t="shared" si="40"/>
        <v>0.43584197883413617</v>
      </c>
      <c r="W166">
        <v>161</v>
      </c>
      <c r="X166">
        <f t="shared" si="34"/>
        <v>3.354166666666667</v>
      </c>
      <c r="Y166">
        <v>0</v>
      </c>
      <c r="Z166">
        <f t="shared" si="41"/>
        <v>1.7653348337017874E-7</v>
      </c>
    </row>
    <row r="167" spans="5:26" x14ac:dyDescent="0.4">
      <c r="E167">
        <v>1079.777</v>
      </c>
      <c r="F167">
        <f t="shared" si="28"/>
        <v>0.14134247877980108</v>
      </c>
      <c r="G167">
        <f t="shared" si="29"/>
        <v>7.8536622198499551E-4</v>
      </c>
      <c r="H167">
        <f t="shared" si="30"/>
        <v>-2.393800749470168E-2</v>
      </c>
      <c r="I167">
        <f t="shared" si="31"/>
        <v>-5.9229541210682468E-3</v>
      </c>
      <c r="J167">
        <f t="shared" si="32"/>
        <v>2.3206973464860781E-2</v>
      </c>
      <c r="K167">
        <f t="shared" si="35"/>
        <v>1.0000000000000024</v>
      </c>
      <c r="L167">
        <f t="shared" si="36"/>
        <v>2.1215204264172291E-14</v>
      </c>
      <c r="M167">
        <f t="shared" si="37"/>
        <v>-3.3586844645175598</v>
      </c>
      <c r="N167">
        <f t="shared" si="38"/>
        <v>-192.43844453301307</v>
      </c>
      <c r="O167">
        <f t="shared" si="39"/>
        <v>0</v>
      </c>
      <c r="P167">
        <f t="shared" si="33"/>
        <v>-192.43844453301307</v>
      </c>
      <c r="Q167">
        <f t="shared" si="40"/>
        <v>0.42174779733799256</v>
      </c>
      <c r="W167">
        <v>162</v>
      </c>
      <c r="X167">
        <f t="shared" si="34"/>
        <v>3.375</v>
      </c>
      <c r="Y167">
        <v>0</v>
      </c>
      <c r="Z167">
        <f t="shared" si="41"/>
        <v>1.599958564536173E-7</v>
      </c>
    </row>
    <row r="168" spans="5:26" x14ac:dyDescent="0.4">
      <c r="E168">
        <v>1111.4386999999999</v>
      </c>
      <c r="F168">
        <f t="shared" si="28"/>
        <v>0.14548698561814125</v>
      </c>
      <c r="G168">
        <f t="shared" si="29"/>
        <v>-8.8038018293712383E-5</v>
      </c>
      <c r="H168">
        <f t="shared" si="30"/>
        <v>-2.4777761741003101E-2</v>
      </c>
      <c r="I168">
        <f t="shared" si="31"/>
        <v>-7.1927152050214049E-3</v>
      </c>
      <c r="J168">
        <f t="shared" si="32"/>
        <v>2.3710969519739888E-2</v>
      </c>
      <c r="K168">
        <f t="shared" si="35"/>
        <v>0.99999999999999845</v>
      </c>
      <c r="L168">
        <f t="shared" si="36"/>
        <v>-1.350058453174603E-14</v>
      </c>
      <c r="M168">
        <f t="shared" si="37"/>
        <v>2.8435124999035937</v>
      </c>
      <c r="N168">
        <f t="shared" si="38"/>
        <v>162.92126523716982</v>
      </c>
      <c r="O168">
        <f t="shared" si="39"/>
        <v>-360</v>
      </c>
      <c r="P168">
        <f t="shared" si="33"/>
        <v>-197.07873476283018</v>
      </c>
      <c r="Q168">
        <f t="shared" si="40"/>
        <v>0.40710685411160352</v>
      </c>
      <c r="W168">
        <v>163</v>
      </c>
      <c r="X168">
        <f t="shared" si="34"/>
        <v>3.395833333333333</v>
      </c>
      <c r="Y168">
        <v>0</v>
      </c>
      <c r="Z168">
        <f t="shared" si="41"/>
        <v>1.4374715831333584E-7</v>
      </c>
    </row>
    <row r="169" spans="5:26" x14ac:dyDescent="0.4">
      <c r="E169">
        <v>1144.0288</v>
      </c>
      <c r="F169">
        <f t="shared" si="28"/>
        <v>0.14975301973229779</v>
      </c>
      <c r="G169">
        <f t="shared" si="29"/>
        <v>-1.0119528541683298E-3</v>
      </c>
      <c r="H169">
        <f t="shared" si="30"/>
        <v>-2.5654528780721858E-2</v>
      </c>
      <c r="I169">
        <f t="shared" si="31"/>
        <v>-8.5362274774446467E-3</v>
      </c>
      <c r="J169">
        <f t="shared" si="32"/>
        <v>2.4213874452331308E-2</v>
      </c>
      <c r="K169">
        <f t="shared" si="35"/>
        <v>0.99999999999999867</v>
      </c>
      <c r="L169">
        <f t="shared" si="36"/>
        <v>-1.1571929598639454E-14</v>
      </c>
      <c r="M169">
        <f t="shared" si="37"/>
        <v>2.7632367154021318</v>
      </c>
      <c r="N169">
        <f t="shared" si="38"/>
        <v>158.32180158813435</v>
      </c>
      <c r="O169">
        <f t="shared" si="39"/>
        <v>-360</v>
      </c>
      <c r="P169">
        <f t="shared" si="33"/>
        <v>-201.67819841186565</v>
      </c>
      <c r="Q169">
        <f t="shared" si="40"/>
        <v>0.39202972417965487</v>
      </c>
      <c r="W169">
        <v>164</v>
      </c>
      <c r="X169">
        <f t="shared" si="34"/>
        <v>3.416666666666667</v>
      </c>
      <c r="Y169">
        <v>0</v>
      </c>
      <c r="Z169">
        <f t="shared" si="41"/>
        <v>1.2799307944139593E-7</v>
      </c>
    </row>
    <row r="170" spans="5:26" x14ac:dyDescent="0.4">
      <c r="E170">
        <v>1177.5744999999999</v>
      </c>
      <c r="F170">
        <f t="shared" si="28"/>
        <v>0.15414414159394474</v>
      </c>
      <c r="G170">
        <f t="shared" si="29"/>
        <v>-1.9892050976872966E-3</v>
      </c>
      <c r="H170">
        <f t="shared" si="30"/>
        <v>-2.6570500708785527E-2</v>
      </c>
      <c r="I170">
        <f t="shared" si="31"/>
        <v>-9.9576583421592257E-3</v>
      </c>
      <c r="J170">
        <f t="shared" si="32"/>
        <v>2.471423648784371E-2</v>
      </c>
      <c r="K170">
        <f t="shared" si="35"/>
        <v>1.0000000000000009</v>
      </c>
      <c r="L170">
        <f t="shared" si="36"/>
        <v>7.7146197324262939E-15</v>
      </c>
      <c r="M170">
        <f t="shared" si="37"/>
        <v>2.6838528259434868</v>
      </c>
      <c r="N170">
        <f t="shared" si="38"/>
        <v>153.77343976082093</v>
      </c>
      <c r="O170">
        <f t="shared" si="39"/>
        <v>-360</v>
      </c>
      <c r="P170">
        <f t="shared" si="33"/>
        <v>-206.22656023917907</v>
      </c>
      <c r="Q170">
        <f t="shared" si="40"/>
        <v>0.3766306384783733</v>
      </c>
      <c r="W170">
        <v>165</v>
      </c>
      <c r="X170">
        <f t="shared" si="34"/>
        <v>3.4375</v>
      </c>
      <c r="Y170">
        <v>0</v>
      </c>
      <c r="Z170">
        <f t="shared" si="41"/>
        <v>1.1289679711208307E-7</v>
      </c>
    </row>
    <row r="171" spans="5:26" x14ac:dyDescent="0.4">
      <c r="E171">
        <v>1212.1039000000001</v>
      </c>
      <c r="F171">
        <f t="shared" si="28"/>
        <v>0.15866402948448072</v>
      </c>
      <c r="G171">
        <f t="shared" si="29"/>
        <v>-3.0227711679955416E-3</v>
      </c>
      <c r="H171">
        <f t="shared" si="30"/>
        <v>-2.7528034747647756E-2</v>
      </c>
      <c r="I171">
        <f t="shared" si="31"/>
        <v>-1.1461400856654036E-2</v>
      </c>
      <c r="J171">
        <f t="shared" si="32"/>
        <v>2.521043698559905E-2</v>
      </c>
      <c r="K171">
        <f t="shared" si="35"/>
        <v>1.0000000000000018</v>
      </c>
      <c r="L171">
        <f t="shared" si="36"/>
        <v>1.5429239464852578E-14</v>
      </c>
      <c r="M171">
        <f t="shared" si="37"/>
        <v>2.6055269158964154</v>
      </c>
      <c r="N171">
        <f t="shared" si="38"/>
        <v>149.2856956886024</v>
      </c>
      <c r="O171">
        <f t="shared" si="39"/>
        <v>-360</v>
      </c>
      <c r="P171">
        <f t="shared" si="33"/>
        <v>-210.7143043113976</v>
      </c>
      <c r="Q171">
        <f t="shared" si="40"/>
        <v>0.36102439533158831</v>
      </c>
      <c r="W171">
        <v>166</v>
      </c>
      <c r="X171">
        <f t="shared" si="34"/>
        <v>3.458333333333333</v>
      </c>
      <c r="Y171">
        <v>0</v>
      </c>
      <c r="Z171">
        <f t="shared" si="41"/>
        <v>9.8583604812616831E-8</v>
      </c>
    </row>
    <row r="172" spans="5:26" x14ac:dyDescent="0.4">
      <c r="E172">
        <v>1247.6457</v>
      </c>
      <c r="F172">
        <f t="shared" si="28"/>
        <v>0.16331644022512062</v>
      </c>
      <c r="G172">
        <f t="shared" si="29"/>
        <v>-4.11577353168191E-3</v>
      </c>
      <c r="H172">
        <f t="shared" si="30"/>
        <v>-2.8529657574660638E-2</v>
      </c>
      <c r="I172">
        <f t="shared" si="31"/>
        <v>-1.3052069601245497E-2</v>
      </c>
      <c r="J172">
        <f t="shared" si="32"/>
        <v>2.5700669878735205E-2</v>
      </c>
      <c r="K172">
        <f t="shared" si="35"/>
        <v>0.99999999999999956</v>
      </c>
      <c r="L172">
        <f t="shared" si="36"/>
        <v>-3.8573098662131493E-15</v>
      </c>
      <c r="M172">
        <f t="shared" si="37"/>
        <v>2.5284107594223131</v>
      </c>
      <c r="N172">
        <f t="shared" si="38"/>
        <v>144.86726539036587</v>
      </c>
      <c r="O172">
        <f t="shared" si="39"/>
        <v>-360</v>
      </c>
      <c r="P172">
        <f t="shared" si="33"/>
        <v>-215.13273460963413</v>
      </c>
      <c r="Q172">
        <f t="shared" si="40"/>
        <v>0.34532346406488929</v>
      </c>
      <c r="W172">
        <v>167</v>
      </c>
      <c r="X172">
        <f t="shared" si="34"/>
        <v>3.479166666666667</v>
      </c>
      <c r="Y172">
        <v>0</v>
      </c>
      <c r="Z172">
        <f t="shared" si="41"/>
        <v>8.5145352641031893E-8</v>
      </c>
    </row>
    <row r="173" spans="5:26" x14ac:dyDescent="0.4">
      <c r="E173">
        <v>1284.2298000000001</v>
      </c>
      <c r="F173">
        <f t="shared" si="28"/>
        <v>0.16810528771671207</v>
      </c>
      <c r="G173">
        <f t="shared" si="29"/>
        <v>-5.2715043659388172E-3</v>
      </c>
      <c r="H173">
        <f t="shared" si="30"/>
        <v>-2.9578095840541385E-2</v>
      </c>
      <c r="I173">
        <f t="shared" si="31"/>
        <v>-1.4734536290157418E-2</v>
      </c>
      <c r="J173">
        <f t="shared" si="32"/>
        <v>2.6182932458882535E-2</v>
      </c>
      <c r="K173">
        <f t="shared" si="35"/>
        <v>1.000000000000004</v>
      </c>
      <c r="L173">
        <f t="shared" si="36"/>
        <v>3.4715788795918267E-14</v>
      </c>
      <c r="M173">
        <f t="shared" si="37"/>
        <v>2.4526392449603298</v>
      </c>
      <c r="N173">
        <f t="shared" si="38"/>
        <v>140.52587740437977</v>
      </c>
      <c r="O173">
        <f t="shared" si="39"/>
        <v>-360</v>
      </c>
      <c r="P173">
        <f t="shared" si="33"/>
        <v>-219.47412259562023</v>
      </c>
      <c r="Q173">
        <f t="shared" si="40"/>
        <v>0.32963530802134278</v>
      </c>
      <c r="W173">
        <v>168</v>
      </c>
      <c r="X173">
        <f t="shared" si="34"/>
        <v>3.5</v>
      </c>
      <c r="Y173">
        <v>0</v>
      </c>
      <c r="Z173">
        <f t="shared" si="41"/>
        <v>7.2644661065383837E-8</v>
      </c>
    </row>
    <row r="174" spans="5:26" x14ac:dyDescent="0.4">
      <c r="E174">
        <v>1321.8865000000001</v>
      </c>
      <c r="F174">
        <f t="shared" si="28"/>
        <v>0.17303453821998016</v>
      </c>
      <c r="G174">
        <f t="shared" si="29"/>
        <v>-6.4934061106112217E-3</v>
      </c>
      <c r="H174">
        <f t="shared" si="30"/>
        <v>-3.0676268371628124E-2</v>
      </c>
      <c r="I174">
        <f t="shared" si="31"/>
        <v>-1.6513902787360868E-2</v>
      </c>
      <c r="J174">
        <f t="shared" si="32"/>
        <v>2.6654995382762059E-2</v>
      </c>
      <c r="K174">
        <f t="shared" si="35"/>
        <v>0.99999999999999822</v>
      </c>
      <c r="L174">
        <f t="shared" si="36"/>
        <v>-1.5429239464852607E-14</v>
      </c>
      <c r="M174">
        <f t="shared" si="37"/>
        <v>2.3783313300890634</v>
      </c>
      <c r="N174">
        <f t="shared" si="38"/>
        <v>136.26834749783879</v>
      </c>
      <c r="O174">
        <f t="shared" si="39"/>
        <v>-360</v>
      </c>
      <c r="P174">
        <f t="shared" si="33"/>
        <v>-223.73165250216121</v>
      </c>
      <c r="Q174">
        <f t="shared" si="40"/>
        <v>0.31406023264422628</v>
      </c>
      <c r="W174">
        <v>169</v>
      </c>
      <c r="X174">
        <f t="shared" si="34"/>
        <v>3.5208333333333335</v>
      </c>
      <c r="Y174">
        <v>0</v>
      </c>
      <c r="Z174">
        <f t="shared" si="41"/>
        <v>6.1118880344628584E-8</v>
      </c>
    </row>
    <row r="175" spans="5:26" x14ac:dyDescent="0.4">
      <c r="E175">
        <v>1360.6475</v>
      </c>
      <c r="F175">
        <f t="shared" si="28"/>
        <v>0.1781083412552216</v>
      </c>
      <c r="G175">
        <f t="shared" si="29"/>
        <v>-7.7851084663249637E-3</v>
      </c>
      <c r="H175">
        <f t="shared" si="30"/>
        <v>-3.1827331032103945E-2</v>
      </c>
      <c r="I175">
        <f t="shared" si="31"/>
        <v>-1.839555645413693E-2</v>
      </c>
      <c r="J175">
        <f t="shared" si="32"/>
        <v>2.7114395018185966E-2</v>
      </c>
      <c r="K175">
        <f t="shared" si="35"/>
        <v>0.99999999999999778</v>
      </c>
      <c r="L175">
        <f t="shared" si="36"/>
        <v>-1.9286549331065764E-14</v>
      </c>
      <c r="M175">
        <f t="shared" si="37"/>
        <v>2.3055876981949535</v>
      </c>
      <c r="N175">
        <f t="shared" si="38"/>
        <v>132.10044440385303</v>
      </c>
      <c r="O175">
        <f t="shared" si="39"/>
        <v>-360</v>
      </c>
      <c r="P175">
        <f t="shared" si="33"/>
        <v>-227.89955559614697</v>
      </c>
      <c r="Q175">
        <f t="shared" si="40"/>
        <v>0.29868962602628646</v>
      </c>
      <c r="W175">
        <v>170</v>
      </c>
      <c r="X175">
        <f t="shared" si="34"/>
        <v>3.5416666666666665</v>
      </c>
      <c r="Y175">
        <v>0</v>
      </c>
      <c r="Z175">
        <f t="shared" si="41"/>
        <v>5.0583776577290759E-8</v>
      </c>
    </row>
    <row r="176" spans="5:26" x14ac:dyDescent="0.4">
      <c r="E176">
        <v>1400.5450000000001</v>
      </c>
      <c r="F176">
        <f t="shared" si="28"/>
        <v>0.1833309117925799</v>
      </c>
      <c r="G176">
        <f t="shared" si="29"/>
        <v>-9.1504045705605996E-3</v>
      </c>
      <c r="H176">
        <f t="shared" si="30"/>
        <v>-3.3034668085818619E-2</v>
      </c>
      <c r="I176">
        <f t="shared" si="31"/>
        <v>-2.0385137125721098E-2</v>
      </c>
      <c r="J176">
        <f t="shared" si="32"/>
        <v>2.7558399512865206E-2</v>
      </c>
      <c r="K176">
        <f t="shared" si="35"/>
        <v>1.0000000000000009</v>
      </c>
      <c r="L176">
        <f t="shared" si="36"/>
        <v>7.7146197324262939E-15</v>
      </c>
      <c r="M176">
        <f t="shared" si="37"/>
        <v>2.2344927055564194</v>
      </c>
      <c r="N176">
        <f t="shared" si="38"/>
        <v>128.02700138115139</v>
      </c>
      <c r="O176">
        <f t="shared" si="39"/>
        <v>-360</v>
      </c>
      <c r="P176">
        <f t="shared" si="33"/>
        <v>-231.97299861884861</v>
      </c>
      <c r="Q176">
        <f t="shared" si="40"/>
        <v>0.28360472479490051</v>
      </c>
      <c r="W176">
        <v>171</v>
      </c>
      <c r="X176">
        <f t="shared" si="34"/>
        <v>3.5625</v>
      </c>
      <c r="Y176">
        <v>0</v>
      </c>
      <c r="Z176">
        <f t="shared" si="41"/>
        <v>4.1036932843287636E-8</v>
      </c>
    </row>
    <row r="177" spans="5:26" x14ac:dyDescent="0.4">
      <c r="E177">
        <v>1441.6124</v>
      </c>
      <c r="F177">
        <f t="shared" si="28"/>
        <v>0.18870662188183124</v>
      </c>
      <c r="G177">
        <f t="shared" si="29"/>
        <v>-1.0593278976774645E-2</v>
      </c>
      <c r="H177">
        <f t="shared" si="30"/>
        <v>-3.4301931737281133E-2</v>
      </c>
      <c r="I177">
        <f t="shared" si="31"/>
        <v>-2.2488579733676684E-2</v>
      </c>
      <c r="J177">
        <f t="shared" si="32"/>
        <v>2.7983992959385418E-2</v>
      </c>
      <c r="K177">
        <f t="shared" si="35"/>
        <v>0.99999999999999845</v>
      </c>
      <c r="L177">
        <f t="shared" si="36"/>
        <v>-1.350058453174603E-14</v>
      </c>
      <c r="M177">
        <f t="shared" si="37"/>
        <v>2.1651135499274003</v>
      </c>
      <c r="N177">
        <f t="shared" si="38"/>
        <v>124.05186857742729</v>
      </c>
      <c r="O177">
        <f t="shared" si="39"/>
        <v>-360</v>
      </c>
      <c r="P177">
        <f t="shared" si="33"/>
        <v>-235.94813142257271</v>
      </c>
      <c r="Q177">
        <f t="shared" si="40"/>
        <v>0.26887593482665878</v>
      </c>
      <c r="W177">
        <v>172</v>
      </c>
      <c r="X177">
        <f t="shared" si="34"/>
        <v>3.5833333333333335</v>
      </c>
      <c r="Y177">
        <v>0</v>
      </c>
      <c r="Z177">
        <f t="shared" si="41"/>
        <v>3.2460860316701606E-8</v>
      </c>
    </row>
    <row r="178" spans="5:26" x14ac:dyDescent="0.4">
      <c r="E178">
        <v>1483.884</v>
      </c>
      <c r="F178">
        <f t="shared" si="28"/>
        <v>0.19423996138247651</v>
      </c>
      <c r="G178">
        <f t="shared" si="29"/>
        <v>-1.2117902554315663E-2</v>
      </c>
      <c r="H178">
        <f t="shared" si="30"/>
        <v>-3.5633053860452957E-2</v>
      </c>
      <c r="I178">
        <f t="shared" si="31"/>
        <v>-2.4712108981744474E-2</v>
      </c>
      <c r="J178">
        <f t="shared" si="32"/>
        <v>2.8387845275966439E-2</v>
      </c>
      <c r="K178">
        <f t="shared" si="35"/>
        <v>0.99999999999999811</v>
      </c>
      <c r="L178">
        <f t="shared" si="36"/>
        <v>-1.6393566931405895E-14</v>
      </c>
      <c r="M178">
        <f t="shared" si="37"/>
        <v>2.0975016779546896</v>
      </c>
      <c r="N178">
        <f t="shared" si="38"/>
        <v>120.1779936684121</v>
      </c>
      <c r="O178">
        <f t="shared" si="39"/>
        <v>-360</v>
      </c>
      <c r="P178">
        <f t="shared" si="33"/>
        <v>-239.82200633158789</v>
      </c>
      <c r="Q178">
        <f t="shared" si="40"/>
        <v>0.2545624872527476</v>
      </c>
      <c r="W178">
        <v>173</v>
      </c>
      <c r="X178">
        <f t="shared" si="34"/>
        <v>3.6041666666666665</v>
      </c>
      <c r="Y178">
        <v>0</v>
      </c>
      <c r="Z178">
        <f t="shared" si="41"/>
        <v>2.4825819636142031E-8</v>
      </c>
    </row>
    <row r="179" spans="5:26" x14ac:dyDescent="0.4">
      <c r="E179">
        <v>1527.3951</v>
      </c>
      <c r="F179">
        <f t="shared" si="28"/>
        <v>0.19993555105371033</v>
      </c>
      <c r="G179">
        <f t="shared" si="29"/>
        <v>-1.3728640262803182E-2</v>
      </c>
      <c r="H179">
        <f t="shared" si="30"/>
        <v>-3.7032271231949854E-2</v>
      </c>
      <c r="I179">
        <f t="shared" si="31"/>
        <v>-2.7062253033182992E-2</v>
      </c>
      <c r="J179">
        <f t="shared" si="32"/>
        <v>2.8766284724137392E-2</v>
      </c>
      <c r="K179">
        <f t="shared" si="35"/>
        <v>1.0000000000000004</v>
      </c>
      <c r="L179">
        <f t="shared" si="36"/>
        <v>3.8573098662131478E-15</v>
      </c>
      <c r="M179">
        <f t="shared" si="37"/>
        <v>2.0316936667398044</v>
      </c>
      <c r="N179">
        <f t="shared" si="38"/>
        <v>116.40747236764959</v>
      </c>
      <c r="O179">
        <f t="shared" si="39"/>
        <v>-360</v>
      </c>
      <c r="P179">
        <f t="shared" si="33"/>
        <v>-243.59252763235042</v>
      </c>
      <c r="Q179">
        <f t="shared" si="40"/>
        <v>0.24071260620613949</v>
      </c>
      <c r="W179">
        <v>174</v>
      </c>
      <c r="X179">
        <f t="shared" si="34"/>
        <v>3.625</v>
      </c>
      <c r="Y179">
        <v>0</v>
      </c>
      <c r="Z179">
        <f t="shared" si="41"/>
        <v>1.8092357309504117E-8</v>
      </c>
    </row>
    <row r="180" spans="5:26" x14ac:dyDescent="0.4">
      <c r="E180">
        <v>1572.1821</v>
      </c>
      <c r="F180">
        <f t="shared" si="28"/>
        <v>0.20579815564439055</v>
      </c>
      <c r="G180">
        <f t="shared" si="29"/>
        <v>-1.5430058928717294E-2</v>
      </c>
      <c r="H180">
        <f t="shared" si="30"/>
        <v>-3.8504152884713594E-2</v>
      </c>
      <c r="I180">
        <f t="shared" si="31"/>
        <v>-2.9545857502054629E-2</v>
      </c>
      <c r="J180">
        <f t="shared" si="32"/>
        <v>2.9115267685208668E-2</v>
      </c>
      <c r="K180">
        <f t="shared" si="35"/>
        <v>0.99999999999999634</v>
      </c>
      <c r="L180">
        <f t="shared" si="36"/>
        <v>-3.182280639625853E-14</v>
      </c>
      <c r="M180">
        <f t="shared" si="37"/>
        <v>1.9677123167518384</v>
      </c>
      <c r="N180">
        <f t="shared" si="38"/>
        <v>112.74161104578974</v>
      </c>
      <c r="O180">
        <f t="shared" si="39"/>
        <v>-360</v>
      </c>
      <c r="P180">
        <f t="shared" si="33"/>
        <v>-247.25838895421026</v>
      </c>
      <c r="Q180">
        <f t="shared" si="40"/>
        <v>0.22736392516304541</v>
      </c>
      <c r="W180">
        <v>175</v>
      </c>
      <c r="X180">
        <f t="shared" si="34"/>
        <v>3.6458333333333335</v>
      </c>
      <c r="Y180">
        <v>0</v>
      </c>
      <c r="Z180">
        <f t="shared" si="41"/>
        <v>1.2213565586355546E-8</v>
      </c>
    </row>
    <row r="181" spans="5:26" x14ac:dyDescent="0.4">
      <c r="E181">
        <v>1618.2823000000001</v>
      </c>
      <c r="F181">
        <f t="shared" si="28"/>
        <v>0.21183265771309975</v>
      </c>
      <c r="G181">
        <f t="shared" si="29"/>
        <v>-1.7226923100502223E-2</v>
      </c>
      <c r="H181">
        <f t="shared" si="30"/>
        <v>-4.0053619576100374E-2</v>
      </c>
      <c r="I181">
        <f t="shared" si="31"/>
        <v>-3.2170082369197384E-2</v>
      </c>
      <c r="J181">
        <f t="shared" si="32"/>
        <v>2.9430343542280191E-2</v>
      </c>
      <c r="K181">
        <f t="shared" si="35"/>
        <v>0.99999999999999722</v>
      </c>
      <c r="L181">
        <f t="shared" si="36"/>
        <v>-2.4108186663832213E-14</v>
      </c>
      <c r="M181">
        <f t="shared" si="37"/>
        <v>1.9055682807238776</v>
      </c>
      <c r="N181">
        <f t="shared" si="38"/>
        <v>109.18102005947866</v>
      </c>
      <c r="O181">
        <f t="shared" si="39"/>
        <v>-360</v>
      </c>
      <c r="P181">
        <f t="shared" si="33"/>
        <v>-250.81897994052133</v>
      </c>
      <c r="Q181">
        <f t="shared" si="40"/>
        <v>0.2145441997546807</v>
      </c>
      <c r="W181">
        <v>176</v>
      </c>
      <c r="X181">
        <f t="shared" si="34"/>
        <v>3.6666666666666665</v>
      </c>
      <c r="Y181">
        <v>0</v>
      </c>
      <c r="Z181">
        <f t="shared" si="41"/>
        <v>7.1370771375035941E-9</v>
      </c>
    </row>
    <row r="182" spans="5:26" x14ac:dyDescent="0.4">
      <c r="E182">
        <v>1665.7343000000001</v>
      </c>
      <c r="F182">
        <f t="shared" si="28"/>
        <v>0.21804410998802237</v>
      </c>
      <c r="G182">
        <f t="shared" si="29"/>
        <v>-1.9124213193783657E-2</v>
      </c>
      <c r="H182">
        <f t="shared" si="30"/>
        <v>-4.1685985202074116E-2</v>
      </c>
      <c r="I182">
        <f t="shared" si="31"/>
        <v>-3.4942431805561003E-2</v>
      </c>
      <c r="J182">
        <f t="shared" si="32"/>
        <v>2.970662135050961E-2</v>
      </c>
      <c r="K182">
        <f t="shared" si="35"/>
        <v>1.0000000000000009</v>
      </c>
      <c r="L182">
        <f t="shared" si="36"/>
        <v>7.7146197324262939E-15</v>
      </c>
      <c r="M182">
        <f t="shared" si="37"/>
        <v>1.8452608984990149</v>
      </c>
      <c r="N182">
        <f t="shared" si="38"/>
        <v>105.72566158451174</v>
      </c>
      <c r="O182">
        <f t="shared" si="39"/>
        <v>-360</v>
      </c>
      <c r="P182">
        <f t="shared" si="33"/>
        <v>-254.27433841548827</v>
      </c>
      <c r="Q182">
        <f t="shared" si="40"/>
        <v>0.2022721484030027</v>
      </c>
      <c r="W182">
        <v>177</v>
      </c>
      <c r="X182">
        <f t="shared" si="34"/>
        <v>3.6875</v>
      </c>
      <c r="Y182">
        <v>0</v>
      </c>
      <c r="Z182">
        <f t="shared" si="41"/>
        <v>2.8068081187711484E-9</v>
      </c>
    </row>
    <row r="183" spans="5:26" x14ac:dyDescent="0.4">
      <c r="E183">
        <v>1714.5777</v>
      </c>
      <c r="F183">
        <f t="shared" si="28"/>
        <v>0.22443769609703687</v>
      </c>
      <c r="G183">
        <f t="shared" si="29"/>
        <v>-2.1127116056793849E-2</v>
      </c>
      <c r="H183">
        <f t="shared" si="30"/>
        <v>-4.3406977328995733E-2</v>
      </c>
      <c r="I183">
        <f t="shared" si="31"/>
        <v>-3.7870744140396928E-2</v>
      </c>
      <c r="J183">
        <f t="shared" si="32"/>
        <v>2.9938728295800632E-2</v>
      </c>
      <c r="K183">
        <f t="shared" si="35"/>
        <v>0.99999999999999911</v>
      </c>
      <c r="L183">
        <f t="shared" si="36"/>
        <v>-7.7146197324263002E-15</v>
      </c>
      <c r="M183">
        <f t="shared" si="37"/>
        <v>1.7867800193239818</v>
      </c>
      <c r="N183">
        <f t="shared" si="38"/>
        <v>102.37495402556783</v>
      </c>
      <c r="O183">
        <f t="shared" si="39"/>
        <v>-360</v>
      </c>
      <c r="P183">
        <f t="shared" si="33"/>
        <v>-257.62504597443217</v>
      </c>
      <c r="Q183">
        <f t="shared" si="40"/>
        <v>0.19055841724913461</v>
      </c>
      <c r="W183">
        <v>178</v>
      </c>
      <c r="X183">
        <f t="shared" si="34"/>
        <v>3.7083333333333335</v>
      </c>
      <c r="Y183">
        <v>0</v>
      </c>
      <c r="Z183">
        <f t="shared" si="41"/>
        <v>-8.355351573621861E-10</v>
      </c>
    </row>
    <row r="184" spans="5:26" x14ac:dyDescent="0.4">
      <c r="E184">
        <v>1764.8534</v>
      </c>
      <c r="F184">
        <f t="shared" si="28"/>
        <v>0.23101876983762368</v>
      </c>
      <c r="G184">
        <f t="shared" si="29"/>
        <v>-2.3241038129753644E-2</v>
      </c>
      <c r="H184">
        <f t="shared" si="30"/>
        <v>-4.5222780468970714E-2</v>
      </c>
      <c r="I184">
        <f t="shared" si="31"/>
        <v>-4.0963215292158739E-2</v>
      </c>
      <c r="J184">
        <f t="shared" si="32"/>
        <v>3.0120768908207307E-2</v>
      </c>
      <c r="K184">
        <f t="shared" si="35"/>
        <v>0.99999999999999889</v>
      </c>
      <c r="L184">
        <f t="shared" si="36"/>
        <v>-9.6432746655328773E-15</v>
      </c>
      <c r="M184">
        <f t="shared" si="37"/>
        <v>1.730106989583444</v>
      </c>
      <c r="N184">
        <f t="shared" si="38"/>
        <v>99.127828609215626</v>
      </c>
      <c r="O184">
        <f t="shared" si="39"/>
        <v>-360</v>
      </c>
      <c r="P184">
        <f t="shared" si="33"/>
        <v>-260.87217139078439</v>
      </c>
      <c r="Q184">
        <f t="shared" si="40"/>
        <v>0.17940660842515613</v>
      </c>
      <c r="W184">
        <v>179</v>
      </c>
      <c r="X184">
        <f t="shared" si="34"/>
        <v>3.7291666666666665</v>
      </c>
      <c r="Y184">
        <v>0</v>
      </c>
      <c r="Z184">
        <f t="shared" si="41"/>
        <v>-3.8491695887473598E-9</v>
      </c>
    </row>
    <row r="185" spans="5:26" x14ac:dyDescent="0.4">
      <c r="E185">
        <v>1816.6032</v>
      </c>
      <c r="F185">
        <f t="shared" si="28"/>
        <v>0.23779280281698789</v>
      </c>
      <c r="G185">
        <f t="shared" si="29"/>
        <v>-2.5471588645606946E-2</v>
      </c>
      <c r="H185">
        <f t="shared" si="30"/>
        <v>-4.7140057161717597E-2</v>
      </c>
      <c r="I185">
        <f t="shared" si="31"/>
        <v>-4.4228378906325583E-2</v>
      </c>
      <c r="J185">
        <f t="shared" si="32"/>
        <v>3.0246277732301374E-2</v>
      </c>
      <c r="K185">
        <f t="shared" si="35"/>
        <v>1</v>
      </c>
      <c r="L185">
        <f t="shared" si="36"/>
        <v>0</v>
      </c>
      <c r="M185">
        <f t="shared" si="37"/>
        <v>1.6752164105799907</v>
      </c>
      <c r="N185">
        <f t="shared" si="38"/>
        <v>95.982830097288343</v>
      </c>
      <c r="O185">
        <f t="shared" si="39"/>
        <v>-360</v>
      </c>
      <c r="P185">
        <f t="shared" si="33"/>
        <v>-264.01716990271166</v>
      </c>
      <c r="Q185">
        <f t="shared" si="40"/>
        <v>0.16881431382489864</v>
      </c>
      <c r="W185">
        <v>180</v>
      </c>
      <c r="X185">
        <f t="shared" si="34"/>
        <v>3.75</v>
      </c>
      <c r="Y185">
        <v>0</v>
      </c>
      <c r="Z185">
        <f t="shared" si="41"/>
        <v>-6.2931516529557381E-9</v>
      </c>
    </row>
    <row r="186" spans="5:26" x14ac:dyDescent="0.4">
      <c r="E186">
        <v>1869.8704</v>
      </c>
      <c r="F186">
        <f t="shared" si="28"/>
        <v>0.24476546299187532</v>
      </c>
      <c r="G186">
        <f t="shared" si="29"/>
        <v>-2.7824603476080068E-2</v>
      </c>
      <c r="H186">
        <f t="shared" si="30"/>
        <v>-4.9166007893996333E-2</v>
      </c>
      <c r="I186">
        <f t="shared" si="31"/>
        <v>-4.7675146527198065E-2</v>
      </c>
      <c r="J186">
        <f t="shared" si="32"/>
        <v>3.0308172073613804E-2</v>
      </c>
      <c r="K186">
        <f t="shared" si="35"/>
        <v>0.99999999999999878</v>
      </c>
      <c r="L186">
        <f t="shared" si="36"/>
        <v>-1.0607602132086164E-14</v>
      </c>
      <c r="M186">
        <f t="shared" si="37"/>
        <v>1.6220766804916127</v>
      </c>
      <c r="N186">
        <f t="shared" si="38"/>
        <v>92.938147838759917</v>
      </c>
      <c r="O186">
        <f t="shared" si="39"/>
        <v>-360</v>
      </c>
      <c r="P186">
        <f t="shared" si="33"/>
        <v>-267.0618521612401</v>
      </c>
      <c r="Q186">
        <f t="shared" si="40"/>
        <v>0.15877408082524616</v>
      </c>
      <c r="W186">
        <v>181</v>
      </c>
      <c r="X186">
        <f t="shared" si="34"/>
        <v>3.7708333333333335</v>
      </c>
      <c r="Y186">
        <v>0</v>
      </c>
      <c r="Z186">
        <f t="shared" si="41"/>
        <v>-8.2254794423788846E-9</v>
      </c>
    </row>
    <row r="187" spans="5:26" x14ac:dyDescent="0.4">
      <c r="E187">
        <v>1924.6995999999999</v>
      </c>
      <c r="F187">
        <f t="shared" si="28"/>
        <v>0.25194258848863388</v>
      </c>
      <c r="G187">
        <f t="shared" si="29"/>
        <v>-3.0306134456793643E-2</v>
      </c>
      <c r="H187">
        <f t="shared" si="30"/>
        <v>-5.1308405718540673E-2</v>
      </c>
      <c r="I187">
        <f t="shared" si="31"/>
        <v>-5.1312797941279964E-2</v>
      </c>
      <c r="J187">
        <f t="shared" si="32"/>
        <v>3.0298697175440037E-2</v>
      </c>
      <c r="K187">
        <f t="shared" si="35"/>
        <v>1.0000000000000018</v>
      </c>
      <c r="L187">
        <f t="shared" si="36"/>
        <v>1.5429239464852578E-14</v>
      </c>
      <c r="M187">
        <f t="shared" si="37"/>
        <v>1.5706513805055256</v>
      </c>
      <c r="N187">
        <f t="shared" si="38"/>
        <v>89.991695189362957</v>
      </c>
      <c r="O187">
        <f t="shared" si="39"/>
        <v>-360</v>
      </c>
      <c r="P187">
        <f t="shared" si="33"/>
        <v>-270.00830481063701</v>
      </c>
      <c r="Q187">
        <f t="shared" si="40"/>
        <v>0.14927430443576103</v>
      </c>
      <c r="W187">
        <v>182</v>
      </c>
      <c r="X187">
        <f t="shared" si="34"/>
        <v>3.7916666666666665</v>
      </c>
      <c r="Y187">
        <v>0</v>
      </c>
      <c r="Z187">
        <f t="shared" si="41"/>
        <v>-9.7023630502302281E-9</v>
      </c>
    </row>
    <row r="188" spans="5:26" x14ac:dyDescent="0.4">
      <c r="E188">
        <v>1981.1365000000001</v>
      </c>
      <c r="F188">
        <f t="shared" si="28"/>
        <v>0.25933016142327481</v>
      </c>
      <c r="G188">
        <f t="shared" si="29"/>
        <v>-3.2922435427013452E-2</v>
      </c>
      <c r="H188">
        <f t="shared" si="30"/>
        <v>-5.3575632715180121E-2</v>
      </c>
      <c r="I188">
        <f t="shared" si="31"/>
        <v>-5.5150967375212412E-2</v>
      </c>
      <c r="J188">
        <f t="shared" si="32"/>
        <v>3.0209368958255378E-2</v>
      </c>
      <c r="K188">
        <f t="shared" si="35"/>
        <v>0.99999999999999978</v>
      </c>
      <c r="L188">
        <f t="shared" si="36"/>
        <v>-1.9286549331065743E-15</v>
      </c>
      <c r="M188">
        <f t="shared" si="37"/>
        <v>1.52090046740048</v>
      </c>
      <c r="N188">
        <f t="shared" si="38"/>
        <v>87.141177841521753</v>
      </c>
      <c r="O188">
        <f t="shared" si="39"/>
        <v>-360</v>
      </c>
      <c r="P188">
        <f t="shared" si="33"/>
        <v>-272.85882215847823</v>
      </c>
      <c r="Q188">
        <f t="shared" si="40"/>
        <v>0.14030011825602334</v>
      </c>
      <c r="W188">
        <v>183</v>
      </c>
      <c r="X188">
        <f t="shared" si="34"/>
        <v>3.8125</v>
      </c>
      <c r="Y188">
        <v>0</v>
      </c>
      <c r="Z188">
        <f t="shared" si="41"/>
        <v>-1.0777646282050803E-8</v>
      </c>
    </row>
    <row r="189" spans="5:26" x14ac:dyDescent="0.4">
      <c r="E189">
        <v>2039.2283</v>
      </c>
      <c r="F189">
        <f t="shared" si="28"/>
        <v>0.26693436026135009</v>
      </c>
      <c r="G189">
        <f t="shared" si="29"/>
        <v>-3.5679973432556356E-2</v>
      </c>
      <c r="H189">
        <f t="shared" si="30"/>
        <v>-5.5976743366947801E-2</v>
      </c>
      <c r="I189">
        <f t="shared" si="31"/>
        <v>-5.9199667393770361E-2</v>
      </c>
      <c r="J189">
        <f t="shared" si="32"/>
        <v>3.0030912117084141E-2</v>
      </c>
      <c r="K189">
        <f t="shared" si="35"/>
        <v>1.0000000000000009</v>
      </c>
      <c r="L189">
        <f t="shared" si="36"/>
        <v>7.7146197324262939E-15</v>
      </c>
      <c r="M189">
        <f t="shared" si="37"/>
        <v>1.4727808045279753</v>
      </c>
      <c r="N189">
        <f t="shared" si="38"/>
        <v>84.384124247334867</v>
      </c>
      <c r="O189">
        <f t="shared" si="39"/>
        <v>-360</v>
      </c>
      <c r="P189">
        <f t="shared" si="33"/>
        <v>-275.61587575266515</v>
      </c>
      <c r="Q189">
        <f t="shared" si="40"/>
        <v>0.13183413504272151</v>
      </c>
      <c r="W189">
        <v>184</v>
      </c>
      <c r="X189">
        <f t="shared" si="34"/>
        <v>3.833333333333333</v>
      </c>
      <c r="Y189">
        <v>0</v>
      </c>
      <c r="Z189">
        <f t="shared" si="41"/>
        <v>-1.1502363174507013E-8</v>
      </c>
    </row>
    <row r="190" spans="5:26" x14ac:dyDescent="0.4">
      <c r="E190">
        <v>2099.0234999999998</v>
      </c>
      <c r="F190">
        <f t="shared" si="28"/>
        <v>0.27476153363801392</v>
      </c>
      <c r="G190">
        <f t="shared" si="29"/>
        <v>-3.8585410452124158E-2</v>
      </c>
      <c r="H190">
        <f t="shared" si="30"/>
        <v>-5.852150818520141E-2</v>
      </c>
      <c r="I190">
        <f t="shared" si="31"/>
        <v>-6.3469270497768626E-2</v>
      </c>
      <c r="J190">
        <f t="shared" si="32"/>
        <v>2.975319348423916E-2</v>
      </c>
      <c r="K190">
        <f t="shared" si="35"/>
        <v>1.0000000000000007</v>
      </c>
      <c r="L190">
        <f t="shared" si="36"/>
        <v>5.7859647993197208E-15</v>
      </c>
      <c r="M190">
        <f t="shared" si="37"/>
        <v>1.4262471567235855</v>
      </c>
      <c r="N190">
        <f t="shared" si="38"/>
        <v>81.717942622795121</v>
      </c>
      <c r="O190">
        <f t="shared" si="39"/>
        <v>-360</v>
      </c>
      <c r="P190">
        <f t="shared" si="33"/>
        <v>-278.28205737720486</v>
      </c>
      <c r="Q190">
        <f t="shared" si="40"/>
        <v>0.12385710003755999</v>
      </c>
      <c r="W190">
        <v>185</v>
      </c>
      <c r="X190">
        <f t="shared" si="34"/>
        <v>3.854166666666667</v>
      </c>
      <c r="Y190">
        <v>0</v>
      </c>
      <c r="Z190">
        <f t="shared" si="41"/>
        <v>-1.1924413483477106E-8</v>
      </c>
    </row>
    <row r="191" spans="5:26" x14ac:dyDescent="0.4">
      <c r="E191">
        <v>2160.5720000000001</v>
      </c>
      <c r="F191">
        <f t="shared" si="28"/>
        <v>0.28281821344799196</v>
      </c>
      <c r="G191">
        <f t="shared" si="29"/>
        <v>-4.1645595834856719E-2</v>
      </c>
      <c r="H191">
        <f t="shared" si="30"/>
        <v>-6.1220472785471158E-2</v>
      </c>
      <c r="I191">
        <f t="shared" si="31"/>
        <v>-6.7970507428624538E-2</v>
      </c>
      <c r="J191">
        <f t="shared" si="32"/>
        <v>2.9365150440822441E-2</v>
      </c>
      <c r="K191">
        <f t="shared" si="35"/>
        <v>0.99999999999999889</v>
      </c>
      <c r="L191">
        <f t="shared" si="36"/>
        <v>-9.6432746655328773E-15</v>
      </c>
      <c r="M191">
        <f t="shared" si="37"/>
        <v>1.3812528003462206</v>
      </c>
      <c r="N191">
        <f t="shared" si="38"/>
        <v>79.139955900464571</v>
      </c>
      <c r="O191">
        <f t="shared" si="39"/>
        <v>-360</v>
      </c>
      <c r="P191">
        <f t="shared" si="33"/>
        <v>-280.86004409953546</v>
      </c>
      <c r="Q191">
        <f t="shared" si="40"/>
        <v>0.11634847687102128</v>
      </c>
      <c r="W191">
        <v>186</v>
      </c>
      <c r="X191">
        <f t="shared" si="34"/>
        <v>3.875</v>
      </c>
      <c r="Y191">
        <v>0</v>
      </c>
      <c r="Z191">
        <f t="shared" si="41"/>
        <v>-1.208834211675574E-8</v>
      </c>
    </row>
    <row r="192" spans="5:26" x14ac:dyDescent="0.4">
      <c r="E192">
        <v>2223.9252999999999</v>
      </c>
      <c r="F192">
        <f t="shared" si="28"/>
        <v>0.29111114102551988</v>
      </c>
      <c r="G192">
        <f t="shared" si="29"/>
        <v>-4.4867561092719388E-2</v>
      </c>
      <c r="H192">
        <f t="shared" si="30"/>
        <v>-6.408502603303301E-2</v>
      </c>
      <c r="I192">
        <f t="shared" si="31"/>
        <v>-7.2714470111389318E-2</v>
      </c>
      <c r="J192">
        <f t="shared" si="32"/>
        <v>2.8854712552428663E-2</v>
      </c>
      <c r="K192">
        <f t="shared" si="35"/>
        <v>0.99999999999999911</v>
      </c>
      <c r="L192">
        <f t="shared" si="36"/>
        <v>-7.7146197324263002E-15</v>
      </c>
      <c r="M192">
        <f t="shared" si="37"/>
        <v>1.3377499921524014</v>
      </c>
      <c r="N192">
        <f t="shared" si="38"/>
        <v>76.647428593991606</v>
      </c>
      <c r="O192">
        <f t="shared" si="39"/>
        <v>-360</v>
      </c>
      <c r="P192">
        <f t="shared" si="33"/>
        <v>-283.35257140600839</v>
      </c>
      <c r="Q192">
        <f t="shared" si="40"/>
        <v>0.10928691895173338</v>
      </c>
      <c r="W192">
        <v>187</v>
      </c>
      <c r="X192">
        <f t="shared" si="34"/>
        <v>3.895833333333333</v>
      </c>
      <c r="Y192">
        <v>0</v>
      </c>
      <c r="Z192">
        <f t="shared" si="41"/>
        <v>-1.2035208397922053E-8</v>
      </c>
    </row>
    <row r="193" spans="5:26" x14ac:dyDescent="0.4">
      <c r="E193">
        <v>2289.1361999999999</v>
      </c>
      <c r="F193">
        <f t="shared" si="28"/>
        <v>0.2996472278744356</v>
      </c>
      <c r="G193">
        <f t="shared" si="29"/>
        <v>-4.8258485841733867E-2</v>
      </c>
      <c r="H193">
        <f t="shared" si="30"/>
        <v>-6.7127450149855827E-2</v>
      </c>
      <c r="I193">
        <f t="shared" si="31"/>
        <v>-7.7712573415055219E-2</v>
      </c>
      <c r="J193">
        <f t="shared" si="32"/>
        <v>2.8208721214686094E-2</v>
      </c>
      <c r="K193">
        <f t="shared" si="35"/>
        <v>1.0000000000000016</v>
      </c>
      <c r="L193">
        <f t="shared" si="36"/>
        <v>1.3500584531746009E-14</v>
      </c>
      <c r="M193">
        <f t="shared" si="37"/>
        <v>1.2956907037029974</v>
      </c>
      <c r="N193">
        <f t="shared" si="38"/>
        <v>74.237608876517413</v>
      </c>
      <c r="O193">
        <f t="shared" si="39"/>
        <v>-360</v>
      </c>
      <c r="P193">
        <f t="shared" si="33"/>
        <v>-285.76239112348259</v>
      </c>
      <c r="Q193">
        <f t="shared" si="40"/>
        <v>0.10265068661298236</v>
      </c>
      <c r="W193">
        <v>188</v>
      </c>
      <c r="X193">
        <f t="shared" si="34"/>
        <v>3.9166666666666665</v>
      </c>
      <c r="Y193">
        <v>0</v>
      </c>
      <c r="Z193">
        <f t="shared" si="41"/>
        <v>-1.1802532026198514E-8</v>
      </c>
    </row>
    <row r="194" spans="5:26" x14ac:dyDescent="0.4">
      <c r="E194">
        <v>2356.2593000000002</v>
      </c>
      <c r="F194">
        <f t="shared" si="28"/>
        <v>0.30843362111802619</v>
      </c>
      <c r="G194">
        <f t="shared" si="29"/>
        <v>-5.1825700185668566E-2</v>
      </c>
      <c r="H194">
        <f t="shared" si="30"/>
        <v>-7.036101144156004E-2</v>
      </c>
      <c r="I194">
        <f t="shared" si="31"/>
        <v>-8.2976571996523085E-2</v>
      </c>
      <c r="J194">
        <f t="shared" si="32"/>
        <v>2.7412836965917564E-2</v>
      </c>
      <c r="K194">
        <f t="shared" si="35"/>
        <v>1.0000000000000004</v>
      </c>
      <c r="L194">
        <f t="shared" si="36"/>
        <v>3.8573098662131478E-15</v>
      </c>
      <c r="M194">
        <f t="shared" si="37"/>
        <v>1.2550267245881488</v>
      </c>
      <c r="N194">
        <f t="shared" si="38"/>
        <v>71.907734495028464</v>
      </c>
      <c r="O194">
        <f t="shared" si="39"/>
        <v>-360</v>
      </c>
      <c r="P194">
        <f t="shared" si="33"/>
        <v>-288.09226550497152</v>
      </c>
      <c r="Q194">
        <f t="shared" si="40"/>
        <v>9.6417973572640175E-2</v>
      </c>
      <c r="W194">
        <v>189</v>
      </c>
      <c r="X194">
        <f t="shared" si="34"/>
        <v>3.9375</v>
      </c>
      <c r="Y194">
        <v>0</v>
      </c>
      <c r="Z194">
        <f t="shared" si="41"/>
        <v>-1.1424303615815974E-8</v>
      </c>
    </row>
    <row r="195" spans="5:26" x14ac:dyDescent="0.4">
      <c r="E195">
        <v>2425.3506000000002</v>
      </c>
      <c r="F195">
        <f t="shared" si="28"/>
        <v>0.31747765113914989</v>
      </c>
      <c r="G195">
        <f t="shared" si="29"/>
        <v>-5.5576636091520637E-2</v>
      </c>
      <c r="H195">
        <f t="shared" si="30"/>
        <v>-7.3800014438084094E-2</v>
      </c>
      <c r="I195">
        <f t="shared" si="31"/>
        <v>-8.8518503595233167E-2</v>
      </c>
      <c r="J195">
        <f t="shared" si="32"/>
        <v>2.6451448572269776E-2</v>
      </c>
      <c r="K195">
        <f t="shared" si="35"/>
        <v>1.0000000000000002</v>
      </c>
      <c r="L195">
        <f t="shared" si="36"/>
        <v>1.9286549331065739E-15</v>
      </c>
      <c r="M195">
        <f t="shared" si="37"/>
        <v>1.2157102968239726</v>
      </c>
      <c r="N195">
        <f t="shared" si="38"/>
        <v>69.6550691186102</v>
      </c>
      <c r="O195">
        <f t="shared" si="39"/>
        <v>-360</v>
      </c>
      <c r="P195">
        <f t="shared" si="33"/>
        <v>-290.34493088138981</v>
      </c>
      <c r="Q195">
        <f t="shared" si="40"/>
        <v>9.0567174497862127E-2</v>
      </c>
      <c r="W195">
        <v>190</v>
      </c>
      <c r="X195">
        <f t="shared" si="34"/>
        <v>3.9583333333333335</v>
      </c>
      <c r="Y195">
        <v>0</v>
      </c>
      <c r="Z195">
        <f t="shared" si="41"/>
        <v>-1.0931048734708461E-8</v>
      </c>
    </row>
    <row r="196" spans="5:26" x14ac:dyDescent="0.4">
      <c r="E196">
        <v>2496.4677999999999</v>
      </c>
      <c r="F196">
        <f t="shared" si="28"/>
        <v>0.32678687085014468</v>
      </c>
      <c r="G196">
        <f t="shared" si="29"/>
        <v>-5.9518809488618984E-2</v>
      </c>
      <c r="H196">
        <f t="shared" si="30"/>
        <v>-7.7459893276183744E-2</v>
      </c>
      <c r="I196">
        <f t="shared" si="31"/>
        <v>-9.4350679371010382E-2</v>
      </c>
      <c r="J196">
        <f t="shared" si="32"/>
        <v>2.5307569056096435E-2</v>
      </c>
      <c r="K196">
        <f t="shared" si="35"/>
        <v>0.99999999999999978</v>
      </c>
      <c r="L196">
        <f t="shared" si="36"/>
        <v>-1.9286549331065743E-15</v>
      </c>
      <c r="M196">
        <f t="shared" si="37"/>
        <v>1.1776942267303026</v>
      </c>
      <c r="N196">
        <f t="shared" si="38"/>
        <v>67.4769087485694</v>
      </c>
      <c r="O196">
        <f t="shared" si="39"/>
        <v>-360</v>
      </c>
      <c r="P196">
        <f t="shared" si="33"/>
        <v>-292.52309125143063</v>
      </c>
      <c r="Q196">
        <f t="shared" si="40"/>
        <v>8.5077104727627376E-2</v>
      </c>
      <c r="W196">
        <v>191</v>
      </c>
      <c r="X196">
        <f t="shared" si="34"/>
        <v>3.9791666666666665</v>
      </c>
      <c r="Y196">
        <v>0</v>
      </c>
      <c r="Z196">
        <f t="shared" si="41"/>
        <v>-1.0349935397078151E-8</v>
      </c>
    </row>
    <row r="197" spans="5:26" x14ac:dyDescent="0.4">
      <c r="E197">
        <v>2569.6703000000002</v>
      </c>
      <c r="F197">
        <f t="shared" ref="F197:F260" si="42">2*PI()*E197/$B$7</f>
        <v>0.33636905569282838</v>
      </c>
      <c r="G197">
        <f t="shared" ref="G197:G260" si="43">1+SUM(a1_*COS(F197),a2_*COS(2*F197))</f>
        <v>-6.3659780812783673E-2</v>
      </c>
      <c r="H197">
        <f t="shared" ref="H197:H260" si="44">SUM(a1_*SIN(F197),a2_*SIN(2*F197))</f>
        <v>-8.1357294451679385E-2</v>
      </c>
      <c r="I197">
        <f t="shared" ref="I197:I260" si="45">SUM(b0_,b1_*COS(F197),b2_*COS(2*F197))</f>
        <v>-0.10048564446204411</v>
      </c>
      <c r="J197">
        <f t="shared" ref="J197:J260" si="46">SUM(b1_*SIN(F197),b2_*SIN(2*F197))</f>
        <v>2.3962727529991068E-2</v>
      </c>
      <c r="K197">
        <f t="shared" si="35"/>
        <v>1.0000000000000002</v>
      </c>
      <c r="L197">
        <f t="shared" si="36"/>
        <v>1.9286549331065739E-15</v>
      </c>
      <c r="M197">
        <f t="shared" si="37"/>
        <v>1.1409321426122603</v>
      </c>
      <c r="N197">
        <f t="shared" si="38"/>
        <v>65.370596482500659</v>
      </c>
      <c r="O197">
        <f t="shared" si="39"/>
        <v>-360</v>
      </c>
      <c r="P197">
        <f t="shared" ref="P197:P260" si="47">N197+O197</f>
        <v>-294.62940351749933</v>
      </c>
      <c r="Q197">
        <f t="shared" si="40"/>
        <v>7.9927152839675678E-2</v>
      </c>
      <c r="W197">
        <v>192</v>
      </c>
      <c r="X197">
        <f t="shared" ref="X197:X260" si="48">W197/Fs*1000</f>
        <v>4</v>
      </c>
      <c r="Y197">
        <v>0</v>
      </c>
      <c r="Z197">
        <f t="shared" si="41"/>
        <v>-9.7049159815574222E-9</v>
      </c>
    </row>
    <row r="198" spans="5:26" x14ac:dyDescent="0.4">
      <c r="E198">
        <v>2645.0194000000001</v>
      </c>
      <c r="F198">
        <f t="shared" si="42"/>
        <v>0.34623222981843682</v>
      </c>
      <c r="G198">
        <f t="shared" si="43"/>
        <v>-6.8007119908731095E-2</v>
      </c>
      <c r="H198">
        <f t="shared" si="44"/>
        <v>-8.5510175585748027E-2</v>
      </c>
      <c r="I198">
        <f t="shared" si="45"/>
        <v>-0.10693614725846279</v>
      </c>
      <c r="J198">
        <f t="shared" si="46"/>
        <v>2.23968501468923E-2</v>
      </c>
      <c r="K198">
        <f t="shared" ref="K198:K261" si="49">SQRT((I198^2+J198^2)/(G198^2+H198^2))</f>
        <v>1</v>
      </c>
      <c r="L198">
        <f t="shared" ref="L198:L261" si="50">20*LOG10(K198)</f>
        <v>0</v>
      </c>
      <c r="M198">
        <f t="shared" ref="M198:M261" si="51">ATAN2(J198,I198)-ATAN2(H198,G198)</f>
        <v>1.105378603596971</v>
      </c>
      <c r="N198">
        <f t="shared" ref="N198:N261" si="52">DEGREES(M198)</f>
        <v>63.333528750170878</v>
      </c>
      <c r="O198">
        <f t="shared" si="39"/>
        <v>-360</v>
      </c>
      <c r="P198">
        <f t="shared" si="47"/>
        <v>-296.6664712498291</v>
      </c>
      <c r="Q198">
        <f t="shared" si="40"/>
        <v>7.5097399686178387E-2</v>
      </c>
      <c r="W198">
        <v>193</v>
      </c>
      <c r="X198">
        <f t="shared" si="48"/>
        <v>4.0208333333333339</v>
      </c>
      <c r="Y198">
        <v>0</v>
      </c>
      <c r="Z198">
        <f t="shared" si="41"/>
        <v>-9.0168955333804852E-9</v>
      </c>
    </row>
    <row r="199" spans="5:26" x14ac:dyDescent="0.4">
      <c r="E199">
        <v>2722.5778</v>
      </c>
      <c r="F199">
        <f t="shared" si="42"/>
        <v>0.35638460063777755</v>
      </c>
      <c r="G199">
        <f t="shared" si="43"/>
        <v>-7.2568322511493477E-2</v>
      </c>
      <c r="H199">
        <f t="shared" si="44"/>
        <v>-8.9937870776227613E-2</v>
      </c>
      <c r="I199">
        <f t="shared" si="45"/>
        <v>-0.11371503932773086</v>
      </c>
      <c r="J199">
        <f t="shared" si="46"/>
        <v>2.0588148595396816E-2</v>
      </c>
      <c r="K199">
        <f t="shared" si="49"/>
        <v>0.99999999999999889</v>
      </c>
      <c r="L199">
        <f t="shared" si="50"/>
        <v>-9.6432746655328773E-15</v>
      </c>
      <c r="M199">
        <f t="shared" si="51"/>
        <v>1.070989493570736</v>
      </c>
      <c r="N199">
        <f t="shared" si="52"/>
        <v>61.36317788445659</v>
      </c>
      <c r="O199">
        <f t="shared" ref="O199:O262" si="53">IF((N199-N198)&gt;180,O198-360,IF((N199-N198)&lt;(-180),O198+360,O198))</f>
        <v>-360</v>
      </c>
      <c r="P199">
        <f t="shared" si="47"/>
        <v>-298.6368221155434</v>
      </c>
      <c r="Q199">
        <f t="shared" ref="Q199:Q262" si="54">-(P199-P198)/((E199-E198)*360)*1000</f>
        <v>7.0568717884927759E-2</v>
      </c>
      <c r="W199">
        <v>194</v>
      </c>
      <c r="X199">
        <f t="shared" si="48"/>
        <v>4.0416666666666661</v>
      </c>
      <c r="Y199">
        <v>0</v>
      </c>
      <c r="Z199">
        <f t="shared" ref="Z199:Z262" si="55" xml:space="preserve"> b0_*Y199 + b1_*Y198 + b2_*Y197 - a1_*Z198 - a2_*Z197</f>
        <v>-8.3039193548610685E-9</v>
      </c>
    </row>
    <row r="200" spans="5:26" x14ac:dyDescent="0.4">
      <c r="E200">
        <v>2802.4105</v>
      </c>
      <c r="F200">
        <f t="shared" si="42"/>
        <v>0.36683467663095409</v>
      </c>
      <c r="G200">
        <f t="shared" si="43"/>
        <v>-7.7350798843639934E-2</v>
      </c>
      <c r="H200">
        <f t="shared" si="44"/>
        <v>-9.4661239013316467E-2</v>
      </c>
      <c r="I200">
        <f t="shared" si="45"/>
        <v>-0.12083528516040487</v>
      </c>
      <c r="J200">
        <f t="shared" si="46"/>
        <v>1.8512971492689267E-2</v>
      </c>
      <c r="K200">
        <f t="shared" si="49"/>
        <v>1.0000000000000004</v>
      </c>
      <c r="L200">
        <f t="shared" si="50"/>
        <v>3.8573098662131478E-15</v>
      </c>
      <c r="M200">
        <f t="shared" si="51"/>
        <v>1.0377217256425224</v>
      </c>
      <c r="N200">
        <f t="shared" si="52"/>
        <v>59.457075188349272</v>
      </c>
      <c r="O200">
        <f t="shared" si="53"/>
        <v>-360</v>
      </c>
      <c r="P200">
        <f t="shared" si="47"/>
        <v>-300.54292481165072</v>
      </c>
      <c r="Q200">
        <f t="shared" si="54"/>
        <v>6.6322818987823801E-2</v>
      </c>
      <c r="W200">
        <v>195</v>
      </c>
      <c r="X200">
        <f t="shared" si="48"/>
        <v>4.0625</v>
      </c>
      <c r="Y200">
        <v>0</v>
      </c>
      <c r="Z200">
        <f t="shared" si="55"/>
        <v>-7.5813736856347499E-9</v>
      </c>
    </row>
    <row r="201" spans="5:26" x14ac:dyDescent="0.4">
      <c r="E201">
        <v>2884.5839999999998</v>
      </c>
      <c r="F201">
        <f t="shared" si="42"/>
        <v>0.37759116262761078</v>
      </c>
      <c r="G201">
        <f t="shared" si="43"/>
        <v>-8.23617532005263E-2</v>
      </c>
      <c r="H201">
        <f t="shared" si="44"/>
        <v>-9.9702722733355009E-2</v>
      </c>
      <c r="I201">
        <f t="shared" si="45"/>
        <v>-0.12830981312496115</v>
      </c>
      <c r="J201">
        <f t="shared" si="46"/>
        <v>1.614568569451913E-2</v>
      </c>
      <c r="K201">
        <f t="shared" si="49"/>
        <v>0.99999999999999933</v>
      </c>
      <c r="L201">
        <f t="shared" si="50"/>
        <v>-5.7859647993197248E-15</v>
      </c>
      <c r="M201">
        <f t="shared" si="51"/>
        <v>1.0055336962516797</v>
      </c>
      <c r="N201">
        <f t="shared" si="52"/>
        <v>57.612836953410934</v>
      </c>
      <c r="O201">
        <f t="shared" si="53"/>
        <v>-360</v>
      </c>
      <c r="P201">
        <f t="shared" si="47"/>
        <v>-302.38716304658908</v>
      </c>
      <c r="Q201">
        <f t="shared" si="54"/>
        <v>6.2342287792778631E-2</v>
      </c>
      <c r="W201">
        <v>196</v>
      </c>
      <c r="X201">
        <f t="shared" si="48"/>
        <v>4.083333333333333</v>
      </c>
      <c r="Y201">
        <v>0</v>
      </c>
      <c r="Z201">
        <f t="shared" si="55"/>
        <v>-6.8621941167461478E-9</v>
      </c>
    </row>
    <row r="202" spans="5:26" x14ac:dyDescent="0.4">
      <c r="E202">
        <v>2969.1671000000001</v>
      </c>
      <c r="F202">
        <f t="shared" si="42"/>
        <v>0.38866306452668792</v>
      </c>
      <c r="G202">
        <f t="shared" si="43"/>
        <v>-8.7608146925312713E-2</v>
      </c>
      <c r="H202">
        <f t="shared" si="44"/>
        <v>-0.10508650438916001</v>
      </c>
      <c r="I202">
        <f t="shared" si="45"/>
        <v>-0.13615149389602954</v>
      </c>
      <c r="J202">
        <f t="shared" si="46"/>
        <v>1.345851114720964E-2</v>
      </c>
      <c r="K202">
        <f t="shared" si="49"/>
        <v>1.0000000000000004</v>
      </c>
      <c r="L202">
        <f t="shared" si="50"/>
        <v>3.8573098662131478E-15</v>
      </c>
      <c r="M202">
        <f t="shared" si="51"/>
        <v>0.97438501659251653</v>
      </c>
      <c r="N202">
        <f t="shared" si="52"/>
        <v>55.82814907153589</v>
      </c>
      <c r="O202">
        <f t="shared" si="53"/>
        <v>-360</v>
      </c>
      <c r="P202">
        <f t="shared" si="47"/>
        <v>-304.1718509284641</v>
      </c>
      <c r="Q202">
        <f t="shared" si="54"/>
        <v>5.8610601154860643E-2</v>
      </c>
      <c r="W202">
        <v>197</v>
      </c>
      <c r="X202">
        <f t="shared" si="48"/>
        <v>4.104166666666667</v>
      </c>
      <c r="Y202">
        <v>0</v>
      </c>
      <c r="Z202">
        <f t="shared" si="55"/>
        <v>-6.157077166761504E-9</v>
      </c>
    </row>
    <row r="203" spans="5:26" x14ac:dyDescent="0.4">
      <c r="E203">
        <v>3056.2303000000002</v>
      </c>
      <c r="F203">
        <f t="shared" si="42"/>
        <v>0.4000596107566054</v>
      </c>
      <c r="G203">
        <f t="shared" si="43"/>
        <v>-9.3096564517990199E-2</v>
      </c>
      <c r="H203">
        <f t="shared" si="44"/>
        <v>-0.11083858467943397</v>
      </c>
      <c r="I203">
        <f t="shared" si="45"/>
        <v>-0.14437297842274288</v>
      </c>
      <c r="J203">
        <f t="shared" si="46"/>
        <v>1.042138571105522E-2</v>
      </c>
      <c r="K203">
        <f t="shared" si="49"/>
        <v>1</v>
      </c>
      <c r="L203">
        <f t="shared" si="50"/>
        <v>0</v>
      </c>
      <c r="M203">
        <f t="shared" si="51"/>
        <v>0.94423679813544403</v>
      </c>
      <c r="N203">
        <f t="shared" si="52"/>
        <v>54.100783394107225</v>
      </c>
      <c r="O203">
        <f t="shared" si="53"/>
        <v>-360</v>
      </c>
      <c r="P203">
        <f t="shared" si="47"/>
        <v>-305.89921660589278</v>
      </c>
      <c r="Q203">
        <f t="shared" si="54"/>
        <v>5.5112125362465882E-2</v>
      </c>
      <c r="W203">
        <v>198</v>
      </c>
      <c r="X203">
        <f t="shared" si="48"/>
        <v>4.125</v>
      </c>
      <c r="Y203">
        <v>0</v>
      </c>
      <c r="Z203">
        <f t="shared" si="55"/>
        <v>-5.4746911712750277E-9</v>
      </c>
    </row>
    <row r="204" spans="5:26" x14ac:dyDescent="0.4">
      <c r="E204">
        <v>3145.8465000000001</v>
      </c>
      <c r="F204">
        <f t="shared" si="42"/>
        <v>0.41179034390504843</v>
      </c>
      <c r="G204">
        <f t="shared" si="43"/>
        <v>-9.8833145577416515E-2</v>
      </c>
      <c r="H204">
        <f t="shared" si="44"/>
        <v>-0.11698694741191806</v>
      </c>
      <c r="I204">
        <f t="shared" si="45"/>
        <v>-0.15298663851847349</v>
      </c>
      <c r="J204">
        <f t="shared" si="46"/>
        <v>7.0017829374819929E-3</v>
      </c>
      <c r="K204">
        <f t="shared" si="49"/>
        <v>1</v>
      </c>
      <c r="L204">
        <f t="shared" si="50"/>
        <v>0</v>
      </c>
      <c r="M204">
        <f t="shared" si="51"/>
        <v>0.91505142528057548</v>
      </c>
      <c r="N204">
        <f t="shared" si="52"/>
        <v>52.428584706007577</v>
      </c>
      <c r="O204">
        <f t="shared" si="53"/>
        <v>-360</v>
      </c>
      <c r="P204">
        <f t="shared" si="47"/>
        <v>-307.5714152939924</v>
      </c>
      <c r="Q204">
        <f t="shared" si="54"/>
        <v>5.1832105755793043E-2</v>
      </c>
      <c r="W204">
        <v>199</v>
      </c>
      <c r="X204">
        <f t="shared" si="48"/>
        <v>4.145833333333333</v>
      </c>
      <c r="Y204">
        <v>0</v>
      </c>
      <c r="Z204">
        <f t="shared" si="55"/>
        <v>-4.821883298419746E-9</v>
      </c>
    </row>
    <row r="205" spans="5:26" x14ac:dyDescent="0.4">
      <c r="E205">
        <v>3238.0904</v>
      </c>
      <c r="F205">
        <f t="shared" si="42"/>
        <v>0.42386504217915139</v>
      </c>
      <c r="G205">
        <f t="shared" si="43"/>
        <v>-0.10482341974916265</v>
      </c>
      <c r="H205">
        <f t="shared" si="44"/>
        <v>-0.12356164496819466</v>
      </c>
      <c r="I205">
        <f t="shared" si="45"/>
        <v>-0.16200436709327493</v>
      </c>
      <c r="J205">
        <f t="shared" si="46"/>
        <v>3.1645659833212658E-3</v>
      </c>
      <c r="K205">
        <f t="shared" si="49"/>
        <v>1.0000000000000009</v>
      </c>
      <c r="L205">
        <f t="shared" si="50"/>
        <v>7.7146197324262939E-15</v>
      </c>
      <c r="M205">
        <f t="shared" si="51"/>
        <v>0.88679277915440635</v>
      </c>
      <c r="N205">
        <f t="shared" si="52"/>
        <v>50.809483548224371</v>
      </c>
      <c r="O205">
        <f t="shared" si="53"/>
        <v>-360</v>
      </c>
      <c r="P205">
        <f t="shared" si="47"/>
        <v>-309.19051645177564</v>
      </c>
      <c r="Q205">
        <f t="shared" si="54"/>
        <v>4.8756646413091194E-2</v>
      </c>
      <c r="W205">
        <v>200</v>
      </c>
      <c r="X205">
        <f t="shared" si="48"/>
        <v>4.166666666666667</v>
      </c>
      <c r="Y205">
        <v>0</v>
      </c>
      <c r="Z205">
        <f t="shared" si="55"/>
        <v>-4.2038801024025178E-9</v>
      </c>
    </row>
    <row r="206" spans="5:26" x14ac:dyDescent="0.4">
      <c r="E206">
        <v>3333.0392000000002</v>
      </c>
      <c r="F206">
        <f t="shared" si="42"/>
        <v>0.43629381103528342</v>
      </c>
      <c r="G206">
        <f t="shared" si="43"/>
        <v>-0.11107220670243922</v>
      </c>
      <c r="H206">
        <f t="shared" si="44"/>
        <v>-0.13059497596333569</v>
      </c>
      <c r="I206">
        <f t="shared" si="45"/>
        <v>-0.17143748126994429</v>
      </c>
      <c r="J206">
        <f t="shared" si="46"/>
        <v>-1.1282129369564187E-3</v>
      </c>
      <c r="K206">
        <f t="shared" si="49"/>
        <v>1</v>
      </c>
      <c r="L206">
        <f t="shared" si="50"/>
        <v>0</v>
      </c>
      <c r="M206">
        <f t="shared" si="51"/>
        <v>0.85942601187835033</v>
      </c>
      <c r="N206">
        <f t="shared" si="52"/>
        <v>49.241483284389631</v>
      </c>
      <c r="O206">
        <f t="shared" si="53"/>
        <v>-360</v>
      </c>
      <c r="P206">
        <f t="shared" si="47"/>
        <v>-310.75851671561037</v>
      </c>
      <c r="Q206">
        <f t="shared" si="54"/>
        <v>4.587268389310669E-2</v>
      </c>
      <c r="W206">
        <v>201</v>
      </c>
      <c r="X206">
        <f t="shared" si="48"/>
        <v>4.1875</v>
      </c>
      <c r="Y206">
        <v>0</v>
      </c>
      <c r="Z206">
        <f t="shared" si="55"/>
        <v>-3.6244795657199022E-9</v>
      </c>
    </row>
    <row r="207" spans="5:26" x14ac:dyDescent="0.4">
      <c r="E207">
        <v>3430.7719999999999</v>
      </c>
      <c r="F207">
        <f t="shared" si="42"/>
        <v>0.44908700463923173</v>
      </c>
      <c r="G207">
        <f t="shared" si="43"/>
        <v>-0.11758341286645235</v>
      </c>
      <c r="H207">
        <f t="shared" si="44"/>
        <v>-0.13812157586637697</v>
      </c>
      <c r="I207">
        <f t="shared" si="45"/>
        <v>-0.18129647619500733</v>
      </c>
      <c r="J207">
        <f t="shared" si="46"/>
        <v>-5.9174673980545434E-3</v>
      </c>
      <c r="K207">
        <f t="shared" si="49"/>
        <v>0.99999999999999967</v>
      </c>
      <c r="L207">
        <f t="shared" si="50"/>
        <v>-2.892982399659862E-15</v>
      </c>
      <c r="M207">
        <f t="shared" si="51"/>
        <v>0.83291772333538683</v>
      </c>
      <c r="N207">
        <f t="shared" si="52"/>
        <v>47.72267022876283</v>
      </c>
      <c r="O207">
        <f t="shared" si="53"/>
        <v>-360</v>
      </c>
      <c r="P207">
        <f t="shared" si="47"/>
        <v>-312.27732977123719</v>
      </c>
      <c r="Q207">
        <f t="shared" si="54"/>
        <v>4.3167955430714763E-2</v>
      </c>
      <c r="W207">
        <v>202</v>
      </c>
      <c r="X207">
        <f t="shared" si="48"/>
        <v>4.208333333333333</v>
      </c>
      <c r="Y207">
        <v>0</v>
      </c>
      <c r="Z207">
        <f t="shared" si="55"/>
        <v>-3.0862330604109644E-9</v>
      </c>
    </row>
    <row r="208" spans="5:26" x14ac:dyDescent="0.4">
      <c r="E208">
        <v>3531.3706999999999</v>
      </c>
      <c r="F208">
        <f t="shared" si="42"/>
        <v>0.46225534367592686</v>
      </c>
      <c r="G208">
        <f t="shared" si="43"/>
        <v>-0.12435990507971217</v>
      </c>
      <c r="H208">
        <f t="shared" si="44"/>
        <v>-0.1461786217178751</v>
      </c>
      <c r="I208">
        <f t="shared" si="45"/>
        <v>-0.19159090160618431</v>
      </c>
      <c r="J208">
        <f t="shared" si="46"/>
        <v>-1.1247304588303919E-2</v>
      </c>
      <c r="K208">
        <f t="shared" si="49"/>
        <v>1.0000000000000004</v>
      </c>
      <c r="L208">
        <f t="shared" si="50"/>
        <v>3.8573098662131478E-15</v>
      </c>
      <c r="M208">
        <f t="shared" si="51"/>
        <v>0.80723569368129189</v>
      </c>
      <c r="N208">
        <f t="shared" si="52"/>
        <v>46.251198320253359</v>
      </c>
      <c r="O208">
        <f t="shared" si="53"/>
        <v>-360</v>
      </c>
      <c r="P208">
        <f t="shared" si="47"/>
        <v>-313.74880167974663</v>
      </c>
      <c r="Q208">
        <f t="shared" si="54"/>
        <v>4.0630962110661327E-2</v>
      </c>
      <c r="W208">
        <v>203</v>
      </c>
      <c r="X208">
        <f t="shared" si="48"/>
        <v>4.229166666666667</v>
      </c>
      <c r="Y208">
        <v>0</v>
      </c>
      <c r="Z208">
        <f t="shared" si="55"/>
        <v>-2.5906160819121076E-9</v>
      </c>
    </row>
    <row r="209" spans="5:26" x14ac:dyDescent="0.4">
      <c r="E209">
        <v>3634.9191000000001</v>
      </c>
      <c r="F209">
        <f t="shared" si="42"/>
        <v>0.47580979753971764</v>
      </c>
      <c r="G209">
        <f t="shared" si="43"/>
        <v>-0.13140324094453315</v>
      </c>
      <c r="H209">
        <f t="shared" si="44"/>
        <v>-0.1548059022049677</v>
      </c>
      <c r="I209">
        <f t="shared" si="45"/>
        <v>-0.20232902899273897</v>
      </c>
      <c r="J209">
        <f t="shared" si="46"/>
        <v>-1.7165171571425608E-2</v>
      </c>
      <c r="K209">
        <f t="shared" si="49"/>
        <v>1.0000000000000002</v>
      </c>
      <c r="L209">
        <f t="shared" si="50"/>
        <v>1.9286549331065739E-15</v>
      </c>
      <c r="M209">
        <f t="shared" si="51"/>
        <v>0.78234910876918629</v>
      </c>
      <c r="N209">
        <f t="shared" si="52"/>
        <v>44.82530203829576</v>
      </c>
      <c r="O209">
        <f t="shared" si="53"/>
        <v>-360</v>
      </c>
      <c r="P209">
        <f t="shared" si="47"/>
        <v>-315.17469796170423</v>
      </c>
      <c r="Q209">
        <f t="shared" si="54"/>
        <v>3.8250933915326066E-2</v>
      </c>
      <c r="W209">
        <v>204</v>
      </c>
      <c r="X209">
        <f t="shared" si="48"/>
        <v>4.25</v>
      </c>
      <c r="Y209">
        <v>0</v>
      </c>
      <c r="Z209">
        <f t="shared" si="55"/>
        <v>-2.1381869787163164E-9</v>
      </c>
    </row>
    <row r="210" spans="5:26" x14ac:dyDescent="0.4">
      <c r="E210">
        <v>3741.5038</v>
      </c>
      <c r="F210">
        <f t="shared" si="42"/>
        <v>0.48976170214409559</v>
      </c>
      <c r="G210">
        <f t="shared" si="43"/>
        <v>-0.13871349311742831</v>
      </c>
      <c r="H210">
        <f t="shared" si="44"/>
        <v>-0.16404602932983614</v>
      </c>
      <c r="I210">
        <f t="shared" si="45"/>
        <v>-0.21351766930324101</v>
      </c>
      <c r="J210">
        <f t="shared" si="46"/>
        <v>-2.3722095334015814E-2</v>
      </c>
      <c r="K210">
        <f t="shared" si="49"/>
        <v>1.0000000000000004</v>
      </c>
      <c r="L210">
        <f t="shared" si="50"/>
        <v>3.8573098662131478E-15</v>
      </c>
      <c r="M210">
        <f t="shared" si="51"/>
        <v>0.75822830138696196</v>
      </c>
      <c r="N210">
        <f t="shared" si="52"/>
        <v>43.443281576846303</v>
      </c>
      <c r="O210">
        <f t="shared" si="53"/>
        <v>-360</v>
      </c>
      <c r="P210">
        <f t="shared" si="47"/>
        <v>-316.55671842315371</v>
      </c>
      <c r="Q210">
        <f t="shared" si="54"/>
        <v>3.6017793606855163E-2</v>
      </c>
      <c r="W210">
        <v>205</v>
      </c>
      <c r="X210">
        <f t="shared" si="48"/>
        <v>4.270833333333333</v>
      </c>
      <c r="Y210">
        <v>0</v>
      </c>
      <c r="Z210">
        <f t="shared" si="55"/>
        <v>-1.7287332203691984E-9</v>
      </c>
    </row>
    <row r="211" spans="5:26" x14ac:dyDescent="0.4">
      <c r="E211">
        <v>3851.2139000000002</v>
      </c>
      <c r="F211">
        <f t="shared" si="42"/>
        <v>0.50412272065178731</v>
      </c>
      <c r="G211">
        <f t="shared" si="43"/>
        <v>-0.14628896429495386</v>
      </c>
      <c r="H211">
        <f t="shared" si="44"/>
        <v>-0.17394455642975037</v>
      </c>
      <c r="I211">
        <f t="shared" si="45"/>
        <v>-0.22516183392005473</v>
      </c>
      <c r="J211">
        <f t="shared" si="46"/>
        <v>-3.0972864442775694E-2</v>
      </c>
      <c r="K211">
        <f t="shared" si="49"/>
        <v>0.99999999999999978</v>
      </c>
      <c r="L211">
        <f t="shared" si="50"/>
        <v>-1.9286549331065743E-15</v>
      </c>
      <c r="M211">
        <f t="shared" si="51"/>
        <v>0.73484480855134771</v>
      </c>
      <c r="N211">
        <f t="shared" si="52"/>
        <v>42.103506127091208</v>
      </c>
      <c r="O211">
        <f t="shared" si="53"/>
        <v>-360</v>
      </c>
      <c r="P211">
        <f t="shared" si="47"/>
        <v>-317.89649387290876</v>
      </c>
      <c r="Q211">
        <f t="shared" si="54"/>
        <v>3.3922113566041807E-2</v>
      </c>
      <c r="W211">
        <v>206</v>
      </c>
      <c r="X211">
        <f t="shared" si="48"/>
        <v>4.291666666666667</v>
      </c>
      <c r="Y211">
        <v>0</v>
      </c>
      <c r="Z211">
        <f t="shared" si="55"/>
        <v>-1.3614050188576893E-9</v>
      </c>
    </row>
    <row r="212" spans="5:26" x14ac:dyDescent="0.4">
      <c r="E212">
        <v>3964.1408999999999</v>
      </c>
      <c r="F212">
        <f t="shared" si="42"/>
        <v>0.51890483038478452</v>
      </c>
      <c r="G212">
        <f t="shared" si="43"/>
        <v>-0.15412588305189701</v>
      </c>
      <c r="H212">
        <f t="shared" si="44"/>
        <v>-0.18455010589374277</v>
      </c>
      <c r="I212">
        <f t="shared" si="45"/>
        <v>-0.23726437583907745</v>
      </c>
      <c r="J212">
        <f t="shared" si="46"/>
        <v>-3.8976215434694206E-2</v>
      </c>
      <c r="K212">
        <f t="shared" si="49"/>
        <v>0.99999999999999989</v>
      </c>
      <c r="L212">
        <f t="shared" si="50"/>
        <v>-9.6432746655328714E-16</v>
      </c>
      <c r="M212">
        <f t="shared" si="51"/>
        <v>0.71217135762069295</v>
      </c>
      <c r="N212">
        <f t="shared" si="52"/>
        <v>40.80441308176772</v>
      </c>
      <c r="O212">
        <f t="shared" si="53"/>
        <v>-360</v>
      </c>
      <c r="P212">
        <f t="shared" si="47"/>
        <v>-319.19558691823227</v>
      </c>
      <c r="Q212">
        <f t="shared" si="54"/>
        <v>3.195508419213558E-2</v>
      </c>
      <c r="W212">
        <v>207</v>
      </c>
      <c r="X212">
        <f t="shared" si="48"/>
        <v>4.3125</v>
      </c>
      <c r="Y212">
        <v>0</v>
      </c>
      <c r="Z212">
        <f t="shared" si="55"/>
        <v>-1.0348363478064696E-9</v>
      </c>
    </row>
    <row r="213" spans="5:26" x14ac:dyDescent="0.4">
      <c r="E213">
        <v>4080.3791999999999</v>
      </c>
      <c r="F213">
        <f t="shared" si="42"/>
        <v>0.5341203882741915</v>
      </c>
      <c r="G213">
        <f t="shared" si="43"/>
        <v>-0.1622181064657271</v>
      </c>
      <c r="H213">
        <f t="shared" si="44"/>
        <v>-0.19591454850295853</v>
      </c>
      <c r="I213">
        <f t="shared" si="45"/>
        <v>-0.2498256527753947</v>
      </c>
      <c r="J213">
        <f t="shared" si="46"/>
        <v>-4.7795058277942837E-2</v>
      </c>
      <c r="K213">
        <f t="shared" si="49"/>
        <v>0.99999999999999967</v>
      </c>
      <c r="L213">
        <f t="shared" si="50"/>
        <v>-2.892982399659862E-15</v>
      </c>
      <c r="M213">
        <f t="shared" si="51"/>
        <v>0.69018173045413245</v>
      </c>
      <c r="N213">
        <f t="shared" si="52"/>
        <v>39.544500252057588</v>
      </c>
      <c r="O213">
        <f t="shared" si="53"/>
        <v>-360</v>
      </c>
      <c r="P213">
        <f t="shared" si="47"/>
        <v>-320.45549974794244</v>
      </c>
      <c r="Q213">
        <f t="shared" si="54"/>
        <v>3.0108474231867126E-2</v>
      </c>
      <c r="W213">
        <v>208</v>
      </c>
      <c r="X213">
        <f t="shared" si="48"/>
        <v>4.333333333333333</v>
      </c>
      <c r="Y213">
        <v>0</v>
      </c>
      <c r="Z213">
        <f t="shared" si="55"/>
        <v>-7.4725359379481053E-10</v>
      </c>
    </row>
    <row r="214" spans="5:26" x14ac:dyDescent="0.4">
      <c r="E214">
        <v>4200.0259999999998</v>
      </c>
      <c r="F214">
        <f t="shared" si="42"/>
        <v>0.5497821177702551</v>
      </c>
      <c r="G214">
        <f t="shared" si="43"/>
        <v>-0.1705567432432078</v>
      </c>
      <c r="H214">
        <f t="shared" si="44"/>
        <v>-0.20809312370395061</v>
      </c>
      <c r="I214">
        <f t="shared" si="45"/>
        <v>-0.26284308059663725</v>
      </c>
      <c r="J214">
        <f t="shared" si="46"/>
        <v>-5.7496658868727568E-2</v>
      </c>
      <c r="K214">
        <f t="shared" si="49"/>
        <v>0.99999999999999978</v>
      </c>
      <c r="L214">
        <f t="shared" si="50"/>
        <v>-1.9286549331065743E-15</v>
      </c>
      <c r="M214">
        <f t="shared" si="51"/>
        <v>0.66885076056105275</v>
      </c>
      <c r="N214">
        <f t="shared" si="52"/>
        <v>38.322325704263498</v>
      </c>
      <c r="O214">
        <f t="shared" si="53"/>
        <v>-360</v>
      </c>
      <c r="P214">
        <f t="shared" si="47"/>
        <v>-321.67767429573649</v>
      </c>
      <c r="Q214">
        <f t="shared" si="54"/>
        <v>2.8374593381753035E-2</v>
      </c>
      <c r="W214">
        <v>209</v>
      </c>
      <c r="X214">
        <f t="shared" si="48"/>
        <v>4.354166666666667</v>
      </c>
      <c r="Y214">
        <v>0</v>
      </c>
      <c r="Z214">
        <f t="shared" si="55"/>
        <v>-4.9657222823781566E-10</v>
      </c>
    </row>
    <row r="215" spans="5:26" x14ac:dyDescent="0.4">
      <c r="E215">
        <v>4323.1809999999996</v>
      </c>
      <c r="F215">
        <f t="shared" si="42"/>
        <v>0.56590306957245717</v>
      </c>
      <c r="G215">
        <f t="shared" si="43"/>
        <v>-0.17912972108777603</v>
      </c>
      <c r="H215">
        <f t="shared" si="44"/>
        <v>-0.22114452439099586</v>
      </c>
      <c r="I215">
        <f t="shared" si="45"/>
        <v>-0.27631061319558153</v>
      </c>
      <c r="J215">
        <f t="shared" si="46"/>
        <v>-6.8152789235554567E-2</v>
      </c>
      <c r="K215">
        <f t="shared" si="49"/>
        <v>1</v>
      </c>
      <c r="L215">
        <f t="shared" si="50"/>
        <v>0</v>
      </c>
      <c r="M215">
        <f t="shared" si="51"/>
        <v>0.64815435063909943</v>
      </c>
      <c r="N215">
        <f t="shared" si="52"/>
        <v>37.136508764662892</v>
      </c>
      <c r="O215">
        <f t="shared" si="53"/>
        <v>-360</v>
      </c>
      <c r="P215">
        <f t="shared" si="47"/>
        <v>-322.86349123533711</v>
      </c>
      <c r="Q215">
        <f t="shared" si="54"/>
        <v>2.6746262379400299E-2</v>
      </c>
      <c r="W215">
        <v>210</v>
      </c>
      <c r="X215">
        <f t="shared" si="48"/>
        <v>4.375</v>
      </c>
      <c r="Y215">
        <v>0</v>
      </c>
      <c r="Z215">
        <f t="shared" si="55"/>
        <v>-2.8048201027163868E-10</v>
      </c>
    </row>
    <row r="216" spans="5:26" x14ac:dyDescent="0.4">
      <c r="E216">
        <v>4449.9472999999998</v>
      </c>
      <c r="F216">
        <f t="shared" si="42"/>
        <v>0.58249673943923896</v>
      </c>
      <c r="G216">
        <f t="shared" si="43"/>
        <v>-0.18792139264949448</v>
      </c>
      <c r="H216">
        <f t="shared" si="44"/>
        <v>-0.23513109311633873</v>
      </c>
      <c r="I216">
        <f t="shared" si="45"/>
        <v>-0.29021829838542629</v>
      </c>
      <c r="J216">
        <f t="shared" si="46"/>
        <v>-7.9839965228433507E-2</v>
      </c>
      <c r="K216">
        <f t="shared" si="49"/>
        <v>0.99999999999999978</v>
      </c>
      <c r="L216">
        <f t="shared" si="50"/>
        <v>-1.9286549331065743E-15</v>
      </c>
      <c r="M216">
        <f t="shared" si="51"/>
        <v>0.6280692848841285</v>
      </c>
      <c r="N216">
        <f t="shared" si="52"/>
        <v>35.985719265660315</v>
      </c>
      <c r="O216">
        <f t="shared" si="53"/>
        <v>-360</v>
      </c>
      <c r="P216">
        <f t="shared" si="47"/>
        <v>-324.01428073433971</v>
      </c>
      <c r="Q216">
        <f t="shared" si="54"/>
        <v>2.5216776834453915E-2</v>
      </c>
      <c r="W216">
        <v>211</v>
      </c>
      <c r="X216">
        <f t="shared" si="48"/>
        <v>4.395833333333333</v>
      </c>
      <c r="Y216">
        <v>0</v>
      </c>
      <c r="Z216">
        <f t="shared" si="55"/>
        <v>-9.6521324462769304E-11</v>
      </c>
    </row>
    <row r="217" spans="5:26" x14ac:dyDescent="0.4">
      <c r="E217">
        <v>4580.4305999999997</v>
      </c>
      <c r="F217">
        <f t="shared" si="42"/>
        <v>0.59957696346824529</v>
      </c>
      <c r="G217">
        <f t="shared" si="43"/>
        <v>-0.19691197437600705</v>
      </c>
      <c r="H217">
        <f t="shared" si="44"/>
        <v>-0.25011882281652531</v>
      </c>
      <c r="I217">
        <f t="shared" si="45"/>
        <v>-0.30455158866537257</v>
      </c>
      <c r="J217">
        <f t="shared" si="46"/>
        <v>-9.2639521917912249E-2</v>
      </c>
      <c r="K217">
        <f t="shared" si="49"/>
        <v>1</v>
      </c>
      <c r="L217">
        <f t="shared" si="50"/>
        <v>0</v>
      </c>
      <c r="M217">
        <f t="shared" si="51"/>
        <v>0.60857333509245559</v>
      </c>
      <c r="N217">
        <f t="shared" si="52"/>
        <v>34.868683624998503</v>
      </c>
      <c r="O217">
        <f t="shared" si="53"/>
        <v>-360</v>
      </c>
      <c r="P217">
        <f t="shared" si="47"/>
        <v>-325.13131637500152</v>
      </c>
      <c r="Q217">
        <f t="shared" si="54"/>
        <v>2.3779876655603781E-2</v>
      </c>
      <c r="W217">
        <v>212</v>
      </c>
      <c r="X217">
        <f t="shared" si="48"/>
        <v>4.416666666666667</v>
      </c>
      <c r="Y217">
        <v>0</v>
      </c>
      <c r="Z217">
        <f t="shared" si="55"/>
        <v>5.7858674699404878E-11</v>
      </c>
    </row>
    <row r="218" spans="5:26" x14ac:dyDescent="0.4">
      <c r="E218">
        <v>4714.7401</v>
      </c>
      <c r="F218">
        <f t="shared" si="42"/>
        <v>0.61715803590605034</v>
      </c>
      <c r="G218">
        <f t="shared" si="43"/>
        <v>-0.20607705081632988</v>
      </c>
      <c r="H218">
        <f t="shared" si="44"/>
        <v>-0.2661775174264015</v>
      </c>
      <c r="I218">
        <f t="shared" si="45"/>
        <v>-0.31929077348417112</v>
      </c>
      <c r="J218">
        <f t="shared" si="46"/>
        <v>-0.10663781517040827</v>
      </c>
      <c r="K218">
        <f t="shared" si="49"/>
        <v>0.99999999999999978</v>
      </c>
      <c r="L218">
        <f t="shared" si="50"/>
        <v>-1.9286549331065743E-15</v>
      </c>
      <c r="M218">
        <f t="shared" si="51"/>
        <v>0.58964508790875381</v>
      </c>
      <c r="N218">
        <f t="shared" si="52"/>
        <v>33.784174947792003</v>
      </c>
      <c r="O218">
        <f t="shared" si="53"/>
        <v>-360</v>
      </c>
      <c r="P218">
        <f t="shared" si="47"/>
        <v>-326.215825052208</v>
      </c>
      <c r="Q218">
        <f t="shared" si="54"/>
        <v>2.2429717208025817E-2</v>
      </c>
      <c r="W218">
        <v>213</v>
      </c>
      <c r="X218">
        <f t="shared" si="48"/>
        <v>4.4375</v>
      </c>
      <c r="Y218">
        <v>0</v>
      </c>
      <c r="Z218">
        <f t="shared" si="55"/>
        <v>1.8523939347092951E-10</v>
      </c>
    </row>
    <row r="219" spans="5:26" x14ac:dyDescent="0.4">
      <c r="E219">
        <v>4852.9877999999999</v>
      </c>
      <c r="F219">
        <f t="shared" si="42"/>
        <v>0.63525461751837053</v>
      </c>
      <c r="G219">
        <f t="shared" si="43"/>
        <v>-0.21538691219644801</v>
      </c>
      <c r="H219">
        <f t="shared" si="44"/>
        <v>-0.28338074320947715</v>
      </c>
      <c r="I219">
        <f t="shared" si="45"/>
        <v>-0.33441016690724534</v>
      </c>
      <c r="J219">
        <f t="shared" si="46"/>
        <v>-0.12192623932748992</v>
      </c>
      <c r="K219">
        <f t="shared" si="49"/>
        <v>1</v>
      </c>
      <c r="L219">
        <f t="shared" si="50"/>
        <v>0</v>
      </c>
      <c r="M219">
        <f t="shared" si="51"/>
        <v>0.5712640211988238</v>
      </c>
      <c r="N219">
        <f t="shared" si="52"/>
        <v>32.731017402364593</v>
      </c>
      <c r="O219">
        <f t="shared" si="53"/>
        <v>-360</v>
      </c>
      <c r="P219">
        <f t="shared" si="47"/>
        <v>-327.26898259763539</v>
      </c>
      <c r="Q219">
        <f t="shared" si="54"/>
        <v>2.116084120160534E-2</v>
      </c>
      <c r="W219">
        <v>214</v>
      </c>
      <c r="X219">
        <f t="shared" si="48"/>
        <v>4.458333333333333</v>
      </c>
      <c r="Y219">
        <v>0</v>
      </c>
      <c r="Z219">
        <f t="shared" si="55"/>
        <v>2.8818885956905193E-10</v>
      </c>
    </row>
    <row r="220" spans="5:26" x14ac:dyDescent="0.4">
      <c r="E220">
        <v>4995.2893000000004</v>
      </c>
      <c r="F220">
        <f t="shared" si="42"/>
        <v>0.65388184030982088</v>
      </c>
      <c r="G220">
        <f t="shared" si="43"/>
        <v>-0.22480593487398881</v>
      </c>
      <c r="H220">
        <f t="shared" si="44"/>
        <v>-0.30180591848867899</v>
      </c>
      <c r="I220">
        <f t="shared" si="45"/>
        <v>-0.3498773859001264</v>
      </c>
      <c r="J220">
        <f t="shared" si="46"/>
        <v>-0.13860135506212512</v>
      </c>
      <c r="K220">
        <f t="shared" si="49"/>
        <v>1</v>
      </c>
      <c r="L220">
        <f t="shared" si="50"/>
        <v>0</v>
      </c>
      <c r="M220">
        <f t="shared" si="51"/>
        <v>0.55341036195036608</v>
      </c>
      <c r="N220">
        <f t="shared" si="52"/>
        <v>31.708078078563258</v>
      </c>
      <c r="O220">
        <f t="shared" si="53"/>
        <v>-360</v>
      </c>
      <c r="P220">
        <f t="shared" si="47"/>
        <v>-328.29192192143677</v>
      </c>
      <c r="Q220">
        <f t="shared" si="54"/>
        <v>1.9968152982719745E-2</v>
      </c>
      <c r="W220">
        <v>215</v>
      </c>
      <c r="X220">
        <f t="shared" si="48"/>
        <v>4.479166666666667</v>
      </c>
      <c r="Y220">
        <v>0</v>
      </c>
      <c r="Z220">
        <f t="shared" si="55"/>
        <v>3.692237570092498E-10</v>
      </c>
    </row>
    <row r="221" spans="5:26" x14ac:dyDescent="0.4">
      <c r="E221">
        <v>5141.7633999999998</v>
      </c>
      <c r="F221">
        <f t="shared" si="42"/>
        <v>0.67305525516403653</v>
      </c>
      <c r="G221">
        <f t="shared" si="43"/>
        <v>-0.23429181637899155</v>
      </c>
      <c r="H221">
        <f t="shared" si="44"/>
        <v>-0.32153421550478745</v>
      </c>
      <c r="I221">
        <f t="shared" si="45"/>
        <v>-0.3656524184403781</v>
      </c>
      <c r="J221">
        <f t="shared" si="46"/>
        <v>-0.15676484252264222</v>
      </c>
      <c r="K221">
        <f t="shared" si="49"/>
        <v>1</v>
      </c>
      <c r="L221">
        <f t="shared" si="50"/>
        <v>0</v>
      </c>
      <c r="M221">
        <f t="shared" si="51"/>
        <v>0.53606511566420934</v>
      </c>
      <c r="N221">
        <f t="shared" si="52"/>
        <v>30.714268671751512</v>
      </c>
      <c r="O221">
        <f t="shared" si="53"/>
        <v>-360</v>
      </c>
      <c r="P221">
        <f t="shared" si="47"/>
        <v>-329.28573132824852</v>
      </c>
      <c r="Q221">
        <f t="shared" si="54"/>
        <v>1.8846892970075958E-2</v>
      </c>
      <c r="W221">
        <v>216</v>
      </c>
      <c r="X221">
        <f t="shared" si="48"/>
        <v>4.5</v>
      </c>
      <c r="Y221">
        <v>0</v>
      </c>
      <c r="Z221">
        <f t="shared" si="55"/>
        <v>4.307786819932245E-10</v>
      </c>
    </row>
    <row r="222" spans="5:26" x14ac:dyDescent="0.4">
      <c r="E222">
        <v>5292.5325000000003</v>
      </c>
      <c r="F222">
        <f t="shared" si="42"/>
        <v>0.69279088420355095</v>
      </c>
      <c r="G222">
        <f t="shared" si="43"/>
        <v>-0.24379479738591581</v>
      </c>
      <c r="H222">
        <f t="shared" si="44"/>
        <v>-0.34265050714669043</v>
      </c>
      <c r="I222">
        <f t="shared" si="45"/>
        <v>-0.38168669602136712</v>
      </c>
      <c r="J222">
        <f t="shared" si="46"/>
        <v>-0.1765234810460532</v>
      </c>
      <c r="K222">
        <f t="shared" si="49"/>
        <v>0.99999999999999978</v>
      </c>
      <c r="L222">
        <f t="shared" si="50"/>
        <v>-1.9286549331065743E-15</v>
      </c>
      <c r="M222">
        <f t="shared" si="51"/>
        <v>0.51920998950846986</v>
      </c>
      <c r="N222">
        <f t="shared" si="52"/>
        <v>29.748541079867074</v>
      </c>
      <c r="O222">
        <f t="shared" si="53"/>
        <v>-360</v>
      </c>
      <c r="P222">
        <f t="shared" si="47"/>
        <v>-330.2514589201329</v>
      </c>
      <c r="Q222">
        <f t="shared" si="54"/>
        <v>1.7792615622984363E-2</v>
      </c>
      <c r="W222">
        <v>217</v>
      </c>
      <c r="X222">
        <f t="shared" si="48"/>
        <v>4.520833333333333</v>
      </c>
      <c r="Y222">
        <v>0</v>
      </c>
      <c r="Z222">
        <f t="shared" si="55"/>
        <v>4.7518188094707394E-10</v>
      </c>
    </row>
    <row r="223" spans="5:26" x14ac:dyDescent="0.4">
      <c r="E223">
        <v>5447.7224999999999</v>
      </c>
      <c r="F223">
        <f t="shared" si="42"/>
        <v>0.71310520769982588</v>
      </c>
      <c r="G223">
        <f t="shared" si="43"/>
        <v>-0.25325678068240087</v>
      </c>
      <c r="H223">
        <f t="shared" si="44"/>
        <v>-0.36524318453427773</v>
      </c>
      <c r="I223">
        <f t="shared" si="45"/>
        <v>-0.39792202488832712</v>
      </c>
      <c r="J223">
        <f t="shared" si="46"/>
        <v>-0.19798899696480021</v>
      </c>
      <c r="K223">
        <f t="shared" si="49"/>
        <v>0.99999999999999978</v>
      </c>
      <c r="L223">
        <f t="shared" si="50"/>
        <v>-1.9286549331065743E-15</v>
      </c>
      <c r="M223">
        <f t="shared" si="51"/>
        <v>0.50282738060752719</v>
      </c>
      <c r="N223">
        <f t="shared" si="52"/>
        <v>28.809886732429604</v>
      </c>
      <c r="O223">
        <f t="shared" si="53"/>
        <v>-360</v>
      </c>
      <c r="P223">
        <f t="shared" si="47"/>
        <v>-331.19011326757038</v>
      </c>
      <c r="Q223">
        <f t="shared" si="54"/>
        <v>1.6801167519339733E-2</v>
      </c>
      <c r="W223">
        <v>218</v>
      </c>
      <c r="X223">
        <f t="shared" si="48"/>
        <v>4.541666666666667</v>
      </c>
      <c r="Y223">
        <v>0</v>
      </c>
      <c r="Z223">
        <f t="shared" si="55"/>
        <v>5.0463675515784007E-10</v>
      </c>
    </row>
    <row r="224" spans="5:26" x14ac:dyDescent="0.4">
      <c r="E224">
        <v>5607.4630999999999</v>
      </c>
      <c r="F224">
        <f t="shared" si="42"/>
        <v>0.73401520334316028</v>
      </c>
      <c r="G224">
        <f t="shared" si="43"/>
        <v>-0.2626104032072718</v>
      </c>
      <c r="H224">
        <f t="shared" si="44"/>
        <v>-0.3894039526815064</v>
      </c>
      <c r="I224">
        <f t="shared" si="45"/>
        <v>-0.41428946955598467</v>
      </c>
      <c r="J224">
        <f t="shared" si="46"/>
        <v>-0.22127787429313295</v>
      </c>
      <c r="K224">
        <f t="shared" si="49"/>
        <v>0.99999999999999978</v>
      </c>
      <c r="L224">
        <f t="shared" si="50"/>
        <v>-1.9286549331065743E-15</v>
      </c>
      <c r="M224">
        <f t="shared" si="51"/>
        <v>0.48690031981797954</v>
      </c>
      <c r="N224">
        <f t="shared" si="52"/>
        <v>27.897333369140224</v>
      </c>
      <c r="O224">
        <f t="shared" si="53"/>
        <v>-360</v>
      </c>
      <c r="P224">
        <f t="shared" si="47"/>
        <v>-332.1026666308598</v>
      </c>
      <c r="Q224">
        <f t="shared" si="54"/>
        <v>1.5868667411927325E-2</v>
      </c>
      <c r="W224">
        <v>219</v>
      </c>
      <c r="X224">
        <f t="shared" si="48"/>
        <v>4.5625</v>
      </c>
      <c r="Y224">
        <v>0</v>
      </c>
      <c r="Z224">
        <f t="shared" si="55"/>
        <v>5.212084470678349E-10</v>
      </c>
    </row>
    <row r="225" spans="5:26" x14ac:dyDescent="0.4">
      <c r="E225">
        <v>5771.8876</v>
      </c>
      <c r="F225">
        <f t="shared" si="42"/>
        <v>0.75553832006275101</v>
      </c>
      <c r="G225">
        <f t="shared" si="43"/>
        <v>-0.27177800391269402</v>
      </c>
      <c r="H225">
        <f t="shared" si="44"/>
        <v>-0.41522746211481643</v>
      </c>
      <c r="I225">
        <f t="shared" si="45"/>
        <v>-0.43070809147209976</v>
      </c>
      <c r="J225">
        <f t="shared" si="46"/>
        <v>-0.24651099092239492</v>
      </c>
      <c r="K225">
        <f t="shared" si="49"/>
        <v>1.0000000000000002</v>
      </c>
      <c r="L225">
        <f t="shared" si="50"/>
        <v>1.9286549331065739E-15</v>
      </c>
      <c r="M225">
        <f t="shared" si="51"/>
        <v>0.47141246975614903</v>
      </c>
      <c r="N225">
        <f t="shared" si="52"/>
        <v>27.009944926865902</v>
      </c>
      <c r="O225">
        <f t="shared" si="53"/>
        <v>-360</v>
      </c>
      <c r="P225">
        <f t="shared" si="47"/>
        <v>-332.9900550731341</v>
      </c>
      <c r="Q225">
        <f t="shared" si="54"/>
        <v>1.4991487857383716E-2</v>
      </c>
      <c r="W225">
        <v>220</v>
      </c>
      <c r="X225">
        <f t="shared" si="48"/>
        <v>4.583333333333333</v>
      </c>
      <c r="Y225">
        <v>0</v>
      </c>
      <c r="Z225">
        <f t="shared" si="55"/>
        <v>5.2681485945264167E-10</v>
      </c>
    </row>
    <row r="226" spans="5:26" x14ac:dyDescent="0.4">
      <c r="E226">
        <v>5941.1334999999999</v>
      </c>
      <c r="F226">
        <f t="shared" si="42"/>
        <v>0.77769255656650893</v>
      </c>
      <c r="G226">
        <f t="shared" si="43"/>
        <v>-0.28067056322147343</v>
      </c>
      <c r="H226">
        <f t="shared" si="44"/>
        <v>-0.44281095601561138</v>
      </c>
      <c r="I226">
        <f t="shared" si="45"/>
        <v>-0.44708367483595918</v>
      </c>
      <c r="J226">
        <f t="shared" si="46"/>
        <v>-0.27381324935381279</v>
      </c>
      <c r="K226">
        <f t="shared" si="49"/>
        <v>1.0000000000000002</v>
      </c>
      <c r="L226">
        <f t="shared" si="50"/>
        <v>1.9286549331065739E-15</v>
      </c>
      <c r="M226">
        <f t="shared" si="51"/>
        <v>0.45634804548183183</v>
      </c>
      <c r="N226">
        <f t="shared" si="52"/>
        <v>26.146816995153099</v>
      </c>
      <c r="O226">
        <f t="shared" si="53"/>
        <v>-360</v>
      </c>
      <c r="P226">
        <f t="shared" si="47"/>
        <v>-333.85318300484693</v>
      </c>
      <c r="Q226">
        <f t="shared" si="54"/>
        <v>1.4166237339227604E-2</v>
      </c>
      <c r="W226">
        <v>221</v>
      </c>
      <c r="X226">
        <f t="shared" si="48"/>
        <v>4.604166666666667</v>
      </c>
      <c r="Y226">
        <v>0</v>
      </c>
      <c r="Z226">
        <f t="shared" si="55"/>
        <v>5.2322149892499426E-10</v>
      </c>
    </row>
    <row r="227" spans="5:26" x14ac:dyDescent="0.4">
      <c r="E227">
        <v>6115.3420999999998</v>
      </c>
      <c r="F227">
        <f t="shared" si="42"/>
        <v>0.80049640898118246</v>
      </c>
      <c r="G227">
        <f t="shared" si="43"/>
        <v>-0.28918651142741036</v>
      </c>
      <c r="H227">
        <f t="shared" si="44"/>
        <v>-0.47225363888474392</v>
      </c>
      <c r="I227">
        <f t="shared" si="45"/>
        <v>-0.46330725725910848</v>
      </c>
      <c r="J227">
        <f t="shared" si="46"/>
        <v>-0.30331291301637686</v>
      </c>
      <c r="K227">
        <f t="shared" si="49"/>
        <v>1</v>
      </c>
      <c r="L227">
        <f t="shared" si="50"/>
        <v>0</v>
      </c>
      <c r="M227">
        <f t="shared" si="51"/>
        <v>0.44169183342685603</v>
      </c>
      <c r="N227">
        <f t="shared" si="52"/>
        <v>25.307077900754226</v>
      </c>
      <c r="O227">
        <f t="shared" si="53"/>
        <v>-360</v>
      </c>
      <c r="P227">
        <f t="shared" si="47"/>
        <v>-334.69292209924578</v>
      </c>
      <c r="Q227">
        <f t="shared" si="54"/>
        <v>1.3389744223605294E-2</v>
      </c>
      <c r="W227">
        <v>222</v>
      </c>
      <c r="X227">
        <f t="shared" si="48"/>
        <v>4.625</v>
      </c>
      <c r="Y227">
        <v>0</v>
      </c>
      <c r="Z227">
        <f t="shared" si="55"/>
        <v>5.1203957815841101E-10</v>
      </c>
    </row>
    <row r="228" spans="5:26" x14ac:dyDescent="0.4">
      <c r="E228">
        <v>6294.6589000000004</v>
      </c>
      <c r="F228">
        <f t="shared" si="42"/>
        <v>0.82396892321223369</v>
      </c>
      <c r="G228">
        <f t="shared" si="43"/>
        <v>-0.29721051079752225</v>
      </c>
      <c r="H228">
        <f t="shared" si="44"/>
        <v>-0.50365602561174594</v>
      </c>
      <c r="I228">
        <f t="shared" si="45"/>
        <v>-0.47925364903858797</v>
      </c>
      <c r="J228">
        <f t="shared" si="46"/>
        <v>-0.33514089536602631</v>
      </c>
      <c r="K228">
        <f t="shared" si="49"/>
        <v>1</v>
      </c>
      <c r="L228">
        <f t="shared" si="50"/>
        <v>0</v>
      </c>
      <c r="M228">
        <f t="shared" si="51"/>
        <v>0.42742913502432689</v>
      </c>
      <c r="N228">
        <f t="shared" si="52"/>
        <v>24.489885477821325</v>
      </c>
      <c r="O228">
        <f t="shared" si="53"/>
        <v>-360</v>
      </c>
      <c r="P228">
        <f t="shared" si="47"/>
        <v>-335.5101145221787</v>
      </c>
      <c r="Q228">
        <f t="shared" si="54"/>
        <v>1.2659042279314798E-2</v>
      </c>
      <c r="W228">
        <v>223</v>
      </c>
      <c r="X228">
        <f t="shared" si="48"/>
        <v>4.645833333333333</v>
      </c>
      <c r="Y228">
        <v>0</v>
      </c>
      <c r="Z228">
        <f t="shared" si="55"/>
        <v>4.9472685577636438E-10</v>
      </c>
    </row>
    <row r="229" spans="5:26" x14ac:dyDescent="0.4">
      <c r="E229">
        <v>6479.2336999999998</v>
      </c>
      <c r="F229">
        <f t="shared" si="42"/>
        <v>0.84812970803380894</v>
      </c>
      <c r="G229">
        <f t="shared" si="43"/>
        <v>-0.30461215230169025</v>
      </c>
      <c r="H229">
        <f t="shared" si="44"/>
        <v>-0.53711908021660493</v>
      </c>
      <c r="I229">
        <f t="shared" si="45"/>
        <v>-0.49477983361755384</v>
      </c>
      <c r="J229">
        <f t="shared" si="46"/>
        <v>-0.36942981188310386</v>
      </c>
      <c r="K229">
        <f t="shared" si="49"/>
        <v>1</v>
      </c>
      <c r="L229">
        <f t="shared" si="50"/>
        <v>0</v>
      </c>
      <c r="M229">
        <f t="shared" si="51"/>
        <v>0.41354574183034032</v>
      </c>
      <c r="N229">
        <f t="shared" si="52"/>
        <v>23.694425642485243</v>
      </c>
      <c r="O229">
        <f t="shared" si="53"/>
        <v>-360</v>
      </c>
      <c r="P229">
        <f t="shared" si="47"/>
        <v>-336.30557435751473</v>
      </c>
      <c r="Q229">
        <f t="shared" si="54"/>
        <v>1.1971356077380058E-2</v>
      </c>
      <c r="W229">
        <v>224</v>
      </c>
      <c r="X229">
        <f t="shared" si="48"/>
        <v>4.666666666666667</v>
      </c>
      <c r="Y229">
        <v>0</v>
      </c>
      <c r="Z229">
        <f t="shared" si="55"/>
        <v>4.7259073803655789E-10</v>
      </c>
    </row>
    <row r="230" spans="5:26" x14ac:dyDescent="0.4">
      <c r="E230">
        <v>6669.2206999999999</v>
      </c>
      <c r="F230">
        <f t="shared" si="42"/>
        <v>0.87299894817870749</v>
      </c>
      <c r="G230">
        <f t="shared" si="43"/>
        <v>-0.31124459204540167</v>
      </c>
      <c r="H230">
        <f t="shared" si="44"/>
        <v>-0.57274316464448238</v>
      </c>
      <c r="I230">
        <f t="shared" si="45"/>
        <v>-0.50972328800530831</v>
      </c>
      <c r="J230">
        <f t="shared" si="46"/>
        <v>-0.40631280854723573</v>
      </c>
      <c r="K230">
        <f t="shared" si="49"/>
        <v>1</v>
      </c>
      <c r="L230">
        <f t="shared" si="50"/>
        <v>0</v>
      </c>
      <c r="M230">
        <f t="shared" si="51"/>
        <v>0.40002791133997828</v>
      </c>
      <c r="N230">
        <f t="shared" si="52"/>
        <v>22.919911007214239</v>
      </c>
      <c r="O230">
        <f t="shared" si="53"/>
        <v>-360</v>
      </c>
      <c r="P230">
        <f t="shared" si="47"/>
        <v>-337.08008899278576</v>
      </c>
      <c r="Q230">
        <f t="shared" si="54"/>
        <v>1.1324088187189295E-2</v>
      </c>
      <c r="W230">
        <v>225</v>
      </c>
      <c r="X230">
        <f t="shared" si="48"/>
        <v>4.6875</v>
      </c>
      <c r="Y230">
        <v>0</v>
      </c>
      <c r="Z230">
        <f t="shared" si="55"/>
        <v>4.4679321144099675E-10</v>
      </c>
    </row>
    <row r="231" spans="5:26" x14ac:dyDescent="0.4">
      <c r="E231">
        <v>6864.7785999999996</v>
      </c>
      <c r="F231">
        <f t="shared" si="42"/>
        <v>0.89859741742835109</v>
      </c>
      <c r="G231">
        <f t="shared" si="43"/>
        <v>-0.31694313772549876</v>
      </c>
      <c r="H231">
        <f t="shared" si="44"/>
        <v>-0.61062677124463394</v>
      </c>
      <c r="I231">
        <f t="shared" si="45"/>
        <v>-0.52390023459822233</v>
      </c>
      <c r="J231">
        <f t="shared" si="46"/>
        <v>-0.44592213501894984</v>
      </c>
      <c r="K231">
        <f t="shared" si="49"/>
        <v>0.99999999999999989</v>
      </c>
      <c r="L231">
        <f t="shared" si="50"/>
        <v>-9.6432746655328714E-16</v>
      </c>
      <c r="M231">
        <f t="shared" si="51"/>
        <v>0.38686234347117088</v>
      </c>
      <c r="N231">
        <f t="shared" si="52"/>
        <v>22.165579533438528</v>
      </c>
      <c r="O231">
        <f t="shared" si="53"/>
        <v>-360</v>
      </c>
      <c r="P231">
        <f t="shared" si="47"/>
        <v>-337.83442046656148</v>
      </c>
      <c r="Q231">
        <f t="shared" si="54"/>
        <v>1.0714807251113668E-2</v>
      </c>
      <c r="W231">
        <v>226</v>
      </c>
      <c r="X231">
        <f t="shared" si="48"/>
        <v>4.708333333333333</v>
      </c>
      <c r="Y231">
        <v>0</v>
      </c>
      <c r="Z231">
        <f t="shared" si="55"/>
        <v>4.183572195469246E-10</v>
      </c>
    </row>
    <row r="232" spans="5:26" x14ac:dyDescent="0.4">
      <c r="E232">
        <v>7066.0707000000002</v>
      </c>
      <c r="F232">
        <f t="shared" si="42"/>
        <v>0.92494649170275367</v>
      </c>
      <c r="G232">
        <f t="shared" si="43"/>
        <v>-0.3215237992794695</v>
      </c>
      <c r="H232">
        <f t="shared" si="44"/>
        <v>-0.65086501036916966</v>
      </c>
      <c r="I232">
        <f t="shared" si="45"/>
        <v>-0.53710384038360737</v>
      </c>
      <c r="J232">
        <f t="shared" si="46"/>
        <v>-0.48838742804370427</v>
      </c>
      <c r="K232">
        <f t="shared" si="49"/>
        <v>1</v>
      </c>
      <c r="L232">
        <f t="shared" si="50"/>
        <v>0</v>
      </c>
      <c r="M232">
        <f t="shared" si="51"/>
        <v>0.37403615768527443</v>
      </c>
      <c r="N232">
        <f t="shared" si="52"/>
        <v>21.430693220655975</v>
      </c>
      <c r="O232">
        <f t="shared" si="53"/>
        <v>-360</v>
      </c>
      <c r="P232">
        <f t="shared" si="47"/>
        <v>-338.569306779344</v>
      </c>
      <c r="Q232">
        <f t="shared" si="54"/>
        <v>1.0141236883316985E-2</v>
      </c>
      <c r="W232">
        <v>227</v>
      </c>
      <c r="X232">
        <f t="shared" si="48"/>
        <v>4.7291666666666661</v>
      </c>
      <c r="Y232">
        <v>0</v>
      </c>
      <c r="Z232">
        <f t="shared" si="55"/>
        <v>3.8817413999468366E-10</v>
      </c>
    </row>
    <row r="233" spans="5:26" x14ac:dyDescent="0.4">
      <c r="E233">
        <v>7273.2651999999998</v>
      </c>
      <c r="F233">
        <f t="shared" si="42"/>
        <v>0.95206818833042905</v>
      </c>
      <c r="G233">
        <f t="shared" si="43"/>
        <v>-0.32478182489704066</v>
      </c>
      <c r="H233">
        <f t="shared" si="44"/>
        <v>-0.69354786425327197</v>
      </c>
      <c r="I233">
        <f t="shared" si="45"/>
        <v>-0.54910239570662811</v>
      </c>
      <c r="J233">
        <f t="shared" si="46"/>
        <v>-0.53383371270740165</v>
      </c>
      <c r="K233">
        <f t="shared" si="49"/>
        <v>1</v>
      </c>
      <c r="L233">
        <f t="shared" si="50"/>
        <v>0</v>
      </c>
      <c r="M233">
        <f t="shared" si="51"/>
        <v>0.36153685896771615</v>
      </c>
      <c r="N233">
        <f t="shared" si="52"/>
        <v>20.714536157266604</v>
      </c>
      <c r="O233">
        <f t="shared" si="53"/>
        <v>-360</v>
      </c>
      <c r="P233">
        <f t="shared" si="47"/>
        <v>-339.28546384273341</v>
      </c>
      <c r="Q233">
        <f t="shared" si="54"/>
        <v>9.6012450913594664E-3</v>
      </c>
      <c r="W233">
        <v>228</v>
      </c>
      <c r="X233">
        <f t="shared" si="48"/>
        <v>4.75</v>
      </c>
      <c r="Y233">
        <v>0</v>
      </c>
      <c r="Z233">
        <f t="shared" si="55"/>
        <v>3.5701205867382136E-10</v>
      </c>
    </row>
    <row r="234" spans="5:26" x14ac:dyDescent="0.4">
      <c r="E234">
        <v>7486.5352000000003</v>
      </c>
      <c r="F234">
        <f t="shared" si="42"/>
        <v>0.97998516604839137</v>
      </c>
      <c r="G234">
        <f t="shared" si="43"/>
        <v>-0.32649023334148652</v>
      </c>
      <c r="H234">
        <f t="shared" si="44"/>
        <v>-0.73875807549829564</v>
      </c>
      <c r="I234">
        <f t="shared" si="45"/>
        <v>-0.55963746550823368</v>
      </c>
      <c r="J234">
        <f t="shared" si="46"/>
        <v>-0.58237897779782921</v>
      </c>
      <c r="K234">
        <f t="shared" si="49"/>
        <v>1</v>
      </c>
      <c r="L234">
        <f t="shared" si="50"/>
        <v>0</v>
      </c>
      <c r="M234">
        <f t="shared" si="51"/>
        <v>0.34935232477079081</v>
      </c>
      <c r="N234">
        <f t="shared" si="52"/>
        <v>20.016413772449958</v>
      </c>
      <c r="O234">
        <f t="shared" si="53"/>
        <v>-360</v>
      </c>
      <c r="P234">
        <f t="shared" si="47"/>
        <v>-339.98358622755006</v>
      </c>
      <c r="Q234">
        <f t="shared" si="54"/>
        <v>9.092834654254844E-3</v>
      </c>
      <c r="W234">
        <v>229</v>
      </c>
      <c r="X234">
        <f t="shared" si="48"/>
        <v>4.7708333333333339</v>
      </c>
      <c r="Y234">
        <v>0</v>
      </c>
      <c r="Z234">
        <f t="shared" si="55"/>
        <v>3.2552457668783241E-10</v>
      </c>
    </row>
    <row r="235" spans="5:26" x14ac:dyDescent="0.4">
      <c r="E235">
        <v>7706.0586999999996</v>
      </c>
      <c r="F235">
        <f t="shared" si="42"/>
        <v>1.0087207250021546</v>
      </c>
      <c r="G235">
        <f t="shared" si="43"/>
        <v>-0.32639838710487434</v>
      </c>
      <c r="H235">
        <f t="shared" si="44"/>
        <v>-0.78656868952993275</v>
      </c>
      <c r="I235">
        <f t="shared" si="45"/>
        <v>-0.56842207587503801</v>
      </c>
      <c r="J235">
        <f t="shared" si="46"/>
        <v>-0.63413133821899359</v>
      </c>
      <c r="K235">
        <f t="shared" si="49"/>
        <v>1</v>
      </c>
      <c r="L235">
        <f t="shared" si="50"/>
        <v>0</v>
      </c>
      <c r="M235">
        <f t="shared" si="51"/>
        <v>0.33747079017875548</v>
      </c>
      <c r="N235">
        <f t="shared" si="52"/>
        <v>19.335651986187642</v>
      </c>
      <c r="O235">
        <f t="shared" si="53"/>
        <v>-360</v>
      </c>
      <c r="P235">
        <f t="shared" si="47"/>
        <v>-340.66434801381234</v>
      </c>
      <c r="Q235">
        <f t="shared" si="54"/>
        <v>8.6141345315634728E-3</v>
      </c>
      <c r="W235">
        <v>230</v>
      </c>
      <c r="X235">
        <f t="shared" si="48"/>
        <v>4.7916666666666661</v>
      </c>
      <c r="Y235">
        <v>0</v>
      </c>
      <c r="Z235">
        <f t="shared" si="55"/>
        <v>2.9425992211009807E-10</v>
      </c>
    </row>
    <row r="236" spans="5:26" x14ac:dyDescent="0.4">
      <c r="E236">
        <v>7932.0192999999999</v>
      </c>
      <c r="F236">
        <f t="shared" si="42"/>
        <v>1.0382988983755188</v>
      </c>
      <c r="G236">
        <f t="shared" si="43"/>
        <v>-0.32423063567996557</v>
      </c>
      <c r="H236">
        <f t="shared" si="44"/>
        <v>-0.83704037442364432</v>
      </c>
      <c r="I236">
        <f t="shared" si="45"/>
        <v>-0.57513899881220953</v>
      </c>
      <c r="J236">
        <f t="shared" si="46"/>
        <v>-0.68918591510128702</v>
      </c>
      <c r="K236">
        <f t="shared" si="49"/>
        <v>1</v>
      </c>
      <c r="L236">
        <f t="shared" si="50"/>
        <v>0</v>
      </c>
      <c r="M236">
        <f t="shared" si="51"/>
        <v>0.32588079672206094</v>
      </c>
      <c r="N236">
        <f t="shared" si="52"/>
        <v>18.671594276534805</v>
      </c>
      <c r="O236">
        <f t="shared" si="53"/>
        <v>-360</v>
      </c>
      <c r="P236">
        <f t="shared" si="47"/>
        <v>-341.32840572346521</v>
      </c>
      <c r="Q236">
        <f t="shared" si="54"/>
        <v>8.1633910913483845E-3</v>
      </c>
      <c r="W236">
        <v>231</v>
      </c>
      <c r="X236">
        <f t="shared" si="48"/>
        <v>4.8125</v>
      </c>
      <c r="Y236">
        <v>0</v>
      </c>
      <c r="Z236">
        <f t="shared" si="55"/>
        <v>2.6367017228655196E-10</v>
      </c>
    </row>
    <row r="237" spans="5:26" x14ac:dyDescent="0.4">
      <c r="E237">
        <v>8164.6054999999997</v>
      </c>
      <c r="F237">
        <f t="shared" si="42"/>
        <v>1.0687443607607841</v>
      </c>
      <c r="G237">
        <f t="shared" si="43"/>
        <v>-0.31968507833601278</v>
      </c>
      <c r="H237">
        <f t="shared" si="44"/>
        <v>-0.89021802288169072</v>
      </c>
      <c r="I237">
        <f t="shared" si="45"/>
        <v>-0.57943910769688967</v>
      </c>
      <c r="J237">
        <f t="shared" si="46"/>
        <v>-0.74762089192686509</v>
      </c>
      <c r="K237">
        <f t="shared" si="49"/>
        <v>1</v>
      </c>
      <c r="L237">
        <f t="shared" si="50"/>
        <v>0</v>
      </c>
      <c r="M237">
        <f t="shared" si="51"/>
        <v>0.3145712172709052</v>
      </c>
      <c r="N237">
        <f t="shared" si="52"/>
        <v>18.023603105915697</v>
      </c>
      <c r="O237">
        <f t="shared" si="53"/>
        <v>-360</v>
      </c>
      <c r="P237">
        <f t="shared" si="47"/>
        <v>-341.9763968940843</v>
      </c>
      <c r="Q237">
        <f t="shared" si="54"/>
        <v>7.7389607549455978E-3</v>
      </c>
      <c r="W237">
        <v>232</v>
      </c>
      <c r="X237">
        <f t="shared" si="48"/>
        <v>4.8333333333333339</v>
      </c>
      <c r="Y237">
        <v>0</v>
      </c>
      <c r="Z237">
        <f t="shared" si="55"/>
        <v>2.3412042353973231E-10</v>
      </c>
    </row>
    <row r="238" spans="5:26" x14ac:dyDescent="0.4">
      <c r="E238">
        <v>8404.0116999999991</v>
      </c>
      <c r="F238">
        <f t="shared" si="42"/>
        <v>1.1000825590584444</v>
      </c>
      <c r="G238">
        <f t="shared" si="43"/>
        <v>-0.31243249042445043</v>
      </c>
      <c r="H238">
        <f t="shared" si="44"/>
        <v>-0.94612728173291649</v>
      </c>
      <c r="I238">
        <f t="shared" si="45"/>
        <v>-0.58093998104220024</v>
      </c>
      <c r="J238">
        <f t="shared" si="46"/>
        <v>-0.80949344206042206</v>
      </c>
      <c r="K238">
        <f t="shared" si="49"/>
        <v>1</v>
      </c>
      <c r="L238">
        <f t="shared" si="50"/>
        <v>0</v>
      </c>
      <c r="M238">
        <f t="shared" si="51"/>
        <v>0.30353119192725631</v>
      </c>
      <c r="N238">
        <f t="shared" si="52"/>
        <v>17.39105624800715</v>
      </c>
      <c r="O238">
        <f t="shared" si="53"/>
        <v>-360</v>
      </c>
      <c r="P238">
        <f t="shared" si="47"/>
        <v>-342.60894375199285</v>
      </c>
      <c r="Q238">
        <f t="shared" si="54"/>
        <v>7.3393028472175511E-3</v>
      </c>
      <c r="W238">
        <v>233</v>
      </c>
      <c r="X238">
        <f t="shared" si="48"/>
        <v>4.8541666666666661</v>
      </c>
      <c r="Y238">
        <v>0</v>
      </c>
      <c r="Z238">
        <f t="shared" si="55"/>
        <v>2.0589777352726502E-10</v>
      </c>
    </row>
    <row r="239" spans="5:26" x14ac:dyDescent="0.4">
      <c r="E239">
        <v>8650.4379000000008</v>
      </c>
      <c r="F239">
        <f t="shared" si="42"/>
        <v>1.1323396732072799</v>
      </c>
      <c r="G239">
        <f t="shared" si="43"/>
        <v>-0.30211549505849988</v>
      </c>
      <c r="H239">
        <f t="shared" si="44"/>
        <v>-1.0047703127216665</v>
      </c>
      <c r="I239">
        <f t="shared" si="45"/>
        <v>-0.57922472844423323</v>
      </c>
      <c r="J239">
        <f t="shared" si="46"/>
        <v>-0.87483476590722109</v>
      </c>
      <c r="K239">
        <f t="shared" si="49"/>
        <v>1</v>
      </c>
      <c r="L239">
        <f t="shared" si="50"/>
        <v>0</v>
      </c>
      <c r="M239">
        <f t="shared" si="51"/>
        <v>0.29275013258284099</v>
      </c>
      <c r="N239">
        <f t="shared" si="52"/>
        <v>16.773347048892074</v>
      </c>
      <c r="O239">
        <f t="shared" si="53"/>
        <v>-360</v>
      </c>
      <c r="P239">
        <f t="shared" si="47"/>
        <v>-343.22665295110795</v>
      </c>
      <c r="Q239">
        <f t="shared" si="54"/>
        <v>6.9629726320935602E-3</v>
      </c>
      <c r="W239">
        <v>234</v>
      </c>
      <c r="X239">
        <f t="shared" si="48"/>
        <v>4.875</v>
      </c>
      <c r="Y239">
        <v>0</v>
      </c>
      <c r="Z239">
        <f t="shared" si="55"/>
        <v>1.7922000721709015E-10</v>
      </c>
    </row>
    <row r="240" spans="5:26" x14ac:dyDescent="0.4">
      <c r="E240">
        <v>8904.09</v>
      </c>
      <c r="F240">
        <f t="shared" si="42"/>
        <v>1.1655426554542643</v>
      </c>
      <c r="G240">
        <f t="shared" si="43"/>
        <v>-0.28834804526797209</v>
      </c>
      <c r="H240">
        <f t="shared" si="44"/>
        <v>-1.066121175020001</v>
      </c>
      <c r="I240">
        <f t="shared" si="45"/>
        <v>-0.57384119307713277</v>
      </c>
      <c r="J240">
        <f t="shared" si="46"/>
        <v>-0.94364465778369178</v>
      </c>
      <c r="K240">
        <f t="shared" si="49"/>
        <v>0.99999999999999989</v>
      </c>
      <c r="L240">
        <f t="shared" si="50"/>
        <v>-9.6432746655328714E-16</v>
      </c>
      <c r="M240">
        <f t="shared" si="51"/>
        <v>0.28221769693405196</v>
      </c>
      <c r="N240">
        <f t="shared" si="52"/>
        <v>16.169882938223331</v>
      </c>
      <c r="O240">
        <f t="shared" si="53"/>
        <v>-360</v>
      </c>
      <c r="P240">
        <f t="shared" si="47"/>
        <v>-343.83011706177666</v>
      </c>
      <c r="Q240">
        <f t="shared" si="54"/>
        <v>6.6086154867315422E-3</v>
      </c>
      <c r="W240">
        <v>235</v>
      </c>
      <c r="X240">
        <f t="shared" si="48"/>
        <v>4.8958333333333339</v>
      </c>
      <c r="Y240">
        <v>0</v>
      </c>
      <c r="Z240">
        <f t="shared" si="55"/>
        <v>1.5424390051369155E-10</v>
      </c>
    </row>
    <row r="241" spans="5:26" x14ac:dyDescent="0.4">
      <c r="E241">
        <v>9165.1797000000006</v>
      </c>
      <c r="F241">
        <f t="shared" si="42"/>
        <v>1.1997192172645961</v>
      </c>
      <c r="G241">
        <f t="shared" si="43"/>
        <v>-0.27071533363805722</v>
      </c>
      <c r="H241">
        <f t="shared" si="44"/>
        <v>-1.1301205749605723</v>
      </c>
      <c r="I241">
        <f t="shared" si="45"/>
        <v>-0.56430162730857436</v>
      </c>
      <c r="J241">
        <f t="shared" si="46"/>
        <v>-1.0158853179531997</v>
      </c>
      <c r="K241">
        <f t="shared" si="49"/>
        <v>1</v>
      </c>
      <c r="L241">
        <f t="shared" si="50"/>
        <v>0</v>
      </c>
      <c r="M241">
        <f t="shared" si="51"/>
        <v>0.27192378008451978</v>
      </c>
      <c r="N241">
        <f t="shared" si="52"/>
        <v>15.580084948086531</v>
      </c>
      <c r="O241">
        <f t="shared" si="53"/>
        <v>-360</v>
      </c>
      <c r="P241">
        <f t="shared" si="47"/>
        <v>-344.41991505191345</v>
      </c>
      <c r="Q241">
        <f t="shared" si="54"/>
        <v>6.2749612504053691E-3</v>
      </c>
      <c r="W241">
        <v>236</v>
      </c>
      <c r="X241">
        <f t="shared" si="48"/>
        <v>4.9166666666666661</v>
      </c>
      <c r="Y241">
        <v>0</v>
      </c>
      <c r="Z241">
        <f t="shared" si="55"/>
        <v>1.3107307608855859E-10</v>
      </c>
    </row>
    <row r="242" spans="5:26" x14ac:dyDescent="0.4">
      <c r="E242">
        <v>9433.9251999999997</v>
      </c>
      <c r="F242">
        <f t="shared" si="42"/>
        <v>1.2348979209514841</v>
      </c>
      <c r="G242">
        <f t="shared" si="43"/>
        <v>-0.24877416779674433</v>
      </c>
      <c r="H242">
        <f t="shared" si="44"/>
        <v>-1.1966702552970703</v>
      </c>
      <c r="I242">
        <f t="shared" si="45"/>
        <v>-0.5500829384557947</v>
      </c>
      <c r="J242">
        <f t="shared" si="46"/>
        <v>-1.0914747121649482</v>
      </c>
      <c r="K242">
        <f t="shared" si="49"/>
        <v>1</v>
      </c>
      <c r="L242">
        <f t="shared" si="50"/>
        <v>0</v>
      </c>
      <c r="M242">
        <f t="shared" si="51"/>
        <v>0.26185847403162965</v>
      </c>
      <c r="N242">
        <f t="shared" si="52"/>
        <v>15.003385391748445</v>
      </c>
      <c r="O242">
        <f t="shared" si="53"/>
        <v>-360</v>
      </c>
      <c r="P242">
        <f t="shared" si="47"/>
        <v>-344.99661460825155</v>
      </c>
      <c r="Q242">
        <f t="shared" si="54"/>
        <v>5.9608187376171129E-3</v>
      </c>
      <c r="W242">
        <v>237</v>
      </c>
      <c r="X242">
        <f t="shared" si="48"/>
        <v>4.9375</v>
      </c>
      <c r="Y242">
        <v>0</v>
      </c>
      <c r="Z242">
        <f t="shared" si="55"/>
        <v>1.097653640441879E-10</v>
      </c>
    </row>
    <row r="243" spans="5:26" x14ac:dyDescent="0.4">
      <c r="E243">
        <v>9710.5509999999995</v>
      </c>
      <c r="F243">
        <f t="shared" si="42"/>
        <v>1.271108153496209</v>
      </c>
      <c r="G243">
        <f t="shared" si="43"/>
        <v>-0.22205403055035511</v>
      </c>
      <c r="H243">
        <f t="shared" si="44"/>
        <v>-1.2656266031930046</v>
      </c>
      <c r="I243">
        <f t="shared" si="45"/>
        <v>-0.53062769053108627</v>
      </c>
      <c r="J243">
        <f t="shared" si="46"/>
        <v>-1.170279003159147</v>
      </c>
      <c r="K243">
        <f t="shared" si="49"/>
        <v>1</v>
      </c>
      <c r="L243">
        <f t="shared" si="50"/>
        <v>0</v>
      </c>
      <c r="M243">
        <f t="shared" si="51"/>
        <v>0.25201206460791603</v>
      </c>
      <c r="N243">
        <f t="shared" si="52"/>
        <v>14.439227688411814</v>
      </c>
      <c r="O243">
        <f t="shared" si="53"/>
        <v>-360</v>
      </c>
      <c r="P243">
        <f t="shared" si="47"/>
        <v>-345.56077231158821</v>
      </c>
      <c r="Q243">
        <f t="shared" si="54"/>
        <v>5.6650707616235649E-3</v>
      </c>
      <c r="W243">
        <v>238</v>
      </c>
      <c r="X243">
        <f t="shared" si="48"/>
        <v>4.9583333333333339</v>
      </c>
      <c r="Y243">
        <v>0</v>
      </c>
      <c r="Z243">
        <f t="shared" si="55"/>
        <v>9.0339635803860541E-11</v>
      </c>
    </row>
    <row r="244" spans="5:26" x14ac:dyDescent="0.4">
      <c r="E244">
        <v>9995.2882000000009</v>
      </c>
      <c r="F244">
        <f t="shared" si="42"/>
        <v>1.3083801658180312</v>
      </c>
      <c r="G244">
        <f t="shared" si="43"/>
        <v>-0.19005888842962593</v>
      </c>
      <c r="H244">
        <f t="shared" si="44"/>
        <v>-1.3367938215605295</v>
      </c>
      <c r="I244">
        <f t="shared" si="45"/>
        <v>-0.50534599813649073</v>
      </c>
      <c r="J244">
        <f t="shared" si="46"/>
        <v>-1.2521044383760263</v>
      </c>
      <c r="K244">
        <f t="shared" si="49"/>
        <v>1</v>
      </c>
      <c r="L244">
        <f t="shared" si="50"/>
        <v>0</v>
      </c>
      <c r="M244">
        <f t="shared" si="51"/>
        <v>0.24237500757331931</v>
      </c>
      <c r="N244">
        <f t="shared" si="52"/>
        <v>13.887064993402561</v>
      </c>
      <c r="O244">
        <f t="shared" si="53"/>
        <v>-360</v>
      </c>
      <c r="P244">
        <f t="shared" si="47"/>
        <v>-346.11293500659747</v>
      </c>
      <c r="Q244">
        <f t="shared" si="54"/>
        <v>5.386669756935864E-3</v>
      </c>
      <c r="W244">
        <v>239</v>
      </c>
      <c r="X244">
        <f t="shared" si="48"/>
        <v>4.9791666666666661</v>
      </c>
      <c r="Y244">
        <v>0</v>
      </c>
      <c r="Z244">
        <f t="shared" si="55"/>
        <v>7.2782093213258193E-11</v>
      </c>
    </row>
    <row r="245" spans="5:26" x14ac:dyDescent="0.4">
      <c r="E245">
        <v>10288.3745</v>
      </c>
      <c r="F245">
        <f t="shared" si="42"/>
        <v>1.3467450727741901</v>
      </c>
      <c r="G245">
        <f t="shared" si="43"/>
        <v>-0.15226996285983008</v>
      </c>
      <c r="H245">
        <f t="shared" si="44"/>
        <v>-1.4099164933218573</v>
      </c>
      <c r="I245">
        <f t="shared" si="45"/>
        <v>-0.47361853220562816</v>
      </c>
      <c r="J245">
        <f t="shared" si="46"/>
        <v>-1.3366884998688824</v>
      </c>
      <c r="K245">
        <f t="shared" si="49"/>
        <v>1</v>
      </c>
      <c r="L245">
        <f t="shared" si="50"/>
        <v>0</v>
      </c>
      <c r="M245">
        <f t="shared" si="51"/>
        <v>0.23293791525087926</v>
      </c>
      <c r="N245">
        <f t="shared" si="52"/>
        <v>13.346359432451434</v>
      </c>
      <c r="O245">
        <f t="shared" si="53"/>
        <v>-360</v>
      </c>
      <c r="P245">
        <f t="shared" si="47"/>
        <v>-346.65364056754856</v>
      </c>
      <c r="Q245">
        <f t="shared" si="54"/>
        <v>5.1246335687844431E-3</v>
      </c>
      <c r="W245">
        <v>240</v>
      </c>
      <c r="X245">
        <f t="shared" si="48"/>
        <v>5</v>
      </c>
      <c r="Y245">
        <v>0</v>
      </c>
      <c r="Z245">
        <f t="shared" si="55"/>
        <v>5.7052006418385441E-11</v>
      </c>
    </row>
    <row r="246" spans="5:26" x14ac:dyDescent="0.4">
      <c r="E246">
        <v>10590.0548</v>
      </c>
      <c r="F246">
        <f t="shared" si="42"/>
        <v>1.3862349316997218</v>
      </c>
      <c r="G246">
        <f t="shared" si="43"/>
        <v>-0.10814953426918139</v>
      </c>
      <c r="H246">
        <f t="shared" si="44"/>
        <v>-1.4846718099591825</v>
      </c>
      <c r="I246">
        <f t="shared" si="45"/>
        <v>-0.43480076173569304</v>
      </c>
      <c r="J246">
        <f t="shared" si="46"/>
        <v>-1.4236906274342669</v>
      </c>
      <c r="K246">
        <f t="shared" si="49"/>
        <v>1</v>
      </c>
      <c r="L246">
        <f t="shared" si="50"/>
        <v>0</v>
      </c>
      <c r="M246">
        <f t="shared" si="51"/>
        <v>0.22369152318556207</v>
      </c>
      <c r="N246">
        <f t="shared" si="52"/>
        <v>12.816580191385507</v>
      </c>
      <c r="O246">
        <f t="shared" si="53"/>
        <v>-360</v>
      </c>
      <c r="P246">
        <f t="shared" si="47"/>
        <v>-347.18341980861447</v>
      </c>
      <c r="Q246">
        <f t="shared" si="54"/>
        <v>4.8780414331358758E-3</v>
      </c>
      <c r="W246">
        <v>241</v>
      </c>
      <c r="X246">
        <f t="shared" si="48"/>
        <v>5.0208333333333339</v>
      </c>
      <c r="Y246">
        <v>0</v>
      </c>
      <c r="Z246">
        <f t="shared" si="55"/>
        <v>4.308690380652217E-11</v>
      </c>
    </row>
    <row r="247" spans="5:26" x14ac:dyDescent="0.4">
      <c r="E247">
        <v>10900.581200000001</v>
      </c>
      <c r="F247">
        <f t="shared" si="42"/>
        <v>1.4268827424074588</v>
      </c>
      <c r="G247">
        <f t="shared" si="43"/>
        <v>-5.7146104509291584E-2</v>
      </c>
      <c r="H247">
        <f t="shared" si="44"/>
        <v>-1.5606612389295913</v>
      </c>
      <c r="I247">
        <f t="shared" si="45"/>
        <v>-0.38822876505088932</v>
      </c>
      <c r="J247">
        <f t="shared" si="46"/>
        <v>-1.5126822554472221</v>
      </c>
      <c r="K247">
        <f t="shared" si="49"/>
        <v>0.99999999999999989</v>
      </c>
      <c r="L247">
        <f t="shared" si="50"/>
        <v>-9.6432746655328714E-16</v>
      </c>
      <c r="M247">
        <f t="shared" si="51"/>
        <v>0.21462667710637229</v>
      </c>
      <c r="N247">
        <f t="shared" si="52"/>
        <v>12.29720276911222</v>
      </c>
      <c r="O247">
        <f t="shared" si="53"/>
        <v>-360</v>
      </c>
      <c r="P247">
        <f t="shared" si="47"/>
        <v>-347.70279723088777</v>
      </c>
      <c r="Q247">
        <f t="shared" si="54"/>
        <v>4.646030295234989E-3</v>
      </c>
      <c r="W247">
        <v>242</v>
      </c>
      <c r="X247">
        <f t="shared" si="48"/>
        <v>5.0416666666666661</v>
      </c>
      <c r="Y247">
        <v>0</v>
      </c>
      <c r="Z247">
        <f t="shared" si="55"/>
        <v>3.0807225324468034E-11</v>
      </c>
    </row>
    <row r="248" spans="5:26" x14ac:dyDescent="0.4">
      <c r="E248">
        <v>11220.2129</v>
      </c>
      <c r="F248">
        <f t="shared" si="42"/>
        <v>1.4687224340980596</v>
      </c>
      <c r="G248">
        <f t="shared" si="43"/>
        <v>1.2988976794207074E-3</v>
      </c>
      <c r="H248">
        <f t="shared" si="44"/>
        <v>-1.637401870089696</v>
      </c>
      <c r="I248">
        <f t="shared" si="45"/>
        <v>-0.33322685324185952</v>
      </c>
      <c r="J248">
        <f t="shared" si="46"/>
        <v>-1.6031364369843708</v>
      </c>
      <c r="K248">
        <f t="shared" si="49"/>
        <v>1</v>
      </c>
      <c r="L248">
        <f t="shared" si="50"/>
        <v>0</v>
      </c>
      <c r="M248">
        <f t="shared" si="51"/>
        <v>-6.077450987129156</v>
      </c>
      <c r="N248">
        <f t="shared" si="52"/>
        <v>-348.21229176011661</v>
      </c>
      <c r="O248">
        <f t="shared" si="53"/>
        <v>0</v>
      </c>
      <c r="P248">
        <f t="shared" si="47"/>
        <v>-348.21229176011661</v>
      </c>
      <c r="Q248">
        <f t="shared" si="54"/>
        <v>4.4277916777066811E-3</v>
      </c>
      <c r="W248">
        <v>243</v>
      </c>
      <c r="X248">
        <f t="shared" si="48"/>
        <v>5.0625</v>
      </c>
      <c r="Y248">
        <v>0</v>
      </c>
      <c r="Z248">
        <f t="shared" si="55"/>
        <v>2.0120456981852061E-11</v>
      </c>
    </row>
    <row r="249" spans="5:26" x14ac:dyDescent="0.4">
      <c r="E249">
        <v>11549.2171</v>
      </c>
      <c r="F249">
        <f t="shared" si="42"/>
        <v>1.511788983169734</v>
      </c>
      <c r="G249">
        <f t="shared" si="43"/>
        <v>6.7742865359822546E-2</v>
      </c>
      <c r="H249">
        <f t="shared" si="44"/>
        <v>-1.7143178596355411</v>
      </c>
      <c r="I249">
        <f t="shared" si="45"/>
        <v>-0.26911706052453999</v>
      </c>
      <c r="J249">
        <f t="shared" si="46"/>
        <v>-1.6944175481289059</v>
      </c>
      <c r="K249">
        <f t="shared" si="49"/>
        <v>1</v>
      </c>
      <c r="L249">
        <f t="shared" si="50"/>
        <v>0</v>
      </c>
      <c r="M249">
        <f t="shared" si="51"/>
        <v>-6.086179856788327</v>
      </c>
      <c r="N249">
        <f t="shared" si="52"/>
        <v>-348.71241915150694</v>
      </c>
      <c r="O249">
        <f t="shared" si="53"/>
        <v>0</v>
      </c>
      <c r="P249">
        <f t="shared" si="47"/>
        <v>-348.71241915150694</v>
      </c>
      <c r="Q249">
        <f t="shared" si="54"/>
        <v>4.2225684470350465E-3</v>
      </c>
      <c r="W249">
        <v>244</v>
      </c>
      <c r="X249">
        <f t="shared" si="48"/>
        <v>5.083333333333333</v>
      </c>
      <c r="Y249">
        <v>0</v>
      </c>
      <c r="Z249">
        <f t="shared" si="55"/>
        <v>1.0924769464326721E-11</v>
      </c>
    </row>
    <row r="250" spans="5:26" x14ac:dyDescent="0.4">
      <c r="E250">
        <v>11887.868399999999</v>
      </c>
      <c r="F250">
        <f t="shared" si="42"/>
        <v>1.5561183346784271</v>
      </c>
      <c r="G250">
        <f t="shared" si="43"/>
        <v>0.14273154592690063</v>
      </c>
      <c r="H250">
        <f t="shared" si="44"/>
        <v>-1.790731572563802</v>
      </c>
      <c r="I250">
        <f t="shared" si="45"/>
        <v>-0.19523118693789632</v>
      </c>
      <c r="J250">
        <f t="shared" si="46"/>
        <v>-1.7857706019604898</v>
      </c>
      <c r="K250">
        <f t="shared" si="49"/>
        <v>0.99999999999999989</v>
      </c>
      <c r="L250">
        <f t="shared" si="50"/>
        <v>-9.6432746655328714E-16</v>
      </c>
      <c r="M250">
        <f t="shared" si="51"/>
        <v>-6.0947541861197827</v>
      </c>
      <c r="N250">
        <f t="shared" si="52"/>
        <v>-349.20369203435456</v>
      </c>
      <c r="O250">
        <f t="shared" si="53"/>
        <v>0</v>
      </c>
      <c r="P250">
        <f t="shared" si="47"/>
        <v>-349.20369203435456</v>
      </c>
      <c r="Q250">
        <f t="shared" si="54"/>
        <v>4.0296520249559339E-3</v>
      </c>
      <c r="W250">
        <v>245</v>
      </c>
      <c r="X250">
        <f t="shared" si="48"/>
        <v>5.104166666666667</v>
      </c>
      <c r="Y250">
        <v>0</v>
      </c>
      <c r="Z250">
        <f t="shared" si="55"/>
        <v>3.1121876745385299E-12</v>
      </c>
    </row>
    <row r="251" spans="5:26" x14ac:dyDescent="0.4">
      <c r="E251">
        <v>12236.4498</v>
      </c>
      <c r="F251">
        <f t="shared" si="42"/>
        <v>1.6017475332375122</v>
      </c>
      <c r="G251">
        <f t="shared" si="43"/>
        <v>0.22678670239671006</v>
      </c>
      <c r="H251">
        <f t="shared" si="44"/>
        <v>-1.8658554273372832</v>
      </c>
      <c r="I251">
        <f t="shared" si="45"/>
        <v>-0.11092512583143987</v>
      </c>
      <c r="J251">
        <f t="shared" si="46"/>
        <v>-1.8763113549108126</v>
      </c>
      <c r="K251">
        <f t="shared" si="49"/>
        <v>1</v>
      </c>
      <c r="L251">
        <f t="shared" si="50"/>
        <v>0</v>
      </c>
      <c r="M251">
        <f t="shared" si="51"/>
        <v>-6.1031829134607207</v>
      </c>
      <c r="N251">
        <f t="shared" si="52"/>
        <v>-349.68662253765683</v>
      </c>
      <c r="O251">
        <f t="shared" si="53"/>
        <v>0</v>
      </c>
      <c r="P251">
        <f t="shared" si="47"/>
        <v>-349.68662253765683</v>
      </c>
      <c r="Q251">
        <f t="shared" si="54"/>
        <v>3.8483798053598997E-3</v>
      </c>
      <c r="W251">
        <v>246</v>
      </c>
      <c r="X251">
        <f t="shared" si="48"/>
        <v>5.125</v>
      </c>
      <c r="Y251">
        <v>0</v>
      </c>
      <c r="Z251">
        <f t="shared" si="55"/>
        <v>-3.4286791662420724E-12</v>
      </c>
    </row>
    <row r="252" spans="5:26" x14ac:dyDescent="0.4">
      <c r="E252">
        <v>12595.252500000001</v>
      </c>
      <c r="F252">
        <f t="shared" si="42"/>
        <v>1.6487146968378532</v>
      </c>
      <c r="G252">
        <f t="shared" si="43"/>
        <v>0.32039114248655531</v>
      </c>
      <c r="H252">
        <f t="shared" si="44"/>
        <v>-1.9387841117672762</v>
      </c>
      <c r="I252">
        <f t="shared" si="45"/>
        <v>-1.5596256771095551E-2</v>
      </c>
      <c r="J252">
        <f t="shared" si="46"/>
        <v>-1.9650168123962186</v>
      </c>
      <c r="K252">
        <f t="shared" si="49"/>
        <v>1</v>
      </c>
      <c r="L252">
        <f t="shared" si="50"/>
        <v>0</v>
      </c>
      <c r="M252">
        <f t="shared" si="51"/>
        <v>-6.1114749835313535</v>
      </c>
      <c r="N252">
        <f t="shared" si="52"/>
        <v>-350.16172315613085</v>
      </c>
      <c r="O252">
        <f t="shared" si="53"/>
        <v>0</v>
      </c>
      <c r="P252">
        <f t="shared" si="47"/>
        <v>-350.16172315613085</v>
      </c>
      <c r="Q252">
        <f t="shared" si="54"/>
        <v>3.6781326902099684E-3</v>
      </c>
      <c r="W252">
        <v>247</v>
      </c>
      <c r="X252">
        <f t="shared" si="48"/>
        <v>5.145833333333333</v>
      </c>
      <c r="Y252">
        <v>0</v>
      </c>
      <c r="Z252">
        <f t="shared" si="55"/>
        <v>-8.810315347920128E-12</v>
      </c>
    </row>
    <row r="253" spans="5:26" x14ac:dyDescent="0.4">
      <c r="E253">
        <v>12964.5761</v>
      </c>
      <c r="F253">
        <f t="shared" si="42"/>
        <v>1.6970590430277421</v>
      </c>
      <c r="G253">
        <f t="shared" si="43"/>
        <v>0.42397121158200746</v>
      </c>
      <c r="H253">
        <f t="shared" si="44"/>
        <v>-2.008487965571514</v>
      </c>
      <c r="I253">
        <f t="shared" si="45"/>
        <v>9.1296134550513885E-2</v>
      </c>
      <c r="J253">
        <f t="shared" si="46"/>
        <v>-2.0507170726143693</v>
      </c>
      <c r="K253">
        <f t="shared" si="49"/>
        <v>0.99999999999999989</v>
      </c>
      <c r="L253">
        <f t="shared" si="50"/>
        <v>-9.6432746655328714E-16</v>
      </c>
      <c r="M253">
        <f t="shared" si="51"/>
        <v>0.16354593108176863</v>
      </c>
      <c r="N253">
        <f t="shared" si="52"/>
        <v>9.3704916075227729</v>
      </c>
      <c r="O253">
        <f t="shared" si="53"/>
        <v>-360</v>
      </c>
      <c r="P253">
        <f t="shared" si="47"/>
        <v>-350.62950839247725</v>
      </c>
      <c r="Q253">
        <f t="shared" si="54"/>
        <v>3.5183330669785518E-3</v>
      </c>
      <c r="W253">
        <v>248</v>
      </c>
      <c r="X253">
        <f t="shared" si="48"/>
        <v>5.166666666666667</v>
      </c>
      <c r="Y253">
        <v>0</v>
      </c>
      <c r="Z253">
        <f t="shared" si="55"/>
        <v>-1.3144351860327593E-11</v>
      </c>
    </row>
    <row r="254" spans="5:26" x14ac:dyDescent="0.4">
      <c r="E254">
        <v>13344.729300000001</v>
      </c>
      <c r="F254">
        <f t="shared" si="42"/>
        <v>1.746820980542686</v>
      </c>
      <c r="G254">
        <f t="shared" si="43"/>
        <v>0.53787666563273739</v>
      </c>
      <c r="H254">
        <f t="shared" si="44"/>
        <v>-2.073808012265034</v>
      </c>
      <c r="I254">
        <f t="shared" si="45"/>
        <v>0.21020730240228769</v>
      </c>
      <c r="J254">
        <f t="shared" si="46"/>
        <v>-2.1320890856583823</v>
      </c>
      <c r="K254">
        <f t="shared" si="49"/>
        <v>1</v>
      </c>
      <c r="L254">
        <f t="shared" si="50"/>
        <v>0</v>
      </c>
      <c r="M254">
        <f t="shared" si="51"/>
        <v>0.15550015962153685</v>
      </c>
      <c r="N254">
        <f t="shared" si="52"/>
        <v>8.9095028599246824</v>
      </c>
      <c r="O254">
        <f t="shared" si="53"/>
        <v>-360</v>
      </c>
      <c r="P254">
        <f t="shared" si="47"/>
        <v>-351.09049714007534</v>
      </c>
      <c r="Q254">
        <f t="shared" si="54"/>
        <v>3.3684427722391721E-3</v>
      </c>
      <c r="W254">
        <v>249</v>
      </c>
      <c r="X254">
        <f t="shared" si="48"/>
        <v>5.1875</v>
      </c>
      <c r="Y254">
        <v>0</v>
      </c>
      <c r="Z254">
        <f t="shared" si="55"/>
        <v>-1.6539961994039471E-11</v>
      </c>
    </row>
    <row r="255" spans="5:26" x14ac:dyDescent="0.4">
      <c r="E255">
        <v>13736.029399999999</v>
      </c>
      <c r="F255">
        <f t="shared" si="42"/>
        <v>1.7980420438555587</v>
      </c>
      <c r="G255">
        <f t="shared" si="43"/>
        <v>0.66235731567004796</v>
      </c>
      <c r="H255">
        <f t="shared" si="44"/>
        <v>-2.1334529192929992</v>
      </c>
      <c r="I255">
        <f t="shared" si="45"/>
        <v>0.34147970031583319</v>
      </c>
      <c r="J255">
        <f t="shared" si="46"/>
        <v>-2.2076526417744393</v>
      </c>
      <c r="K255">
        <f t="shared" si="49"/>
        <v>0.99999999999999989</v>
      </c>
      <c r="L255">
        <f t="shared" si="50"/>
        <v>-9.6432746655328714E-16</v>
      </c>
      <c r="M255">
        <f t="shared" si="51"/>
        <v>0.14756385800235128</v>
      </c>
      <c r="N255">
        <f t="shared" si="52"/>
        <v>8.454786272202508</v>
      </c>
      <c r="O255">
        <f t="shared" si="53"/>
        <v>-360</v>
      </c>
      <c r="P255">
        <f t="shared" si="47"/>
        <v>-351.54521372779749</v>
      </c>
      <c r="Q255">
        <f t="shared" si="54"/>
        <v>3.227961435638583E-3</v>
      </c>
      <c r="W255">
        <v>250</v>
      </c>
      <c r="X255">
        <f t="shared" si="48"/>
        <v>5.208333333333333</v>
      </c>
      <c r="Y255">
        <v>0</v>
      </c>
      <c r="Z255">
        <f t="shared" si="55"/>
        <v>-1.9102566611329401E-11</v>
      </c>
    </row>
    <row r="256" spans="5:26" x14ac:dyDescent="0.4">
      <c r="E256">
        <v>14138.8035</v>
      </c>
      <c r="F256">
        <f t="shared" si="42"/>
        <v>1.8507650502562356</v>
      </c>
      <c r="G256">
        <f t="shared" si="43"/>
        <v>0.79753724893834987</v>
      </c>
      <c r="H256">
        <f t="shared" si="44"/>
        <v>-2.1859990905320896</v>
      </c>
      <c r="I256">
        <f t="shared" si="45"/>
        <v>0.48531267970174485</v>
      </c>
      <c r="J256">
        <f t="shared" si="46"/>
        <v>-2.2757700433418107</v>
      </c>
      <c r="K256">
        <f t="shared" si="49"/>
        <v>1</v>
      </c>
      <c r="L256">
        <f t="shared" si="50"/>
        <v>0</v>
      </c>
      <c r="M256">
        <f t="shared" si="51"/>
        <v>0.13972772207369433</v>
      </c>
      <c r="N256">
        <f t="shared" si="52"/>
        <v>8.0058087557996362</v>
      </c>
      <c r="O256">
        <f t="shared" si="53"/>
        <v>-360</v>
      </c>
      <c r="P256">
        <f t="shared" si="47"/>
        <v>-351.99419124420035</v>
      </c>
      <c r="Q256">
        <f t="shared" si="54"/>
        <v>3.0964249384102115E-3</v>
      </c>
      <c r="W256">
        <v>251</v>
      </c>
      <c r="X256">
        <f t="shared" si="48"/>
        <v>5.229166666666667</v>
      </c>
      <c r="Y256">
        <v>0</v>
      </c>
      <c r="Z256">
        <f t="shared" si="55"/>
        <v>-2.0932817028538807E-11</v>
      </c>
    </row>
    <row r="257" spans="5:26" x14ac:dyDescent="0.4">
      <c r="E257">
        <v>14553.3878</v>
      </c>
      <c r="F257">
        <f t="shared" si="42"/>
        <v>1.9050340082218051</v>
      </c>
      <c r="G257">
        <f t="shared" si="43"/>
        <v>0.94338559967442437</v>
      </c>
      <c r="H257">
        <f t="shared" si="44"/>
        <v>-2.2298940802436613</v>
      </c>
      <c r="I257">
        <f t="shared" si="45"/>
        <v>0.6417281577617594</v>
      </c>
      <c r="J257">
        <f t="shared" si="46"/>
        <v>-2.3346496461598893</v>
      </c>
      <c r="K257">
        <f t="shared" si="49"/>
        <v>1</v>
      </c>
      <c r="L257">
        <f t="shared" si="50"/>
        <v>0</v>
      </c>
      <c r="M257">
        <f t="shared" si="51"/>
        <v>0.13198227197454848</v>
      </c>
      <c r="N257">
        <f t="shared" si="52"/>
        <v>7.5620271546893942</v>
      </c>
      <c r="O257">
        <f t="shared" si="53"/>
        <v>-360</v>
      </c>
      <c r="P257">
        <f t="shared" si="47"/>
        <v>-352.43797284531058</v>
      </c>
      <c r="Q257">
        <f t="shared" si="54"/>
        <v>2.9734041297527214E-3</v>
      </c>
      <c r="W257">
        <v>252</v>
      </c>
      <c r="X257">
        <f t="shared" si="48"/>
        <v>5.25</v>
      </c>
      <c r="Y257">
        <v>0</v>
      </c>
      <c r="Z257">
        <f t="shared" si="55"/>
        <v>-2.2125824521038071E-11</v>
      </c>
    </row>
    <row r="258" spans="5:26" x14ac:dyDescent="0.4">
      <c r="E258">
        <v>14980.1288</v>
      </c>
      <c r="F258">
        <f t="shared" si="42"/>
        <v>1.9608942744962035</v>
      </c>
      <c r="G258">
        <f t="shared" si="43"/>
        <v>1.0996852759114004</v>
      </c>
      <c r="H258">
        <f t="shared" si="44"/>
        <v>-2.2634647888229082</v>
      </c>
      <c r="I258">
        <f t="shared" si="45"/>
        <v>0.81053375981644193</v>
      </c>
      <c r="J258">
        <f t="shared" si="46"/>
        <v>-2.3823550492097709</v>
      </c>
      <c r="K258">
        <f t="shared" si="49"/>
        <v>1</v>
      </c>
      <c r="L258">
        <f t="shared" si="50"/>
        <v>0</v>
      </c>
      <c r="M258">
        <f t="shared" si="51"/>
        <v>0.12431778642598124</v>
      </c>
      <c r="N258">
        <f t="shared" si="52"/>
        <v>7.1228844806174791</v>
      </c>
      <c r="O258">
        <f t="shared" si="53"/>
        <v>-360</v>
      </c>
      <c r="P258">
        <f t="shared" si="47"/>
        <v>-352.87711551938253</v>
      </c>
      <c r="Q258">
        <f t="shared" si="54"/>
        <v>2.8585037793672488E-3</v>
      </c>
      <c r="W258">
        <v>253</v>
      </c>
      <c r="X258">
        <f t="shared" si="48"/>
        <v>5.270833333333333</v>
      </c>
      <c r="Y258">
        <v>0</v>
      </c>
      <c r="Z258">
        <f t="shared" si="55"/>
        <v>-2.277060683644786E-11</v>
      </c>
    </row>
    <row r="259" spans="5:26" x14ac:dyDescent="0.4">
      <c r="E259">
        <v>15419.382900000001</v>
      </c>
      <c r="F259">
        <f t="shared" si="42"/>
        <v>2.0183925017303368</v>
      </c>
      <c r="G259">
        <f t="shared" si="43"/>
        <v>1.2659988636980375</v>
      </c>
      <c r="H259">
        <f t="shared" si="44"/>
        <v>-2.2849309412751961</v>
      </c>
      <c r="I259">
        <f t="shared" si="45"/>
        <v>0.9912826528994817</v>
      </c>
      <c r="J259">
        <f t="shared" si="46"/>
        <v>-2.416820479750625</v>
      </c>
      <c r="K259">
        <f t="shared" si="49"/>
        <v>1</v>
      </c>
      <c r="L259">
        <f t="shared" si="50"/>
        <v>0</v>
      </c>
      <c r="M259">
        <f t="shared" si="51"/>
        <v>0.11672426218958298</v>
      </c>
      <c r="N259">
        <f t="shared" si="52"/>
        <v>6.6878075902415581</v>
      </c>
      <c r="O259">
        <f t="shared" si="53"/>
        <v>-360</v>
      </c>
      <c r="P259">
        <f t="shared" si="47"/>
        <v>-353.31219240975844</v>
      </c>
      <c r="Q259">
        <f t="shared" si="54"/>
        <v>2.7513617236830843E-3</v>
      </c>
      <c r="W259">
        <v>254</v>
      </c>
      <c r="X259">
        <f t="shared" si="48"/>
        <v>5.291666666666667</v>
      </c>
      <c r="Y259">
        <v>0</v>
      </c>
      <c r="Z259">
        <f t="shared" si="55"/>
        <v>-2.2949723707853506E-11</v>
      </c>
    </row>
    <row r="260" spans="5:26" x14ac:dyDescent="0.4">
      <c r="E260">
        <v>15871.516900000001</v>
      </c>
      <c r="F260">
        <f t="shared" si="42"/>
        <v>2.0775767039319271</v>
      </c>
      <c r="G260">
        <f t="shared" si="43"/>
        <v>1.4416331442488941</v>
      </c>
      <c r="H260">
        <f t="shared" si="44"/>
        <v>-2.2924252229753548</v>
      </c>
      <c r="I260">
        <f t="shared" si="45"/>
        <v>1.1832316678113362</v>
      </c>
      <c r="J260">
        <f t="shared" si="46"/>
        <v>-2.4358740414518483</v>
      </c>
      <c r="K260">
        <f t="shared" si="49"/>
        <v>1</v>
      </c>
      <c r="L260">
        <f t="shared" si="50"/>
        <v>0</v>
      </c>
      <c r="M260">
        <f t="shared" si="51"/>
        <v>0.10919134891338622</v>
      </c>
      <c r="N260">
        <f t="shared" si="52"/>
        <v>6.2562034520774183</v>
      </c>
      <c r="O260">
        <f t="shared" si="53"/>
        <v>-360</v>
      </c>
      <c r="P260">
        <f t="shared" si="47"/>
        <v>-353.74379654792256</v>
      </c>
      <c r="Q260">
        <f t="shared" si="54"/>
        <v>2.6516483692649037E-3</v>
      </c>
      <c r="W260">
        <v>255</v>
      </c>
      <c r="X260">
        <f t="shared" si="48"/>
        <v>5.3125</v>
      </c>
      <c r="Y260">
        <v>0</v>
      </c>
      <c r="Z260">
        <f t="shared" si="55"/>
        <v>-2.2739075132086439E-11</v>
      </c>
    </row>
    <row r="261" spans="5:26" x14ac:dyDescent="0.4">
      <c r="E261">
        <v>16336.9087</v>
      </c>
      <c r="F261">
        <f t="shared" ref="F261:F268" si="56">2*PI()*E261/$B$7</f>
        <v>2.1384963480952988</v>
      </c>
      <c r="G261">
        <f t="shared" ref="G261:G268" si="57">1+SUM(a1_*COS(F261),a2_*COS(2*F261))</f>
        <v>1.6256028780471976</v>
      </c>
      <c r="H261">
        <f t="shared" ref="H261:H268" si="58">SUM(a1_*SIN(F261),a2_*SIN(2*F261))</f>
        <v>-2.2840209982429118</v>
      </c>
      <c r="I261">
        <f t="shared" ref="I261:I268" si="59">SUM(b0_,b1_*COS(F261),b2_*COS(2*F261))</f>
        <v>1.3852985152423065</v>
      </c>
      <c r="J261">
        <f t="shared" ref="J261:J268" si="60">SUM(b1_*SIN(F261),b2_*SIN(2*F261))</f>
        <v>-2.4372699196431529</v>
      </c>
      <c r="K261">
        <f t="shared" si="49"/>
        <v>1</v>
      </c>
      <c r="L261">
        <f t="shared" si="50"/>
        <v>0</v>
      </c>
      <c r="M261">
        <f t="shared" si="51"/>
        <v>0.1017082731924992</v>
      </c>
      <c r="N261">
        <f t="shared" si="52"/>
        <v>5.8274547954937752</v>
      </c>
      <c r="O261">
        <f t="shared" si="53"/>
        <v>-360</v>
      </c>
      <c r="P261">
        <f t="shared" ref="P261:P268" si="61">N261+O261</f>
        <v>-354.17254520450621</v>
      </c>
      <c r="Q261">
        <f t="shared" si="54"/>
        <v>2.5590663404687001E-3</v>
      </c>
      <c r="W261">
        <v>256</v>
      </c>
      <c r="X261">
        <f t="shared" ref="X261:X268" si="62">W261/Fs*1000</f>
        <v>5.333333333333333</v>
      </c>
      <c r="Y261">
        <v>0</v>
      </c>
      <c r="Z261">
        <f t="shared" si="55"/>
        <v>-2.2207838062713612E-11</v>
      </c>
    </row>
    <row r="262" spans="5:26" x14ac:dyDescent="0.4">
      <c r="E262">
        <v>16815.946899999999</v>
      </c>
      <c r="F262">
        <f t="shared" si="56"/>
        <v>2.2012023018415019</v>
      </c>
      <c r="G262">
        <f t="shared" si="57"/>
        <v>1.816594501150351</v>
      </c>
      <c r="H262">
        <f t="shared" si="58"/>
        <v>-2.2577687338553489</v>
      </c>
      <c r="I262">
        <f t="shared" si="59"/>
        <v>1.5960189055455101</v>
      </c>
      <c r="J262">
        <f t="shared" si="60"/>
        <v>-2.4187308428855392</v>
      </c>
      <c r="K262">
        <f t="shared" ref="K262:K268" si="63">SQRT((I262^2+J262^2)/(G262^2+H262^2))</f>
        <v>1</v>
      </c>
      <c r="L262">
        <f t="shared" ref="L262:L268" si="64">20*LOG10(K262)</f>
        <v>0</v>
      </c>
      <c r="M262">
        <f t="shared" ref="M262:M268" si="65">ATAN2(J262,I262)-ATAN2(H262,G262)</f>
        <v>9.4263770516584966E-2</v>
      </c>
      <c r="N262">
        <f t="shared" ref="N262:N268" si="66">DEGREES(M262)</f>
        <v>5.400916211590042</v>
      </c>
      <c r="O262">
        <f t="shared" si="53"/>
        <v>-360</v>
      </c>
      <c r="P262">
        <f t="shared" si="61"/>
        <v>-354.59908378840998</v>
      </c>
      <c r="Q262">
        <f t="shared" si="54"/>
        <v>2.4733505589590097E-3</v>
      </c>
      <c r="W262">
        <v>257</v>
      </c>
      <c r="X262">
        <f t="shared" si="62"/>
        <v>5.354166666666667</v>
      </c>
      <c r="Y262">
        <v>0</v>
      </c>
      <c r="Z262">
        <f t="shared" si="55"/>
        <v>-2.1418519114849065E-11</v>
      </c>
    </row>
    <row r="263" spans="5:26" x14ac:dyDescent="0.4">
      <c r="E263">
        <v>17309.031599999998</v>
      </c>
      <c r="F263">
        <f t="shared" si="56"/>
        <v>2.2657469381380659</v>
      </c>
      <c r="G263">
        <f t="shared" si="57"/>
        <v>2.0129321677956948</v>
      </c>
      <c r="H263">
        <f t="shared" si="58"/>
        <v>-2.21174218367856</v>
      </c>
      <c r="I263">
        <f t="shared" si="59"/>
        <v>1.813506377479545</v>
      </c>
      <c r="J263">
        <f t="shared" si="60"/>
        <v>-2.378002106401695</v>
      </c>
      <c r="K263">
        <f t="shared" si="63"/>
        <v>1</v>
      </c>
      <c r="L263">
        <f t="shared" si="64"/>
        <v>0</v>
      </c>
      <c r="M263">
        <f t="shared" si="65"/>
        <v>8.6845984922487407E-2</v>
      </c>
      <c r="N263">
        <f t="shared" si="66"/>
        <v>4.9759084037153105</v>
      </c>
      <c r="O263">
        <f t="shared" ref="O263:O268" si="67">IF((N263-N262)&gt;180,O262-360,IF((N263-N262)&lt;(-180),O262+360,O262))</f>
        <v>-360</v>
      </c>
      <c r="P263">
        <f t="shared" si="61"/>
        <v>-355.02409159628468</v>
      </c>
      <c r="Q263">
        <f t="shared" ref="Q263:Q268" si="68">-(P263-P262)/((E263-E262)*360)*1000</f>
        <v>2.3942686603262466E-3</v>
      </c>
      <c r="W263">
        <v>258</v>
      </c>
      <c r="X263">
        <f t="shared" si="62"/>
        <v>5.375</v>
      </c>
      <c r="Y263">
        <v>0</v>
      </c>
      <c r="Z263">
        <f t="shared" ref="Z263:Z268" si="69" xml:space="preserve"> b0_*Y263 + b1_*Y262 + b2_*Y261 - a1_*Z262 - a2_*Z261</f>
        <v>-2.0427102848142912E-11</v>
      </c>
    </row>
    <row r="264" spans="5:26" x14ac:dyDescent="0.4">
      <c r="E264">
        <v>17816.574799999999</v>
      </c>
      <c r="F264">
        <f t="shared" si="56"/>
        <v>2.3321841876588763</v>
      </c>
      <c r="G264">
        <f t="shared" si="57"/>
        <v>2.2125474604324489</v>
      </c>
      <c r="H264">
        <f t="shared" si="58"/>
        <v>-2.1440951478150518</v>
      </c>
      <c r="I264">
        <f t="shared" si="59"/>
        <v>2.0354164658842158</v>
      </c>
      <c r="J264">
        <f t="shared" si="60"/>
        <v>-2.3129180871698716</v>
      </c>
      <c r="K264">
        <f t="shared" si="63"/>
        <v>1</v>
      </c>
      <c r="L264">
        <f t="shared" si="64"/>
        <v>0</v>
      </c>
      <c r="M264">
        <f t="shared" si="65"/>
        <v>7.9442361044137044E-2</v>
      </c>
      <c r="N264">
        <f t="shared" si="66"/>
        <v>4.5517120023835567</v>
      </c>
      <c r="O264">
        <f t="shared" si="67"/>
        <v>-360</v>
      </c>
      <c r="P264">
        <f t="shared" si="61"/>
        <v>-355.44828799761643</v>
      </c>
      <c r="Q264">
        <f t="shared" si="68"/>
        <v>2.3216217595520036E-3</v>
      </c>
      <c r="W264">
        <v>259</v>
      </c>
      <c r="X264">
        <f t="shared" si="62"/>
        <v>5.395833333333333</v>
      </c>
      <c r="Y264">
        <v>0</v>
      </c>
      <c r="Z264">
        <f t="shared" si="69"/>
        <v>-1.9283277150786413E-11</v>
      </c>
    </row>
    <row r="265" spans="5:26" x14ac:dyDescent="0.4">
      <c r="E265">
        <v>18339.000400000001</v>
      </c>
      <c r="F265">
        <f t="shared" si="56"/>
        <v>2.4005695387841781</v>
      </c>
      <c r="G265">
        <f t="shared" si="57"/>
        <v>2.412955138036994</v>
      </c>
      <c r="H265">
        <f t="shared" si="58"/>
        <v>-2.0531295483745184</v>
      </c>
      <c r="I265">
        <f t="shared" si="59"/>
        <v>2.2589180204855501</v>
      </c>
      <c r="J265">
        <f t="shared" si="60"/>
        <v>-2.2214821217631546</v>
      </c>
      <c r="K265">
        <f t="shared" si="63"/>
        <v>1</v>
      </c>
      <c r="L265">
        <f t="shared" si="64"/>
        <v>0</v>
      </c>
      <c r="M265">
        <f t="shared" si="65"/>
        <v>7.2039523848126841E-2</v>
      </c>
      <c r="N265">
        <f t="shared" si="66"/>
        <v>4.1275606746297111</v>
      </c>
      <c r="O265">
        <f t="shared" si="67"/>
        <v>-360</v>
      </c>
      <c r="P265">
        <f t="shared" si="61"/>
        <v>-355.87243932537029</v>
      </c>
      <c r="Q265">
        <f t="shared" si="68"/>
        <v>2.2552457855235467E-3</v>
      </c>
      <c r="W265">
        <v>260</v>
      </c>
      <c r="X265">
        <f t="shared" si="62"/>
        <v>5.416666666666667</v>
      </c>
      <c r="Y265">
        <v>0</v>
      </c>
      <c r="Z265">
        <f t="shared" si="69"/>
        <v>-1.8030719162606534E-11</v>
      </c>
    </row>
    <row r="266" spans="5:26" x14ac:dyDescent="0.4">
      <c r="E266">
        <v>18876.744900000002</v>
      </c>
      <c r="F266">
        <f t="shared" si="56"/>
        <v>2.4709601292303582</v>
      </c>
      <c r="G266">
        <f t="shared" si="57"/>
        <v>2.6112381974079075</v>
      </c>
      <c r="H266">
        <f t="shared" si="58"/>
        <v>-1.9373749449058029</v>
      </c>
      <c r="I266">
        <f t="shared" si="59"/>
        <v>2.4806755338274415</v>
      </c>
      <c r="J266">
        <f t="shared" si="60"/>
        <v>-2.1019599179386841</v>
      </c>
      <c r="K266">
        <f t="shared" si="63"/>
        <v>1</v>
      </c>
      <c r="L266">
        <f t="shared" si="64"/>
        <v>0</v>
      </c>
      <c r="M266">
        <f t="shared" si="65"/>
        <v>6.4623126047991697E-2</v>
      </c>
      <c r="N266">
        <f t="shared" si="66"/>
        <v>3.7026323814918594</v>
      </c>
      <c r="O266">
        <f t="shared" si="67"/>
        <v>-360</v>
      </c>
      <c r="P266">
        <f t="shared" si="61"/>
        <v>-356.29736761850813</v>
      </c>
      <c r="Q266">
        <f t="shared" si="68"/>
        <v>2.1950133749900347E-3</v>
      </c>
      <c r="W266">
        <v>261</v>
      </c>
      <c r="X266">
        <f t="shared" si="62"/>
        <v>5.4375</v>
      </c>
      <c r="Y266">
        <v>0</v>
      </c>
      <c r="Z266">
        <f t="shared" si="69"/>
        <v>-1.6707427026280589E-11</v>
      </c>
    </row>
    <row r="267" spans="5:26" x14ac:dyDescent="0.4">
      <c r="E267">
        <v>19430.257300000001</v>
      </c>
      <c r="F267">
        <f t="shared" si="56"/>
        <v>2.5434147329599774</v>
      </c>
      <c r="G267">
        <f t="shared" si="57"/>
        <v>2.8040449579195821</v>
      </c>
      <c r="H267">
        <f t="shared" si="58"/>
        <v>-1.795679441570103</v>
      </c>
      <c r="I267">
        <f t="shared" si="59"/>
        <v>2.6968457433581179</v>
      </c>
      <c r="J267">
        <f t="shared" si="60"/>
        <v>-1.9529863848585713</v>
      </c>
      <c r="K267">
        <f t="shared" si="63"/>
        <v>1</v>
      </c>
      <c r="L267">
        <f t="shared" si="64"/>
        <v>0</v>
      </c>
      <c r="M267">
        <f t="shared" si="65"/>
        <v>5.7177680014611099E-2</v>
      </c>
      <c r="N267">
        <f t="shared" si="66"/>
        <v>3.2760397471867311</v>
      </c>
      <c r="O267">
        <f t="shared" si="67"/>
        <v>-360</v>
      </c>
      <c r="P267">
        <f t="shared" si="61"/>
        <v>-356.72396025281324</v>
      </c>
      <c r="Q267">
        <f t="shared" si="68"/>
        <v>2.1408364830425033E-3</v>
      </c>
      <c r="W267">
        <v>262</v>
      </c>
      <c r="X267">
        <f t="shared" si="62"/>
        <v>5.458333333333333</v>
      </c>
      <c r="Y267">
        <v>0</v>
      </c>
      <c r="Z267">
        <f t="shared" si="69"/>
        <v>-1.534608452425117E-11</v>
      </c>
    </row>
    <row r="268" spans="5:26" x14ac:dyDescent="0.4">
      <c r="E268">
        <v>20000</v>
      </c>
      <c r="F268">
        <f t="shared" si="56"/>
        <v>2.6179938779914944</v>
      </c>
      <c r="G268">
        <f t="shared" si="57"/>
        <v>2.987602542123394</v>
      </c>
      <c r="H268">
        <f t="shared" si="58"/>
        <v>-1.6273106725365625</v>
      </c>
      <c r="I268">
        <f t="shared" si="59"/>
        <v>2.9030936533279004</v>
      </c>
      <c r="J268">
        <f t="shared" si="60"/>
        <v>-1.7736843616215459</v>
      </c>
      <c r="K268">
        <f t="shared" si="63"/>
        <v>1</v>
      </c>
      <c r="L268">
        <f t="shared" si="64"/>
        <v>0</v>
      </c>
      <c r="M268">
        <f t="shared" si="65"/>
        <v>4.9686342620600676E-2</v>
      </c>
      <c r="N268">
        <f t="shared" si="66"/>
        <v>2.8468177316014014</v>
      </c>
      <c r="O268">
        <f t="shared" si="67"/>
        <v>-360</v>
      </c>
      <c r="P268">
        <f t="shared" si="61"/>
        <v>-357.15318226839861</v>
      </c>
      <c r="Q268">
        <f t="shared" si="68"/>
        <v>2.0926698606687226E-3</v>
      </c>
      <c r="W268">
        <v>263</v>
      </c>
      <c r="X268">
        <f t="shared" si="62"/>
        <v>5.479166666666667</v>
      </c>
      <c r="Y268">
        <v>0</v>
      </c>
      <c r="Z268">
        <f t="shared" si="69"/>
        <v>-1.3974447331288914E-11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222C-F1B4-4158-AFB6-859A8B81BF51}">
  <dimension ref="A2:Z268"/>
  <sheetViews>
    <sheetView topLeftCell="D1" workbookViewId="0"/>
  </sheetViews>
  <sheetFormatPr defaultRowHeight="14.6" x14ac:dyDescent="0.4"/>
  <cols>
    <col min="1" max="1" width="15.15234375" customWidth="1"/>
    <col min="2" max="2" width="9.23046875" customWidth="1"/>
    <col min="5" max="5" width="9.23046875" customWidth="1"/>
    <col min="6" max="9" width="0" hidden="1" customWidth="1"/>
    <col min="10" max="10" width="9.53515625" hidden="1" customWidth="1"/>
    <col min="11" max="11" width="0" hidden="1" customWidth="1"/>
    <col min="12" max="12" width="14" customWidth="1"/>
    <col min="13" max="13" width="10.4609375" hidden="1" customWidth="1"/>
    <col min="14" max="15" width="11.07421875" hidden="1" customWidth="1"/>
    <col min="16" max="16" width="11.07421875" customWidth="1"/>
    <col min="23" max="23" width="9.23046875" hidden="1" customWidth="1"/>
    <col min="25" max="25" width="0" hidden="1" customWidth="1"/>
  </cols>
  <sheetData>
    <row r="2" spans="1:26" ht="15" thickBot="1" x14ac:dyDescent="0.45"/>
    <row r="3" spans="1:26" ht="15" thickBot="1" x14ac:dyDescent="0.45">
      <c r="A3" s="2" t="s">
        <v>0</v>
      </c>
      <c r="B3" s="3"/>
      <c r="E3" s="1" t="s">
        <v>10</v>
      </c>
      <c r="G3" t="s">
        <v>26</v>
      </c>
      <c r="X3" s="1" t="s">
        <v>41</v>
      </c>
    </row>
    <row r="4" spans="1:26" x14ac:dyDescent="0.4">
      <c r="A4" s="6" t="s">
        <v>1</v>
      </c>
      <c r="B4" s="3">
        <v>1000</v>
      </c>
      <c r="E4" t="s">
        <v>11</v>
      </c>
      <c r="F4" t="s">
        <v>12</v>
      </c>
      <c r="G4" t="s">
        <v>20</v>
      </c>
      <c r="H4" t="s">
        <v>21</v>
      </c>
      <c r="I4" t="s">
        <v>22</v>
      </c>
      <c r="J4" t="s">
        <v>23</v>
      </c>
      <c r="K4" t="s">
        <v>19</v>
      </c>
      <c r="L4" t="s">
        <v>13</v>
      </c>
      <c r="M4" t="s">
        <v>17</v>
      </c>
      <c r="N4" t="s">
        <v>18</v>
      </c>
      <c r="O4" t="s">
        <v>32</v>
      </c>
      <c r="P4" t="s">
        <v>24</v>
      </c>
      <c r="Q4" t="s">
        <v>25</v>
      </c>
      <c r="W4" t="s">
        <v>42</v>
      </c>
      <c r="X4" t="s">
        <v>43</v>
      </c>
      <c r="Y4" t="s">
        <v>44</v>
      </c>
      <c r="Z4" t="s">
        <v>45</v>
      </c>
    </row>
    <row r="5" spans="1:26" x14ac:dyDescent="0.4">
      <c r="A5" s="7" t="s">
        <v>2</v>
      </c>
      <c r="B5" s="8">
        <v>0.5</v>
      </c>
      <c r="E5">
        <v>10</v>
      </c>
      <c r="F5">
        <f t="shared" ref="F5:F68" si="0">2*PI()*E5/$B$8</f>
        <v>1.308996938995747E-3</v>
      </c>
      <c r="G5">
        <f t="shared" ref="G5:G68" si="1">1+SUM(a1_*COS(F5),a2_*COS(2*F5))</f>
        <v>1.0925562320610149E-2</v>
      </c>
      <c r="H5">
        <f t="shared" ref="H5:H68" si="2">SUM(a1_*SIN(F5),a2_*SIN(2*F5))</f>
        <v>-2.4505758949871798E-4</v>
      </c>
      <c r="I5">
        <f t="shared" ref="I5:I68" si="3">SUM(b0_,b1_*COS(F5),b2_*COS(2*F5))</f>
        <v>2.180069668236817E-2</v>
      </c>
      <c r="J5">
        <f t="shared" ref="J5:J68" si="4">SUM(b1_*SIN(F5),b2_*SIN(2*F5))</f>
        <v>-3.3781744050472061E-4</v>
      </c>
      <c r="K5">
        <f>SQRT((I5^2+J5^2)/(G5^2+H5^2))</f>
        <v>1.9951221514398252</v>
      </c>
      <c r="L5">
        <f>20*LOG10(K5)</f>
        <v>5.999389810703506</v>
      </c>
      <c r="M5">
        <f>ATAN2(J5,I5)-ATAN2(H5,G5)</f>
        <v>-6.9315083023295809E-3</v>
      </c>
      <c r="N5">
        <f>DEGREES(M5)</f>
        <v>-0.39714617138337521</v>
      </c>
      <c r="O5">
        <v>0</v>
      </c>
      <c r="P5">
        <f t="shared" ref="P5:P68" si="5">N5+O5</f>
        <v>-0.39714617138337521</v>
      </c>
      <c r="W5">
        <v>0</v>
      </c>
      <c r="X5">
        <f t="shared" ref="X5:X68" si="6">W5/Fs*1000</f>
        <v>0</v>
      </c>
      <c r="Y5">
        <v>1</v>
      </c>
      <c r="Z5">
        <f xml:space="preserve"> b0_*Y5</f>
        <v>1.0435879521533959</v>
      </c>
    </row>
    <row r="6" spans="1:26" ht="15" thickBot="1" x14ac:dyDescent="0.45">
      <c r="A6" s="4" t="s">
        <v>28</v>
      </c>
      <c r="B6" s="5">
        <v>6</v>
      </c>
      <c r="E6">
        <v>10.293200000000001</v>
      </c>
      <c r="F6">
        <f t="shared" si="0"/>
        <v>1.3473767292471023E-3</v>
      </c>
      <c r="G6">
        <f t="shared" si="1"/>
        <v>1.0925490112925984E-2</v>
      </c>
      <c r="H6">
        <f t="shared" si="2"/>
        <v>-2.5224278388597627E-4</v>
      </c>
      <c r="I6">
        <f t="shared" si="3"/>
        <v>2.1800631976452767E-2</v>
      </c>
      <c r="J6">
        <f t="shared" si="4"/>
        <v>-3.477223468605112E-4</v>
      </c>
      <c r="K6">
        <f t="shared" ref="K6:K69" si="7">SQRT((I6^2+J6^2)/(G6^2+H6^2))</f>
        <v>1.9951138129989829</v>
      </c>
      <c r="L6">
        <f t="shared" ref="L6:L69" si="8">20*LOG10(K6)</f>
        <v>5.9993535087015415</v>
      </c>
      <c r="M6">
        <f t="shared" ref="M6:M69" si="9">ATAN2(J6,I6)-ATAN2(H6,G6)</f>
        <v>-7.1346961612281934E-3</v>
      </c>
      <c r="N6">
        <f t="shared" ref="N6:N69" si="10">DEGREES(M6)</f>
        <v>-0.40878797814656542</v>
      </c>
      <c r="O6">
        <f>IF((N6-N5)&gt;180,O5-360,IF((N6-N5)&lt;(-180),O5+360,O5))</f>
        <v>0</v>
      </c>
      <c r="P6">
        <f t="shared" si="5"/>
        <v>-0.40878797814656542</v>
      </c>
      <c r="Q6">
        <f>-(P6-P5)/((E6-E5)*360)*1000</f>
        <v>0.11029451609813351</v>
      </c>
      <c r="W6">
        <v>1</v>
      </c>
      <c r="X6">
        <f t="shared" si="6"/>
        <v>2.0833333333333332E-2</v>
      </c>
      <c r="Y6">
        <v>0</v>
      </c>
      <c r="Z6">
        <f xml:space="preserve"> b0_*Y6 + b1_*Y5 - a1_*Z5</f>
        <v>8.3500804836772469E-2</v>
      </c>
    </row>
    <row r="7" spans="1:26" ht="15" thickBot="1" x14ac:dyDescent="0.45">
      <c r="E7">
        <v>10.595000000000001</v>
      </c>
      <c r="F7">
        <f t="shared" si="0"/>
        <v>1.3868822568659943E-3</v>
      </c>
      <c r="G7">
        <f t="shared" si="1"/>
        <v>1.0925413608050993E-2</v>
      </c>
      <c r="H7">
        <f t="shared" si="2"/>
        <v>-2.5963874049289787E-4</v>
      </c>
      <c r="I7">
        <f t="shared" si="3"/>
        <v>2.1800563419788865E-2</v>
      </c>
      <c r="J7">
        <f t="shared" si="4"/>
        <v>-3.5791778808497978E-4</v>
      </c>
      <c r="K7">
        <f t="shared" si="7"/>
        <v>1.9951049784756467</v>
      </c>
      <c r="L7">
        <f t="shared" si="8"/>
        <v>5.999315046803229</v>
      </c>
      <c r="M7">
        <f t="shared" si="9"/>
        <v>-7.3438398466727506E-3</v>
      </c>
      <c r="N7">
        <f t="shared" si="10"/>
        <v>-0.42077102863435023</v>
      </c>
      <c r="O7">
        <f t="shared" ref="O7:O70" si="11">IF((N7-N6)&gt;180,O6-360,IF((N7-N6)&lt;(-180),O6+360,O6))</f>
        <v>0</v>
      </c>
      <c r="P7">
        <f t="shared" si="5"/>
        <v>-0.42077102863435023</v>
      </c>
      <c r="Q7">
        <f t="shared" ref="Q7:Q70" si="12">-(P7-P6)/((E7-E6)*360)*1000</f>
        <v>0.11029241668309407</v>
      </c>
      <c r="W7">
        <v>2</v>
      </c>
      <c r="X7">
        <f t="shared" si="6"/>
        <v>4.1666666666666664E-2</v>
      </c>
      <c r="Y7">
        <v>0</v>
      </c>
      <c r="Z7">
        <f t="shared" ref="Z7:Z70" si="13" xml:space="preserve"> b0_*Y7 + b1_*Y6 + b2_*Y5 - a1_*Z6 - a2_*Z5</f>
        <v>7.6442655372106261E-2</v>
      </c>
    </row>
    <row r="8" spans="1:26" ht="15" thickBot="1" x14ac:dyDescent="0.45">
      <c r="A8" s="9" t="s">
        <v>3</v>
      </c>
      <c r="B8" s="10">
        <v>48000</v>
      </c>
      <c r="E8">
        <v>10.9057</v>
      </c>
      <c r="F8">
        <f t="shared" si="0"/>
        <v>1.4275527917605919E-3</v>
      </c>
      <c r="G8">
        <f t="shared" si="1"/>
        <v>1.0925332537589205E-2</v>
      </c>
      <c r="H8">
        <f t="shared" si="2"/>
        <v>-2.67252812309186E-4</v>
      </c>
      <c r="I8">
        <f t="shared" si="3"/>
        <v>2.1800490771864856E-2</v>
      </c>
      <c r="J8">
        <f t="shared" si="4"/>
        <v>-3.6841389988154444E-4</v>
      </c>
      <c r="K8">
        <f t="shared" si="7"/>
        <v>1.9950956169033198</v>
      </c>
      <c r="L8">
        <f t="shared" si="8"/>
        <v>5.9992742901634921</v>
      </c>
      <c r="M8">
        <f t="shared" si="9"/>
        <v>-7.5591467799744905E-3</v>
      </c>
      <c r="N8">
        <f t="shared" si="10"/>
        <v>-0.43310720721244461</v>
      </c>
      <c r="O8">
        <f t="shared" si="11"/>
        <v>0</v>
      </c>
      <c r="P8">
        <f t="shared" si="5"/>
        <v>-0.43310720721244461</v>
      </c>
      <c r="Q8">
        <f t="shared" si="12"/>
        <v>0.11029019220125189</v>
      </c>
      <c r="W8">
        <v>3</v>
      </c>
      <c r="X8">
        <f t="shared" si="6"/>
        <v>6.25E-2</v>
      </c>
      <c r="Y8">
        <v>0</v>
      </c>
      <c r="Z8">
        <f t="shared" si="13"/>
        <v>6.9947705270738958E-2</v>
      </c>
    </row>
    <row r="9" spans="1:26" ht="15" thickBot="1" x14ac:dyDescent="0.45">
      <c r="E9">
        <v>11.2255</v>
      </c>
      <c r="F9">
        <f t="shared" si="0"/>
        <v>1.4694145138696758E-3</v>
      </c>
      <c r="G9">
        <f t="shared" si="1"/>
        <v>1.0925246645700826E-2</v>
      </c>
      <c r="H9">
        <f t="shared" si="2"/>
        <v>-2.7508990181911988E-4</v>
      </c>
      <c r="I9">
        <f t="shared" si="3"/>
        <v>2.1800413803420682E-2</v>
      </c>
      <c r="J9">
        <f t="shared" si="4"/>
        <v>-3.7921743984512283E-4</v>
      </c>
      <c r="K9">
        <f t="shared" si="7"/>
        <v>1.9950856987694128</v>
      </c>
      <c r="L9">
        <f t="shared" si="8"/>
        <v>5.9992311102627731</v>
      </c>
      <c r="M9">
        <f t="shared" si="9"/>
        <v>-7.7807550381299162E-3</v>
      </c>
      <c r="N9">
        <f t="shared" si="10"/>
        <v>-0.44580442510999613</v>
      </c>
      <c r="O9">
        <f t="shared" si="11"/>
        <v>0</v>
      </c>
      <c r="P9">
        <f t="shared" si="5"/>
        <v>-0.44580442510999613</v>
      </c>
      <c r="Q9">
        <f t="shared" si="12"/>
        <v>0.11028783525772606</v>
      </c>
      <c r="W9">
        <v>4</v>
      </c>
      <c r="X9">
        <f t="shared" si="6"/>
        <v>8.3333333333333329E-2</v>
      </c>
      <c r="Y9">
        <v>0</v>
      </c>
      <c r="Z9">
        <f t="shared" si="13"/>
        <v>6.3975333517342386E-2</v>
      </c>
    </row>
    <row r="10" spans="1:26" ht="15" thickBot="1" x14ac:dyDescent="0.45">
      <c r="A10" s="9" t="s">
        <v>29</v>
      </c>
      <c r="B10" s="10">
        <v>0</v>
      </c>
      <c r="E10">
        <v>11.5547</v>
      </c>
      <c r="F10">
        <f t="shared" si="0"/>
        <v>1.5125066931014162E-3</v>
      </c>
      <c r="G10">
        <f t="shared" si="1"/>
        <v>1.0925155636350325E-2</v>
      </c>
      <c r="H10">
        <f t="shared" si="2"/>
        <v>-2.8315736224779559E-4</v>
      </c>
      <c r="I10">
        <f t="shared" si="3"/>
        <v>2.1800332249175769E-2</v>
      </c>
      <c r="J10">
        <f t="shared" si="4"/>
        <v>-3.9033854389926423E-4</v>
      </c>
      <c r="K10">
        <f t="shared" si="7"/>
        <v>1.995075189923802</v>
      </c>
      <c r="L10">
        <f t="shared" si="8"/>
        <v>5.9991853583867227</v>
      </c>
      <c r="M10">
        <f t="shared" si="9"/>
        <v>-8.0088719447655166E-3</v>
      </c>
      <c r="N10">
        <f t="shared" si="10"/>
        <v>-0.45887456109579589</v>
      </c>
      <c r="O10">
        <f t="shared" si="11"/>
        <v>0</v>
      </c>
      <c r="P10">
        <f t="shared" si="5"/>
        <v>-0.45887456109579589</v>
      </c>
      <c r="Q10">
        <f t="shared" si="12"/>
        <v>0.11028533807377947</v>
      </c>
      <c r="W10">
        <v>5</v>
      </c>
      <c r="X10">
        <f t="shared" si="6"/>
        <v>0.10416666666666667</v>
      </c>
      <c r="Y10">
        <v>0</v>
      </c>
      <c r="Z10">
        <f t="shared" si="13"/>
        <v>5.8487257471916507E-2</v>
      </c>
    </row>
    <row r="11" spans="1:26" ht="15" thickBot="1" x14ac:dyDescent="0.45">
      <c r="E11">
        <v>11.8935</v>
      </c>
      <c r="F11">
        <f t="shared" si="0"/>
        <v>1.5568555093945916E-3</v>
      </c>
      <c r="G11">
        <f t="shared" si="1"/>
        <v>1.0925059226481015E-2</v>
      </c>
      <c r="H11">
        <f t="shared" si="2"/>
        <v>-2.9146009632624289E-4</v>
      </c>
      <c r="I11">
        <f t="shared" si="3"/>
        <v>2.1800245855481681E-2</v>
      </c>
      <c r="J11">
        <f t="shared" si="4"/>
        <v>-4.0178396986963877E-4</v>
      </c>
      <c r="K11">
        <f t="shared" si="7"/>
        <v>1.9950640577203416</v>
      </c>
      <c r="L11">
        <f t="shared" si="8"/>
        <v>5.9991368923635164</v>
      </c>
      <c r="M11">
        <f t="shared" si="9"/>
        <v>-8.2436354744919171E-3</v>
      </c>
      <c r="N11">
        <f t="shared" si="10"/>
        <v>-0.47232552053271265</v>
      </c>
      <c r="O11">
        <f t="shared" si="11"/>
        <v>0</v>
      </c>
      <c r="P11">
        <f t="shared" si="5"/>
        <v>-0.47232552053271265</v>
      </c>
      <c r="Q11">
        <f t="shared" si="12"/>
        <v>0.11028269248423193</v>
      </c>
      <c r="W11">
        <v>6</v>
      </c>
      <c r="X11">
        <f t="shared" si="6"/>
        <v>0.125</v>
      </c>
      <c r="Y11">
        <v>0</v>
      </c>
      <c r="Z11">
        <f t="shared" si="13"/>
        <v>5.3447487860070281E-2</v>
      </c>
    </row>
    <row r="12" spans="1:26" x14ac:dyDescent="0.4">
      <c r="A12" s="6" t="s">
        <v>14</v>
      </c>
      <c r="B12" s="3"/>
      <c r="E12">
        <v>12.2422</v>
      </c>
      <c r="F12">
        <f t="shared" si="0"/>
        <v>1.6025002326573736E-3</v>
      </c>
      <c r="G12">
        <f t="shared" si="1"/>
        <v>1.0924957090127418E-2</v>
      </c>
      <c r="H12">
        <f t="shared" si="2"/>
        <v>-3.0000545755369274E-4</v>
      </c>
      <c r="I12">
        <f t="shared" si="3"/>
        <v>2.1800154330237631E-2</v>
      </c>
      <c r="J12">
        <f t="shared" si="4"/>
        <v>-4.1356385393616184E-4</v>
      </c>
      <c r="K12">
        <f t="shared" si="7"/>
        <v>1.9950522645631739</v>
      </c>
      <c r="L12">
        <f t="shared" si="8"/>
        <v>5.999085548466061</v>
      </c>
      <c r="M12">
        <f t="shared" si="9"/>
        <v>-8.4852528371910374E-3</v>
      </c>
      <c r="N12">
        <f t="shared" si="10"/>
        <v>-0.48616917567245388</v>
      </c>
      <c r="O12">
        <f t="shared" si="11"/>
        <v>0</v>
      </c>
      <c r="P12">
        <f t="shared" si="5"/>
        <v>-0.48616917567245388</v>
      </c>
      <c r="Q12">
        <f t="shared" si="12"/>
        <v>0.11027988990648753</v>
      </c>
      <c r="W12">
        <v>7</v>
      </c>
      <c r="X12">
        <f t="shared" si="6"/>
        <v>0.14583333333333334</v>
      </c>
      <c r="Y12">
        <v>0</v>
      </c>
      <c r="Z12">
        <f t="shared" si="13"/>
        <v>4.8822267622241067E-2</v>
      </c>
    </row>
    <row r="13" spans="1:26" x14ac:dyDescent="0.4">
      <c r="A13" s="7" t="s">
        <v>4</v>
      </c>
      <c r="B13" s="8">
        <v>1</v>
      </c>
      <c r="E13">
        <v>12.6012</v>
      </c>
      <c r="F13">
        <f t="shared" si="0"/>
        <v>1.649493222767321E-3</v>
      </c>
      <c r="G13">
        <f t="shared" si="1"/>
        <v>1.0924848853587465E-2</v>
      </c>
      <c r="H13">
        <f t="shared" si="2"/>
        <v>-3.0880325023039485E-4</v>
      </c>
      <c r="I13">
        <f t="shared" si="3"/>
        <v>2.1800057338566603E-2</v>
      </c>
      <c r="J13">
        <f t="shared" si="4"/>
        <v>-4.2569171066368086E-4</v>
      </c>
      <c r="K13">
        <f t="shared" si="7"/>
        <v>1.9950397673511324</v>
      </c>
      <c r="L13">
        <f t="shared" si="8"/>
        <v>5.9990311389919402</v>
      </c>
      <c r="M13">
        <f t="shared" si="9"/>
        <v>-8.7340004644052005E-3</v>
      </c>
      <c r="N13">
        <f t="shared" si="10"/>
        <v>-0.50042136487571898</v>
      </c>
      <c r="O13">
        <f t="shared" si="11"/>
        <v>0</v>
      </c>
      <c r="P13">
        <f t="shared" si="5"/>
        <v>-0.50042136487571898</v>
      </c>
      <c r="Q13">
        <f t="shared" si="12"/>
        <v>0.11027692048332635</v>
      </c>
      <c r="W13">
        <v>8</v>
      </c>
      <c r="X13">
        <f t="shared" si="6"/>
        <v>0.16666666666666666</v>
      </c>
      <c r="Y13">
        <v>0</v>
      </c>
      <c r="Z13">
        <f t="shared" si="13"/>
        <v>4.4579998488153257E-2</v>
      </c>
    </row>
    <row r="14" spans="1:26" x14ac:dyDescent="0.4">
      <c r="A14" s="7" t="s">
        <v>5</v>
      </c>
      <c r="B14" s="8">
        <f>B23/a0_raw</f>
        <v>-1.7909375604901479</v>
      </c>
      <c r="E14">
        <v>12.970700000000001</v>
      </c>
      <c r="F14">
        <f t="shared" si="0"/>
        <v>1.6978606596632138E-3</v>
      </c>
      <c r="G14">
        <f t="shared" si="1"/>
        <v>1.0924734184654339E-2</v>
      </c>
      <c r="H14">
        <f t="shared" si="2"/>
        <v>-3.1785837755760613E-4</v>
      </c>
      <c r="I14">
        <f t="shared" si="3"/>
        <v>2.1799954582775172E-2</v>
      </c>
      <c r="J14">
        <f t="shared" si="4"/>
        <v>-4.3817429831760884E-4</v>
      </c>
      <c r="K14">
        <f t="shared" si="7"/>
        <v>1.9950265277808972</v>
      </c>
      <c r="L14">
        <f t="shared" si="8"/>
        <v>5.9989734971196427</v>
      </c>
      <c r="M14">
        <f t="shared" si="9"/>
        <v>-8.9900161356539776E-3</v>
      </c>
      <c r="N14">
        <f t="shared" si="10"/>
        <v>-0.51508998232748271</v>
      </c>
      <c r="O14">
        <f t="shared" si="11"/>
        <v>0</v>
      </c>
      <c r="P14">
        <f t="shared" si="5"/>
        <v>-0.51508998232748271</v>
      </c>
      <c r="Q14">
        <f t="shared" si="12"/>
        <v>0.11027377425773353</v>
      </c>
      <c r="W14">
        <v>9</v>
      </c>
      <c r="X14">
        <f t="shared" si="6"/>
        <v>0.1875</v>
      </c>
      <c r="Y14">
        <v>0</v>
      </c>
      <c r="Z14">
        <f t="shared" si="13"/>
        <v>4.0691158510888559E-2</v>
      </c>
    </row>
    <row r="15" spans="1:26" x14ac:dyDescent="0.4">
      <c r="A15" s="7" t="s">
        <v>6</v>
      </c>
      <c r="B15" s="8">
        <f>B24/a0_raw</f>
        <v>0.80186433639360066</v>
      </c>
      <c r="E15">
        <v>13.351000000000001</v>
      </c>
      <c r="F15">
        <f t="shared" si="0"/>
        <v>1.7476418132532222E-3</v>
      </c>
      <c r="G15">
        <f t="shared" si="1"/>
        <v>1.0924612703615666E-2</v>
      </c>
      <c r="H15">
        <f t="shared" si="2"/>
        <v>-3.2717819355572355E-4</v>
      </c>
      <c r="I15">
        <f t="shared" si="3"/>
        <v>2.1799845722600297E-2</v>
      </c>
      <c r="J15">
        <f t="shared" si="4"/>
        <v>-4.5102175356523996E-4</v>
      </c>
      <c r="K15">
        <f t="shared" si="7"/>
        <v>1.9950125020716125</v>
      </c>
      <c r="L15">
        <f t="shared" si="8"/>
        <v>5.9989124321716414</v>
      </c>
      <c r="M15">
        <f t="shared" si="9"/>
        <v>-9.2535068446113478E-3</v>
      </c>
      <c r="N15">
        <f t="shared" si="10"/>
        <v>-0.53018688789164992</v>
      </c>
      <c r="O15">
        <f t="shared" si="11"/>
        <v>0</v>
      </c>
      <c r="P15">
        <f t="shared" si="5"/>
        <v>-0.53018688789164992</v>
      </c>
      <c r="Q15">
        <f t="shared" si="12"/>
        <v>0.11027044120261202</v>
      </c>
      <c r="W15">
        <v>10</v>
      </c>
      <c r="X15">
        <f t="shared" si="6"/>
        <v>0.20833333333333334</v>
      </c>
      <c r="Y15">
        <v>0</v>
      </c>
      <c r="Z15">
        <f t="shared" si="13"/>
        <v>3.7128213252877941E-2</v>
      </c>
    </row>
    <row r="16" spans="1:26" x14ac:dyDescent="0.4">
      <c r="A16" s="7"/>
      <c r="B16" s="8"/>
      <c r="E16">
        <v>13.7425</v>
      </c>
      <c r="F16">
        <f t="shared" si="0"/>
        <v>1.7988890434149055E-3</v>
      </c>
      <c r="G16">
        <f t="shared" si="1"/>
        <v>1.0924483977988952E-2</v>
      </c>
      <c r="H16">
        <f t="shared" si="2"/>
        <v>-3.3677250310388054E-4</v>
      </c>
      <c r="I16">
        <f t="shared" si="3"/>
        <v>2.1799730370490655E-2</v>
      </c>
      <c r="J16">
        <f t="shared" si="4"/>
        <v>-4.6424759151277679E-4</v>
      </c>
      <c r="K16">
        <f t="shared" si="7"/>
        <v>1.9949976403586782</v>
      </c>
      <c r="L16">
        <f t="shared" si="8"/>
        <v>5.9988477269735228</v>
      </c>
      <c r="M16">
        <f t="shared" si="9"/>
        <v>-9.5247487826812804E-3</v>
      </c>
      <c r="N16">
        <f t="shared" si="10"/>
        <v>-0.54572790617000588</v>
      </c>
      <c r="O16">
        <f t="shared" si="11"/>
        <v>0</v>
      </c>
      <c r="P16">
        <f t="shared" si="5"/>
        <v>-0.54572790617000588</v>
      </c>
      <c r="Q16">
        <f t="shared" si="12"/>
        <v>0.11026690987906919</v>
      </c>
      <c r="W16">
        <v>11</v>
      </c>
      <c r="X16">
        <f t="shared" si="6"/>
        <v>0.22916666666666666</v>
      </c>
      <c r="Y16">
        <v>0</v>
      </c>
      <c r="Z16">
        <f t="shared" si="13"/>
        <v>3.3865522852046727E-2</v>
      </c>
    </row>
    <row r="17" spans="1:26" x14ac:dyDescent="0.4">
      <c r="A17" s="7" t="s">
        <v>7</v>
      </c>
      <c r="B17" s="8">
        <f>(B26/a0_raw)*(10^(out_gain/20))</f>
        <v>1.0435879521533959</v>
      </c>
      <c r="E17">
        <v>14.1455</v>
      </c>
      <c r="F17">
        <f t="shared" si="0"/>
        <v>1.8516416200564342E-3</v>
      </c>
      <c r="G17">
        <f t="shared" si="1"/>
        <v>1.0924347585502314E-2</v>
      </c>
      <c r="H17">
        <f t="shared" si="2"/>
        <v>-3.4664866066042715E-4</v>
      </c>
      <c r="I17">
        <f t="shared" si="3"/>
        <v>2.1799608148045491E-2</v>
      </c>
      <c r="J17">
        <f t="shared" si="4"/>
        <v>-4.7786194923707653E-4</v>
      </c>
      <c r="K17">
        <f t="shared" si="7"/>
        <v>1.9949818939661677</v>
      </c>
      <c r="L17">
        <f t="shared" si="8"/>
        <v>5.9987791695153359</v>
      </c>
      <c r="M17">
        <f t="shared" si="9"/>
        <v>-9.8039487618826193E-3</v>
      </c>
      <c r="N17">
        <f t="shared" si="10"/>
        <v>-0.56172488661838293</v>
      </c>
      <c r="O17">
        <f t="shared" si="11"/>
        <v>0</v>
      </c>
      <c r="P17">
        <f t="shared" si="5"/>
        <v>-0.56172488661838293</v>
      </c>
      <c r="Q17">
        <f t="shared" si="12"/>
        <v>0.1102631682408122</v>
      </c>
      <c r="W17">
        <v>12</v>
      </c>
      <c r="X17">
        <f t="shared" si="6"/>
        <v>0.25</v>
      </c>
      <c r="Y17">
        <v>0</v>
      </c>
      <c r="Z17">
        <f t="shared" si="13"/>
        <v>3.0879246799868861E-2</v>
      </c>
    </row>
    <row r="18" spans="1:26" x14ac:dyDescent="0.4">
      <c r="A18" s="7" t="s">
        <v>8</v>
      </c>
      <c r="B18" s="8">
        <f>(B27/a0_raw)*(10^(out_gain/20))</f>
        <v>-1.7855000563497396</v>
      </c>
      <c r="E18">
        <v>14.5602</v>
      </c>
      <c r="F18">
        <f t="shared" si="0"/>
        <v>1.9059257231165878E-3</v>
      </c>
      <c r="G18">
        <f t="shared" si="1"/>
        <v>1.0924203118022446E-2</v>
      </c>
      <c r="H18">
        <f t="shared" si="2"/>
        <v>-3.5681157025275719E-4</v>
      </c>
      <c r="I18">
        <f t="shared" si="3"/>
        <v>2.1799478689533469E-2</v>
      </c>
      <c r="J18">
        <f t="shared" si="4"/>
        <v>-4.9187158577612905E-4</v>
      </c>
      <c r="K18">
        <f t="shared" si="7"/>
        <v>1.9949652158609419</v>
      </c>
      <c r="L18">
        <f t="shared" si="8"/>
        <v>5.9987065549280363</v>
      </c>
      <c r="M18">
        <f t="shared" si="9"/>
        <v>-1.0091244219093465E-2</v>
      </c>
      <c r="N18">
        <f t="shared" si="10"/>
        <v>-0.5781857037898458</v>
      </c>
      <c r="O18">
        <f t="shared" si="11"/>
        <v>0</v>
      </c>
      <c r="P18">
        <f t="shared" si="5"/>
        <v>-0.5781857037898458</v>
      </c>
      <c r="Q18">
        <f t="shared" si="12"/>
        <v>0.11025920458874466</v>
      </c>
      <c r="W18">
        <v>13</v>
      </c>
      <c r="X18">
        <f t="shared" si="6"/>
        <v>0.27083333333333331</v>
      </c>
      <c r="Y18">
        <v>0</v>
      </c>
      <c r="Z18">
        <f t="shared" si="13"/>
        <v>2.8147247925151574E-2</v>
      </c>
    </row>
    <row r="19" spans="1:26" ht="15" thickBot="1" x14ac:dyDescent="0.45">
      <c r="A19" s="4" t="s">
        <v>9</v>
      </c>
      <c r="B19" s="5">
        <f>(B28/a0_raw)*(10^(out_gain/20))</f>
        <v>0.7637138883806126</v>
      </c>
      <c r="E19">
        <v>14.9872</v>
      </c>
      <c r="F19">
        <f t="shared" si="0"/>
        <v>1.9618198924117062E-3</v>
      </c>
      <c r="G19">
        <f t="shared" si="1"/>
        <v>1.0924050004006425E-2</v>
      </c>
      <c r="H19">
        <f t="shared" si="2"/>
        <v>-3.6727593883865593E-4</v>
      </c>
      <c r="I19">
        <f t="shared" si="3"/>
        <v>2.1799341482790391E-2</v>
      </c>
      <c r="J19">
        <f t="shared" si="4"/>
        <v>-5.0629677345172524E-4</v>
      </c>
      <c r="K19">
        <f t="shared" si="7"/>
        <v>1.9949475401571808</v>
      </c>
      <c r="L19">
        <f t="shared" si="8"/>
        <v>5.9986295962467153</v>
      </c>
      <c r="M19">
        <f t="shared" si="9"/>
        <v>-1.038704959140313E-2</v>
      </c>
      <c r="N19">
        <f t="shared" si="10"/>
        <v>-0.59513410318048554</v>
      </c>
      <c r="O19">
        <f t="shared" si="11"/>
        <v>0</v>
      </c>
      <c r="P19">
        <f t="shared" si="5"/>
        <v>-0.59513410318048554</v>
      </c>
      <c r="Q19">
        <f t="shared" si="12"/>
        <v>0.11025500514337602</v>
      </c>
      <c r="W19">
        <v>14</v>
      </c>
      <c r="X19">
        <f t="shared" si="6"/>
        <v>0.29166666666666669</v>
      </c>
      <c r="Y19">
        <v>0</v>
      </c>
      <c r="Z19">
        <f t="shared" si="13"/>
        <v>2.5648996790071273E-2</v>
      </c>
    </row>
    <row r="20" spans="1:26" ht="15" thickBot="1" x14ac:dyDescent="0.45">
      <c r="E20">
        <v>15.4267</v>
      </c>
      <c r="F20">
        <f t="shared" si="0"/>
        <v>2.0193503078805692E-3</v>
      </c>
      <c r="G20">
        <f t="shared" si="1"/>
        <v>1.0923887786146169E-2</v>
      </c>
      <c r="H20">
        <f t="shared" si="2"/>
        <v>-3.7804667100480808E-4</v>
      </c>
      <c r="I20">
        <f t="shared" si="3"/>
        <v>2.1799196118019171E-2</v>
      </c>
      <c r="J20">
        <f t="shared" si="4"/>
        <v>-5.2114427182488798E-4</v>
      </c>
      <c r="K20">
        <f t="shared" si="7"/>
        <v>1.9949288141707762</v>
      </c>
      <c r="L20">
        <f t="shared" si="8"/>
        <v>5.998548063970107</v>
      </c>
      <c r="M20">
        <f t="shared" si="9"/>
        <v>-1.0691502083773674E-2</v>
      </c>
      <c r="N20">
        <f t="shared" si="10"/>
        <v>-0.6125779460555566</v>
      </c>
      <c r="O20">
        <f t="shared" si="11"/>
        <v>0</v>
      </c>
      <c r="P20">
        <f t="shared" si="5"/>
        <v>-0.6125779460555566</v>
      </c>
      <c r="Q20">
        <f t="shared" si="12"/>
        <v>0.11025055539799665</v>
      </c>
      <c r="W20">
        <v>15</v>
      </c>
      <c r="X20">
        <f t="shared" si="6"/>
        <v>0.3125</v>
      </c>
      <c r="Y20">
        <v>0</v>
      </c>
      <c r="Z20">
        <f t="shared" si="13"/>
        <v>2.3365477461422063E-2</v>
      </c>
    </row>
    <row r="21" spans="1:26" x14ac:dyDescent="0.4">
      <c r="A21" s="6" t="s">
        <v>27</v>
      </c>
      <c r="B21" s="3"/>
      <c r="E21">
        <v>15.879</v>
      </c>
      <c r="F21">
        <f t="shared" si="0"/>
        <v>2.0785562394313468E-3</v>
      </c>
      <c r="G21">
        <f t="shared" si="1"/>
        <v>1.0923715948802815E-2</v>
      </c>
      <c r="H21">
        <f t="shared" si="2"/>
        <v>-3.8913112230014053E-4</v>
      </c>
      <c r="I21">
        <f t="shared" si="3"/>
        <v>2.1799042133151869E-2</v>
      </c>
      <c r="J21">
        <f t="shared" si="4"/>
        <v>-5.3642421899234962E-4</v>
      </c>
      <c r="K21">
        <f t="shared" si="7"/>
        <v>1.9949089784987522</v>
      </c>
      <c r="L21">
        <f t="shared" si="8"/>
        <v>5.9984616993272057</v>
      </c>
      <c r="M21">
        <f t="shared" si="9"/>
        <v>-1.1004808056026327E-2</v>
      </c>
      <c r="N21">
        <f t="shared" si="10"/>
        <v>-0.63052905596187658</v>
      </c>
      <c r="O21">
        <f t="shared" si="11"/>
        <v>0</v>
      </c>
      <c r="P21">
        <f t="shared" si="5"/>
        <v>-0.63052905596187658</v>
      </c>
      <c r="Q21">
        <f t="shared" si="12"/>
        <v>0.11024584166310471</v>
      </c>
      <c r="W21">
        <v>16</v>
      </c>
      <c r="X21">
        <f t="shared" si="6"/>
        <v>0.33333333333333331</v>
      </c>
      <c r="Y21">
        <v>0</v>
      </c>
      <c r="Z21">
        <f t="shared" si="13"/>
        <v>2.1279095414214667E-2</v>
      </c>
    </row>
    <row r="22" spans="1:26" x14ac:dyDescent="0.4">
      <c r="A22" s="7" t="s">
        <v>4</v>
      </c>
      <c r="B22" s="8">
        <f>(A+1) + (A-1)*COS(w0) + beta*SIN(w0)</f>
        <v>3.1318071137475609</v>
      </c>
      <c r="E22">
        <v>16.3446</v>
      </c>
      <c r="F22">
        <f t="shared" si="0"/>
        <v>2.1395031369109887E-3</v>
      </c>
      <c r="G22">
        <f t="shared" si="1"/>
        <v>1.0923533872078783E-2</v>
      </c>
      <c r="H22">
        <f t="shared" si="2"/>
        <v>-4.0054154999068572E-4</v>
      </c>
      <c r="I22">
        <f t="shared" si="3"/>
        <v>2.1798878972693503E-2</v>
      </c>
      <c r="J22">
        <f t="shared" si="4"/>
        <v>-5.5215350992831756E-4</v>
      </c>
      <c r="K22">
        <f t="shared" si="7"/>
        <v>1.9948879617203281</v>
      </c>
      <c r="L22">
        <f t="shared" si="8"/>
        <v>5.9983701912025191</v>
      </c>
      <c r="M22">
        <f t="shared" si="9"/>
        <v>-1.1327312263657019E-2</v>
      </c>
      <c r="N22">
        <f t="shared" si="10"/>
        <v>-0.64900718593432594</v>
      </c>
      <c r="O22">
        <f t="shared" si="11"/>
        <v>0</v>
      </c>
      <c r="P22">
        <f t="shared" si="5"/>
        <v>-0.64900718593432594</v>
      </c>
      <c r="Q22">
        <f t="shared" si="12"/>
        <v>0.11024084796468919</v>
      </c>
      <c r="W22">
        <v>17</v>
      </c>
      <c r="X22">
        <f t="shared" si="6"/>
        <v>0.35416666666666669</v>
      </c>
      <c r="Y22">
        <v>0</v>
      </c>
      <c r="Z22">
        <f t="shared" si="13"/>
        <v>1.9373588151447876E-2</v>
      </c>
    </row>
    <row r="23" spans="1:26" x14ac:dyDescent="0.4">
      <c r="A23" s="7" t="s">
        <v>5</v>
      </c>
      <c r="B23" s="8">
        <f>-2*((A-1) + (A+1)*COS(w0))</f>
        <v>-5.6088709922207478</v>
      </c>
      <c r="E23">
        <v>16.823899999999998</v>
      </c>
      <c r="F23">
        <f t="shared" si="0"/>
        <v>2.2022433601970549E-3</v>
      </c>
      <c r="G23">
        <f t="shared" si="1"/>
        <v>1.0923340941746074E-2</v>
      </c>
      <c r="H23">
        <f t="shared" si="2"/>
        <v>-4.1228776105033072E-4</v>
      </c>
      <c r="I23">
        <f t="shared" si="3"/>
        <v>2.1798706086229802E-2</v>
      </c>
      <c r="J23">
        <f t="shared" si="4"/>
        <v>-5.6834566169794995E-4</v>
      </c>
      <c r="K23">
        <f t="shared" si="7"/>
        <v>1.9948656930893085</v>
      </c>
      <c r="L23">
        <f t="shared" si="8"/>
        <v>5.998273231395892</v>
      </c>
      <c r="M23">
        <f t="shared" si="9"/>
        <v>-1.1659290029536917E-2</v>
      </c>
      <c r="N23">
        <f t="shared" si="10"/>
        <v>-0.66802811081142632</v>
      </c>
      <c r="O23">
        <f t="shared" si="11"/>
        <v>0</v>
      </c>
      <c r="P23">
        <f t="shared" si="5"/>
        <v>-0.66802811081142632</v>
      </c>
      <c r="Q23">
        <f t="shared" si="12"/>
        <v>0.11023555692966854</v>
      </c>
      <c r="W23">
        <v>18</v>
      </c>
      <c r="X23">
        <f t="shared" si="6"/>
        <v>0.375</v>
      </c>
      <c r="Y23">
        <v>0</v>
      </c>
      <c r="Z23">
        <f t="shared" si="13"/>
        <v>1.7633938978519538E-2</v>
      </c>
    </row>
    <row r="24" spans="1:26" x14ac:dyDescent="0.4">
      <c r="A24" s="7" t="s">
        <v>6</v>
      </c>
      <c r="B24" s="8">
        <f>(A+1) + (A-1)*COS(w0) - beta*SIN(w0)</f>
        <v>2.5112844329779458</v>
      </c>
      <c r="E24">
        <v>17.3172</v>
      </c>
      <c r="F24">
        <f t="shared" si="0"/>
        <v>2.2668161791977153E-3</v>
      </c>
      <c r="G24">
        <f t="shared" si="1"/>
        <v>1.0923136553593005E-2</v>
      </c>
      <c r="H24">
        <f t="shared" si="2"/>
        <v>-4.2437711215302177E-4</v>
      </c>
      <c r="I24">
        <f t="shared" si="3"/>
        <v>2.1798522932322539E-2</v>
      </c>
      <c r="J24">
        <f t="shared" si="4"/>
        <v>-5.8501081345006247E-4</v>
      </c>
      <c r="K24">
        <f t="shared" si="7"/>
        <v>1.9948421030369177</v>
      </c>
      <c r="L24">
        <f t="shared" si="8"/>
        <v>5.9981705168102151</v>
      </c>
      <c r="M24">
        <f t="shared" si="9"/>
        <v>-1.200094724717915E-2</v>
      </c>
      <c r="N24">
        <f t="shared" si="10"/>
        <v>-0.6876036274225088</v>
      </c>
      <c r="O24">
        <f t="shared" si="11"/>
        <v>0</v>
      </c>
      <c r="P24">
        <f t="shared" si="5"/>
        <v>-0.6876036274225088</v>
      </c>
      <c r="Q24">
        <f t="shared" si="12"/>
        <v>0.11022995141046929</v>
      </c>
      <c r="W24">
        <v>19</v>
      </c>
      <c r="X24">
        <f t="shared" si="6"/>
        <v>0.39583333333333331</v>
      </c>
      <c r="Y24">
        <v>0</v>
      </c>
      <c r="Z24">
        <f t="shared" si="13"/>
        <v>1.6046294249398237E-2</v>
      </c>
    </row>
    <row r="25" spans="1:26" x14ac:dyDescent="0.4">
      <c r="A25" s="7"/>
      <c r="B25" s="8"/>
      <c r="E25">
        <v>17.824999999999999</v>
      </c>
      <c r="F25">
        <f t="shared" si="0"/>
        <v>2.3332870437599192E-3</v>
      </c>
      <c r="G25">
        <f t="shared" si="1"/>
        <v>1.0922919988443969E-2</v>
      </c>
      <c r="H25">
        <f t="shared" si="2"/>
        <v>-4.3682186183014371E-4</v>
      </c>
      <c r="I25">
        <f t="shared" si="3"/>
        <v>2.1798328866512784E-2</v>
      </c>
      <c r="J25">
        <f t="shared" si="4"/>
        <v>-6.021658613421842E-4</v>
      </c>
      <c r="K25">
        <f t="shared" si="7"/>
        <v>1.9948171087496307</v>
      </c>
      <c r="L25">
        <f t="shared" si="8"/>
        <v>5.9980616866523331</v>
      </c>
      <c r="M25">
        <f t="shared" si="9"/>
        <v>-1.235262814765381E-2</v>
      </c>
      <c r="N25">
        <f t="shared" si="10"/>
        <v>-0.70775345875506723</v>
      </c>
      <c r="O25">
        <f t="shared" si="11"/>
        <v>0</v>
      </c>
      <c r="P25">
        <f t="shared" si="5"/>
        <v>-0.70775345875506723</v>
      </c>
      <c r="Q25">
        <f t="shared" si="12"/>
        <v>0.11022401280336992</v>
      </c>
      <c r="W25">
        <v>20</v>
      </c>
      <c r="X25">
        <f t="shared" si="6"/>
        <v>0.41666666666666669</v>
      </c>
      <c r="Y25">
        <v>0</v>
      </c>
      <c r="Z25">
        <f t="shared" si="13"/>
        <v>1.4597884300908548E-2</v>
      </c>
    </row>
    <row r="26" spans="1:26" x14ac:dyDescent="0.4">
      <c r="A26" s="7" t="s">
        <v>7</v>
      </c>
      <c r="B26" s="8">
        <f>A*( (A+1)-(A-1)*COS(w0)+beta*SIN(w0) )</f>
        <v>3.268316172375255</v>
      </c>
      <c r="E26">
        <v>18.3476</v>
      </c>
      <c r="F26">
        <f t="shared" si="0"/>
        <v>2.4016952237918372E-3</v>
      </c>
      <c r="G26">
        <f t="shared" si="1"/>
        <v>1.0922690576576466E-2</v>
      </c>
      <c r="H26">
        <f t="shared" si="2"/>
        <v>-4.4962936766630105E-4</v>
      </c>
      <c r="I26">
        <f t="shared" si="3"/>
        <v>2.1798123288657822E-2</v>
      </c>
      <c r="J26">
        <f t="shared" si="4"/>
        <v>-6.1982094537475383E-4</v>
      </c>
      <c r="K26">
        <f t="shared" si="7"/>
        <v>1.9947906331489988</v>
      </c>
      <c r="L26">
        <f t="shared" si="8"/>
        <v>5.9979464050707492</v>
      </c>
      <c r="M26">
        <f t="shared" si="9"/>
        <v>-1.2714538247156515E-2</v>
      </c>
      <c r="N26">
        <f t="shared" si="10"/>
        <v>-0.72848938001973185</v>
      </c>
      <c r="O26">
        <f t="shared" si="11"/>
        <v>0</v>
      </c>
      <c r="P26">
        <f t="shared" si="5"/>
        <v>-0.72848938001973185</v>
      </c>
      <c r="Q26">
        <f t="shared" si="12"/>
        <v>0.11021772156665705</v>
      </c>
      <c r="W26">
        <v>21</v>
      </c>
      <c r="X26">
        <f t="shared" si="6"/>
        <v>0.4375</v>
      </c>
      <c r="Y26">
        <v>0</v>
      </c>
      <c r="Z26">
        <f t="shared" si="13"/>
        <v>1.3276948208316413E-2</v>
      </c>
    </row>
    <row r="27" spans="1:26" x14ac:dyDescent="0.4">
      <c r="A27" s="7" t="s">
        <v>8</v>
      </c>
      <c r="B27" s="8">
        <f>2*A*((A-1) - (A+1)*COS(w0))</f>
        <v>-5.5918417780727854</v>
      </c>
      <c r="E27">
        <v>18.8856</v>
      </c>
      <c r="F27">
        <f t="shared" si="0"/>
        <v>2.4721192591098083E-3</v>
      </c>
      <c r="G27">
        <f t="shared" si="1"/>
        <v>1.092244747980009E-2</v>
      </c>
      <c r="H27">
        <f t="shared" si="2"/>
        <v>-4.6281433995728691E-4</v>
      </c>
      <c r="I27">
        <f t="shared" si="3"/>
        <v>2.1797905447649146E-2</v>
      </c>
      <c r="J27">
        <f t="shared" si="4"/>
        <v>-6.3799634099117068E-4</v>
      </c>
      <c r="K27">
        <f t="shared" si="7"/>
        <v>1.9947625797446724</v>
      </c>
      <c r="L27">
        <f t="shared" si="8"/>
        <v>5.9978242516560911</v>
      </c>
      <c r="M27">
        <f t="shared" si="9"/>
        <v>-1.3087090599310125E-2</v>
      </c>
      <c r="N27">
        <f t="shared" si="10"/>
        <v>-0.74983505744580536</v>
      </c>
      <c r="O27">
        <f t="shared" si="11"/>
        <v>0</v>
      </c>
      <c r="P27">
        <f t="shared" si="5"/>
        <v>-0.74983505744580536</v>
      </c>
      <c r="Q27">
        <f t="shared" si="12"/>
        <v>0.11021105651628205</v>
      </c>
      <c r="W27">
        <v>22</v>
      </c>
      <c r="X27">
        <f t="shared" si="6"/>
        <v>0.45833333333333331</v>
      </c>
      <c r="Y27">
        <v>0</v>
      </c>
      <c r="Z27">
        <f t="shared" si="13"/>
        <v>1.207266242725764E-2</v>
      </c>
    </row>
    <row r="28" spans="1:26" ht="15" thickBot="1" x14ac:dyDescent="0.45">
      <c r="A28" s="4" t="s">
        <v>9</v>
      </c>
      <c r="B28" s="5">
        <f>A*((A+1)-(A-1)*COS(w0)-beta*SIN(w0))</f>
        <v>2.3918045884982133</v>
      </c>
      <c r="E28">
        <v>19.439399999999999</v>
      </c>
      <c r="F28">
        <f t="shared" si="0"/>
        <v>2.5446115095913925E-3</v>
      </c>
      <c r="G28">
        <f t="shared" si="1"/>
        <v>1.0922189906124036E-2</v>
      </c>
      <c r="H28">
        <f t="shared" si="2"/>
        <v>-4.763865881373822E-4</v>
      </c>
      <c r="I28">
        <f t="shared" si="3"/>
        <v>2.1797674633777797E-2</v>
      </c>
      <c r="J28">
        <f t="shared" si="4"/>
        <v>-6.5670556755747806E-4</v>
      </c>
      <c r="K28">
        <f t="shared" si="7"/>
        <v>1.9947328574130576</v>
      </c>
      <c r="L28">
        <f t="shared" si="8"/>
        <v>5.9976948293287506</v>
      </c>
      <c r="M28">
        <f t="shared" si="9"/>
        <v>-1.347055950761411E-2</v>
      </c>
      <c r="N28">
        <f t="shared" si="10"/>
        <v>-0.77180620746611284</v>
      </c>
      <c r="O28">
        <f t="shared" si="11"/>
        <v>0</v>
      </c>
      <c r="P28">
        <f t="shared" si="5"/>
        <v>-0.77180620746611284</v>
      </c>
      <c r="Q28">
        <f t="shared" si="12"/>
        <v>0.11020399472486815</v>
      </c>
      <c r="W28">
        <v>23</v>
      </c>
      <c r="X28">
        <f t="shared" si="6"/>
        <v>0.47916666666666663</v>
      </c>
      <c r="Y28">
        <v>0</v>
      </c>
      <c r="Z28">
        <f t="shared" si="13"/>
        <v>1.097507333170002E-2</v>
      </c>
    </row>
    <row r="29" spans="1:26" ht="15" thickBot="1" x14ac:dyDescent="0.45">
      <c r="E29">
        <v>20.009399999999999</v>
      </c>
      <c r="F29">
        <f t="shared" si="0"/>
        <v>2.6192243351141503E-3</v>
      </c>
      <c r="G29">
        <f t="shared" si="1"/>
        <v>1.0921917024178662E-2</v>
      </c>
      <c r="H29">
        <f t="shared" si="2"/>
        <v>-4.9035592225204084E-4</v>
      </c>
      <c r="I29">
        <f t="shared" si="3"/>
        <v>2.1797430102048043E-2</v>
      </c>
      <c r="J29">
        <f t="shared" si="4"/>
        <v>-6.7596214501127513E-4</v>
      </c>
      <c r="K29">
        <f t="shared" si="7"/>
        <v>1.9947013705247527</v>
      </c>
      <c r="L29">
        <f t="shared" si="8"/>
        <v>5.9975577213473965</v>
      </c>
      <c r="M29">
        <f t="shared" si="9"/>
        <v>-1.3865219022481945E-2</v>
      </c>
      <c r="N29">
        <f t="shared" si="10"/>
        <v>-0.79441853201272028</v>
      </c>
      <c r="O29">
        <f t="shared" si="11"/>
        <v>0</v>
      </c>
      <c r="P29">
        <f t="shared" si="5"/>
        <v>-0.79441853201272028</v>
      </c>
      <c r="Q29">
        <f t="shared" si="12"/>
        <v>0.11019651338502646</v>
      </c>
      <c r="W29">
        <v>24</v>
      </c>
      <c r="X29">
        <f t="shared" si="6"/>
        <v>0.5</v>
      </c>
      <c r="Y29">
        <v>0</v>
      </c>
      <c r="Z29">
        <f t="shared" si="13"/>
        <v>9.9750336131384093E-3</v>
      </c>
    </row>
    <row r="30" spans="1:26" x14ac:dyDescent="0.4">
      <c r="A30" s="6" t="s">
        <v>47</v>
      </c>
      <c r="B30" s="3"/>
      <c r="C30" t="s">
        <v>38</v>
      </c>
      <c r="E30">
        <v>20.5962</v>
      </c>
      <c r="F30">
        <f t="shared" si="0"/>
        <v>2.6960362754944209E-3</v>
      </c>
      <c r="G30">
        <f t="shared" si="1"/>
        <v>1.0921627861683603E-2</v>
      </c>
      <c r="H30">
        <f t="shared" si="2"/>
        <v>-5.0473705456259132E-4</v>
      </c>
      <c r="I30">
        <f t="shared" si="3"/>
        <v>2.1797170981193048E-2</v>
      </c>
      <c r="J30">
        <f t="shared" si="4"/>
        <v>-6.9578635063407505E-4</v>
      </c>
      <c r="K30">
        <f t="shared" si="7"/>
        <v>1.9946680072346956</v>
      </c>
      <c r="L30">
        <f t="shared" si="8"/>
        <v>5.9974124403127433</v>
      </c>
      <c r="M30">
        <f t="shared" si="9"/>
        <v>-1.4271481383525852E-2</v>
      </c>
      <c r="N30">
        <f t="shared" si="10"/>
        <v>-0.81769565067555627</v>
      </c>
      <c r="O30">
        <f t="shared" si="11"/>
        <v>0</v>
      </c>
      <c r="P30">
        <f t="shared" si="5"/>
        <v>-0.81769565067555627</v>
      </c>
      <c r="Q30">
        <f t="shared" si="12"/>
        <v>0.11018858717164653</v>
      </c>
      <c r="W30">
        <v>25</v>
      </c>
      <c r="X30">
        <f t="shared" si="6"/>
        <v>0.52083333333333337</v>
      </c>
      <c r="Y30">
        <v>0</v>
      </c>
      <c r="Z30">
        <f t="shared" si="13"/>
        <v>9.0641424709265884E-3</v>
      </c>
    </row>
    <row r="31" spans="1:26" x14ac:dyDescent="0.4">
      <c r="A31" s="7" t="s">
        <v>30</v>
      </c>
      <c r="B31" s="8">
        <f>2*PI()*Freq/Fs</f>
        <v>0.1308996938995747</v>
      </c>
      <c r="E31">
        <v>21.200099999999999</v>
      </c>
      <c r="F31">
        <f t="shared" si="0"/>
        <v>2.7750866006403733E-3</v>
      </c>
      <c r="G31">
        <f t="shared" si="1"/>
        <v>1.0921321546477514E-2</v>
      </c>
      <c r="H31">
        <f t="shared" si="2"/>
        <v>-5.1953734576953934E-4</v>
      </c>
      <c r="I31">
        <f t="shared" si="3"/>
        <v>2.1796896489662432E-2</v>
      </c>
      <c r="J31">
        <f t="shared" si="4"/>
        <v>-7.1618832734021264E-4</v>
      </c>
      <c r="K31">
        <f t="shared" si="7"/>
        <v>1.9946326672981776</v>
      </c>
      <c r="L31">
        <f t="shared" si="8"/>
        <v>5.9972585492859887</v>
      </c>
      <c r="M31">
        <f t="shared" si="9"/>
        <v>-1.468955081667378E-2</v>
      </c>
      <c r="N31">
        <f t="shared" si="10"/>
        <v>-0.84164926473835922</v>
      </c>
      <c r="O31">
        <f t="shared" si="11"/>
        <v>0</v>
      </c>
      <c r="P31">
        <f t="shared" si="5"/>
        <v>-0.84164926473835922</v>
      </c>
      <c r="Q31">
        <f t="shared" si="12"/>
        <v>0.11018019016578795</v>
      </c>
      <c r="W31">
        <v>26</v>
      </c>
      <c r="X31">
        <f t="shared" si="6"/>
        <v>0.54166666666666663</v>
      </c>
      <c r="Y31">
        <v>0</v>
      </c>
      <c r="Z31">
        <f t="shared" si="13"/>
        <v>8.2346894961133153E-3</v>
      </c>
    </row>
    <row r="32" spans="1:26" x14ac:dyDescent="0.4">
      <c r="A32" s="7" t="s">
        <v>31</v>
      </c>
      <c r="B32" s="8">
        <f>SIN(w0)/(2*Q)</f>
        <v>0.13052619222005157</v>
      </c>
      <c r="E32">
        <v>21.8217</v>
      </c>
      <c r="F32">
        <f t="shared" si="0"/>
        <v>2.8564538503683496E-3</v>
      </c>
      <c r="G32">
        <f t="shared" si="1"/>
        <v>1.0920997008877054E-2</v>
      </c>
      <c r="H32">
        <f t="shared" si="2"/>
        <v>-5.3477150970753472E-4</v>
      </c>
      <c r="I32">
        <f t="shared" si="3"/>
        <v>2.1796605668906621E-2</v>
      </c>
      <c r="J32">
        <f t="shared" si="4"/>
        <v>-7.3718835388252545E-4</v>
      </c>
      <c r="K32">
        <f t="shared" si="7"/>
        <v>1.9945952277355867</v>
      </c>
      <c r="L32">
        <f t="shared" si="8"/>
        <v>5.9970955122686362</v>
      </c>
      <c r="M32">
        <f t="shared" si="9"/>
        <v>-1.5119838910297556E-2</v>
      </c>
      <c r="N32">
        <f t="shared" si="10"/>
        <v>-0.8663029564777317</v>
      </c>
      <c r="O32">
        <f t="shared" si="11"/>
        <v>0</v>
      </c>
      <c r="P32">
        <f t="shared" si="5"/>
        <v>-0.8663029564777317</v>
      </c>
      <c r="Q32">
        <f t="shared" si="12"/>
        <v>0.11017129513161578</v>
      </c>
      <c r="W32">
        <v>27</v>
      </c>
      <c r="X32">
        <f t="shared" si="6"/>
        <v>0.5625</v>
      </c>
      <c r="Y32">
        <v>0</v>
      </c>
      <c r="Z32">
        <f t="shared" si="13"/>
        <v>7.4796021301364252E-3</v>
      </c>
    </row>
    <row r="33" spans="1:26" x14ac:dyDescent="0.4">
      <c r="A33" s="7" t="s">
        <v>46</v>
      </c>
      <c r="B33" s="8">
        <f>10^(Gain/40)</f>
        <v>1.4125375446227544</v>
      </c>
      <c r="E33">
        <v>22.461600000000001</v>
      </c>
      <c r="F33">
        <f t="shared" si="0"/>
        <v>2.9402165644946874E-3</v>
      </c>
      <c r="G33">
        <f t="shared" si="1"/>
        <v>1.0920653120688906E-2</v>
      </c>
      <c r="H33">
        <f t="shared" si="2"/>
        <v>-5.5045426115552139E-4</v>
      </c>
      <c r="I33">
        <f t="shared" si="3"/>
        <v>2.1796297507943652E-2</v>
      </c>
      <c r="J33">
        <f t="shared" si="4"/>
        <v>-7.5880670989692325E-4</v>
      </c>
      <c r="K33">
        <f t="shared" si="7"/>
        <v>1.994555558880192</v>
      </c>
      <c r="L33">
        <f t="shared" si="8"/>
        <v>5.9969227640731093</v>
      </c>
      <c r="M33">
        <f t="shared" si="9"/>
        <v>-1.5562756861978055E-2</v>
      </c>
      <c r="N33">
        <f t="shared" si="10"/>
        <v>-0.89168028577960357</v>
      </c>
      <c r="O33">
        <f t="shared" si="11"/>
        <v>0</v>
      </c>
      <c r="P33">
        <f t="shared" si="5"/>
        <v>-0.89168028577960357</v>
      </c>
      <c r="Q33">
        <f t="shared" si="12"/>
        <v>0.11016187122064139</v>
      </c>
      <c r="W33">
        <v>28</v>
      </c>
      <c r="X33">
        <f t="shared" si="6"/>
        <v>0.58333333333333337</v>
      </c>
      <c r="Y33">
        <v>0</v>
      </c>
      <c r="Z33">
        <f t="shared" si="13"/>
        <v>6.7923965641751858E-3</v>
      </c>
    </row>
    <row r="34" spans="1:26" ht="15" thickBot="1" x14ac:dyDescent="0.45">
      <c r="A34" s="4" t="s">
        <v>35</v>
      </c>
      <c r="B34" s="5">
        <f>SQRT(A)/Q</f>
        <v>2.377004454874037</v>
      </c>
      <c r="E34">
        <v>23.120200000000001</v>
      </c>
      <c r="F34">
        <f t="shared" si="0"/>
        <v>3.0264271028969474E-3</v>
      </c>
      <c r="G34">
        <f t="shared" si="1"/>
        <v>1.0920288804820988E-2</v>
      </c>
      <c r="H34">
        <f t="shared" si="2"/>
        <v>-5.6659541424465727E-4</v>
      </c>
      <c r="I34">
        <f t="shared" si="3"/>
        <v>2.1795971041584705E-2</v>
      </c>
      <c r="J34">
        <f t="shared" si="4"/>
        <v>-7.8105691914183515E-4</v>
      </c>
      <c r="K34">
        <f t="shared" si="7"/>
        <v>1.9945135370290628</v>
      </c>
      <c r="L34">
        <f t="shared" si="8"/>
        <v>5.9967397654072387</v>
      </c>
      <c r="M34">
        <f t="shared" si="9"/>
        <v>-1.6018577031237102E-2</v>
      </c>
      <c r="N34">
        <f t="shared" si="10"/>
        <v>-0.91779685769508579</v>
      </c>
      <c r="O34">
        <f t="shared" si="11"/>
        <v>0</v>
      </c>
      <c r="P34">
        <f t="shared" si="5"/>
        <v>-0.91779685769508579</v>
      </c>
      <c r="Q34">
        <f t="shared" si="12"/>
        <v>0.1101518874864284</v>
      </c>
      <c r="W34">
        <v>29</v>
      </c>
      <c r="X34">
        <f t="shared" si="6"/>
        <v>0.60416666666666674</v>
      </c>
      <c r="Y34">
        <v>0</v>
      </c>
      <c r="Z34">
        <f t="shared" si="13"/>
        <v>6.1671319339555632E-3</v>
      </c>
    </row>
    <row r="35" spans="1:26" x14ac:dyDescent="0.4">
      <c r="E35">
        <v>23.798200000000001</v>
      </c>
      <c r="F35">
        <f t="shared" si="0"/>
        <v>3.1151770953608592E-3</v>
      </c>
      <c r="G35">
        <f t="shared" si="1"/>
        <v>1.0919902760224254E-2</v>
      </c>
      <c r="H35">
        <f t="shared" si="2"/>
        <v>-5.8321213664046852E-4</v>
      </c>
      <c r="I35">
        <f t="shared" si="3"/>
        <v>2.1795625103951277E-2</v>
      </c>
      <c r="J35">
        <f t="shared" si="4"/>
        <v>-8.039626415884682E-4</v>
      </c>
      <c r="K35">
        <f t="shared" si="7"/>
        <v>1.994469012723699</v>
      </c>
      <c r="L35">
        <f t="shared" si="8"/>
        <v>5.9965458647331724</v>
      </c>
      <c r="M35">
        <f t="shared" si="9"/>
        <v>-1.648777897456899E-2</v>
      </c>
      <c r="N35">
        <f t="shared" si="10"/>
        <v>-0.94468014878733941</v>
      </c>
      <c r="O35">
        <f t="shared" si="11"/>
        <v>0</v>
      </c>
      <c r="P35">
        <f t="shared" si="5"/>
        <v>-0.94468014878733941</v>
      </c>
      <c r="Q35">
        <f t="shared" si="12"/>
        <v>0.11014131060411993</v>
      </c>
      <c r="W35">
        <v>30</v>
      </c>
      <c r="X35">
        <f t="shared" si="6"/>
        <v>0.625</v>
      </c>
      <c r="Y35">
        <v>0</v>
      </c>
      <c r="Z35">
        <f t="shared" si="13"/>
        <v>5.598367657564756E-3</v>
      </c>
    </row>
    <row r="36" spans="1:26" x14ac:dyDescent="0.4">
      <c r="E36">
        <v>24.495999999999999</v>
      </c>
      <c r="F36">
        <f t="shared" si="0"/>
        <v>3.2065189017639823E-3</v>
      </c>
      <c r="G36">
        <f t="shared" si="1"/>
        <v>1.0919493791388235E-2</v>
      </c>
      <c r="H36">
        <f t="shared" si="2"/>
        <v>-6.0031424465878912E-4</v>
      </c>
      <c r="I36">
        <f t="shared" si="3"/>
        <v>2.1795258623738989E-2</v>
      </c>
      <c r="J36">
        <f t="shared" si="4"/>
        <v>-8.2753740303829777E-4</v>
      </c>
      <c r="K36">
        <f t="shared" si="7"/>
        <v>1.9944218487653387</v>
      </c>
      <c r="L36">
        <f t="shared" si="8"/>
        <v>5.9963404638077229</v>
      </c>
      <c r="M36">
        <f t="shared" si="9"/>
        <v>-1.6970634148069985E-2</v>
      </c>
      <c r="N36">
        <f t="shared" si="10"/>
        <v>-0.97234571234500355</v>
      </c>
      <c r="O36">
        <f t="shared" si="11"/>
        <v>0</v>
      </c>
      <c r="P36">
        <f t="shared" si="5"/>
        <v>-0.97234571234500355</v>
      </c>
      <c r="Q36">
        <f t="shared" si="12"/>
        <v>0.11013010556058823</v>
      </c>
      <c r="W36">
        <v>31</v>
      </c>
      <c r="X36">
        <f t="shared" si="6"/>
        <v>0.64583333333333337</v>
      </c>
      <c r="Y36">
        <v>0</v>
      </c>
      <c r="Z36">
        <f t="shared" si="13"/>
        <v>5.0811237596929066E-3</v>
      </c>
    </row>
    <row r="37" spans="1:26" x14ac:dyDescent="0.4">
      <c r="E37">
        <v>25.214300000000001</v>
      </c>
      <c r="F37">
        <f t="shared" si="0"/>
        <v>3.300544151892047E-3</v>
      </c>
      <c r="G37">
        <f t="shared" si="1"/>
        <v>1.0919060463949859E-2</v>
      </c>
      <c r="H37">
        <f t="shared" si="2"/>
        <v>-6.1791890842596581E-4</v>
      </c>
      <c r="I37">
        <f t="shared" si="3"/>
        <v>2.1794870315607229E-2</v>
      </c>
      <c r="J37">
        <f t="shared" si="4"/>
        <v>-8.5180486576381682E-4</v>
      </c>
      <c r="K37">
        <f t="shared" si="7"/>
        <v>1.9943718805059893</v>
      </c>
      <c r="L37">
        <f t="shared" si="8"/>
        <v>5.9961228447401087</v>
      </c>
      <c r="M37">
        <f t="shared" si="9"/>
        <v>-1.7467621090804464E-2</v>
      </c>
      <c r="N37">
        <f t="shared" si="10"/>
        <v>-1.0008209666367991</v>
      </c>
      <c r="O37">
        <f t="shared" si="11"/>
        <v>0</v>
      </c>
      <c r="P37">
        <f t="shared" si="5"/>
        <v>-1.0008209666367991</v>
      </c>
      <c r="Q37">
        <f t="shared" si="12"/>
        <v>0.11011823553991457</v>
      </c>
      <c r="W37">
        <v>32</v>
      </c>
      <c r="X37">
        <f t="shared" si="6"/>
        <v>0.66666666666666663</v>
      </c>
      <c r="Y37">
        <v>0</v>
      </c>
      <c r="Z37">
        <f t="shared" si="13"/>
        <v>4.6108440241123825E-3</v>
      </c>
    </row>
    <row r="38" spans="1:26" x14ac:dyDescent="0.4">
      <c r="E38">
        <v>25.953600000000002</v>
      </c>
      <c r="F38">
        <f t="shared" si="0"/>
        <v>3.3973182955920026E-3</v>
      </c>
      <c r="G38">
        <f t="shared" si="1"/>
        <v>1.0918601390810023E-2</v>
      </c>
      <c r="H38">
        <f t="shared" si="2"/>
        <v>-6.3603839771719621E-4</v>
      </c>
      <c r="I38">
        <f t="shared" si="3"/>
        <v>2.1794458936567729E-2</v>
      </c>
      <c r="J38">
        <f t="shared" si="4"/>
        <v>-8.767819364374433E-4</v>
      </c>
      <c r="K38">
        <f t="shared" si="7"/>
        <v>1.9943189488575339</v>
      </c>
      <c r="L38">
        <f t="shared" si="8"/>
        <v>5.9958923137330489</v>
      </c>
      <c r="M38">
        <f t="shared" si="9"/>
        <v>-1.7979079381747587E-2</v>
      </c>
      <c r="N38">
        <f t="shared" si="10"/>
        <v>-1.0301253681048141</v>
      </c>
      <c r="O38">
        <f t="shared" si="11"/>
        <v>0</v>
      </c>
      <c r="P38">
        <f t="shared" si="5"/>
        <v>-1.0301253681048141</v>
      </c>
      <c r="Q38">
        <f t="shared" si="12"/>
        <v>0.11010566101573203</v>
      </c>
      <c r="W38">
        <v>33</v>
      </c>
      <c r="X38">
        <f t="shared" si="6"/>
        <v>0.6875</v>
      </c>
      <c r="Y38">
        <v>0</v>
      </c>
      <c r="Z38">
        <f t="shared" si="13"/>
        <v>4.1833618166444968E-3</v>
      </c>
    </row>
    <row r="39" spans="1:26" x14ac:dyDescent="0.4">
      <c r="E39">
        <v>26.714600000000001</v>
      </c>
      <c r="F39">
        <f t="shared" si="0"/>
        <v>3.4969329626495789E-3</v>
      </c>
      <c r="G39">
        <f t="shared" si="1"/>
        <v>1.0918114987703564E-2</v>
      </c>
      <c r="H39">
        <f t="shared" si="2"/>
        <v>-6.5468988558719209E-4</v>
      </c>
      <c r="I39">
        <f t="shared" si="3"/>
        <v>2.1794023066951551E-2</v>
      </c>
      <c r="J39">
        <f t="shared" si="4"/>
        <v>-9.0249228007019226E-4</v>
      </c>
      <c r="K39">
        <f t="shared" si="7"/>
        <v>1.9942628721202409</v>
      </c>
      <c r="L39">
        <f t="shared" si="8"/>
        <v>5.9956480783765818</v>
      </c>
      <c r="M39">
        <f t="shared" si="9"/>
        <v>-1.8505486349903011E-2</v>
      </c>
      <c r="N39">
        <f t="shared" si="10"/>
        <v>-1.0602862656863976</v>
      </c>
      <c r="O39">
        <f t="shared" si="11"/>
        <v>0</v>
      </c>
      <c r="P39">
        <f t="shared" si="5"/>
        <v>-1.0602862656863976</v>
      </c>
      <c r="Q39">
        <f t="shared" si="12"/>
        <v>0.11009234042043911</v>
      </c>
      <c r="W39">
        <v>34</v>
      </c>
      <c r="X39">
        <f t="shared" si="6"/>
        <v>0.70833333333333337</v>
      </c>
      <c r="Y39">
        <v>0</v>
      </c>
      <c r="Z39">
        <f t="shared" si="13"/>
        <v>3.7948684229396536E-3</v>
      </c>
    </row>
    <row r="40" spans="1:26" x14ac:dyDescent="0.4">
      <c r="E40">
        <v>27.498000000000001</v>
      </c>
      <c r="F40">
        <f t="shared" si="0"/>
        <v>3.5994797828505054E-3</v>
      </c>
      <c r="G40">
        <f t="shared" si="1"/>
        <v>1.0917599585096083E-2</v>
      </c>
      <c r="H40">
        <f t="shared" si="2"/>
        <v>-6.7389054679746312E-4</v>
      </c>
      <c r="I40">
        <f t="shared" si="3"/>
        <v>2.1793561210679657E-2</v>
      </c>
      <c r="J40">
        <f t="shared" si="4"/>
        <v>-9.289595632692273E-4</v>
      </c>
      <c r="K40">
        <f t="shared" si="7"/>
        <v>1.9942034589038096</v>
      </c>
      <c r="L40">
        <f t="shared" si="8"/>
        <v>5.9953893039012964</v>
      </c>
      <c r="M40">
        <f t="shared" si="9"/>
        <v>-1.9047318619268783E-2</v>
      </c>
      <c r="N40">
        <f t="shared" si="10"/>
        <v>-1.0913309679250518</v>
      </c>
      <c r="O40">
        <f t="shared" si="11"/>
        <v>0</v>
      </c>
      <c r="P40">
        <f t="shared" si="5"/>
        <v>-1.0913309679250518</v>
      </c>
      <c r="Q40">
        <f t="shared" si="12"/>
        <v>0.11007822823112279</v>
      </c>
      <c r="W40">
        <v>35</v>
      </c>
      <c r="X40">
        <f t="shared" si="6"/>
        <v>0.72916666666666674</v>
      </c>
      <c r="Y40">
        <v>0</v>
      </c>
      <c r="Z40">
        <f t="shared" si="13"/>
        <v>3.441883748762671E-3</v>
      </c>
    </row>
    <row r="41" spans="1:26" x14ac:dyDescent="0.4">
      <c r="E41">
        <v>28.304300000000001</v>
      </c>
      <c r="F41">
        <f t="shared" si="0"/>
        <v>3.7050242060417331E-3</v>
      </c>
      <c r="G41">
        <f t="shared" si="1"/>
        <v>1.0917053561834478E-2</v>
      </c>
      <c r="H41">
        <f t="shared" si="2"/>
        <v>-6.9365265601009553E-4</v>
      </c>
      <c r="I41">
        <f t="shared" si="3"/>
        <v>2.1793071915028661E-2</v>
      </c>
      <c r="J41">
        <f t="shared" si="4"/>
        <v>-9.5620069727704073E-4</v>
      </c>
      <c r="K41">
        <f t="shared" si="7"/>
        <v>1.9941405235492773</v>
      </c>
      <c r="L41">
        <f t="shared" si="8"/>
        <v>5.9951151803320899</v>
      </c>
      <c r="M41">
        <f t="shared" si="9"/>
        <v>-1.9604913750634001E-2</v>
      </c>
      <c r="N41">
        <f t="shared" si="10"/>
        <v>-1.1232788156293214</v>
      </c>
      <c r="O41">
        <f t="shared" si="11"/>
        <v>0</v>
      </c>
      <c r="P41">
        <f t="shared" si="5"/>
        <v>-1.1232788156293214</v>
      </c>
      <c r="Q41">
        <f t="shared" si="12"/>
        <v>0.1100632784332741</v>
      </c>
      <c r="W41">
        <v>36</v>
      </c>
      <c r="X41">
        <f t="shared" si="6"/>
        <v>0.75</v>
      </c>
      <c r="Y41">
        <v>0</v>
      </c>
      <c r="Z41">
        <f t="shared" si="13"/>
        <v>3.1212292348381672E-3</v>
      </c>
    </row>
    <row r="42" spans="1:26" x14ac:dyDescent="0.4">
      <c r="E42">
        <v>29.1342</v>
      </c>
      <c r="F42">
        <f t="shared" si="0"/>
        <v>3.8136578620089896E-3</v>
      </c>
      <c r="G42">
        <f t="shared" si="1"/>
        <v>1.0916475078579735E-2</v>
      </c>
      <c r="H42">
        <f t="shared" si="2"/>
        <v>-7.1399339168811814E-4</v>
      </c>
      <c r="I42">
        <f t="shared" si="3"/>
        <v>2.1792553531756576E-2</v>
      </c>
      <c r="J42">
        <f t="shared" si="4"/>
        <v>-9.842393521623527E-4</v>
      </c>
      <c r="K42">
        <f t="shared" si="7"/>
        <v>1.9940738554190061</v>
      </c>
      <c r="L42">
        <f t="shared" si="8"/>
        <v>5.9948247887097041</v>
      </c>
      <c r="M42">
        <f t="shared" si="9"/>
        <v>-2.0178746840117556E-2</v>
      </c>
      <c r="N42">
        <f t="shared" si="10"/>
        <v>-1.1561570298016821</v>
      </c>
      <c r="O42">
        <f t="shared" si="11"/>
        <v>0</v>
      </c>
      <c r="P42">
        <f t="shared" si="5"/>
        <v>-1.1561570298016821</v>
      </c>
      <c r="Q42">
        <f t="shared" si="12"/>
        <v>0.11004744270514774</v>
      </c>
      <c r="W42">
        <v>37</v>
      </c>
      <c r="X42">
        <f t="shared" si="6"/>
        <v>0.77083333333333337</v>
      </c>
      <c r="Y42">
        <v>0</v>
      </c>
      <c r="Z42">
        <f t="shared" si="13"/>
        <v>2.8300028434261005E-3</v>
      </c>
    </row>
    <row r="43" spans="1:26" x14ac:dyDescent="0.4">
      <c r="E43">
        <v>29.988499999999998</v>
      </c>
      <c r="F43">
        <f t="shared" si="0"/>
        <v>3.9254854705073963E-3</v>
      </c>
      <c r="G43">
        <f t="shared" si="1"/>
        <v>1.091586212705653E-2</v>
      </c>
      <c r="H43">
        <f t="shared" si="2"/>
        <v>-7.3493238546688128E-4</v>
      </c>
      <c r="I43">
        <f t="shared" si="3"/>
        <v>2.1792004261238285E-2</v>
      </c>
      <c r="J43">
        <f t="shared" si="4"/>
        <v>-1.0131025785963836E-3</v>
      </c>
      <c r="K43">
        <f t="shared" si="7"/>
        <v>1.994003224602904</v>
      </c>
      <c r="L43">
        <f t="shared" si="8"/>
        <v>5.9945171259130916</v>
      </c>
      <c r="M43">
        <f t="shared" si="9"/>
        <v>-2.0769361226759875E-2</v>
      </c>
      <c r="N43">
        <f t="shared" si="10"/>
        <v>-1.1899967414759949</v>
      </c>
      <c r="O43">
        <f t="shared" si="11"/>
        <v>0</v>
      </c>
      <c r="P43">
        <f t="shared" si="5"/>
        <v>-1.1899967414759949</v>
      </c>
      <c r="Q43">
        <f t="shared" si="12"/>
        <v>0.11003066732449188</v>
      </c>
      <c r="W43">
        <v>38</v>
      </c>
      <c r="X43">
        <f t="shared" si="6"/>
        <v>0.79166666666666663</v>
      </c>
      <c r="Y43">
        <v>0</v>
      </c>
      <c r="Z43">
        <f t="shared" si="13"/>
        <v>2.5655559794599092E-3</v>
      </c>
    </row>
    <row r="44" spans="1:26" x14ac:dyDescent="0.4">
      <c r="E44">
        <v>30.867799999999999</v>
      </c>
      <c r="F44">
        <f t="shared" si="0"/>
        <v>4.0405855713532921E-3</v>
      </c>
      <c r="G44">
        <f t="shared" si="1"/>
        <v>1.0915212740075231E-2</v>
      </c>
      <c r="H44">
        <f t="shared" si="2"/>
        <v>-7.5648436930880313E-4</v>
      </c>
      <c r="I44">
        <f t="shared" si="3"/>
        <v>2.1791422340666222E-2</v>
      </c>
      <c r="J44">
        <f t="shared" si="4"/>
        <v>-1.0428106722845344E-3</v>
      </c>
      <c r="K44">
        <f t="shared" si="7"/>
        <v>1.9939284061444087</v>
      </c>
      <c r="L44">
        <f t="shared" si="8"/>
        <v>5.9941912101584451</v>
      </c>
      <c r="M44">
        <f t="shared" si="9"/>
        <v>-2.1377161011544965E-2</v>
      </c>
      <c r="N44">
        <f t="shared" si="10"/>
        <v>-1.2248211039331403</v>
      </c>
      <c r="O44">
        <f t="shared" si="11"/>
        <v>0</v>
      </c>
      <c r="P44">
        <f t="shared" si="5"/>
        <v>-1.2248211039331403</v>
      </c>
      <c r="Q44">
        <f t="shared" si="12"/>
        <v>0.11001289680283985</v>
      </c>
      <c r="W44">
        <v>39</v>
      </c>
      <c r="X44">
        <f t="shared" si="6"/>
        <v>0.8125</v>
      </c>
      <c r="Y44">
        <v>0</v>
      </c>
      <c r="Z44">
        <f t="shared" si="13"/>
        <v>2.3254722151189689E-3</v>
      </c>
    </row>
    <row r="45" spans="1:26" x14ac:dyDescent="0.4">
      <c r="E45">
        <v>31.773</v>
      </c>
      <c r="F45">
        <f t="shared" si="0"/>
        <v>4.1590759742711871E-3</v>
      </c>
      <c r="G45">
        <f t="shared" si="1"/>
        <v>1.0914524623104604E-2</v>
      </c>
      <c r="H45">
        <f t="shared" si="2"/>
        <v>-7.7867143082316435E-4</v>
      </c>
      <c r="I45">
        <f t="shared" si="3"/>
        <v>2.1790805713900019E-2</v>
      </c>
      <c r="J45">
        <f t="shared" si="4"/>
        <v>-1.0733940671205193E-3</v>
      </c>
      <c r="K45">
        <f t="shared" si="7"/>
        <v>1.9938491376173855</v>
      </c>
      <c r="L45">
        <f t="shared" si="8"/>
        <v>5.9938458961733847</v>
      </c>
      <c r="M45">
        <f t="shared" si="9"/>
        <v>-2.2002756621764208E-2</v>
      </c>
      <c r="N45">
        <f t="shared" si="10"/>
        <v>-1.2606650920806142</v>
      </c>
      <c r="O45">
        <f t="shared" si="11"/>
        <v>0</v>
      </c>
      <c r="P45">
        <f t="shared" si="5"/>
        <v>-1.2606650920806142</v>
      </c>
      <c r="Q45">
        <f t="shared" si="12"/>
        <v>0.10999407174434714</v>
      </c>
      <c r="W45">
        <v>40</v>
      </c>
      <c r="X45">
        <f t="shared" si="6"/>
        <v>0.83333333333333337</v>
      </c>
      <c r="Y45">
        <v>0</v>
      </c>
      <c r="Z45">
        <f t="shared" si="13"/>
        <v>2.1075476929825324E-3</v>
      </c>
    </row>
    <row r="46" spans="1:26" x14ac:dyDescent="0.4">
      <c r="E46">
        <v>32.704599999999999</v>
      </c>
      <c r="F46">
        <f t="shared" si="0"/>
        <v>4.2810221291080313E-3</v>
      </c>
      <c r="G46">
        <f t="shared" si="1"/>
        <v>1.0913795672321314E-2</v>
      </c>
      <c r="H46">
        <f t="shared" si="2"/>
        <v>-8.01505856124189E-4</v>
      </c>
      <c r="I46">
        <f t="shared" si="3"/>
        <v>2.1790152495694937E-2</v>
      </c>
      <c r="J46">
        <f t="shared" si="4"/>
        <v>-1.1048696850565398E-3</v>
      </c>
      <c r="K46">
        <f t="shared" si="7"/>
        <v>1.9937651788394892</v>
      </c>
      <c r="L46">
        <f t="shared" si="8"/>
        <v>5.9934801352841971</v>
      </c>
      <c r="M46">
        <f t="shared" si="9"/>
        <v>-2.2646480896356236E-2</v>
      </c>
      <c r="N46">
        <f t="shared" si="10"/>
        <v>-1.2975477761848577</v>
      </c>
      <c r="O46">
        <f t="shared" si="11"/>
        <v>0</v>
      </c>
      <c r="P46">
        <f t="shared" si="5"/>
        <v>-1.2975477761848577</v>
      </c>
      <c r="Q46">
        <f t="shared" si="12"/>
        <v>0.10997413083894964</v>
      </c>
      <c r="W46">
        <v>41</v>
      </c>
      <c r="X46">
        <f t="shared" si="6"/>
        <v>0.85416666666666674</v>
      </c>
      <c r="Y46">
        <v>0</v>
      </c>
      <c r="Z46">
        <f t="shared" si="13"/>
        <v>1.9097730893086469E-3</v>
      </c>
    </row>
    <row r="47" spans="1:26" x14ac:dyDescent="0.4">
      <c r="E47">
        <v>33.663600000000002</v>
      </c>
      <c r="F47">
        <f t="shared" si="0"/>
        <v>4.4065549355577233E-3</v>
      </c>
      <c r="G47">
        <f t="shared" si="1"/>
        <v>1.0913023280063383E-2</v>
      </c>
      <c r="H47">
        <f t="shared" si="2"/>
        <v>-8.2501218973873511E-4</v>
      </c>
      <c r="I47">
        <f t="shared" si="3"/>
        <v>2.1789460349314504E-2</v>
      </c>
      <c r="J47">
        <f t="shared" si="4"/>
        <v>-1.1372713440912742E-3</v>
      </c>
      <c r="K47">
        <f t="shared" si="7"/>
        <v>1.9936762319017074</v>
      </c>
      <c r="L47">
        <f t="shared" si="8"/>
        <v>5.9930926270021869</v>
      </c>
      <c r="M47">
        <f t="shared" si="9"/>
        <v>-2.3309010963950438E-2</v>
      </c>
      <c r="N47">
        <f t="shared" si="10"/>
        <v>-1.3355079528585228</v>
      </c>
      <c r="O47">
        <f t="shared" si="11"/>
        <v>0</v>
      </c>
      <c r="P47">
        <f t="shared" si="5"/>
        <v>-1.3355079528585228</v>
      </c>
      <c r="Q47">
        <f t="shared" si="12"/>
        <v>0.10995300855539596</v>
      </c>
      <c r="W47">
        <v>42</v>
      </c>
      <c r="X47">
        <f t="shared" si="6"/>
        <v>0.875</v>
      </c>
      <c r="Y47">
        <v>0</v>
      </c>
      <c r="Z47">
        <f t="shared" si="13"/>
        <v>1.7303170254048589E-3</v>
      </c>
    </row>
    <row r="48" spans="1:26" x14ac:dyDescent="0.4">
      <c r="E48">
        <v>34.650700000000001</v>
      </c>
      <c r="F48">
        <f t="shared" si="0"/>
        <v>4.5357660234059934E-3</v>
      </c>
      <c r="G48">
        <f t="shared" si="1"/>
        <v>1.0912204944535042E-2</v>
      </c>
      <c r="H48">
        <f t="shared" si="2"/>
        <v>-8.4920762622294876E-4</v>
      </c>
      <c r="I48">
        <f t="shared" si="3"/>
        <v>2.1788727032890143E-2</v>
      </c>
      <c r="J48">
        <f t="shared" si="4"/>
        <v>-1.1706227293432512E-3</v>
      </c>
      <c r="K48">
        <f t="shared" si="7"/>
        <v>1.9935820114380911</v>
      </c>
      <c r="L48">
        <f t="shared" si="8"/>
        <v>5.9926821250989617</v>
      </c>
      <c r="M48">
        <f t="shared" si="9"/>
        <v>-2.3990815289315348E-2</v>
      </c>
      <c r="N48">
        <f t="shared" si="10"/>
        <v>-1.3745724631556966</v>
      </c>
      <c r="O48">
        <f t="shared" si="11"/>
        <v>0</v>
      </c>
      <c r="P48">
        <f t="shared" si="5"/>
        <v>-1.3745724631556966</v>
      </c>
      <c r="Q48">
        <f t="shared" si="12"/>
        <v>0.10993063377901011</v>
      </c>
      <c r="W48">
        <v>43</v>
      </c>
      <c r="X48">
        <f t="shared" si="6"/>
        <v>0.89583333333333337</v>
      </c>
      <c r="Y48">
        <v>0</v>
      </c>
      <c r="Z48">
        <f t="shared" si="13"/>
        <v>1.5675108214323126E-3</v>
      </c>
    </row>
    <row r="49" spans="5:26" x14ac:dyDescent="0.4">
      <c r="E49">
        <v>35.666800000000002</v>
      </c>
      <c r="F49">
        <f t="shared" si="0"/>
        <v>4.6687732023773512E-3</v>
      </c>
      <c r="G49">
        <f t="shared" si="1"/>
        <v>1.0911337867199888E-2</v>
      </c>
      <c r="H49">
        <f t="shared" si="2"/>
        <v>-8.7411426600559738E-4</v>
      </c>
      <c r="I49">
        <f t="shared" si="3"/>
        <v>2.1787950038644088E-2</v>
      </c>
      <c r="J49">
        <f t="shared" si="4"/>
        <v>-1.2049542866945998E-3</v>
      </c>
      <c r="K49">
        <f t="shared" si="7"/>
        <v>1.9934821983033286</v>
      </c>
      <c r="L49">
        <f t="shared" si="8"/>
        <v>5.9922472357530419</v>
      </c>
      <c r="M49">
        <f t="shared" si="9"/>
        <v>-2.46924990217261E-2</v>
      </c>
      <c r="N49">
        <f t="shared" si="10"/>
        <v>-1.4147759795758195</v>
      </c>
      <c r="O49">
        <f t="shared" si="11"/>
        <v>0</v>
      </c>
      <c r="P49">
        <f t="shared" si="5"/>
        <v>-1.4147759795758195</v>
      </c>
      <c r="Q49">
        <f t="shared" si="12"/>
        <v>0.10990693288095774</v>
      </c>
      <c r="W49">
        <v>44</v>
      </c>
      <c r="X49">
        <f t="shared" si="6"/>
        <v>0.91666666666666663</v>
      </c>
      <c r="Y49">
        <v>0</v>
      </c>
      <c r="Z49">
        <f t="shared" si="13"/>
        <v>1.4198344932510774E-3</v>
      </c>
    </row>
    <row r="50" spans="5:26" x14ac:dyDescent="0.4">
      <c r="E50">
        <v>36.712600000000002</v>
      </c>
      <c r="F50">
        <f t="shared" si="0"/>
        <v>4.805668102257527E-3</v>
      </c>
      <c r="G50">
        <f t="shared" si="1"/>
        <v>1.0910419278992056E-2</v>
      </c>
      <c r="H50">
        <f t="shared" si="2"/>
        <v>-8.9974931101618767E-4</v>
      </c>
      <c r="I50">
        <f t="shared" si="3"/>
        <v>2.1787126885207453E-2</v>
      </c>
      <c r="J50">
        <f t="shared" si="4"/>
        <v>-1.2402897081592009E-3</v>
      </c>
      <c r="K50">
        <f t="shared" si="7"/>
        <v>1.9933764771791116</v>
      </c>
      <c r="L50">
        <f t="shared" si="8"/>
        <v>5.9917865813419766</v>
      </c>
      <c r="M50">
        <f t="shared" si="9"/>
        <v>-2.5414527593822678E-2</v>
      </c>
      <c r="N50">
        <f t="shared" si="10"/>
        <v>-1.4561451694448109</v>
      </c>
      <c r="O50">
        <f t="shared" si="11"/>
        <v>0</v>
      </c>
      <c r="P50">
        <f t="shared" si="5"/>
        <v>-1.4561451694448109</v>
      </c>
      <c r="Q50">
        <f t="shared" si="12"/>
        <v>0.10988182855493778</v>
      </c>
      <c r="W50">
        <v>45</v>
      </c>
      <c r="X50">
        <f t="shared" si="6"/>
        <v>0.9375</v>
      </c>
      <c r="Y50">
        <v>0</v>
      </c>
      <c r="Z50">
        <f t="shared" si="13"/>
        <v>1.2859038990252405E-3</v>
      </c>
    </row>
    <row r="51" spans="5:26" x14ac:dyDescent="0.4">
      <c r="E51">
        <v>37.789099999999998</v>
      </c>
      <c r="F51">
        <f t="shared" si="0"/>
        <v>4.9465816227404185E-3</v>
      </c>
      <c r="G51">
        <f t="shared" si="1"/>
        <v>1.0909446001425183E-2</v>
      </c>
      <c r="H51">
        <f t="shared" si="2"/>
        <v>-9.261373210950382E-4</v>
      </c>
      <c r="I51">
        <f t="shared" si="3"/>
        <v>2.178625472432949E-2</v>
      </c>
      <c r="J51">
        <f t="shared" si="4"/>
        <v>-1.2766628260564294E-3</v>
      </c>
      <c r="K51">
        <f t="shared" si="7"/>
        <v>1.993264486111517</v>
      </c>
      <c r="L51">
        <f t="shared" si="8"/>
        <v>5.9912985805098042</v>
      </c>
      <c r="M51">
        <f t="shared" si="9"/>
        <v>-2.6157571836074256E-2</v>
      </c>
      <c r="N51">
        <f t="shared" si="10"/>
        <v>-1.4987184685173225</v>
      </c>
      <c r="O51">
        <f t="shared" si="11"/>
        <v>0</v>
      </c>
      <c r="P51">
        <f t="shared" si="5"/>
        <v>-1.4987184685173225</v>
      </c>
      <c r="Q51">
        <f t="shared" si="12"/>
        <v>0.10985523835607107</v>
      </c>
      <c r="W51">
        <v>46</v>
      </c>
      <c r="X51">
        <f t="shared" si="6"/>
        <v>0.95833333333333326</v>
      </c>
      <c r="Y51">
        <v>0</v>
      </c>
      <c r="Z51">
        <f t="shared" si="13"/>
        <v>1.1644589482255141E-3</v>
      </c>
    </row>
    <row r="52" spans="5:26" x14ac:dyDescent="0.4">
      <c r="E52">
        <v>38.897199999999998</v>
      </c>
      <c r="F52">
        <f t="shared" si="0"/>
        <v>5.091631573550537E-3</v>
      </c>
      <c r="G52">
        <f t="shared" si="1"/>
        <v>1.0908414778789788E-2</v>
      </c>
      <c r="H52">
        <f t="shared" si="2"/>
        <v>-9.5330040958677836E-4</v>
      </c>
      <c r="I52">
        <f t="shared" si="3"/>
        <v>2.1785330638560918E-2</v>
      </c>
      <c r="J52">
        <f t="shared" si="4"/>
        <v>-1.3141040983469573E-3</v>
      </c>
      <c r="K52">
        <f t="shared" si="7"/>
        <v>1.9931458548156724</v>
      </c>
      <c r="L52">
        <f t="shared" si="8"/>
        <v>5.9907816149917021</v>
      </c>
      <c r="M52">
        <f t="shared" si="9"/>
        <v>-2.6922231590597034E-2</v>
      </c>
      <c r="N52">
        <f t="shared" si="10"/>
        <v>-1.5425302452149874</v>
      </c>
      <c r="O52">
        <f t="shared" si="11"/>
        <v>0</v>
      </c>
      <c r="P52">
        <f t="shared" si="5"/>
        <v>-1.5425302452149874</v>
      </c>
      <c r="Q52">
        <f t="shared" si="12"/>
        <v>0.10982707311229653</v>
      </c>
      <c r="W52">
        <v>47</v>
      </c>
      <c r="X52">
        <f t="shared" si="6"/>
        <v>0.97916666666666663</v>
      </c>
      <c r="Y52">
        <v>0</v>
      </c>
      <c r="Z52">
        <f t="shared" si="13"/>
        <v>1.0543527913681075E-3</v>
      </c>
    </row>
    <row r="53" spans="5:26" x14ac:dyDescent="0.4">
      <c r="E53">
        <v>40.037700000000001</v>
      </c>
      <c r="F53">
        <f t="shared" si="0"/>
        <v>5.2409226744430026E-3</v>
      </c>
      <c r="G53">
        <f t="shared" si="1"/>
        <v>1.0907322284425813E-2</v>
      </c>
      <c r="H53">
        <f t="shared" si="2"/>
        <v>-9.812582435109983E-4</v>
      </c>
      <c r="I53">
        <f t="shared" si="3"/>
        <v>2.1784351646874867E-2</v>
      </c>
      <c r="J53">
        <f t="shared" si="4"/>
        <v>-1.3526406087923069E-3</v>
      </c>
      <c r="K53">
        <f t="shared" si="7"/>
        <v>1.9930202054551123</v>
      </c>
      <c r="L53">
        <f t="shared" si="8"/>
        <v>5.9902340329478143</v>
      </c>
      <c r="M53">
        <f t="shared" si="9"/>
        <v>-2.7709035643209035E-2</v>
      </c>
      <c r="N53">
        <f t="shared" si="10"/>
        <v>-1.5876107967334441</v>
      </c>
      <c r="O53">
        <f t="shared" si="11"/>
        <v>0</v>
      </c>
      <c r="P53">
        <f t="shared" si="5"/>
        <v>-1.5876107967334441</v>
      </c>
      <c r="Q53">
        <f t="shared" si="12"/>
        <v>0.10979724175180616</v>
      </c>
      <c r="W53">
        <v>48</v>
      </c>
      <c r="X53">
        <f t="shared" si="6"/>
        <v>1</v>
      </c>
      <c r="Y53">
        <v>0</v>
      </c>
      <c r="Z53">
        <f t="shared" si="13"/>
        <v>9.5454191429233427E-4</v>
      </c>
    </row>
    <row r="54" spans="5:26" x14ac:dyDescent="0.4">
      <c r="E54">
        <v>41.2117</v>
      </c>
      <c r="F54">
        <f t="shared" si="0"/>
        <v>5.3945989150811034E-3</v>
      </c>
      <c r="G54">
        <f t="shared" si="1"/>
        <v>1.0906164727877976E-2</v>
      </c>
      <c r="H54">
        <f t="shared" si="2"/>
        <v>-1.010037849478897E-3</v>
      </c>
      <c r="I54">
        <f t="shared" si="3"/>
        <v>2.1783314352637584E-2</v>
      </c>
      <c r="J54">
        <f t="shared" si="4"/>
        <v>-1.3923095830313398E-3</v>
      </c>
      <c r="K54">
        <f t="shared" si="7"/>
        <v>1.9928871075388044</v>
      </c>
      <c r="L54">
        <f t="shared" si="8"/>
        <v>5.9896539523178571</v>
      </c>
      <c r="M54">
        <f t="shared" si="9"/>
        <v>-2.8518717490560563E-2</v>
      </c>
      <c r="N54">
        <f t="shared" si="10"/>
        <v>-1.6340021493350425</v>
      </c>
      <c r="O54">
        <f t="shared" si="11"/>
        <v>0</v>
      </c>
      <c r="P54">
        <f t="shared" si="5"/>
        <v>-1.6340021493350425</v>
      </c>
      <c r="Q54">
        <f t="shared" si="12"/>
        <v>0.10976564594358899</v>
      </c>
      <c r="W54">
        <v>49</v>
      </c>
      <c r="X54">
        <f t="shared" si="6"/>
        <v>1.0208333333333333</v>
      </c>
      <c r="Y54">
        <v>0</v>
      </c>
      <c r="Z54">
        <f t="shared" si="13"/>
        <v>8.6407706599318096E-4</v>
      </c>
    </row>
    <row r="55" spans="5:26" x14ac:dyDescent="0.4">
      <c r="E55">
        <v>42.420200000000001</v>
      </c>
      <c r="F55">
        <f t="shared" si="0"/>
        <v>5.5527911951587395E-3</v>
      </c>
      <c r="G55">
        <f t="shared" si="1"/>
        <v>1.0904938216376503E-2</v>
      </c>
      <c r="H55">
        <f t="shared" si="2"/>
        <v>-1.0396638089187737E-3</v>
      </c>
      <c r="I55">
        <f t="shared" si="3"/>
        <v>2.1782215267532212E-2</v>
      </c>
      <c r="J55">
        <f t="shared" si="4"/>
        <v>-1.433144873571884E-3</v>
      </c>
      <c r="K55">
        <f t="shared" si="7"/>
        <v>1.9927461195965643</v>
      </c>
      <c r="L55">
        <f t="shared" si="8"/>
        <v>5.9890394423329605</v>
      </c>
      <c r="M55">
        <f t="shared" si="9"/>
        <v>-2.9351939107501668E-2</v>
      </c>
      <c r="N55">
        <f t="shared" si="10"/>
        <v>-1.6817422313848338</v>
      </c>
      <c r="O55">
        <f t="shared" si="11"/>
        <v>0</v>
      </c>
      <c r="P55">
        <f t="shared" si="5"/>
        <v>-1.6817422313848338</v>
      </c>
      <c r="Q55">
        <f t="shared" si="12"/>
        <v>0.10973217958394535</v>
      </c>
      <c r="W55">
        <v>50</v>
      </c>
      <c r="X55">
        <f t="shared" si="6"/>
        <v>1.0416666666666667</v>
      </c>
      <c r="Y55">
        <v>0</v>
      </c>
      <c r="Z55">
        <f t="shared" si="13"/>
        <v>7.820949539814122E-4</v>
      </c>
    </row>
    <row r="56" spans="5:26" x14ac:dyDescent="0.4">
      <c r="E56">
        <v>43.664000000000001</v>
      </c>
      <c r="F56">
        <f t="shared" si="0"/>
        <v>5.7156042344310301E-3</v>
      </c>
      <c r="G56">
        <f t="shared" si="1"/>
        <v>1.0903638866823218E-2</v>
      </c>
      <c r="H56">
        <f t="shared" si="2"/>
        <v>-1.0701558067782984E-3</v>
      </c>
      <c r="I56">
        <f t="shared" si="3"/>
        <v>2.1781050911912514E-2</v>
      </c>
      <c r="J56">
        <f t="shared" si="4"/>
        <v>-1.475173580941281E-3</v>
      </c>
      <c r="K56">
        <f t="shared" si="7"/>
        <v>1.9925968021301796</v>
      </c>
      <c r="L56">
        <f t="shared" si="8"/>
        <v>5.9883885798801515</v>
      </c>
      <c r="M56">
        <f t="shared" si="9"/>
        <v>-3.0209221935035613E-2</v>
      </c>
      <c r="N56">
        <f t="shared" si="10"/>
        <v>-1.7308609192515705</v>
      </c>
      <c r="O56">
        <f t="shared" si="11"/>
        <v>0</v>
      </c>
      <c r="P56">
        <f t="shared" si="5"/>
        <v>-1.7308609192515705</v>
      </c>
      <c r="Q56">
        <f t="shared" si="12"/>
        <v>0.10969673551199878</v>
      </c>
      <c r="W56">
        <v>51</v>
      </c>
      <c r="X56">
        <f t="shared" si="6"/>
        <v>1.0625</v>
      </c>
      <c r="Y56">
        <v>0</v>
      </c>
      <c r="Z56">
        <f t="shared" si="13"/>
        <v>7.0781064583957324E-4</v>
      </c>
    </row>
    <row r="57" spans="5:26" x14ac:dyDescent="0.4">
      <c r="E57">
        <v>44.944400000000002</v>
      </c>
      <c r="F57">
        <f t="shared" si="0"/>
        <v>5.8832082025000454E-3</v>
      </c>
      <c r="G57">
        <f t="shared" si="1"/>
        <v>1.090226206480005E-2</v>
      </c>
      <c r="H57">
        <f t="shared" si="2"/>
        <v>-1.1015457927127867E-3</v>
      </c>
      <c r="I57">
        <f t="shared" si="3"/>
        <v>2.17798171507948E-2</v>
      </c>
      <c r="J57">
        <f t="shared" si="4"/>
        <v>-1.5184397076002595E-3</v>
      </c>
      <c r="K57">
        <f t="shared" si="7"/>
        <v>1.9924386325693106</v>
      </c>
      <c r="L57">
        <f t="shared" si="8"/>
        <v>5.9876990786834652</v>
      </c>
      <c r="M57">
        <f t="shared" si="9"/>
        <v>-3.1091429128108361E-2</v>
      </c>
      <c r="N57">
        <f t="shared" si="10"/>
        <v>-1.781407668070722</v>
      </c>
      <c r="O57">
        <f t="shared" si="11"/>
        <v>0</v>
      </c>
      <c r="P57">
        <f t="shared" si="5"/>
        <v>-1.781407668070722</v>
      </c>
      <c r="Q57">
        <f t="shared" si="12"/>
        <v>0.10965919682033294</v>
      </c>
      <c r="W57">
        <v>52</v>
      </c>
      <c r="X57">
        <f t="shared" si="6"/>
        <v>1.0833333333333333</v>
      </c>
      <c r="Y57">
        <v>0</v>
      </c>
      <c r="Z57">
        <f t="shared" si="13"/>
        <v>6.4051062007779256E-4</v>
      </c>
    </row>
    <row r="58" spans="5:26" x14ac:dyDescent="0.4">
      <c r="E58">
        <v>46.2622</v>
      </c>
      <c r="F58">
        <f t="shared" si="0"/>
        <v>6.0557078191209052E-3</v>
      </c>
      <c r="G58">
        <f t="shared" si="1"/>
        <v>1.0900803500512368E-2</v>
      </c>
      <c r="H58">
        <f t="shared" si="2"/>
        <v>-1.1338534664616443E-3</v>
      </c>
      <c r="I58">
        <f t="shared" si="3"/>
        <v>2.17785101221738E-2</v>
      </c>
      <c r="J58">
        <f t="shared" si="4"/>
        <v>-1.5629703679089623E-3</v>
      </c>
      <c r="K58">
        <f t="shared" si="7"/>
        <v>1.9922711244394544</v>
      </c>
      <c r="L58">
        <f t="shared" si="8"/>
        <v>5.9869688086166395</v>
      </c>
      <c r="M58">
        <f t="shared" si="9"/>
        <v>-3.1999076080664102E-2</v>
      </c>
      <c r="N58">
        <f t="shared" si="10"/>
        <v>-1.8334120077400768</v>
      </c>
      <c r="O58">
        <f t="shared" si="11"/>
        <v>0</v>
      </c>
      <c r="P58">
        <f t="shared" si="5"/>
        <v>-1.8334120077400768</v>
      </c>
      <c r="Q58">
        <f t="shared" si="12"/>
        <v>0.10961944079643443</v>
      </c>
      <c r="W58">
        <v>53</v>
      </c>
      <c r="X58">
        <f t="shared" si="6"/>
        <v>1.1041666666666667</v>
      </c>
      <c r="Y58">
        <v>0</v>
      </c>
      <c r="Z58">
        <f t="shared" si="13"/>
        <v>5.7954641357167843E-4</v>
      </c>
    </row>
    <row r="59" spans="5:26" x14ac:dyDescent="0.4">
      <c r="E59">
        <v>47.6188</v>
      </c>
      <c r="F59">
        <f t="shared" si="0"/>
        <v>6.2332863438650686E-3</v>
      </c>
      <c r="G59">
        <f t="shared" si="1"/>
        <v>1.0899257968056797E-2</v>
      </c>
      <c r="H59">
        <f t="shared" si="2"/>
        <v>-1.1671132459967083E-3</v>
      </c>
      <c r="I59">
        <f t="shared" si="3"/>
        <v>2.1777125161039912E-2</v>
      </c>
      <c r="J59">
        <f t="shared" si="4"/>
        <v>-1.6088129590930318E-3</v>
      </c>
      <c r="K59">
        <f t="shared" si="7"/>
        <v>1.992093689569417</v>
      </c>
      <c r="L59">
        <f t="shared" si="8"/>
        <v>5.9861951948678724</v>
      </c>
      <c r="M59">
        <f t="shared" si="9"/>
        <v>-3.2933088009085232E-2</v>
      </c>
      <c r="N59">
        <f t="shared" si="10"/>
        <v>-1.8869269492534828</v>
      </c>
      <c r="O59">
        <f t="shared" si="11"/>
        <v>0</v>
      </c>
      <c r="P59">
        <f t="shared" si="5"/>
        <v>-1.8869269492534828</v>
      </c>
      <c r="Q59">
        <f t="shared" si="12"/>
        <v>0.10957733695637369</v>
      </c>
      <c r="W59">
        <v>54</v>
      </c>
      <c r="X59">
        <f t="shared" si="6"/>
        <v>1.125</v>
      </c>
      <c r="Y59">
        <v>0</v>
      </c>
      <c r="Z59">
        <f t="shared" si="13"/>
        <v>5.243288167911432E-4</v>
      </c>
    </row>
    <row r="60" spans="5:26" x14ac:dyDescent="0.4">
      <c r="E60">
        <v>49.015099999999997</v>
      </c>
      <c r="F60">
        <f t="shared" si="0"/>
        <v>6.4160615864570442E-3</v>
      </c>
      <c r="G60">
        <f t="shared" si="1"/>
        <v>1.0897620565034516E-2</v>
      </c>
      <c r="H60">
        <f t="shared" si="2"/>
        <v>-1.2013473003524323E-3</v>
      </c>
      <c r="I60">
        <f t="shared" si="3"/>
        <v>2.1775657874361531E-2</v>
      </c>
      <c r="J60">
        <f t="shared" si="4"/>
        <v>-1.6559979911926082E-3</v>
      </c>
      <c r="K60">
        <f t="shared" si="7"/>
        <v>1.9919057760227414</v>
      </c>
      <c r="L60">
        <f t="shared" si="8"/>
        <v>5.985375819090728</v>
      </c>
      <c r="M60">
        <f t="shared" si="9"/>
        <v>-3.3894041978325573E-2</v>
      </c>
      <c r="N60">
        <f t="shared" si="10"/>
        <v>-1.9419855559972987</v>
      </c>
      <c r="O60">
        <f t="shared" si="11"/>
        <v>0</v>
      </c>
      <c r="P60">
        <f t="shared" si="5"/>
        <v>-1.9419855559972987</v>
      </c>
      <c r="Q60">
        <f t="shared" si="12"/>
        <v>0.10953274675096891</v>
      </c>
      <c r="W60">
        <v>55</v>
      </c>
      <c r="X60">
        <f t="shared" si="6"/>
        <v>1.1458333333333333</v>
      </c>
      <c r="Y60">
        <v>0</v>
      </c>
      <c r="Z60">
        <f t="shared" si="13"/>
        <v>4.7432257171067051E-4</v>
      </c>
    </row>
    <row r="61" spans="5:26" x14ac:dyDescent="0.4">
      <c r="E61">
        <v>50.452300000000001</v>
      </c>
      <c r="F61">
        <f t="shared" si="0"/>
        <v>6.6041906265295134E-3</v>
      </c>
      <c r="G61">
        <f t="shared" si="1"/>
        <v>1.089588578676326E-2</v>
      </c>
      <c r="H61">
        <f t="shared" si="2"/>
        <v>-1.2365851636670921E-3</v>
      </c>
      <c r="I61">
        <f t="shared" si="3"/>
        <v>2.1774103329401107E-2</v>
      </c>
      <c r="J61">
        <f t="shared" si="4"/>
        <v>-1.7045661212800201E-3</v>
      </c>
      <c r="K61">
        <f t="shared" si="7"/>
        <v>1.9917067642576634</v>
      </c>
      <c r="L61">
        <f t="shared" si="8"/>
        <v>5.9845079665010985</v>
      </c>
      <c r="M61">
        <f t="shared" si="9"/>
        <v>-3.488271752814387E-2</v>
      </c>
      <c r="N61">
        <f t="shared" si="10"/>
        <v>-1.9986324923096632</v>
      </c>
      <c r="O61">
        <f t="shared" si="11"/>
        <v>0</v>
      </c>
      <c r="P61">
        <f t="shared" si="5"/>
        <v>-1.9986324923096632</v>
      </c>
      <c r="Q61">
        <f t="shared" si="12"/>
        <v>0.1094855280181455</v>
      </c>
      <c r="W61">
        <v>56</v>
      </c>
      <c r="X61">
        <f t="shared" si="6"/>
        <v>1.1666666666666667</v>
      </c>
      <c r="Y61">
        <v>0</v>
      </c>
      <c r="Z61">
        <f t="shared" si="13"/>
        <v>4.2904153073664958E-4</v>
      </c>
    </row>
    <row r="62" spans="5:26" x14ac:dyDescent="0.4">
      <c r="E62">
        <v>51.931699999999999</v>
      </c>
      <c r="F62">
        <f t="shared" si="0"/>
        <v>6.7978436336845445E-3</v>
      </c>
      <c r="G62">
        <f t="shared" si="1"/>
        <v>1.0894047715760857E-2</v>
      </c>
      <c r="H62">
        <f t="shared" si="2"/>
        <v>-1.2728588331599733E-3</v>
      </c>
      <c r="I62">
        <f t="shared" si="3"/>
        <v>2.1772456223515424E-2</v>
      </c>
      <c r="J62">
        <f t="shared" si="4"/>
        <v>-1.7545613962964089E-3</v>
      </c>
      <c r="K62">
        <f t="shared" si="7"/>
        <v>1.9914959891150223</v>
      </c>
      <c r="L62">
        <f t="shared" si="8"/>
        <v>5.983588721490241</v>
      </c>
      <c r="M62">
        <f t="shared" si="9"/>
        <v>-3.5899958415120947E-2</v>
      </c>
      <c r="N62">
        <f t="shared" si="10"/>
        <v>-2.056916101881594</v>
      </c>
      <c r="O62">
        <f t="shared" si="11"/>
        <v>0</v>
      </c>
      <c r="P62">
        <f t="shared" si="5"/>
        <v>-2.056916101881594</v>
      </c>
      <c r="Q62">
        <f t="shared" si="12"/>
        <v>0.10943552485979839</v>
      </c>
      <c r="W62">
        <v>57</v>
      </c>
      <c r="X62">
        <f t="shared" si="6"/>
        <v>1.1875</v>
      </c>
      <c r="Y62">
        <v>0</v>
      </c>
      <c r="Z62">
        <f t="shared" si="13"/>
        <v>3.8804423820517112E-4</v>
      </c>
    </row>
    <row r="63" spans="5:26" x14ac:dyDescent="0.4">
      <c r="E63">
        <v>53.4544</v>
      </c>
      <c r="F63">
        <f t="shared" si="0"/>
        <v>6.9971645975854266E-3</v>
      </c>
      <c r="G63">
        <f t="shared" si="1"/>
        <v>1.0892100380402558E-2</v>
      </c>
      <c r="H63">
        <f t="shared" si="2"/>
        <v>-1.3101954143260874E-3</v>
      </c>
      <c r="I63">
        <f t="shared" si="3"/>
        <v>2.1770711205550186E-2</v>
      </c>
      <c r="J63">
        <f t="shared" si="4"/>
        <v>-1.8060211156504351E-3</v>
      </c>
      <c r="K63">
        <f t="shared" si="7"/>
        <v>1.9912727811653457</v>
      </c>
      <c r="L63">
        <f t="shared" si="8"/>
        <v>5.9826151477122558</v>
      </c>
      <c r="M63">
        <f t="shared" si="9"/>
        <v>-3.694646595217721E-2</v>
      </c>
      <c r="N63">
        <f t="shared" si="10"/>
        <v>-2.1168765669835485</v>
      </c>
      <c r="O63">
        <f t="shared" si="11"/>
        <v>0</v>
      </c>
      <c r="P63">
        <f t="shared" si="5"/>
        <v>-2.1168765669835485</v>
      </c>
      <c r="Q63">
        <f t="shared" si="12"/>
        <v>0.10938257536312418</v>
      </c>
      <c r="W63">
        <v>58</v>
      </c>
      <c r="X63">
        <f t="shared" si="6"/>
        <v>1.2083333333333335</v>
      </c>
      <c r="Y63">
        <v>0</v>
      </c>
      <c r="Z63">
        <f t="shared" si="13"/>
        <v>3.5092989900398886E-4</v>
      </c>
    </row>
    <row r="64" spans="5:26" x14ac:dyDescent="0.4">
      <c r="E64">
        <v>55.021900000000002</v>
      </c>
      <c r="F64">
        <f t="shared" si="0"/>
        <v>7.20234986777301E-3</v>
      </c>
      <c r="G64">
        <f t="shared" si="1"/>
        <v>1.0890036978224327E-2</v>
      </c>
      <c r="H64">
        <f t="shared" si="2"/>
        <v>-1.3486318338394379E-3</v>
      </c>
      <c r="I64">
        <f t="shared" si="3"/>
        <v>2.1768862179839976E-2</v>
      </c>
      <c r="J64">
        <f t="shared" si="4"/>
        <v>-1.8589961091001091E-3</v>
      </c>
      <c r="K64">
        <f t="shared" si="7"/>
        <v>1.9910363779196567</v>
      </c>
      <c r="L64">
        <f t="shared" si="8"/>
        <v>5.9815839005526215</v>
      </c>
      <c r="M64">
        <f t="shared" si="9"/>
        <v>-3.8023211008249014E-2</v>
      </c>
      <c r="N64">
        <f t="shared" si="10"/>
        <v>-2.1785695143080401</v>
      </c>
      <c r="O64">
        <f t="shared" si="11"/>
        <v>0</v>
      </c>
      <c r="P64">
        <f t="shared" si="5"/>
        <v>-2.1785695143080401</v>
      </c>
      <c r="Q64">
        <f t="shared" si="12"/>
        <v>0.10932650597996013</v>
      </c>
      <c r="W64">
        <v>59</v>
      </c>
      <c r="X64">
        <f t="shared" si="6"/>
        <v>1.2291666666666665</v>
      </c>
      <c r="Y64">
        <v>0</v>
      </c>
      <c r="Z64">
        <f t="shared" si="13"/>
        <v>3.1733470166550798E-4</v>
      </c>
    </row>
    <row r="65" spans="5:26" x14ac:dyDescent="0.4">
      <c r="E65">
        <v>56.635199999999998</v>
      </c>
      <c r="F65">
        <f t="shared" si="0"/>
        <v>7.4135303439411939E-3</v>
      </c>
      <c r="G65">
        <f t="shared" si="1"/>
        <v>1.0887851023024475E-2</v>
      </c>
      <c r="H65">
        <f t="shared" si="2"/>
        <v>-1.3881927724082137E-3</v>
      </c>
      <c r="I65">
        <f t="shared" si="3"/>
        <v>2.1766903334130561E-2</v>
      </c>
      <c r="J65">
        <f t="shared" si="4"/>
        <v>-1.913520321996846E-3</v>
      </c>
      <c r="K65">
        <f t="shared" si="7"/>
        <v>1.9907860555631856</v>
      </c>
      <c r="L65">
        <f t="shared" si="8"/>
        <v>5.9804918014440176</v>
      </c>
      <c r="M65">
        <f t="shared" si="9"/>
        <v>-3.9130815132442542E-2</v>
      </c>
      <c r="N65">
        <f t="shared" si="10"/>
        <v>-2.2420305559956133</v>
      </c>
      <c r="O65">
        <f t="shared" si="11"/>
        <v>0</v>
      </c>
      <c r="P65">
        <f t="shared" si="5"/>
        <v>-2.2420305559956133</v>
      </c>
      <c r="Q65">
        <f t="shared" si="12"/>
        <v>0.10926713652412472</v>
      </c>
      <c r="W65">
        <v>60</v>
      </c>
      <c r="X65">
        <f t="shared" si="6"/>
        <v>1.25</v>
      </c>
      <c r="Y65">
        <v>0</v>
      </c>
      <c r="Z65">
        <f t="shared" si="13"/>
        <v>2.8692846587418687E-4</v>
      </c>
    </row>
    <row r="66" spans="5:26" x14ac:dyDescent="0.4">
      <c r="E66">
        <v>58.295900000000003</v>
      </c>
      <c r="F66">
        <f t="shared" si="0"/>
        <v>7.6309154656002175E-3</v>
      </c>
      <c r="G66">
        <f t="shared" si="1"/>
        <v>1.0885534872740465E-2</v>
      </c>
      <c r="H66">
        <f t="shared" si="2"/>
        <v>-1.4289176391031454E-3</v>
      </c>
      <c r="I66">
        <f t="shared" si="3"/>
        <v>2.1764827820405341E-2</v>
      </c>
      <c r="J66">
        <f t="shared" si="4"/>
        <v>-1.9696479920309519E-3</v>
      </c>
      <c r="K66">
        <f t="shared" si="7"/>
        <v>1.9905209606199321</v>
      </c>
      <c r="L66">
        <f t="shared" si="8"/>
        <v>5.9793351031965569</v>
      </c>
      <c r="M66">
        <f t="shared" si="9"/>
        <v>-4.0270305604822365E-2</v>
      </c>
      <c r="N66">
        <f t="shared" si="10"/>
        <v>-2.3073185508583456</v>
      </c>
      <c r="O66">
        <f t="shared" si="11"/>
        <v>0</v>
      </c>
      <c r="P66">
        <f t="shared" si="5"/>
        <v>-2.3073185508583456</v>
      </c>
      <c r="Q66">
        <f t="shared" si="12"/>
        <v>0.10920427607958504</v>
      </c>
      <c r="W66">
        <v>61</v>
      </c>
      <c r="X66">
        <f t="shared" si="6"/>
        <v>1.2708333333333333</v>
      </c>
      <c r="Y66">
        <v>0</v>
      </c>
      <c r="Z66">
        <f t="shared" si="13"/>
        <v>2.5941158674222303E-4</v>
      </c>
    </row>
    <row r="67" spans="5:26" x14ac:dyDescent="0.4">
      <c r="E67">
        <v>60.005299999999998</v>
      </c>
      <c r="F67">
        <f t="shared" si="0"/>
        <v>7.8546754023521501E-3</v>
      </c>
      <c r="G67">
        <f t="shared" si="1"/>
        <v>1.0883080904509179E-2</v>
      </c>
      <c r="H67">
        <f t="shared" si="2"/>
        <v>-1.4708385037475302E-3</v>
      </c>
      <c r="I67">
        <f t="shared" si="3"/>
        <v>2.1762628807862949E-2</v>
      </c>
      <c r="J67">
        <f t="shared" si="4"/>
        <v>-2.0274232340406571E-3</v>
      </c>
      <c r="K67">
        <f t="shared" si="7"/>
        <v>1.9902402449095733</v>
      </c>
      <c r="L67">
        <f t="shared" si="8"/>
        <v>5.9781100783543213</v>
      </c>
      <c r="M67">
        <f t="shared" si="9"/>
        <v>-4.1442496757295499E-2</v>
      </c>
      <c r="N67">
        <f t="shared" si="10"/>
        <v>-2.3744801566776319</v>
      </c>
      <c r="O67">
        <f t="shared" si="11"/>
        <v>0</v>
      </c>
      <c r="P67">
        <f t="shared" si="5"/>
        <v>-2.3744801566776319</v>
      </c>
      <c r="Q67">
        <f t="shared" si="12"/>
        <v>0.10913771859405919</v>
      </c>
      <c r="W67">
        <v>62</v>
      </c>
      <c r="X67">
        <f t="shared" si="6"/>
        <v>1.2916666666666667</v>
      </c>
      <c r="Y67">
        <v>0</v>
      </c>
      <c r="Z67">
        <f t="shared" si="13"/>
        <v>2.3451225044235656E-4</v>
      </c>
    </row>
    <row r="68" spans="5:26" x14ac:dyDescent="0.4">
      <c r="E68">
        <v>61.764800000000001</v>
      </c>
      <c r="F68">
        <f t="shared" si="0"/>
        <v>8.0849934137684522E-3</v>
      </c>
      <c r="G68">
        <f t="shared" si="1"/>
        <v>1.088048096042693E-2</v>
      </c>
      <c r="H68">
        <f t="shared" si="2"/>
        <v>-1.5139899069163375E-3</v>
      </c>
      <c r="I68">
        <f t="shared" si="3"/>
        <v>2.1760298986261084E-2</v>
      </c>
      <c r="J68">
        <f t="shared" si="4"/>
        <v>-2.0868935599063776E-3</v>
      </c>
      <c r="K68">
        <f t="shared" si="7"/>
        <v>1.9899430024545681</v>
      </c>
      <c r="L68">
        <f t="shared" si="8"/>
        <v>5.9768127435311413</v>
      </c>
      <c r="M68">
        <f t="shared" si="9"/>
        <v>-4.2648264080608067E-2</v>
      </c>
      <c r="N68">
        <f t="shared" si="10"/>
        <v>-2.4435655353782284</v>
      </c>
      <c r="O68">
        <f t="shared" si="11"/>
        <v>0</v>
      </c>
      <c r="P68">
        <f t="shared" si="5"/>
        <v>-2.4435655353782284</v>
      </c>
      <c r="Q68">
        <f t="shared" si="12"/>
        <v>0.1090672519033128</v>
      </c>
      <c r="W68">
        <v>63</v>
      </c>
      <c r="X68">
        <f t="shared" si="6"/>
        <v>1.3125</v>
      </c>
      <c r="Y68">
        <v>0</v>
      </c>
      <c r="Z68">
        <f t="shared" si="13"/>
        <v>2.1198389785642501E-4</v>
      </c>
    </row>
    <row r="69" spans="5:26" x14ac:dyDescent="0.4">
      <c r="E69">
        <v>63.575899999999997</v>
      </c>
      <c r="F69">
        <f t="shared" ref="F69:F132" si="14">2*PI()*E69/$B$8</f>
        <v>8.3220658493899716E-3</v>
      </c>
      <c r="G69">
        <f t="shared" ref="G69:G132" si="15">1+SUM(a1_*COS(F69),a2_*COS(2*F69))</f>
        <v>1.0877726310037472E-2</v>
      </c>
      <c r="H69">
        <f t="shared" ref="H69:H132" si="16">SUM(a1_*SIN(F69),a2_*SIN(2*F69))</f>
        <v>-1.5584088619606078E-3</v>
      </c>
      <c r="I69">
        <f t="shared" ref="I69:I132" si="17">SUM(b0_,b1_*COS(F69),b2_*COS(2*F69))</f>
        <v>2.1757830532304956E-2</v>
      </c>
      <c r="J69">
        <f t="shared" ref="J69:J132" si="18">SUM(b1_*SIN(F69),b2_*SIN(2*F69))</f>
        <v>-2.1481098804438659E-3</v>
      </c>
      <c r="K69">
        <f t="shared" si="7"/>
        <v>1.9896282656598461</v>
      </c>
      <c r="L69">
        <f t="shared" si="8"/>
        <v>5.9754388422309699</v>
      </c>
      <c r="M69">
        <f t="shared" si="9"/>
        <v>-4.3888543419251302E-2</v>
      </c>
      <c r="N69">
        <f t="shared" si="10"/>
        <v>-2.5146283068997626</v>
      </c>
      <c r="O69">
        <f t="shared" si="11"/>
        <v>0</v>
      </c>
      <c r="P69">
        <f t="shared" ref="P69:P132" si="19">N69+O69</f>
        <v>-2.5146283068997626</v>
      </c>
      <c r="Q69">
        <f t="shared" si="12"/>
        <v>0.10899264952781049</v>
      </c>
      <c r="W69">
        <v>64</v>
      </c>
      <c r="X69">
        <f t="shared" ref="X69:X132" si="20">W69/Fs*1000</f>
        <v>1.3333333333333333</v>
      </c>
      <c r="Y69">
        <v>0</v>
      </c>
      <c r="Z69">
        <f t="shared" si="13"/>
        <v>1.9160291481304834E-4</v>
      </c>
    </row>
    <row r="70" spans="5:26" x14ac:dyDescent="0.4">
      <c r="E70">
        <v>65.440100000000001</v>
      </c>
      <c r="F70">
        <f t="shared" si="14"/>
        <v>8.5660890587575603E-3</v>
      </c>
      <c r="G70">
        <f t="shared" si="15"/>
        <v>1.0874807769309047E-2</v>
      </c>
      <c r="H70">
        <f t="shared" si="16"/>
        <v>-1.6041324044575832E-3</v>
      </c>
      <c r="I70">
        <f t="shared" si="17"/>
        <v>2.175521521626278E-2</v>
      </c>
      <c r="J70">
        <f t="shared" si="18"/>
        <v>-2.2111231272541401E-3</v>
      </c>
      <c r="K70">
        <f t="shared" ref="K70:K133" si="21">SQRT((I70^2+J70^2)/(G70^2+H70^2))</f>
        <v>1.9892950194181376</v>
      </c>
      <c r="L70">
        <f t="shared" ref="L70:L133" si="22">20*LOG10(K70)</f>
        <v>5.9739839058689626</v>
      </c>
      <c r="M70">
        <f t="shared" ref="M70:M133" si="23">ATAN2(J70,I70)-ATAN2(H70,G70)</f>
        <v>-4.5164261680211926E-2</v>
      </c>
      <c r="N70">
        <f t="shared" ref="N70:N133" si="24">DEGREES(M70)</f>
        <v>-2.5877215791005757</v>
      </c>
      <c r="O70">
        <f t="shared" si="11"/>
        <v>0</v>
      </c>
      <c r="P70">
        <f t="shared" si="19"/>
        <v>-2.5877215791005757</v>
      </c>
      <c r="Q70">
        <f t="shared" si="12"/>
        <v>0.10891367193674516</v>
      </c>
      <c r="W70">
        <v>65</v>
      </c>
      <c r="X70">
        <f t="shared" si="20"/>
        <v>1.3541666666666667</v>
      </c>
      <c r="Y70">
        <v>0</v>
      </c>
      <c r="Z70">
        <f t="shared" si="13"/>
        <v>1.7316652925731133E-4</v>
      </c>
    </row>
    <row r="71" spans="5:26" x14ac:dyDescent="0.4">
      <c r="E71">
        <v>67.358999999999995</v>
      </c>
      <c r="F71">
        <f t="shared" si="14"/>
        <v>8.8172724813814531E-3</v>
      </c>
      <c r="G71">
        <f t="shared" si="15"/>
        <v>1.0871715518140035E-2</v>
      </c>
      <c r="H71">
        <f t="shared" si="16"/>
        <v>-1.6512000469158759E-3</v>
      </c>
      <c r="I71">
        <f t="shared" si="17"/>
        <v>2.1752444238435586E-2</v>
      </c>
      <c r="J71">
        <f t="shared" si="18"/>
        <v>-2.2759876347594674E-3</v>
      </c>
      <c r="K71">
        <f t="shared" si="21"/>
        <v>1.9889421808243579</v>
      </c>
      <c r="L71">
        <f t="shared" si="22"/>
        <v>5.972443164611267</v>
      </c>
      <c r="M71">
        <f t="shared" si="23"/>
        <v>-4.6476404484854239E-2</v>
      </c>
      <c r="N71">
        <f t="shared" si="24"/>
        <v>-2.662901823925039</v>
      </c>
      <c r="O71">
        <f t="shared" ref="O71:O134" si="25">IF((N71-N70)&gt;180,O70-360,IF((N71-N70)&lt;(-180),O70+360,O70))</f>
        <v>0</v>
      </c>
      <c r="P71">
        <f t="shared" si="19"/>
        <v>-2.662901823925039</v>
      </c>
      <c r="Q71">
        <f t="shared" ref="Q71:Q134" si="26">-(P71-P70)/((E71-E70)*360)*1000</f>
        <v>0.10883006587174313</v>
      </c>
      <c r="W71">
        <v>66</v>
      </c>
      <c r="X71">
        <f t="shared" si="20"/>
        <v>1.375</v>
      </c>
      <c r="Y71">
        <v>0</v>
      </c>
      <c r="Z71">
        <f t="shared" ref="Z71:Z134" si="27" xml:space="preserve"> b0_*Y71 + b1_*Y70 + b2_*Y69 - a1_*Z70 - a2_*Z69</f>
        <v>1.564908973289904E-4</v>
      </c>
    </row>
    <row r="72" spans="5:26" x14ac:dyDescent="0.4">
      <c r="E72">
        <v>69.334100000000007</v>
      </c>
      <c r="F72">
        <f t="shared" si="14"/>
        <v>9.0758124668025037E-3</v>
      </c>
      <c r="G72">
        <f t="shared" si="15"/>
        <v>1.0868439393371454E-2</v>
      </c>
      <c r="H72">
        <f t="shared" si="16"/>
        <v>-1.699648875295702E-3</v>
      </c>
      <c r="I72">
        <f t="shared" si="17"/>
        <v>2.1749508491727743E-2</v>
      </c>
      <c r="J72">
        <f t="shared" si="18"/>
        <v>-2.3427543816774768E-3</v>
      </c>
      <c r="K72">
        <f t="shared" si="21"/>
        <v>1.9885686332295485</v>
      </c>
      <c r="L72">
        <f t="shared" si="22"/>
        <v>5.9708116954114079</v>
      </c>
      <c r="M72">
        <f t="shared" si="23"/>
        <v>-4.7825878543501954E-2</v>
      </c>
      <c r="N72">
        <f t="shared" si="24"/>
        <v>-2.7402209920479428</v>
      </c>
      <c r="O72">
        <f t="shared" si="25"/>
        <v>0</v>
      </c>
      <c r="P72">
        <f t="shared" si="19"/>
        <v>-2.7402209920479428</v>
      </c>
      <c r="Q72">
        <f t="shared" si="26"/>
        <v>0.10874156600074154</v>
      </c>
      <c r="W72">
        <v>67</v>
      </c>
      <c r="X72">
        <f t="shared" si="20"/>
        <v>1.3958333333333333</v>
      </c>
      <c r="Y72">
        <v>0</v>
      </c>
      <c r="Z72">
        <f t="shared" si="27"/>
        <v>1.4140936183279927E-4</v>
      </c>
    </row>
    <row r="73" spans="5:26" x14ac:dyDescent="0.4">
      <c r="E73">
        <v>71.367099999999994</v>
      </c>
      <c r="F73">
        <f t="shared" si="14"/>
        <v>9.3419315445003384E-3</v>
      </c>
      <c r="G73">
        <f t="shared" si="15"/>
        <v>1.0864968372347517E-2</v>
      </c>
      <c r="H73">
        <f t="shared" si="16"/>
        <v>-1.7495209100095183E-3</v>
      </c>
      <c r="I73">
        <f t="shared" si="17"/>
        <v>2.1746398098867692E-2</v>
      </c>
      <c r="J73">
        <f t="shared" si="18"/>
        <v>-2.4114811342161695E-3</v>
      </c>
      <c r="K73">
        <f t="shared" si="21"/>
        <v>1.9881731680150743</v>
      </c>
      <c r="L73">
        <f t="shared" si="22"/>
        <v>5.9690841670016601</v>
      </c>
      <c r="M73">
        <f t="shared" si="23"/>
        <v>-4.9213715832070237E-2</v>
      </c>
      <c r="N73">
        <f t="shared" si="24"/>
        <v>-2.8197382113337852</v>
      </c>
      <c r="O73">
        <f t="shared" si="25"/>
        <v>0</v>
      </c>
      <c r="P73">
        <f t="shared" si="19"/>
        <v>-2.8197382113337852</v>
      </c>
      <c r="Q73">
        <f t="shared" si="26"/>
        <v>0.10864789212144468</v>
      </c>
      <c r="W73">
        <v>68</v>
      </c>
      <c r="X73">
        <f t="shared" si="20"/>
        <v>1.4166666666666667</v>
      </c>
      <c r="Y73">
        <v>0</v>
      </c>
      <c r="Z73">
        <f t="shared" si="27"/>
        <v>1.2777086797295217E-4</v>
      </c>
    </row>
    <row r="74" spans="5:26" x14ac:dyDescent="0.4">
      <c r="E74">
        <v>73.459800000000001</v>
      </c>
      <c r="F74">
        <f t="shared" si="14"/>
        <v>9.6158653339239782E-3</v>
      </c>
      <c r="G74">
        <f t="shared" si="15"/>
        <v>1.086129067974706E-2</v>
      </c>
      <c r="H74">
        <f t="shared" si="16"/>
        <v>-1.8008606563463987E-3</v>
      </c>
      <c r="I74">
        <f t="shared" si="17"/>
        <v>2.1743102508141376E-2</v>
      </c>
      <c r="J74">
        <f t="shared" si="18"/>
        <v>-2.4822290688349315E-3</v>
      </c>
      <c r="K74">
        <f t="shared" si="21"/>
        <v>1.9877544976340291</v>
      </c>
      <c r="L74">
        <f t="shared" si="22"/>
        <v>5.9672548959264624</v>
      </c>
      <c r="M74">
        <f t="shared" si="23"/>
        <v>-5.0641003928604267E-2</v>
      </c>
      <c r="N74">
        <f t="shared" si="24"/>
        <v>-2.9015157954144457</v>
      </c>
      <c r="O74">
        <f t="shared" si="25"/>
        <v>0</v>
      </c>
      <c r="P74">
        <f t="shared" si="19"/>
        <v>-2.9015157954144457</v>
      </c>
      <c r="Q74">
        <f t="shared" si="26"/>
        <v>0.10854874362288509</v>
      </c>
      <c r="W74">
        <v>69</v>
      </c>
      <c r="X74">
        <f t="shared" si="20"/>
        <v>1.4375</v>
      </c>
      <c r="Y74">
        <v>0</v>
      </c>
      <c r="Z74">
        <f t="shared" si="27"/>
        <v>1.1543852250328756E-4</v>
      </c>
    </row>
    <row r="75" spans="5:26" x14ac:dyDescent="0.4">
      <c r="E75">
        <v>75.613799999999998</v>
      </c>
      <c r="F75">
        <f t="shared" si="14"/>
        <v>9.8978232745836631E-3</v>
      </c>
      <c r="G75">
        <f t="shared" si="15"/>
        <v>1.0857394287786648E-2</v>
      </c>
      <c r="H75">
        <f t="shared" si="16"/>
        <v>-1.8537077472848204E-3</v>
      </c>
      <c r="I75">
        <f t="shared" si="17"/>
        <v>2.1739610941629572E-2</v>
      </c>
      <c r="J75">
        <f t="shared" si="18"/>
        <v>-2.5550526326157241E-3</v>
      </c>
      <c r="K75">
        <f t="shared" si="21"/>
        <v>1.987311313404909</v>
      </c>
      <c r="L75">
        <f t="shared" si="22"/>
        <v>5.9653180981462963</v>
      </c>
      <c r="M75">
        <f t="shared" si="23"/>
        <v>-5.2108680383753381E-2</v>
      </c>
      <c r="N75">
        <f t="shared" si="24"/>
        <v>-2.9856074619852118</v>
      </c>
      <c r="O75">
        <f t="shared" si="25"/>
        <v>0</v>
      </c>
      <c r="P75">
        <f t="shared" si="19"/>
        <v>-2.9856074619852118</v>
      </c>
      <c r="Q75">
        <f t="shared" si="26"/>
        <v>0.10844380812282858</v>
      </c>
      <c r="W75">
        <v>70</v>
      </c>
      <c r="X75">
        <f t="shared" si="20"/>
        <v>1.4583333333333335</v>
      </c>
      <c r="Y75">
        <v>0</v>
      </c>
      <c r="Z75">
        <f t="shared" si="27"/>
        <v>1.042882836210592E-4</v>
      </c>
    </row>
    <row r="76" spans="5:26" x14ac:dyDescent="0.4">
      <c r="E76">
        <v>77.831000000000003</v>
      </c>
      <c r="F76">
        <f t="shared" si="14"/>
        <v>1.0188054075897799E-2</v>
      </c>
      <c r="G76">
        <f t="shared" si="15"/>
        <v>1.0853265999195005E-2</v>
      </c>
      <c r="H76">
        <f t="shared" si="16"/>
        <v>-1.9081092130610287E-3</v>
      </c>
      <c r="I76">
        <f t="shared" si="17"/>
        <v>2.1735911573462441E-2</v>
      </c>
      <c r="J76">
        <f t="shared" si="18"/>
        <v>-2.6300164497420325E-3</v>
      </c>
      <c r="K76">
        <f t="shared" si="21"/>
        <v>1.9868421821005438</v>
      </c>
      <c r="L76">
        <f t="shared" si="22"/>
        <v>5.96326743615802</v>
      </c>
      <c r="M76">
        <f t="shared" si="23"/>
        <v>-5.3617872509852837E-2</v>
      </c>
      <c r="N76">
        <f t="shared" si="24"/>
        <v>-3.072077801285086</v>
      </c>
      <c r="O76">
        <f t="shared" si="25"/>
        <v>0</v>
      </c>
      <c r="P76">
        <f t="shared" si="19"/>
        <v>-3.072077801285086</v>
      </c>
      <c r="Q76">
        <f t="shared" si="26"/>
        <v>0.10833275615375001</v>
      </c>
      <c r="W76">
        <v>71</v>
      </c>
      <c r="X76">
        <f t="shared" si="20"/>
        <v>1.4791666666666665</v>
      </c>
      <c r="Y76">
        <v>0</v>
      </c>
      <c r="Z76">
        <f t="shared" si="27"/>
        <v>9.4207770014647979E-5</v>
      </c>
    </row>
    <row r="77" spans="5:26" x14ac:dyDescent="0.4">
      <c r="E77">
        <v>80.113200000000006</v>
      </c>
      <c r="F77">
        <f t="shared" si="14"/>
        <v>1.0486793357315409E-2</v>
      </c>
      <c r="G77">
        <f t="shared" si="15"/>
        <v>1.0848892117811926E-2</v>
      </c>
      <c r="H77">
        <f t="shared" si="16"/>
        <v>-1.9641096712569896E-3</v>
      </c>
      <c r="I77">
        <f t="shared" si="17"/>
        <v>2.1731992130747835E-2</v>
      </c>
      <c r="J77">
        <f t="shared" si="18"/>
        <v>-2.7071818016860399E-3</v>
      </c>
      <c r="K77">
        <f t="shared" si="21"/>
        <v>1.9863456233619328</v>
      </c>
      <c r="L77">
        <f t="shared" si="22"/>
        <v>5.9610963560903132</v>
      </c>
      <c r="M77">
        <f t="shared" si="23"/>
        <v>-5.5169623344867302E-2</v>
      </c>
      <c r="N77">
        <f t="shared" si="24"/>
        <v>-3.1609865749873163</v>
      </c>
      <c r="O77">
        <f t="shared" si="25"/>
        <v>0</v>
      </c>
      <c r="P77">
        <f t="shared" si="19"/>
        <v>-3.1609865749873163</v>
      </c>
      <c r="Q77">
        <f t="shared" si="26"/>
        <v>0.10821523785800026</v>
      </c>
      <c r="W77">
        <v>72</v>
      </c>
      <c r="X77">
        <f t="shared" si="20"/>
        <v>1.5</v>
      </c>
      <c r="Y77">
        <v>0</v>
      </c>
      <c r="Z77">
        <f t="shared" si="27"/>
        <v>8.5095178469822292E-5</v>
      </c>
    </row>
    <row r="78" spans="5:26" x14ac:dyDescent="0.4">
      <c r="E78">
        <v>82.462299999999999</v>
      </c>
      <c r="F78">
        <f t="shared" si="14"/>
        <v>1.0794289828254899E-2</v>
      </c>
      <c r="G78">
        <f t="shared" si="15"/>
        <v>1.0844258047351341E-2</v>
      </c>
      <c r="H78">
        <f t="shared" si="16"/>
        <v>-2.0217562373390889E-3</v>
      </c>
      <c r="I78">
        <f t="shared" si="17"/>
        <v>2.1727839534028015E-2</v>
      </c>
      <c r="J78">
        <f t="shared" si="18"/>
        <v>-2.7866133923357995E-3</v>
      </c>
      <c r="K78">
        <f t="shared" si="21"/>
        <v>1.985820065280965</v>
      </c>
      <c r="L78">
        <f t="shared" si="22"/>
        <v>5.9587978922929086</v>
      </c>
      <c r="M78">
        <f t="shared" si="23"/>
        <v>-5.6765026530270823E-2</v>
      </c>
      <c r="N78">
        <f t="shared" si="24"/>
        <v>-3.2523964441326654</v>
      </c>
      <c r="O78">
        <f t="shared" si="25"/>
        <v>0</v>
      </c>
      <c r="P78">
        <f t="shared" si="19"/>
        <v>-3.2523964441326654</v>
      </c>
      <c r="Q78">
        <f t="shared" si="26"/>
        <v>0.10809088722554427</v>
      </c>
      <c r="W78">
        <v>73</v>
      </c>
      <c r="X78">
        <f t="shared" si="20"/>
        <v>1.5208333333333333</v>
      </c>
      <c r="Y78">
        <v>0</v>
      </c>
      <c r="Z78">
        <f t="shared" si="27"/>
        <v>7.6858300352300636E-5</v>
      </c>
    </row>
    <row r="79" spans="5:26" x14ac:dyDescent="0.4">
      <c r="E79">
        <v>84.880300000000005</v>
      </c>
      <c r="F79">
        <f t="shared" si="14"/>
        <v>1.1110805288104073E-2</v>
      </c>
      <c r="G79">
        <f t="shared" si="15"/>
        <v>1.0839348233383173E-2</v>
      </c>
      <c r="H79">
        <f t="shared" si="16"/>
        <v>-2.0810985291941399E-3</v>
      </c>
      <c r="I79">
        <f t="shared" si="17"/>
        <v>2.1723439845293346E-2</v>
      </c>
      <c r="J79">
        <f t="shared" si="18"/>
        <v>-2.8683793522371048E-3</v>
      </c>
      <c r="K79">
        <f t="shared" si="21"/>
        <v>1.9852638392351609</v>
      </c>
      <c r="L79">
        <f t="shared" si="22"/>
        <v>5.9563646432377713</v>
      </c>
      <c r="M79">
        <f t="shared" si="23"/>
        <v>-5.8405224574059833E-2</v>
      </c>
      <c r="N79">
        <f t="shared" si="24"/>
        <v>-3.3463728696073898</v>
      </c>
      <c r="O79">
        <f t="shared" si="25"/>
        <v>0</v>
      </c>
      <c r="P79">
        <f t="shared" si="19"/>
        <v>-3.3463728696073898</v>
      </c>
      <c r="Q79">
        <f t="shared" si="26"/>
        <v>0.10795931609540041</v>
      </c>
      <c r="W79">
        <v>74</v>
      </c>
      <c r="X79">
        <f t="shared" si="20"/>
        <v>1.5416666666666667</v>
      </c>
      <c r="Y79">
        <v>0</v>
      </c>
      <c r="Z79">
        <f t="shared" si="27"/>
        <v>6.9413628122369297E-5</v>
      </c>
    </row>
    <row r="80" spans="5:26" x14ac:dyDescent="0.4">
      <c r="E80">
        <v>87.369200000000006</v>
      </c>
      <c r="F80">
        <f t="shared" si="14"/>
        <v>1.1436601536250724E-2</v>
      </c>
      <c r="G80">
        <f t="shared" si="15"/>
        <v>1.0834146313990378E-2</v>
      </c>
      <c r="H80">
        <f t="shared" si="16"/>
        <v>-2.1421862175819428E-3</v>
      </c>
      <c r="I80">
        <f t="shared" si="17"/>
        <v>2.1718778402992189E-2</v>
      </c>
      <c r="J80">
        <f t="shared" si="18"/>
        <v>-2.9525478613809004E-3</v>
      </c>
      <c r="K80">
        <f t="shared" si="21"/>
        <v>1.9846751985047835</v>
      </c>
      <c r="L80">
        <f t="shared" si="22"/>
        <v>5.9537888513128117</v>
      </c>
      <c r="M80">
        <f t="shared" si="23"/>
        <v>-6.0091339256804321E-2</v>
      </c>
      <c r="N80">
        <f t="shared" si="24"/>
        <v>-3.4429801247036886</v>
      </c>
      <c r="O80">
        <f t="shared" si="25"/>
        <v>0</v>
      </c>
      <c r="P80">
        <f t="shared" si="19"/>
        <v>-3.4429801247036886</v>
      </c>
      <c r="Q80">
        <f t="shared" si="26"/>
        <v>0.10782011586588768</v>
      </c>
      <c r="W80">
        <v>75</v>
      </c>
      <c r="X80">
        <f t="shared" si="20"/>
        <v>1.5625</v>
      </c>
      <c r="Y80">
        <v>0</v>
      </c>
      <c r="Z80">
        <f t="shared" si="27"/>
        <v>6.2685543805908792E-5</v>
      </c>
    </row>
    <row r="81" spans="5:26" x14ac:dyDescent="0.4">
      <c r="E81">
        <v>89.931100000000001</v>
      </c>
      <c r="F81">
        <f t="shared" si="14"/>
        <v>1.1771953462052044E-2</v>
      </c>
      <c r="G81">
        <f t="shared" si="15"/>
        <v>1.0828634867727893E-2</v>
      </c>
      <c r="H81">
        <f t="shared" si="16"/>
        <v>-2.205071485152952E-3</v>
      </c>
      <c r="I81">
        <f t="shared" si="17"/>
        <v>2.1713839596182893E-2</v>
      </c>
      <c r="J81">
        <f t="shared" si="18"/>
        <v>-3.0391905352721293E-3</v>
      </c>
      <c r="K81">
        <f t="shared" si="21"/>
        <v>1.9840522914290208</v>
      </c>
      <c r="L81">
        <f t="shared" si="22"/>
        <v>5.9510622835789491</v>
      </c>
      <c r="M81">
        <f t="shared" si="23"/>
        <v>-6.1824537648848654E-2</v>
      </c>
      <c r="N81">
        <f t="shared" si="24"/>
        <v>-3.5422850776266896</v>
      </c>
      <c r="O81">
        <f t="shared" si="25"/>
        <v>0</v>
      </c>
      <c r="P81">
        <f t="shared" si="19"/>
        <v>-3.5422850776266896</v>
      </c>
      <c r="Q81">
        <f t="shared" si="26"/>
        <v>0.1076728566504474</v>
      </c>
      <c r="W81">
        <v>76</v>
      </c>
      <c r="X81">
        <f t="shared" si="20"/>
        <v>1.5833333333333333</v>
      </c>
      <c r="Y81">
        <v>0</v>
      </c>
      <c r="Z81">
        <f t="shared" si="27"/>
        <v>5.6605582050736762E-5</v>
      </c>
    </row>
    <row r="82" spans="5:26" x14ac:dyDescent="0.4">
      <c r="E82">
        <v>92.568100000000001</v>
      </c>
      <c r="F82">
        <f t="shared" si="14"/>
        <v>1.2117135954865221E-2</v>
      </c>
      <c r="G82">
        <f t="shared" si="15"/>
        <v>1.0822795571512112E-2</v>
      </c>
      <c r="H82">
        <f t="shared" si="16"/>
        <v>-2.2698065772664422E-3</v>
      </c>
      <c r="I82">
        <f t="shared" si="17"/>
        <v>2.170860700602617E-2</v>
      </c>
      <c r="J82">
        <f t="shared" si="18"/>
        <v>-3.1283790480589983E-3</v>
      </c>
      <c r="K82">
        <f t="shared" si="21"/>
        <v>1.9833931811746837</v>
      </c>
      <c r="L82">
        <f t="shared" si="22"/>
        <v>5.948176316262856</v>
      </c>
      <c r="M82">
        <f t="shared" si="23"/>
        <v>-6.3605962413648243E-2</v>
      </c>
      <c r="N82">
        <f t="shared" si="24"/>
        <v>-3.6443531981697914</v>
      </c>
      <c r="O82">
        <f t="shared" si="25"/>
        <v>0</v>
      </c>
      <c r="P82">
        <f t="shared" si="19"/>
        <v>-3.6443531981697914</v>
      </c>
      <c r="Q82">
        <f t="shared" si="26"/>
        <v>0.10751708648622356</v>
      </c>
      <c r="W82">
        <v>77</v>
      </c>
      <c r="X82">
        <f t="shared" si="20"/>
        <v>1.6041666666666667</v>
      </c>
      <c r="Y82">
        <v>0</v>
      </c>
      <c r="Z82">
        <f t="shared" si="27"/>
        <v>5.1111761042674361E-5</v>
      </c>
    </row>
    <row r="83" spans="5:26" x14ac:dyDescent="0.4">
      <c r="E83">
        <v>95.282399999999996</v>
      </c>
      <c r="F83">
        <f t="shared" si="14"/>
        <v>1.2472436994016836E-2</v>
      </c>
      <c r="G83">
        <f t="shared" si="15"/>
        <v>1.0816608931820682E-2</v>
      </c>
      <c r="H83">
        <f t="shared" si="16"/>
        <v>-2.3364462623027792E-3</v>
      </c>
      <c r="I83">
        <f t="shared" si="17"/>
        <v>2.1703063164920544E-2</v>
      </c>
      <c r="J83">
        <f t="shared" si="18"/>
        <v>-3.2201885198125044E-3</v>
      </c>
      <c r="K83">
        <f t="shared" si="21"/>
        <v>1.9826958174773586</v>
      </c>
      <c r="L83">
        <f t="shared" si="22"/>
        <v>5.9451218088238953</v>
      </c>
      <c r="M83">
        <f t="shared" si="23"/>
        <v>-6.5436797353322085E-2</v>
      </c>
      <c r="N83">
        <f t="shared" si="24"/>
        <v>-3.7492523131981912</v>
      </c>
      <c r="O83">
        <f t="shared" si="25"/>
        <v>0</v>
      </c>
      <c r="P83">
        <f t="shared" si="19"/>
        <v>-3.7492523131981912</v>
      </c>
      <c r="Q83">
        <f t="shared" si="26"/>
        <v>0.10735233048463487</v>
      </c>
      <c r="W83">
        <v>78</v>
      </c>
      <c r="X83">
        <f t="shared" si="20"/>
        <v>1.625</v>
      </c>
      <c r="Y83">
        <v>0</v>
      </c>
      <c r="Z83">
        <f t="shared" si="27"/>
        <v>4.6147975146835043E-5</v>
      </c>
    </row>
    <row r="84" spans="5:26" x14ac:dyDescent="0.4">
      <c r="E84">
        <v>98.076300000000003</v>
      </c>
      <c r="F84">
        <f t="shared" si="14"/>
        <v>1.283815764880286E-2</v>
      </c>
      <c r="G84">
        <f t="shared" si="15"/>
        <v>1.0810054212172182E-2</v>
      </c>
      <c r="H84">
        <f t="shared" si="16"/>
        <v>-2.4050478384718514E-3</v>
      </c>
      <c r="I84">
        <f t="shared" si="17"/>
        <v>2.1697189491526547E-2</v>
      </c>
      <c r="J84">
        <f t="shared" si="18"/>
        <v>-3.3146975228934769E-3</v>
      </c>
      <c r="K84">
        <f t="shared" si="21"/>
        <v>1.9819580309083165</v>
      </c>
      <c r="L84">
        <f t="shared" si="22"/>
        <v>5.9418890762655519</v>
      </c>
      <c r="M84">
        <f t="shared" si="23"/>
        <v>-6.7318264877811229E-2</v>
      </c>
      <c r="N84">
        <f t="shared" si="24"/>
        <v>-3.8570524616423461</v>
      </c>
      <c r="O84">
        <f t="shared" si="25"/>
        <v>0</v>
      </c>
      <c r="P84">
        <f t="shared" si="19"/>
        <v>-3.8570524616423461</v>
      </c>
      <c r="Q84">
        <f t="shared" si="26"/>
        <v>0.10717808682820366</v>
      </c>
      <c r="W84">
        <v>79</v>
      </c>
      <c r="X84">
        <f t="shared" si="20"/>
        <v>1.6458333333333333</v>
      </c>
      <c r="Y84">
        <v>0</v>
      </c>
      <c r="Z84">
        <f t="shared" si="27"/>
        <v>4.1663443680640361E-5</v>
      </c>
    </row>
    <row r="85" spans="5:26" x14ac:dyDescent="0.4">
      <c r="E85">
        <v>100.9522</v>
      </c>
      <c r="F85">
        <f t="shared" si="14"/>
        <v>1.3214612078488647E-2</v>
      </c>
      <c r="G85">
        <f t="shared" si="15"/>
        <v>1.0803109356587903E-2</v>
      </c>
      <c r="H85">
        <f t="shared" si="16"/>
        <v>-2.4756711412548017E-3</v>
      </c>
      <c r="I85">
        <f t="shared" si="17"/>
        <v>2.1690966222190355E-2</v>
      </c>
      <c r="J85">
        <f t="shared" si="18"/>
        <v>-3.4119880889117785E-3</v>
      </c>
      <c r="K85">
        <f t="shared" si="21"/>
        <v>1.9811775269943948</v>
      </c>
      <c r="L85">
        <f t="shared" si="22"/>
        <v>5.9384678604898102</v>
      </c>
      <c r="M85">
        <f t="shared" si="23"/>
        <v>-6.9251623257143846E-2</v>
      </c>
      <c r="N85">
        <f t="shared" si="24"/>
        <v>-3.9678257370643575</v>
      </c>
      <c r="O85">
        <f t="shared" si="25"/>
        <v>0</v>
      </c>
      <c r="P85">
        <f t="shared" si="19"/>
        <v>-3.9678257370643575</v>
      </c>
      <c r="Q85">
        <f t="shared" si="26"/>
        <v>0.10699382552902413</v>
      </c>
      <c r="W85">
        <v>80</v>
      </c>
      <c r="X85">
        <f t="shared" si="20"/>
        <v>1.6666666666666667</v>
      </c>
      <c r="Y85">
        <v>0</v>
      </c>
      <c r="Z85">
        <f t="shared" si="27"/>
        <v>3.7612210719999452E-5</v>
      </c>
    </row>
    <row r="86" spans="5:26" x14ac:dyDescent="0.4">
      <c r="E86">
        <v>103.9123</v>
      </c>
      <c r="F86">
        <f t="shared" si="14"/>
        <v>1.3602088262400776E-2</v>
      </c>
      <c r="G86">
        <f t="shared" si="15"/>
        <v>1.0795751665299558E-2</v>
      </c>
      <c r="H86">
        <f t="shared" si="16"/>
        <v>-2.5483711830632874E-3</v>
      </c>
      <c r="I86">
        <f t="shared" si="17"/>
        <v>2.1684373016455316E-2</v>
      </c>
      <c r="J86">
        <f t="shared" si="18"/>
        <v>-3.5121355661484124E-3</v>
      </c>
      <c r="K86">
        <f t="shared" si="21"/>
        <v>1.9803519650126495</v>
      </c>
      <c r="L86">
        <f t="shared" si="22"/>
        <v>5.934847672690581</v>
      </c>
      <c r="M86">
        <f t="shared" si="23"/>
        <v>-7.1237962518564402E-2</v>
      </c>
      <c r="N86">
        <f t="shared" si="24"/>
        <v>-4.081634593424889</v>
      </c>
      <c r="O86">
        <f t="shared" si="25"/>
        <v>0</v>
      </c>
      <c r="P86">
        <f t="shared" si="19"/>
        <v>-4.081634593424889</v>
      </c>
      <c r="Q86">
        <f t="shared" si="26"/>
        <v>0.10679899736920638</v>
      </c>
      <c r="W86">
        <v>81</v>
      </c>
      <c r="X86">
        <f t="shared" si="20"/>
        <v>1.6875</v>
      </c>
      <c r="Y86">
        <v>0</v>
      </c>
      <c r="Z86">
        <f t="shared" si="27"/>
        <v>3.3952691292668362E-5</v>
      </c>
    </row>
    <row r="87" spans="5:26" x14ac:dyDescent="0.4">
      <c r="E87">
        <v>106.9593</v>
      </c>
      <c r="F87">
        <f t="shared" si="14"/>
        <v>1.4000939629712782E-2</v>
      </c>
      <c r="G87">
        <f t="shared" si="15"/>
        <v>1.0787956003644239E-2</v>
      </c>
      <c r="H87">
        <f t="shared" si="16"/>
        <v>-2.6232153525603923E-3</v>
      </c>
      <c r="I87">
        <f t="shared" si="17"/>
        <v>2.1677387352070587E-2</v>
      </c>
      <c r="J87">
        <f t="shared" si="18"/>
        <v>-3.6152323091297942E-3</v>
      </c>
      <c r="K87">
        <f t="shared" si="21"/>
        <v>1.9794787601998169</v>
      </c>
      <c r="L87">
        <f t="shared" si="22"/>
        <v>5.9310169226990013</v>
      </c>
      <c r="M87">
        <f t="shared" si="23"/>
        <v>-7.3278671563064002E-2</v>
      </c>
      <c r="N87">
        <f t="shared" si="24"/>
        <v>-4.1985586088888907</v>
      </c>
      <c r="O87">
        <f t="shared" si="25"/>
        <v>0</v>
      </c>
      <c r="P87">
        <f t="shared" si="19"/>
        <v>-4.1985586088888907</v>
      </c>
      <c r="Q87">
        <f t="shared" si="26"/>
        <v>0.10659301996864108</v>
      </c>
      <c r="W87">
        <v>82</v>
      </c>
      <c r="X87">
        <f t="shared" si="20"/>
        <v>1.7083333333333335</v>
      </c>
      <c r="Y87">
        <v>0</v>
      </c>
      <c r="Z87">
        <f t="shared" si="27"/>
        <v>3.0647259726477928E-5</v>
      </c>
    </row>
    <row r="88" spans="5:26" x14ac:dyDescent="0.4">
      <c r="E88">
        <v>110.0956</v>
      </c>
      <c r="F88">
        <f t="shared" si="14"/>
        <v>1.4411480339690018E-2</v>
      </c>
      <c r="G88">
        <f t="shared" si="15"/>
        <v>1.0779696703841046E-2</v>
      </c>
      <c r="H88">
        <f t="shared" si="16"/>
        <v>-2.7002637760785743E-3</v>
      </c>
      <c r="I88">
        <f t="shared" si="17"/>
        <v>2.1669986229180593E-2</v>
      </c>
      <c r="J88">
        <f t="shared" si="18"/>
        <v>-3.7213606214601645E-3</v>
      </c>
      <c r="K88">
        <f t="shared" si="21"/>
        <v>1.9785553009044421</v>
      </c>
      <c r="L88">
        <f t="shared" si="22"/>
        <v>5.9269638672949387</v>
      </c>
      <c r="M88">
        <f t="shared" si="23"/>
        <v>-7.5374897944083807E-2</v>
      </c>
      <c r="N88">
        <f t="shared" si="24"/>
        <v>-4.3186635334253083</v>
      </c>
      <c r="O88">
        <f t="shared" si="25"/>
        <v>0</v>
      </c>
      <c r="P88">
        <f t="shared" si="19"/>
        <v>-4.3186635334253083</v>
      </c>
      <c r="Q88">
        <f t="shared" si="26"/>
        <v>0.1063752799091086</v>
      </c>
      <c r="W88">
        <v>83</v>
      </c>
      <c r="X88">
        <f t="shared" si="20"/>
        <v>1.7291666666666665</v>
      </c>
      <c r="Y88">
        <v>0</v>
      </c>
      <c r="Z88">
        <f t="shared" si="27"/>
        <v>2.7661876298074033E-5</v>
      </c>
    </row>
    <row r="89" spans="5:26" x14ac:dyDescent="0.4">
      <c r="E89">
        <v>113.32389999999999</v>
      </c>
      <c r="F89">
        <f t="shared" si="14"/>
        <v>1.4834063821506014E-2</v>
      </c>
      <c r="G89">
        <f t="shared" si="15"/>
        <v>1.0770945975064894E-2</v>
      </c>
      <c r="H89">
        <f t="shared" si="16"/>
        <v>-2.779584064213695E-3</v>
      </c>
      <c r="I89">
        <f t="shared" si="17"/>
        <v>2.1662144745614009E-2</v>
      </c>
      <c r="J89">
        <f t="shared" si="18"/>
        <v>-3.8306130652099174E-3</v>
      </c>
      <c r="K89">
        <f t="shared" si="21"/>
        <v>1.9775787744660207</v>
      </c>
      <c r="L89">
        <f t="shared" si="22"/>
        <v>5.9226758422262975</v>
      </c>
      <c r="M89">
        <f t="shared" si="23"/>
        <v>-7.7527946692786509E-2</v>
      </c>
      <c r="N89">
        <f t="shared" si="24"/>
        <v>-4.4420241398118954</v>
      </c>
      <c r="O89">
        <f t="shared" si="25"/>
        <v>0</v>
      </c>
      <c r="P89">
        <f t="shared" si="19"/>
        <v>-4.4420241398118954</v>
      </c>
      <c r="Q89">
        <f t="shared" si="26"/>
        <v>0.10614513864072547</v>
      </c>
      <c r="W89">
        <v>84</v>
      </c>
      <c r="X89">
        <f t="shared" si="20"/>
        <v>1.75</v>
      </c>
      <c r="Y89">
        <v>0</v>
      </c>
      <c r="Z89">
        <f t="shared" si="27"/>
        <v>2.4965748672998402E-5</v>
      </c>
    </row>
    <row r="90" spans="5:26" x14ac:dyDescent="0.4">
      <c r="E90">
        <v>116.6468</v>
      </c>
      <c r="F90">
        <f t="shared" si="14"/>
        <v>1.526903041436491E-2</v>
      </c>
      <c r="G90">
        <f t="shared" si="15"/>
        <v>1.076167486235946E-2</v>
      </c>
      <c r="H90">
        <f t="shared" si="16"/>
        <v>-2.8612414962015768E-3</v>
      </c>
      <c r="I90">
        <f t="shared" si="17"/>
        <v>2.1653836956180061E-2</v>
      </c>
      <c r="J90">
        <f t="shared" si="18"/>
        <v>-3.9430789357615646E-3</v>
      </c>
      <c r="K90">
        <f t="shared" si="21"/>
        <v>1.976546279076365</v>
      </c>
      <c r="L90">
        <f t="shared" si="22"/>
        <v>5.9181397483553404</v>
      </c>
      <c r="M90">
        <f t="shared" si="23"/>
        <v>-7.9739009066399635E-2</v>
      </c>
      <c r="N90">
        <f t="shared" si="24"/>
        <v>-4.5687086820601062</v>
      </c>
      <c r="O90">
        <f t="shared" si="25"/>
        <v>0</v>
      </c>
      <c r="P90">
        <f t="shared" si="19"/>
        <v>-4.5687086820601062</v>
      </c>
      <c r="Q90">
        <f t="shared" si="26"/>
        <v>0.10590192489844098</v>
      </c>
      <c r="W90">
        <v>85</v>
      </c>
      <c r="X90">
        <f t="shared" si="20"/>
        <v>1.7708333333333333</v>
      </c>
      <c r="Y90">
        <v>0</v>
      </c>
      <c r="Z90">
        <f t="shared" si="27"/>
        <v>2.2531024943072901E-5</v>
      </c>
    </row>
    <row r="91" spans="5:26" x14ac:dyDescent="0.4">
      <c r="E91">
        <v>120.0672</v>
      </c>
      <c r="F91">
        <f t="shared" si="14"/>
        <v>1.5716759727379015E-2</v>
      </c>
      <c r="G91">
        <f t="shared" si="15"/>
        <v>1.0751852062020562E-2</v>
      </c>
      <c r="H91">
        <f t="shared" si="16"/>
        <v>-2.9453088601682324E-3</v>
      </c>
      <c r="I91">
        <f t="shared" si="17"/>
        <v>2.1645034811159314E-2</v>
      </c>
      <c r="J91">
        <f t="shared" si="18"/>
        <v>-4.0588578099938176E-3</v>
      </c>
      <c r="K91">
        <f t="shared" si="21"/>
        <v>1.9754546967966713</v>
      </c>
      <c r="L91">
        <f t="shared" si="22"/>
        <v>5.9133414886831961</v>
      </c>
      <c r="M91">
        <f t="shared" si="23"/>
        <v>-8.2009425073339637E-2</v>
      </c>
      <c r="N91">
        <f t="shared" si="24"/>
        <v>-4.6987939369967133</v>
      </c>
      <c r="O91">
        <f t="shared" si="25"/>
        <v>0</v>
      </c>
      <c r="P91">
        <f t="shared" si="19"/>
        <v>-4.6987939369967133</v>
      </c>
      <c r="Q91">
        <f t="shared" si="26"/>
        <v>0.10564493345207118</v>
      </c>
      <c r="W91">
        <v>86</v>
      </c>
      <c r="X91">
        <f t="shared" si="20"/>
        <v>1.7916666666666667</v>
      </c>
      <c r="Y91">
        <v>0</v>
      </c>
      <c r="Z91">
        <f t="shared" si="27"/>
        <v>2.0332515354646376E-5</v>
      </c>
    </row>
    <row r="92" spans="5:26" x14ac:dyDescent="0.4">
      <c r="E92">
        <v>123.5878</v>
      </c>
      <c r="F92">
        <f t="shared" si="14"/>
        <v>1.6177605189721861E-2</v>
      </c>
      <c r="G92">
        <f t="shared" si="15"/>
        <v>1.0741445232813396E-2</v>
      </c>
      <c r="H92">
        <f t="shared" si="16"/>
        <v>-3.0318541781134273E-3</v>
      </c>
      <c r="I92">
        <f t="shared" si="17"/>
        <v>2.1635709331298658E-2</v>
      </c>
      <c r="J92">
        <f t="shared" si="18"/>
        <v>-4.1780426347076162E-3</v>
      </c>
      <c r="K92">
        <f t="shared" si="21"/>
        <v>1.9743008451735837</v>
      </c>
      <c r="L92">
        <f t="shared" si="22"/>
        <v>5.9082666287150545</v>
      </c>
      <c r="M92">
        <f t="shared" si="23"/>
        <v>-8.4340346651272879E-2</v>
      </c>
      <c r="N92">
        <f t="shared" si="24"/>
        <v>-4.8323459057882623</v>
      </c>
      <c r="O92">
        <f t="shared" si="25"/>
        <v>0</v>
      </c>
      <c r="P92">
        <f t="shared" si="19"/>
        <v>-4.8323459057882623</v>
      </c>
      <c r="Q92">
        <f t="shared" si="26"/>
        <v>0.10537342813373737</v>
      </c>
      <c r="W92">
        <v>87</v>
      </c>
      <c r="X92">
        <f t="shared" si="20"/>
        <v>1.8125</v>
      </c>
      <c r="Y92">
        <v>0</v>
      </c>
      <c r="Z92">
        <f t="shared" si="27"/>
        <v>1.8347440083634037E-5</v>
      </c>
    </row>
    <row r="93" spans="5:26" x14ac:dyDescent="0.4">
      <c r="E93">
        <v>127.21169999999999</v>
      </c>
      <c r="F93">
        <f t="shared" si="14"/>
        <v>1.6651972590444528E-2</v>
      </c>
      <c r="G93">
        <f t="shared" si="15"/>
        <v>1.0730419162787497E-2</v>
      </c>
      <c r="H93">
        <f t="shared" si="16"/>
        <v>-3.1209554671453553E-3</v>
      </c>
      <c r="I93">
        <f t="shared" si="17"/>
        <v>2.1625828965134763E-2</v>
      </c>
      <c r="J93">
        <f t="shared" si="18"/>
        <v>-4.3007400497059207E-3</v>
      </c>
      <c r="K93">
        <f t="shared" si="21"/>
        <v>1.9730812799582913</v>
      </c>
      <c r="L93">
        <f t="shared" si="22"/>
        <v>5.9028995226849297</v>
      </c>
      <c r="M93">
        <f t="shared" si="23"/>
        <v>-8.6733131045673817E-2</v>
      </c>
      <c r="N93">
        <f t="shared" si="24"/>
        <v>-4.9694423528722025</v>
      </c>
      <c r="O93">
        <f t="shared" si="25"/>
        <v>0</v>
      </c>
      <c r="P93">
        <f t="shared" si="19"/>
        <v>-4.9694423528722025</v>
      </c>
      <c r="Q93">
        <f t="shared" si="26"/>
        <v>0.10508663708216477</v>
      </c>
      <c r="W93">
        <v>88</v>
      </c>
      <c r="X93">
        <f t="shared" si="20"/>
        <v>1.8333333333333333</v>
      </c>
      <c r="Y93">
        <v>0</v>
      </c>
      <c r="Z93">
        <f t="shared" si="27"/>
        <v>1.655520065255648E-5</v>
      </c>
    </row>
    <row r="94" spans="5:26" x14ac:dyDescent="0.4">
      <c r="E94">
        <v>130.9419</v>
      </c>
      <c r="F94">
        <f t="shared" si="14"/>
        <v>1.7140254628628723E-2</v>
      </c>
      <c r="G94">
        <f t="shared" si="15"/>
        <v>1.0718737110911425E-2</v>
      </c>
      <c r="H94">
        <f t="shared" si="16"/>
        <v>-3.2126884648014803E-3</v>
      </c>
      <c r="I94">
        <f t="shared" si="17"/>
        <v>2.1615360791248706E-2</v>
      </c>
      <c r="J94">
        <f t="shared" si="18"/>
        <v>-4.4270534765350721E-3</v>
      </c>
      <c r="K94">
        <f t="shared" si="21"/>
        <v>1.971792451181172</v>
      </c>
      <c r="L94">
        <f t="shared" si="22"/>
        <v>5.8972239925251912</v>
      </c>
      <c r="M94">
        <f t="shared" si="23"/>
        <v>-8.9189004099381908E-2</v>
      </c>
      <c r="N94">
        <f t="shared" si="24"/>
        <v>-5.1101535138695811</v>
      </c>
      <c r="O94">
        <f t="shared" si="25"/>
        <v>0</v>
      </c>
      <c r="P94">
        <f t="shared" si="19"/>
        <v>-5.1101535138695811</v>
      </c>
      <c r="Q94">
        <f t="shared" si="26"/>
        <v>0.10478374781615683</v>
      </c>
      <c r="W94">
        <v>89</v>
      </c>
      <c r="X94">
        <f t="shared" si="20"/>
        <v>1.8541666666666667</v>
      </c>
      <c r="Y94">
        <v>0</v>
      </c>
      <c r="Z94">
        <f t="shared" si="27"/>
        <v>1.4937172802929849E-5</v>
      </c>
    </row>
    <row r="95" spans="5:26" x14ac:dyDescent="0.4">
      <c r="E95">
        <v>134.78139999999999</v>
      </c>
      <c r="F95">
        <f t="shared" si="14"/>
        <v>1.764284400335614E-2</v>
      </c>
      <c r="G95">
        <f t="shared" si="15"/>
        <v>1.0706360448372365E-2</v>
      </c>
      <c r="H95">
        <f t="shared" si="16"/>
        <v>-3.307129101026169E-3</v>
      </c>
      <c r="I95">
        <f t="shared" si="17"/>
        <v>2.1604270196870723E-2</v>
      </c>
      <c r="J95">
        <f t="shared" si="18"/>
        <v>-4.557086516673331E-3</v>
      </c>
      <c r="K95">
        <f t="shared" si="21"/>
        <v>1.9704306707586514</v>
      </c>
      <c r="L95">
        <f t="shared" si="22"/>
        <v>5.8912231779767037</v>
      </c>
      <c r="M95">
        <f t="shared" si="23"/>
        <v>-9.1709122067639592E-2</v>
      </c>
      <c r="N95">
        <f t="shared" si="24"/>
        <v>-5.2545456373258306</v>
      </c>
      <c r="O95">
        <f t="shared" si="25"/>
        <v>0</v>
      </c>
      <c r="P95">
        <f t="shared" si="19"/>
        <v>-5.2545456373258306</v>
      </c>
      <c r="Q95">
        <f t="shared" si="26"/>
        <v>0.10446392286050703</v>
      </c>
      <c r="W95">
        <v>90</v>
      </c>
      <c r="X95">
        <f t="shared" si="20"/>
        <v>1.875</v>
      </c>
      <c r="Y95">
        <v>0</v>
      </c>
      <c r="Z95">
        <f t="shared" si="27"/>
        <v>1.3476518835173862E-5</v>
      </c>
    </row>
    <row r="96" spans="5:26" x14ac:dyDescent="0.4">
      <c r="E96">
        <v>138.73349999999999</v>
      </c>
      <c r="F96">
        <f t="shared" si="14"/>
        <v>1.8160172683616648E-2</v>
      </c>
      <c r="G96">
        <f t="shared" si="15"/>
        <v>1.0693247571043285E-2</v>
      </c>
      <c r="H96">
        <f t="shared" si="16"/>
        <v>-3.4043608951822152E-3</v>
      </c>
      <c r="I96">
        <f t="shared" si="17"/>
        <v>2.1592519903386065E-2</v>
      </c>
      <c r="J96">
        <f t="shared" si="18"/>
        <v>-4.6909531284019153E-3</v>
      </c>
      <c r="K96">
        <f t="shared" si="21"/>
        <v>1.9689920014819888</v>
      </c>
      <c r="L96">
        <f t="shared" si="22"/>
        <v>5.8848790386659573</v>
      </c>
      <c r="M96">
        <f t="shared" si="23"/>
        <v>-9.4294762671364829E-2</v>
      </c>
      <c r="N96">
        <f t="shared" si="24"/>
        <v>-5.4026919312569444</v>
      </c>
      <c r="O96">
        <f t="shared" si="25"/>
        <v>0</v>
      </c>
      <c r="P96">
        <f t="shared" si="19"/>
        <v>-5.4026919312569444</v>
      </c>
      <c r="Q96">
        <f t="shared" si="26"/>
        <v>0.10412628302471662</v>
      </c>
      <c r="W96">
        <v>91</v>
      </c>
      <c r="X96">
        <f t="shared" si="20"/>
        <v>1.8958333333333333</v>
      </c>
      <c r="Y96">
        <v>0</v>
      </c>
      <c r="Z96">
        <f t="shared" si="27"/>
        <v>1.2158017609347921E-5</v>
      </c>
    </row>
    <row r="97" spans="5:26" x14ac:dyDescent="0.4">
      <c r="E97">
        <v>142.80160000000001</v>
      </c>
      <c r="F97">
        <f t="shared" si="14"/>
        <v>1.8692685728369508E-2</v>
      </c>
      <c r="G97">
        <f t="shared" si="15"/>
        <v>1.067935436459222E-2</v>
      </c>
      <c r="H97">
        <f t="shared" si="16"/>
        <v>-3.5044700591861273E-3</v>
      </c>
      <c r="I97">
        <f t="shared" si="17"/>
        <v>2.1580070383158234E-2</v>
      </c>
      <c r="J97">
        <f t="shared" si="18"/>
        <v>-4.8287708744651006E-3</v>
      </c>
      <c r="K97">
        <f t="shared" si="21"/>
        <v>1.9674723184418328</v>
      </c>
      <c r="L97">
        <f t="shared" si="22"/>
        <v>5.8781726144463464</v>
      </c>
      <c r="M97">
        <f t="shared" si="23"/>
        <v>-9.6947186338000035E-2</v>
      </c>
      <c r="N97">
        <f t="shared" si="24"/>
        <v>-5.5546646128357571</v>
      </c>
      <c r="O97">
        <f t="shared" si="25"/>
        <v>0</v>
      </c>
      <c r="P97">
        <f t="shared" si="19"/>
        <v>-5.5546646128357571</v>
      </c>
      <c r="Q97">
        <f t="shared" si="26"/>
        <v>0.10376990185072212</v>
      </c>
      <c r="W97">
        <v>92</v>
      </c>
      <c r="X97">
        <f t="shared" si="20"/>
        <v>1.9166666666666665</v>
      </c>
      <c r="Y97">
        <v>0</v>
      </c>
      <c r="Z97">
        <f t="shared" si="27"/>
        <v>1.0967910565019277E-5</v>
      </c>
    </row>
    <row r="98" spans="5:26" x14ac:dyDescent="0.4">
      <c r="E98">
        <v>146.9888</v>
      </c>
      <c r="F98">
        <f t="shared" si="14"/>
        <v>1.9240788926665808E-2</v>
      </c>
      <c r="G98">
        <f t="shared" si="15"/>
        <v>1.0664635489523455E-2</v>
      </c>
      <c r="H98">
        <f t="shared" si="16"/>
        <v>-3.607535672321676E-3</v>
      </c>
      <c r="I98">
        <f t="shared" si="17"/>
        <v>2.1566881011080619E-2</v>
      </c>
      <c r="J98">
        <f t="shared" si="18"/>
        <v>-4.9706473879729783E-3</v>
      </c>
      <c r="K98">
        <f t="shared" si="21"/>
        <v>1.9658674596828802</v>
      </c>
      <c r="L98">
        <f t="shared" si="22"/>
        <v>5.871084680209897</v>
      </c>
      <c r="M98">
        <f t="shared" si="23"/>
        <v>-9.9667369851083043E-2</v>
      </c>
      <c r="N98">
        <f t="shared" si="24"/>
        <v>-5.7105196476364828</v>
      </c>
      <c r="O98">
        <f t="shared" si="25"/>
        <v>0</v>
      </c>
      <c r="P98">
        <f t="shared" si="19"/>
        <v>-5.7105196476364828</v>
      </c>
      <c r="Q98">
        <f t="shared" si="26"/>
        <v>0.1033938317310468</v>
      </c>
      <c r="W98">
        <v>93</v>
      </c>
      <c r="X98">
        <f t="shared" si="20"/>
        <v>1.9375</v>
      </c>
      <c r="Y98">
        <v>0</v>
      </c>
      <c r="Z98">
        <f t="shared" si="27"/>
        <v>9.8937622688082617E-6</v>
      </c>
    </row>
    <row r="99" spans="5:26" x14ac:dyDescent="0.4">
      <c r="E99">
        <v>151.2989</v>
      </c>
      <c r="F99">
        <f t="shared" si="14"/>
        <v>1.9804979697342365E-2</v>
      </c>
      <c r="G99">
        <f t="shared" si="15"/>
        <v>1.0649040771351648E-2</v>
      </c>
      <c r="H99">
        <f t="shared" si="16"/>
        <v>-3.7136543159511093E-3</v>
      </c>
      <c r="I99">
        <f t="shared" si="17"/>
        <v>2.1552906829910068E-2</v>
      </c>
      <c r="J99">
        <f t="shared" si="18"/>
        <v>-5.1167142747373384E-3</v>
      </c>
      <c r="K99">
        <f t="shared" si="21"/>
        <v>1.9641728438633075</v>
      </c>
      <c r="L99">
        <f t="shared" si="22"/>
        <v>5.863594046138437</v>
      </c>
      <c r="M99">
        <f t="shared" si="23"/>
        <v>-0.10245664986988001</v>
      </c>
      <c r="N99">
        <f t="shared" si="24"/>
        <v>-5.87033362059372</v>
      </c>
      <c r="O99">
        <f t="shared" si="25"/>
        <v>0</v>
      </c>
      <c r="P99">
        <f t="shared" si="19"/>
        <v>-5.87033362059372</v>
      </c>
      <c r="Q99">
        <f t="shared" si="26"/>
        <v>0.10299707725087391</v>
      </c>
      <c r="W99">
        <v>94</v>
      </c>
      <c r="X99">
        <f t="shared" si="20"/>
        <v>1.9583333333333333</v>
      </c>
      <c r="Y99">
        <v>0</v>
      </c>
      <c r="Z99">
        <f t="shared" si="27"/>
        <v>8.9243341349253943E-6</v>
      </c>
    </row>
    <row r="100" spans="5:26" x14ac:dyDescent="0.4">
      <c r="E100">
        <v>155.7354</v>
      </c>
      <c r="F100">
        <f t="shared" si="14"/>
        <v>2.0385716189327829E-2</v>
      </c>
      <c r="G100">
        <f t="shared" si="15"/>
        <v>1.0632518512599387E-2</v>
      </c>
      <c r="H100">
        <f t="shared" si="16"/>
        <v>-3.8229154876185806E-3</v>
      </c>
      <c r="I100">
        <f t="shared" si="17"/>
        <v>2.1538101518159714E-2</v>
      </c>
      <c r="J100">
        <f t="shared" si="18"/>
        <v>-5.26709325658508E-3</v>
      </c>
      <c r="K100">
        <f t="shared" si="21"/>
        <v>1.9623838451894351</v>
      </c>
      <c r="L100">
        <f t="shared" si="22"/>
        <v>5.8556791999514726</v>
      </c>
      <c r="M100">
        <f t="shared" si="23"/>
        <v>-0.10531606425517714</v>
      </c>
      <c r="N100">
        <f t="shared" si="24"/>
        <v>-6.0341659967502403</v>
      </c>
      <c r="O100">
        <f t="shared" si="25"/>
        <v>0</v>
      </c>
      <c r="P100">
        <f t="shared" si="19"/>
        <v>-6.0341659967502403</v>
      </c>
      <c r="Q100">
        <f t="shared" si="26"/>
        <v>0.1025785943351995</v>
      </c>
      <c r="W100">
        <v>95</v>
      </c>
      <c r="X100">
        <f t="shared" si="20"/>
        <v>1.9791666666666667</v>
      </c>
      <c r="Y100">
        <v>0</v>
      </c>
      <c r="Z100">
        <f t="shared" si="27"/>
        <v>8.0494700884882574E-6</v>
      </c>
    </row>
    <row r="101" spans="5:26" x14ac:dyDescent="0.4">
      <c r="E101">
        <v>160.30189999999999</v>
      </c>
      <c r="F101">
        <f t="shared" si="14"/>
        <v>2.0983469641520234E-2</v>
      </c>
      <c r="G101">
        <f t="shared" si="15"/>
        <v>1.0615013989572208E-2</v>
      </c>
      <c r="H101">
        <f t="shared" si="16"/>
        <v>-3.9354114704400686E-3</v>
      </c>
      <c r="I101">
        <f t="shared" si="17"/>
        <v>2.1522416043142201E-2</v>
      </c>
      <c r="J101">
        <f t="shared" si="18"/>
        <v>-5.4219097467924221E-3</v>
      </c>
      <c r="K101">
        <f t="shared" si="21"/>
        <v>1.9604956433076095</v>
      </c>
      <c r="L101">
        <f t="shared" si="22"/>
        <v>5.847317630612122</v>
      </c>
      <c r="M101">
        <f t="shared" si="23"/>
        <v>-0.10824660512785544</v>
      </c>
      <c r="N101">
        <f t="shared" si="24"/>
        <v>-6.202073620445292</v>
      </c>
      <c r="O101">
        <f t="shared" si="25"/>
        <v>0</v>
      </c>
      <c r="P101">
        <f t="shared" si="19"/>
        <v>-6.202073620445292</v>
      </c>
      <c r="Q101">
        <f t="shared" si="26"/>
        <v>0.10213731869475284</v>
      </c>
      <c r="W101">
        <v>96</v>
      </c>
      <c r="X101">
        <f t="shared" si="20"/>
        <v>2</v>
      </c>
      <c r="Y101">
        <v>0</v>
      </c>
      <c r="Z101">
        <f t="shared" si="27"/>
        <v>7.259993054658865E-6</v>
      </c>
    </row>
    <row r="102" spans="5:26" x14ac:dyDescent="0.4">
      <c r="E102">
        <v>165.00239999999999</v>
      </c>
      <c r="F102">
        <f t="shared" si="14"/>
        <v>2.159876365269519E-2</v>
      </c>
      <c r="G102">
        <f t="shared" si="15"/>
        <v>1.0596468087242128E-2</v>
      </c>
      <c r="H102">
        <f t="shared" si="16"/>
        <v>-4.0512447566889986E-3</v>
      </c>
      <c r="I102">
        <f t="shared" si="17"/>
        <v>2.15057974377868E-2</v>
      </c>
      <c r="J102">
        <f t="shared" si="18"/>
        <v>-5.5813030518068948E-3</v>
      </c>
      <c r="K102">
        <f t="shared" si="21"/>
        <v>1.9585030926884346</v>
      </c>
      <c r="L102">
        <f t="shared" si="22"/>
        <v>5.8384852336487016</v>
      </c>
      <c r="M102">
        <f t="shared" si="23"/>
        <v>-0.11124940134617378</v>
      </c>
      <c r="N102">
        <f t="shared" si="24"/>
        <v>-6.3741211704927769</v>
      </c>
      <c r="O102">
        <f t="shared" si="25"/>
        <v>0</v>
      </c>
      <c r="P102">
        <f t="shared" si="19"/>
        <v>-6.3741211704927769</v>
      </c>
      <c r="Q102">
        <f t="shared" si="26"/>
        <v>0.10167213301627767</v>
      </c>
      <c r="W102">
        <v>97</v>
      </c>
      <c r="X102">
        <f t="shared" si="20"/>
        <v>2.020833333333333</v>
      </c>
      <c r="Y102">
        <v>0</v>
      </c>
      <c r="Z102">
        <f t="shared" si="27"/>
        <v>6.5476112596603902E-6</v>
      </c>
    </row>
    <row r="103" spans="5:26" x14ac:dyDescent="0.4">
      <c r="E103">
        <v>169.84059999999999</v>
      </c>
      <c r="F103">
        <f t="shared" si="14"/>
        <v>2.2232082551720107E-2</v>
      </c>
      <c r="G103">
        <f t="shared" si="15"/>
        <v>1.0576819835037887E-2</v>
      </c>
      <c r="H103">
        <f t="shared" si="16"/>
        <v>-4.1705108338722305E-3</v>
      </c>
      <c r="I103">
        <f t="shared" si="17"/>
        <v>2.1488191072991492E-2</v>
      </c>
      <c r="J103">
        <f t="shared" si="18"/>
        <v>-5.7454026680161946E-3</v>
      </c>
      <c r="K103">
        <f t="shared" si="21"/>
        <v>1.9564010134744951</v>
      </c>
      <c r="L103">
        <f t="shared" si="22"/>
        <v>5.8291575825378157</v>
      </c>
      <c r="M103">
        <f t="shared" si="23"/>
        <v>-0.11432526060264747</v>
      </c>
      <c r="N103">
        <f t="shared" si="24"/>
        <v>-6.5503549242649663</v>
      </c>
      <c r="O103">
        <f t="shared" si="25"/>
        <v>0</v>
      </c>
      <c r="P103">
        <f t="shared" si="19"/>
        <v>-6.5503549242649663</v>
      </c>
      <c r="Q103">
        <f t="shared" si="26"/>
        <v>0.10118188684278209</v>
      </c>
      <c r="W103">
        <v>98</v>
      </c>
      <c r="X103">
        <f t="shared" si="20"/>
        <v>2.0416666666666665</v>
      </c>
      <c r="Y103">
        <v>0</v>
      </c>
      <c r="Z103">
        <f t="shared" si="27"/>
        <v>5.9048334234178223E-6</v>
      </c>
    </row>
    <row r="104" spans="5:26" x14ac:dyDescent="0.4">
      <c r="E104">
        <v>174.82079999999999</v>
      </c>
      <c r="F104">
        <f t="shared" si="14"/>
        <v>2.2883989207278767E-2</v>
      </c>
      <c r="G104">
        <f t="shared" si="15"/>
        <v>1.0556002641328943E-2</v>
      </c>
      <c r="H104">
        <f t="shared" si="16"/>
        <v>-4.293320400856733E-3</v>
      </c>
      <c r="I104">
        <f t="shared" si="17"/>
        <v>2.1469537283512863E-2</v>
      </c>
      <c r="J104">
        <f t="shared" si="18"/>
        <v>-5.9143588358265275E-3</v>
      </c>
      <c r="K104">
        <f t="shared" si="21"/>
        <v>1.9541838070414483</v>
      </c>
      <c r="L104">
        <f t="shared" si="22"/>
        <v>5.8193082053577943</v>
      </c>
      <c r="M104">
        <f t="shared" si="23"/>
        <v>-0.11747523352580758</v>
      </c>
      <c r="N104">
        <f t="shared" si="24"/>
        <v>-6.730835078342527</v>
      </c>
      <c r="O104">
        <f t="shared" si="25"/>
        <v>0</v>
      </c>
      <c r="P104">
        <f t="shared" si="19"/>
        <v>-6.730835078342527</v>
      </c>
      <c r="Q104">
        <f t="shared" si="26"/>
        <v>0.1006653871986181</v>
      </c>
      <c r="W104">
        <v>99</v>
      </c>
      <c r="X104">
        <f t="shared" si="20"/>
        <v>2.0625</v>
      </c>
      <c r="Y104">
        <v>0</v>
      </c>
      <c r="Z104">
        <f t="shared" si="27"/>
        <v>5.324892008745756E-6</v>
      </c>
    </row>
    <row r="105" spans="5:26" x14ac:dyDescent="0.4">
      <c r="E105">
        <v>179.9469</v>
      </c>
      <c r="F105">
        <f t="shared" si="14"/>
        <v>2.3554994128177378E-2</v>
      </c>
      <c r="G105">
        <f t="shared" si="15"/>
        <v>1.0533948162110951E-2</v>
      </c>
      <c r="H105">
        <f t="shared" si="16"/>
        <v>-4.4197747552546726E-3</v>
      </c>
      <c r="I105">
        <f t="shared" si="17"/>
        <v>2.1449774834709889E-2</v>
      </c>
      <c r="J105">
        <f t="shared" si="18"/>
        <v>-6.0883086579894621E-3</v>
      </c>
      <c r="K105">
        <f t="shared" si="21"/>
        <v>1.9518458913740364</v>
      </c>
      <c r="L105">
        <f t="shared" si="22"/>
        <v>5.8089104964497116</v>
      </c>
      <c r="M105">
        <f t="shared" si="23"/>
        <v>-0.12069996739164202</v>
      </c>
      <c r="N105">
        <f t="shared" si="24"/>
        <v>-6.9155987189077468</v>
      </c>
      <c r="O105">
        <f t="shared" si="25"/>
        <v>0</v>
      </c>
      <c r="P105">
        <f t="shared" si="19"/>
        <v>-6.9155987189077468</v>
      </c>
      <c r="Q105">
        <f t="shared" si="26"/>
        <v>0.10012140514297174</v>
      </c>
      <c r="W105">
        <v>100</v>
      </c>
      <c r="X105">
        <f t="shared" si="20"/>
        <v>2.0833333333333335</v>
      </c>
      <c r="Y105">
        <v>0</v>
      </c>
      <c r="Z105">
        <f t="shared" si="27"/>
        <v>4.8016737694329229E-6</v>
      </c>
    </row>
    <row r="106" spans="5:26" x14ac:dyDescent="0.4">
      <c r="E106">
        <v>185.2234</v>
      </c>
      <c r="F106">
        <f t="shared" si="14"/>
        <v>2.4245686363038487E-2</v>
      </c>
      <c r="G106">
        <f t="shared" si="15"/>
        <v>1.0510581916219119E-2</v>
      </c>
      <c r="H106">
        <f t="shared" si="16"/>
        <v>-4.5499904950960374E-3</v>
      </c>
      <c r="I106">
        <f t="shared" si="17"/>
        <v>2.1428836993553801E-2</v>
      </c>
      <c r="J106">
        <f t="shared" si="18"/>
        <v>-6.2674100645573605E-3</v>
      </c>
      <c r="K106">
        <f t="shared" si="21"/>
        <v>1.9493812578989225</v>
      </c>
      <c r="L106">
        <f t="shared" si="22"/>
        <v>5.7979357254907011</v>
      </c>
      <c r="M106">
        <f t="shared" si="23"/>
        <v>-0.12400032730834543</v>
      </c>
      <c r="N106">
        <f t="shared" si="24"/>
        <v>-7.1046954130090008</v>
      </c>
      <c r="O106">
        <f t="shared" si="25"/>
        <v>0</v>
      </c>
      <c r="P106">
        <f t="shared" si="19"/>
        <v>-7.1046954130090008</v>
      </c>
      <c r="Q106">
        <f t="shared" si="26"/>
        <v>9.9548677101431934E-2</v>
      </c>
      <c r="W106">
        <v>101</v>
      </c>
      <c r="X106">
        <f t="shared" si="20"/>
        <v>2.1041666666666665</v>
      </c>
      <c r="Y106">
        <v>0</v>
      </c>
      <c r="Z106">
        <f t="shared" si="27"/>
        <v>4.3296569099372298E-6</v>
      </c>
    </row>
    <row r="107" spans="5:26" x14ac:dyDescent="0.4">
      <c r="E107">
        <v>190.65459999999999</v>
      </c>
      <c r="F107">
        <f t="shared" si="14"/>
        <v>2.4956628780545855E-2</v>
      </c>
      <c r="G107">
        <f t="shared" si="15"/>
        <v>1.0485826452381497E-2</v>
      </c>
      <c r="H107">
        <f t="shared" si="16"/>
        <v>-4.6840798339622819E-3</v>
      </c>
      <c r="I107">
        <f t="shared" si="17"/>
        <v>2.1406654366674105E-2</v>
      </c>
      <c r="J107">
        <f t="shared" si="18"/>
        <v>-6.4518147124312877E-3</v>
      </c>
      <c r="K107">
        <f t="shared" si="21"/>
        <v>1.9467838343627946</v>
      </c>
      <c r="L107">
        <f t="shared" si="22"/>
        <v>5.7863546261347025</v>
      </c>
      <c r="M107">
        <f t="shared" si="23"/>
        <v>-0.12737687936550834</v>
      </c>
      <c r="N107">
        <f t="shared" si="24"/>
        <v>-7.2981575951906512</v>
      </c>
      <c r="O107">
        <f t="shared" si="25"/>
        <v>0</v>
      </c>
      <c r="P107">
        <f t="shared" si="19"/>
        <v>-7.2981575951906512</v>
      </c>
      <c r="Q107">
        <f t="shared" si="26"/>
        <v>9.8945896027505073E-2</v>
      </c>
      <c r="W107">
        <v>102</v>
      </c>
      <c r="X107">
        <f t="shared" si="20"/>
        <v>2.125</v>
      </c>
      <c r="Y107">
        <v>0</v>
      </c>
      <c r="Z107">
        <f t="shared" si="27"/>
        <v>3.9038542333374049E-6</v>
      </c>
    </row>
    <row r="108" spans="5:26" x14ac:dyDescent="0.4">
      <c r="E108">
        <v>196.24510000000001</v>
      </c>
      <c r="F108">
        <f t="shared" si="14"/>
        <v>2.5688423519291428E-2</v>
      </c>
      <c r="G108">
        <f t="shared" si="15"/>
        <v>1.0459598941217396E-2</v>
      </c>
      <c r="H108">
        <f t="shared" si="16"/>
        <v>-4.8221629874667035E-3</v>
      </c>
      <c r="I108">
        <f t="shared" si="17"/>
        <v>2.1383152742754041E-2</v>
      </c>
      <c r="J108">
        <f t="shared" si="18"/>
        <v>-6.6416850011710923E-3</v>
      </c>
      <c r="K108">
        <f t="shared" si="21"/>
        <v>1.9440472590180893</v>
      </c>
      <c r="L108">
        <f t="shared" si="22"/>
        <v>5.7741363649049626</v>
      </c>
      <c r="M108">
        <f t="shared" si="23"/>
        <v>-0.1308301916905712</v>
      </c>
      <c r="N108">
        <f t="shared" si="24"/>
        <v>-7.496017816757262</v>
      </c>
      <c r="O108">
        <f t="shared" si="25"/>
        <v>0</v>
      </c>
      <c r="P108">
        <f t="shared" si="19"/>
        <v>-7.496017816757262</v>
      </c>
      <c r="Q108">
        <f t="shared" si="26"/>
        <v>9.8311730001594988E-2</v>
      </c>
      <c r="W108">
        <v>103</v>
      </c>
      <c r="X108">
        <f t="shared" si="20"/>
        <v>2.1458333333333335</v>
      </c>
      <c r="Y108">
        <v>0</v>
      </c>
      <c r="Z108">
        <f t="shared" si="27"/>
        <v>3.5197617122636443E-6</v>
      </c>
    </row>
    <row r="109" spans="5:26" x14ac:dyDescent="0.4">
      <c r="E109">
        <v>201.99950000000001</v>
      </c>
      <c r="F109">
        <f t="shared" si="14"/>
        <v>2.6441672717867144E-2</v>
      </c>
      <c r="G109">
        <f t="shared" si="15"/>
        <v>1.0431812275323749E-2</v>
      </c>
      <c r="H109">
        <f t="shared" si="16"/>
        <v>-4.9643608229502159E-3</v>
      </c>
      <c r="I109">
        <f t="shared" si="17"/>
        <v>2.1358254078447159E-2</v>
      </c>
      <c r="J109">
        <f t="shared" si="18"/>
        <v>-6.8371839398020176E-3</v>
      </c>
      <c r="K109">
        <f t="shared" si="21"/>
        <v>1.9411650280481869</v>
      </c>
      <c r="L109">
        <f t="shared" si="22"/>
        <v>5.7612491696328618</v>
      </c>
      <c r="M109">
        <f t="shared" si="23"/>
        <v>-0.13436063384109609</v>
      </c>
      <c r="N109">
        <f t="shared" si="24"/>
        <v>-7.6982972517974284</v>
      </c>
      <c r="O109">
        <f t="shared" si="25"/>
        <v>0</v>
      </c>
      <c r="P109">
        <f t="shared" si="19"/>
        <v>-7.6982972517974284</v>
      </c>
      <c r="Q109">
        <f t="shared" si="26"/>
        <v>9.7644814325736379E-2</v>
      </c>
      <c r="W109">
        <v>104</v>
      </c>
      <c r="X109">
        <f t="shared" si="20"/>
        <v>2.1666666666666665</v>
      </c>
      <c r="Y109">
        <v>0</v>
      </c>
      <c r="Z109">
        <f t="shared" si="27"/>
        <v>3.1733119702756302E-6</v>
      </c>
    </row>
    <row r="110" spans="5:26" x14ac:dyDescent="0.4">
      <c r="E110">
        <v>207.92259999999999</v>
      </c>
      <c r="F110">
        <f t="shared" si="14"/>
        <v>2.7217004694803711E-2</v>
      </c>
      <c r="G110">
        <f t="shared" si="15"/>
        <v>1.0402373884136451E-2</v>
      </c>
      <c r="H110">
        <f t="shared" si="16"/>
        <v>-5.1107998578735284E-3</v>
      </c>
      <c r="I110">
        <f t="shared" si="17"/>
        <v>2.133187543659032E-2</v>
      </c>
      <c r="J110">
        <f t="shared" si="18"/>
        <v>-7.0384819940979768E-3</v>
      </c>
      <c r="K110">
        <f t="shared" si="21"/>
        <v>1.9381304062999258</v>
      </c>
      <c r="L110">
        <f t="shared" si="22"/>
        <v>5.747659900436294</v>
      </c>
      <c r="M110">
        <f t="shared" si="23"/>
        <v>-0.13796848652524485</v>
      </c>
      <c r="N110">
        <f t="shared" si="24"/>
        <v>-7.9050119837040986</v>
      </c>
      <c r="O110">
        <f t="shared" si="25"/>
        <v>0</v>
      </c>
      <c r="P110">
        <f t="shared" si="19"/>
        <v>-7.9050119837040986</v>
      </c>
      <c r="Q110">
        <f t="shared" si="26"/>
        <v>9.6943760637105872E-2</v>
      </c>
      <c r="W110">
        <v>105</v>
      </c>
      <c r="X110">
        <f t="shared" si="20"/>
        <v>2.1875</v>
      </c>
      <c r="Y110">
        <v>0</v>
      </c>
      <c r="Z110">
        <f t="shared" si="27"/>
        <v>2.8608322090517313E-6</v>
      </c>
    </row>
    <row r="111" spans="5:26" x14ac:dyDescent="0.4">
      <c r="E111">
        <v>214.01939999999999</v>
      </c>
      <c r="F111">
        <f t="shared" si="14"/>
        <v>2.801507394857064E-2</v>
      </c>
      <c r="G111">
        <f t="shared" si="15"/>
        <v>1.0371185404884686E-2</v>
      </c>
      <c r="H111">
        <f t="shared" si="16"/>
        <v>-5.2616123293606695E-3</v>
      </c>
      <c r="I111">
        <f t="shared" si="17"/>
        <v>2.1303928691562946E-2</v>
      </c>
      <c r="J111">
        <f t="shared" si="18"/>
        <v>-7.2457571516145597E-3</v>
      </c>
      <c r="K111">
        <f t="shared" si="21"/>
        <v>1.934936432285504</v>
      </c>
      <c r="L111">
        <f t="shared" si="22"/>
        <v>5.7333340376297599</v>
      </c>
      <c r="M111">
        <f t="shared" si="23"/>
        <v>-0.14165392496932139</v>
      </c>
      <c r="N111">
        <f t="shared" si="24"/>
        <v>-8.116172052204945</v>
      </c>
      <c r="O111">
        <f t="shared" si="25"/>
        <v>0</v>
      </c>
      <c r="P111">
        <f t="shared" si="19"/>
        <v>-8.116172052204945</v>
      </c>
      <c r="Q111">
        <f t="shared" si="26"/>
        <v>9.6207148969243553E-2</v>
      </c>
      <c r="W111">
        <v>106</v>
      </c>
      <c r="X111">
        <f t="shared" si="20"/>
        <v>2.2083333333333335</v>
      </c>
      <c r="Y111">
        <v>0</v>
      </c>
      <c r="Z111">
        <f t="shared" si="27"/>
        <v>2.5790061602358103E-6</v>
      </c>
    </row>
    <row r="112" spans="5:26" x14ac:dyDescent="0.4">
      <c r="E112">
        <v>220.29499999999999</v>
      </c>
      <c r="F112">
        <f t="shared" si="14"/>
        <v>2.8836548067606809E-2</v>
      </c>
      <c r="G112">
        <f t="shared" si="15"/>
        <v>1.0338142870095712E-2</v>
      </c>
      <c r="H112">
        <f t="shared" si="16"/>
        <v>-5.416933794386819E-3</v>
      </c>
      <c r="I112">
        <f t="shared" si="17"/>
        <v>2.127432069753199E-2</v>
      </c>
      <c r="J112">
        <f t="shared" si="18"/>
        <v>-7.4591915909850495E-3</v>
      </c>
      <c r="K112">
        <f t="shared" si="21"/>
        <v>1.9315759795078189</v>
      </c>
      <c r="L112">
        <f t="shared" si="22"/>
        <v>5.7182359201525195</v>
      </c>
      <c r="M112">
        <f t="shared" si="23"/>
        <v>-0.14541694168121699</v>
      </c>
      <c r="N112">
        <f t="shared" si="24"/>
        <v>-8.3317770280337591</v>
      </c>
      <c r="O112">
        <f t="shared" si="25"/>
        <v>0</v>
      </c>
      <c r="P112">
        <f t="shared" si="19"/>
        <v>-8.3317770280337591</v>
      </c>
      <c r="Q112">
        <f t="shared" si="26"/>
        <v>9.543353793033256E-2</v>
      </c>
      <c r="W112">
        <v>107</v>
      </c>
      <c r="X112">
        <f t="shared" si="20"/>
        <v>2.2291666666666665</v>
      </c>
      <c r="Y112">
        <v>0</v>
      </c>
      <c r="Z112">
        <f t="shared" si="27"/>
        <v>2.3248396802570801E-6</v>
      </c>
    </row>
    <row r="113" spans="5:26" x14ac:dyDescent="0.4">
      <c r="E113">
        <v>226.75460000000001</v>
      </c>
      <c r="F113">
        <f t="shared" si="14"/>
        <v>2.9682107730320505E-2</v>
      </c>
      <c r="G113">
        <f t="shared" si="15"/>
        <v>1.0303136420781733E-2</v>
      </c>
      <c r="H113">
        <f t="shared" si="16"/>
        <v>-5.576903205118583E-3</v>
      </c>
      <c r="I113">
        <f t="shared" si="17"/>
        <v>2.1242953031700318E-2</v>
      </c>
      <c r="J113">
        <f t="shared" si="18"/>
        <v>-7.6789717523737047E-3</v>
      </c>
      <c r="K113">
        <f t="shared" si="21"/>
        <v>1.9280417719302849</v>
      </c>
      <c r="L113">
        <f t="shared" si="22"/>
        <v>5.7023287772522115</v>
      </c>
      <c r="M113">
        <f t="shared" si="23"/>
        <v>-0.14925733065413427</v>
      </c>
      <c r="N113">
        <f t="shared" si="24"/>
        <v>-8.5518151078704996</v>
      </c>
      <c r="O113">
        <f t="shared" si="25"/>
        <v>0</v>
      </c>
      <c r="P113">
        <f t="shared" si="19"/>
        <v>-8.5518151078704996</v>
      </c>
      <c r="Q113">
        <f t="shared" si="26"/>
        <v>9.4621476319801237E-2</v>
      </c>
      <c r="W113">
        <v>108</v>
      </c>
      <c r="X113">
        <f t="shared" si="20"/>
        <v>2.25</v>
      </c>
      <c r="Y113">
        <v>0</v>
      </c>
      <c r="Z113">
        <f t="shared" si="27"/>
        <v>2.0956296422578144E-6</v>
      </c>
    </row>
    <row r="114" spans="5:26" x14ac:dyDescent="0.4">
      <c r="E114">
        <v>233.40360000000001</v>
      </c>
      <c r="F114">
        <f t="shared" si="14"/>
        <v>3.0552459795058776E-2</v>
      </c>
      <c r="G114">
        <f t="shared" si="15"/>
        <v>1.0266049441485903E-2</v>
      </c>
      <c r="H114">
        <f t="shared" si="16"/>
        <v>-5.7416654692411112E-3</v>
      </c>
      <c r="I114">
        <f t="shared" si="17"/>
        <v>2.1209721219544786E-2</v>
      </c>
      <c r="J114">
        <f t="shared" si="18"/>
        <v>-7.9052918182830473E-3</v>
      </c>
      <c r="K114">
        <f t="shared" si="21"/>
        <v>1.9243263457032458</v>
      </c>
      <c r="L114">
        <f t="shared" si="22"/>
        <v>5.6855745153607851</v>
      </c>
      <c r="M114">
        <f t="shared" si="23"/>
        <v>-0.15317472972710311</v>
      </c>
      <c r="N114">
        <f t="shared" si="24"/>
        <v>-8.7762655414200754</v>
      </c>
      <c r="O114">
        <f t="shared" si="25"/>
        <v>0</v>
      </c>
      <c r="P114">
        <f t="shared" si="19"/>
        <v>-8.7762655414200754</v>
      </c>
      <c r="Q114">
        <f t="shared" si="26"/>
        <v>9.3769503162370191E-2</v>
      </c>
      <c r="W114">
        <v>109</v>
      </c>
      <c r="X114">
        <f t="shared" si="20"/>
        <v>2.2708333333333335</v>
      </c>
      <c r="Y114">
        <v>0</v>
      </c>
      <c r="Z114">
        <f t="shared" si="27"/>
        <v>1.8889358117651973E-6</v>
      </c>
    </row>
    <row r="115" spans="5:26" x14ac:dyDescent="0.4">
      <c r="E115">
        <v>240.2475</v>
      </c>
      <c r="F115">
        <f t="shared" si="14"/>
        <v>3.144832421013808E-2</v>
      </c>
      <c r="G115">
        <f t="shared" si="15"/>
        <v>1.0226758748095199E-2</v>
      </c>
      <c r="H115">
        <f t="shared" si="16"/>
        <v>-5.9113690660694412E-3</v>
      </c>
      <c r="I115">
        <f t="shared" si="17"/>
        <v>2.1174514903427366E-2</v>
      </c>
      <c r="J115">
        <f t="shared" si="18"/>
        <v>-8.1383503977398089E-3</v>
      </c>
      <c r="K115">
        <f t="shared" si="21"/>
        <v>1.9204221220451279</v>
      </c>
      <c r="L115">
        <f t="shared" si="22"/>
        <v>5.6679340024598632</v>
      </c>
      <c r="M115">
        <f t="shared" si="23"/>
        <v>-0.15716854293842686</v>
      </c>
      <c r="N115">
        <f t="shared" si="24"/>
        <v>-9.0050941825925168</v>
      </c>
      <c r="O115">
        <f t="shared" si="25"/>
        <v>0</v>
      </c>
      <c r="P115">
        <f t="shared" si="19"/>
        <v>-9.0050941825925168</v>
      </c>
      <c r="Q115">
        <f t="shared" si="26"/>
        <v>9.2876154585527795E-2</v>
      </c>
      <c r="W115">
        <v>110</v>
      </c>
      <c r="X115">
        <f t="shared" si="20"/>
        <v>2.2916666666666665</v>
      </c>
      <c r="Y115">
        <v>0</v>
      </c>
      <c r="Z115">
        <f t="shared" si="27"/>
        <v>1.7025554222294185E-6</v>
      </c>
    </row>
    <row r="116" spans="5:26" x14ac:dyDescent="0.4">
      <c r="E116">
        <v>247.29220000000001</v>
      </c>
      <c r="F116">
        <f t="shared" si="14"/>
        <v>3.2370473283752414E-2</v>
      </c>
      <c r="G116">
        <f t="shared" si="15"/>
        <v>1.0185132459956336E-2</v>
      </c>
      <c r="H116">
        <f t="shared" si="16"/>
        <v>-6.0861735896675928E-3</v>
      </c>
      <c r="I116">
        <f t="shared" si="17"/>
        <v>2.1137215936271825E-2</v>
      </c>
      <c r="J116">
        <f t="shared" si="18"/>
        <v>-8.3783608397970874E-3</v>
      </c>
      <c r="K116">
        <f t="shared" si="21"/>
        <v>1.91632125506576</v>
      </c>
      <c r="L116">
        <f t="shared" si="22"/>
        <v>5.6493663329201729</v>
      </c>
      <c r="M116">
        <f t="shared" si="23"/>
        <v>-0.16123809559336877</v>
      </c>
      <c r="N116">
        <f t="shared" si="24"/>
        <v>-9.238262374226947</v>
      </c>
      <c r="O116">
        <f t="shared" si="25"/>
        <v>0</v>
      </c>
      <c r="P116">
        <f t="shared" si="19"/>
        <v>-9.238262374226947</v>
      </c>
      <c r="Q116">
        <f t="shared" si="26"/>
        <v>9.193995786999444E-2</v>
      </c>
      <c r="W116">
        <v>111</v>
      </c>
      <c r="X116">
        <f t="shared" si="20"/>
        <v>2.3125</v>
      </c>
      <c r="Y116">
        <v>0</v>
      </c>
      <c r="Z116">
        <f t="shared" si="27"/>
        <v>1.5345001932956211E-6</v>
      </c>
    </row>
    <row r="117" spans="5:26" x14ac:dyDescent="0.4">
      <c r="E117">
        <v>254.54339999999999</v>
      </c>
      <c r="F117">
        <f t="shared" si="14"/>
        <v>3.3319653144157003E-2</v>
      </c>
      <c r="G117">
        <f t="shared" si="15"/>
        <v>1.0141033095195873E-2</v>
      </c>
      <c r="H117">
        <f t="shared" si="16"/>
        <v>-6.2662349764447053E-3</v>
      </c>
      <c r="I117">
        <f t="shared" si="17"/>
        <v>2.109770115551457E-2</v>
      </c>
      <c r="J117">
        <f t="shared" si="18"/>
        <v>-8.6255309000053126E-3</v>
      </c>
      <c r="K117">
        <f t="shared" si="21"/>
        <v>1.9120160015759442</v>
      </c>
      <c r="L117">
        <f t="shared" si="22"/>
        <v>5.6298304509256276</v>
      </c>
      <c r="M117">
        <f t="shared" si="23"/>
        <v>-0.16538226619025198</v>
      </c>
      <c r="N117">
        <f t="shared" si="24"/>
        <v>-9.4757058590105672</v>
      </c>
      <c r="O117">
        <f t="shared" si="25"/>
        <v>0</v>
      </c>
      <c r="P117">
        <f t="shared" si="19"/>
        <v>-9.4757058590105672</v>
      </c>
      <c r="Q117">
        <f t="shared" si="26"/>
        <v>9.0959459883889232E-2</v>
      </c>
      <c r="W117">
        <v>112</v>
      </c>
      <c r="X117">
        <f t="shared" si="20"/>
        <v>2.3333333333333335</v>
      </c>
      <c r="Y117">
        <v>0</v>
      </c>
      <c r="Z117">
        <f t="shared" si="27"/>
        <v>1.3829755589332005E-6</v>
      </c>
    </row>
    <row r="118" spans="5:26" x14ac:dyDescent="0.4">
      <c r="E118">
        <v>262.00720000000001</v>
      </c>
      <c r="F118">
        <f t="shared" si="14"/>
        <v>3.4296662279484656E-2</v>
      </c>
      <c r="G118">
        <f t="shared" si="15"/>
        <v>1.0094313658763676E-2</v>
      </c>
      <c r="H118">
        <f t="shared" si="16"/>
        <v>-6.4517205079545198E-3</v>
      </c>
      <c r="I118">
        <f t="shared" si="17"/>
        <v>2.1055838878269229E-2</v>
      </c>
      <c r="J118">
        <f t="shared" si="18"/>
        <v>-8.8800832893899326E-3</v>
      </c>
      <c r="K118">
        <f t="shared" si="21"/>
        <v>1.9074984029216631</v>
      </c>
      <c r="L118">
        <f t="shared" si="22"/>
        <v>5.6092836601651053</v>
      </c>
      <c r="M118">
        <f t="shared" si="23"/>
        <v>-0.16959981471358221</v>
      </c>
      <c r="N118">
        <f t="shared" si="24"/>
        <v>-9.7173535892890222</v>
      </c>
      <c r="O118">
        <f t="shared" si="25"/>
        <v>0</v>
      </c>
      <c r="P118">
        <f t="shared" si="19"/>
        <v>-9.7173535892890222</v>
      </c>
      <c r="Q118">
        <f t="shared" si="26"/>
        <v>8.9933237120224108E-2</v>
      </c>
      <c r="W118">
        <v>113</v>
      </c>
      <c r="X118">
        <f t="shared" si="20"/>
        <v>2.3541666666666665</v>
      </c>
      <c r="Y118">
        <v>0</v>
      </c>
      <c r="Z118">
        <f t="shared" si="27"/>
        <v>1.2463618945404795E-6</v>
      </c>
    </row>
    <row r="119" spans="5:26" x14ac:dyDescent="0.4">
      <c r="E119">
        <v>269.68990000000002</v>
      </c>
      <c r="F119">
        <f t="shared" si="14"/>
        <v>3.5302325357806918E-2</v>
      </c>
      <c r="G119">
        <f t="shared" si="15"/>
        <v>1.0044818298816871E-2</v>
      </c>
      <c r="H119">
        <f t="shared" si="16"/>
        <v>-6.6428039879090628E-3</v>
      </c>
      <c r="I119">
        <f t="shared" si="17"/>
        <v>2.1011489489994761E-2</v>
      </c>
      <c r="J119">
        <f t="shared" si="18"/>
        <v>-9.1422489911942156E-3</v>
      </c>
      <c r="K119">
        <f t="shared" si="21"/>
        <v>1.9027604269704654</v>
      </c>
      <c r="L119">
        <f t="shared" si="22"/>
        <v>5.5876822103590476</v>
      </c>
      <c r="M119">
        <f t="shared" si="23"/>
        <v>-0.17388924346572399</v>
      </c>
      <c r="N119">
        <f t="shared" si="24"/>
        <v>-9.9631197533088134</v>
      </c>
      <c r="O119">
        <f t="shared" si="25"/>
        <v>0</v>
      </c>
      <c r="P119">
        <f t="shared" si="19"/>
        <v>-9.9631197533088134</v>
      </c>
      <c r="Q119">
        <f t="shared" si="26"/>
        <v>8.8859878551012489E-2</v>
      </c>
      <c r="W119">
        <v>114</v>
      </c>
      <c r="X119">
        <f t="shared" si="20"/>
        <v>2.375</v>
      </c>
      <c r="Y119">
        <v>0</v>
      </c>
      <c r="Z119">
        <f t="shared" si="27"/>
        <v>1.1231975520836658E-6</v>
      </c>
    </row>
    <row r="120" spans="5:26" x14ac:dyDescent="0.4">
      <c r="E120">
        <v>277.59789999999998</v>
      </c>
      <c r="F120">
        <f t="shared" si="14"/>
        <v>3.633748013716475E-2</v>
      </c>
      <c r="G120">
        <f t="shared" si="15"/>
        <v>9.9923824806187334E-3</v>
      </c>
      <c r="H120">
        <f t="shared" si="16"/>
        <v>-6.8396633981435903E-3</v>
      </c>
      <c r="I120">
        <f t="shared" si="17"/>
        <v>2.0964505600886363E-2</v>
      </c>
      <c r="J120">
        <f t="shared" si="18"/>
        <v>-9.4122639823314841E-3</v>
      </c>
      <c r="K120">
        <f t="shared" si="21"/>
        <v>1.8977940645503013</v>
      </c>
      <c r="L120">
        <f t="shared" si="22"/>
        <v>5.5649816804579508</v>
      </c>
      <c r="M120">
        <f t="shared" si="23"/>
        <v>-0.17824872001475689</v>
      </c>
      <c r="N120">
        <f t="shared" si="24"/>
        <v>-10.212899360454655</v>
      </c>
      <c r="O120">
        <f t="shared" si="25"/>
        <v>0</v>
      </c>
      <c r="P120">
        <f t="shared" si="19"/>
        <v>-10.212899360454655</v>
      </c>
      <c r="Q120">
        <f t="shared" si="26"/>
        <v>8.7738017459760398E-2</v>
      </c>
      <c r="W120">
        <v>115</v>
      </c>
      <c r="X120">
        <f t="shared" si="20"/>
        <v>2.395833333333333</v>
      </c>
      <c r="Y120">
        <v>0</v>
      </c>
      <c r="Z120">
        <f t="shared" si="27"/>
        <v>1.0121635304052535E-6</v>
      </c>
    </row>
    <row r="121" spans="5:26" x14ac:dyDescent="0.4">
      <c r="E121">
        <v>285.73770000000002</v>
      </c>
      <c r="F121">
        <f t="shared" si="14"/>
        <v>3.7402977465568511E-2</v>
      </c>
      <c r="G121">
        <f t="shared" si="15"/>
        <v>9.9368325617134046E-3</v>
      </c>
      <c r="H121">
        <f t="shared" si="16"/>
        <v>-7.0424810460492648E-3</v>
      </c>
      <c r="I121">
        <f t="shared" si="17"/>
        <v>2.0914731665846897E-2</v>
      </c>
      <c r="J121">
        <f t="shared" si="18"/>
        <v>-9.6903693712510619E-3</v>
      </c>
      <c r="K121">
        <f t="shared" si="21"/>
        <v>1.8925913722628926</v>
      </c>
      <c r="L121">
        <f t="shared" si="22"/>
        <v>5.5411371189153336</v>
      </c>
      <c r="M121">
        <f t="shared" si="23"/>
        <v>-0.18267605840303869</v>
      </c>
      <c r="N121">
        <f t="shared" si="24"/>
        <v>-10.466567164579454</v>
      </c>
      <c r="O121">
        <f t="shared" si="25"/>
        <v>0</v>
      </c>
      <c r="P121">
        <f t="shared" si="19"/>
        <v>-10.466567164579454</v>
      </c>
      <c r="Q121">
        <f t="shared" si="26"/>
        <v>8.6566351659199139E-2</v>
      </c>
      <c r="W121">
        <v>116</v>
      </c>
      <c r="X121">
        <f t="shared" si="20"/>
        <v>2.416666666666667</v>
      </c>
      <c r="Y121">
        <v>0</v>
      </c>
      <c r="Z121">
        <f t="shared" si="27"/>
        <v>9.1206962422059485E-7</v>
      </c>
    </row>
    <row r="122" spans="5:26" x14ac:dyDescent="0.4">
      <c r="E122">
        <v>294.11630000000002</v>
      </c>
      <c r="F122">
        <f t="shared" si="14"/>
        <v>3.8499733640875493E-2</v>
      </c>
      <c r="G122">
        <f t="shared" si="15"/>
        <v>9.8779825003763033E-3</v>
      </c>
      <c r="H122">
        <f t="shared" si="16"/>
        <v>-7.251453705357E-3</v>
      </c>
      <c r="I122">
        <f t="shared" si="17"/>
        <v>2.0862001035910627E-2</v>
      </c>
      <c r="J122">
        <f t="shared" si="18"/>
        <v>-9.9768252271612984E-3</v>
      </c>
      <c r="K122">
        <f t="shared" si="21"/>
        <v>1.8871442571463093</v>
      </c>
      <c r="L122">
        <f t="shared" si="22"/>
        <v>5.516101995752325</v>
      </c>
      <c r="M122">
        <f t="shared" si="23"/>
        <v>-0.18716891365699739</v>
      </c>
      <c r="N122">
        <f t="shared" si="24"/>
        <v>-10.723988808594465</v>
      </c>
      <c r="O122">
        <f t="shared" si="25"/>
        <v>0</v>
      </c>
      <c r="P122">
        <f t="shared" si="19"/>
        <v>-10.723988808594465</v>
      </c>
      <c r="Q122">
        <f t="shared" si="26"/>
        <v>8.5343628083918419E-2</v>
      </c>
      <c r="W122">
        <v>117</v>
      </c>
      <c r="X122">
        <f t="shared" si="20"/>
        <v>2.4375</v>
      </c>
      <c r="Y122">
        <v>0</v>
      </c>
      <c r="Z122">
        <f t="shared" si="27"/>
        <v>8.2184191016858528E-7</v>
      </c>
    </row>
    <row r="123" spans="5:26" x14ac:dyDescent="0.4">
      <c r="E123">
        <v>302.7405</v>
      </c>
      <c r="F123">
        <f t="shared" si="14"/>
        <v>3.96286387810042E-2</v>
      </c>
      <c r="G123">
        <f t="shared" si="15"/>
        <v>9.8156381139039572E-3</v>
      </c>
      <c r="H123">
        <f t="shared" si="16"/>
        <v>-7.4667753549667454E-3</v>
      </c>
      <c r="I123">
        <f t="shared" si="17"/>
        <v>2.0806139774563692E-2</v>
      </c>
      <c r="J123">
        <f t="shared" si="18"/>
        <v>-1.0271886832605527E-2</v>
      </c>
      <c r="K123">
        <f t="shared" si="21"/>
        <v>1.8814449726549876</v>
      </c>
      <c r="L123">
        <f t="shared" si="22"/>
        <v>5.4898304172763943</v>
      </c>
      <c r="M123">
        <f t="shared" si="23"/>
        <v>-0.19172438073115394</v>
      </c>
      <c r="N123">
        <f t="shared" si="24"/>
        <v>-10.984997845654446</v>
      </c>
      <c r="O123">
        <f t="shared" si="25"/>
        <v>0</v>
      </c>
      <c r="P123">
        <f t="shared" si="19"/>
        <v>-10.984997845654446</v>
      </c>
      <c r="Q123">
        <f t="shared" si="26"/>
        <v>8.4068679175389585E-2</v>
      </c>
      <c r="W123">
        <v>118</v>
      </c>
      <c r="X123">
        <f t="shared" si="20"/>
        <v>2.458333333333333</v>
      </c>
      <c r="Y123">
        <v>0</v>
      </c>
      <c r="Z123">
        <f t="shared" si="27"/>
        <v>7.405114417354814E-7</v>
      </c>
    </row>
    <row r="124" spans="5:26" x14ac:dyDescent="0.4">
      <c r="E124">
        <v>311.61759999999998</v>
      </c>
      <c r="F124">
        <f t="shared" si="14"/>
        <v>4.0790648453720109E-2</v>
      </c>
      <c r="G124">
        <f t="shared" si="15"/>
        <v>9.7495916165305507E-3</v>
      </c>
      <c r="H124">
        <f t="shared" si="16"/>
        <v>-7.6886548345284217E-3</v>
      </c>
      <c r="I124">
        <f t="shared" si="17"/>
        <v>2.074696176452806E-2</v>
      </c>
      <c r="J124">
        <f t="shared" si="18"/>
        <v>-1.0575828799701585E-2</v>
      </c>
      <c r="K124">
        <f t="shared" si="21"/>
        <v>1.8754857166757752</v>
      </c>
      <c r="L124">
        <f t="shared" si="22"/>
        <v>5.4622752199879363</v>
      </c>
      <c r="M124">
        <f t="shared" si="23"/>
        <v>-0.19633934986164681</v>
      </c>
      <c r="N124">
        <f t="shared" si="24"/>
        <v>-11.249416099414846</v>
      </c>
      <c r="O124">
        <f t="shared" si="25"/>
        <v>0</v>
      </c>
      <c r="P124">
        <f t="shared" si="19"/>
        <v>-11.249416099414846</v>
      </c>
      <c r="Q124">
        <f t="shared" si="26"/>
        <v>8.2740438807093142E-2</v>
      </c>
      <c r="W124">
        <v>119</v>
      </c>
      <c r="X124">
        <f t="shared" si="20"/>
        <v>2.479166666666667</v>
      </c>
      <c r="Y124">
        <v>0</v>
      </c>
      <c r="Z124">
        <f t="shared" si="27"/>
        <v>6.6720403705900355E-7</v>
      </c>
    </row>
    <row r="125" spans="5:26" x14ac:dyDescent="0.4">
      <c r="E125">
        <v>320.755</v>
      </c>
      <c r="F125">
        <f t="shared" si="14"/>
        <v>4.1986731316758084E-2</v>
      </c>
      <c r="G125">
        <f t="shared" si="15"/>
        <v>9.6796237849947619E-3</v>
      </c>
      <c r="H125">
        <f t="shared" si="16"/>
        <v>-7.9173060908578202E-3</v>
      </c>
      <c r="I125">
        <f t="shared" si="17"/>
        <v>2.0684270649168779E-2</v>
      </c>
      <c r="J125">
        <f t="shared" si="18"/>
        <v>-1.0888931602990731E-2</v>
      </c>
      <c r="K125">
        <f t="shared" si="21"/>
        <v>1.8692589453414028</v>
      </c>
      <c r="L125">
        <f t="shared" si="22"/>
        <v>5.433389352811302</v>
      </c>
      <c r="M125">
        <f t="shared" si="23"/>
        <v>-0.20101026987309956</v>
      </c>
      <c r="N125">
        <f t="shared" si="24"/>
        <v>-11.517040102514287</v>
      </c>
      <c r="O125">
        <f t="shared" si="25"/>
        <v>0</v>
      </c>
      <c r="P125">
        <f t="shared" si="19"/>
        <v>-11.517040102514287</v>
      </c>
      <c r="Q125">
        <f t="shared" si="26"/>
        <v>8.1357936459994687E-2</v>
      </c>
      <c r="W125">
        <v>120</v>
      </c>
      <c r="X125">
        <f t="shared" si="20"/>
        <v>2.5</v>
      </c>
      <c r="Y125">
        <v>0</v>
      </c>
      <c r="Z125">
        <f t="shared" si="27"/>
        <v>6.0113105466053974E-7</v>
      </c>
    </row>
    <row r="126" spans="5:26" x14ac:dyDescent="0.4">
      <c r="E126">
        <v>330.16030000000001</v>
      </c>
      <c r="F126">
        <f t="shared" si="14"/>
        <v>4.3217882207791755E-2</v>
      </c>
      <c r="G126">
        <f t="shared" si="15"/>
        <v>9.605502614368433E-3</v>
      </c>
      <c r="H126">
        <f t="shared" si="16"/>
        <v>-8.1529509099416975E-3</v>
      </c>
      <c r="I126">
        <f t="shared" si="17"/>
        <v>2.0617858629242702E-2</v>
      </c>
      <c r="J126">
        <f t="shared" si="18"/>
        <v>-1.1211485220778056E-2</v>
      </c>
      <c r="K126">
        <f t="shared" si="21"/>
        <v>1.8627573678626084</v>
      </c>
      <c r="L126">
        <f t="shared" si="22"/>
        <v>5.4031257972184843</v>
      </c>
      <c r="M126">
        <f t="shared" si="23"/>
        <v>-0.2057331816156216</v>
      </c>
      <c r="N126">
        <f t="shared" si="24"/>
        <v>-11.787643012373577</v>
      </c>
      <c r="O126">
        <f t="shared" si="25"/>
        <v>0</v>
      </c>
      <c r="P126">
        <f t="shared" si="19"/>
        <v>-11.787643012373577</v>
      </c>
      <c r="Q126">
        <f t="shared" si="26"/>
        <v>7.9920337427741711E-2</v>
      </c>
      <c r="W126">
        <v>121</v>
      </c>
      <c r="X126">
        <f t="shared" si="20"/>
        <v>2.520833333333333</v>
      </c>
      <c r="Y126">
        <v>0</v>
      </c>
      <c r="Z126">
        <f t="shared" si="27"/>
        <v>5.4158106215316754E-7</v>
      </c>
    </row>
    <row r="127" spans="5:26" x14ac:dyDescent="0.4">
      <c r="E127">
        <v>339.84140000000002</v>
      </c>
      <c r="F127">
        <f t="shared" si="14"/>
        <v>4.4485135234402937E-2</v>
      </c>
      <c r="G127">
        <f t="shared" si="15"/>
        <v>9.5269818137565521E-3</v>
      </c>
      <c r="H127">
        <f t="shared" si="16"/>
        <v>-8.3958216868440377E-3</v>
      </c>
      <c r="I127">
        <f t="shared" si="17"/>
        <v>2.0547505116338294E-2</v>
      </c>
      <c r="J127">
        <f t="shared" si="18"/>
        <v>-1.1543792811913645E-2</v>
      </c>
      <c r="K127">
        <f t="shared" si="21"/>
        <v>1.8559739396262736</v>
      </c>
      <c r="L127">
        <f t="shared" si="22"/>
        <v>5.3714374769244886</v>
      </c>
      <c r="M127">
        <f t="shared" si="23"/>
        <v>-0.21050374729052512</v>
      </c>
      <c r="N127">
        <f t="shared" si="24"/>
        <v>-12.060976291435528</v>
      </c>
      <c r="O127">
        <f t="shared" si="25"/>
        <v>0</v>
      </c>
      <c r="P127">
        <f t="shared" si="19"/>
        <v>-12.060976291435528</v>
      </c>
      <c r="Q127">
        <f t="shared" si="26"/>
        <v>7.8426946163702396E-2</v>
      </c>
      <c r="W127">
        <v>122</v>
      </c>
      <c r="X127">
        <f t="shared" si="20"/>
        <v>2.5416666666666665</v>
      </c>
      <c r="Y127">
        <v>0</v>
      </c>
      <c r="Z127">
        <f t="shared" si="27"/>
        <v>4.8791231202929802E-7</v>
      </c>
    </row>
    <row r="128" spans="5:26" x14ac:dyDescent="0.4">
      <c r="E128">
        <v>349.8064</v>
      </c>
      <c r="F128">
        <f t="shared" si="14"/>
        <v>4.5789550684112196E-2</v>
      </c>
      <c r="G128">
        <f t="shared" si="15"/>
        <v>9.4438008208707069E-3</v>
      </c>
      <c r="H128">
        <f t="shared" si="16"/>
        <v>-8.6461592110540914E-3</v>
      </c>
      <c r="I128">
        <f t="shared" si="17"/>
        <v>2.047297674738402E-2</v>
      </c>
      <c r="J128">
        <f t="shared" si="18"/>
        <v>-1.1886167558223443E-2</v>
      </c>
      <c r="K128">
        <f t="shared" si="21"/>
        <v>1.8489019969486526</v>
      </c>
      <c r="L128">
        <f t="shared" si="22"/>
        <v>5.3382778304044756</v>
      </c>
      <c r="M128">
        <f t="shared" si="23"/>
        <v>-0.21531717963971975</v>
      </c>
      <c r="N128">
        <f t="shared" si="24"/>
        <v>-12.336765650016121</v>
      </c>
      <c r="O128">
        <f t="shared" si="25"/>
        <v>0</v>
      </c>
      <c r="P128">
        <f t="shared" si="19"/>
        <v>-12.336765650016121</v>
      </c>
      <c r="Q128">
        <f t="shared" si="26"/>
        <v>7.6877225450352082E-2</v>
      </c>
      <c r="W128">
        <v>123</v>
      </c>
      <c r="X128">
        <f t="shared" si="20"/>
        <v>2.5625</v>
      </c>
      <c r="Y128">
        <v>0</v>
      </c>
      <c r="Z128">
        <f t="shared" si="27"/>
        <v>4.3954594683206778E-7</v>
      </c>
    </row>
    <row r="129" spans="5:26" x14ac:dyDescent="0.4">
      <c r="E129">
        <v>360.06360000000001</v>
      </c>
      <c r="F129">
        <f t="shared" si="14"/>
        <v>4.7132215024378914E-2</v>
      </c>
      <c r="G129">
        <f t="shared" si="15"/>
        <v>9.3556840513739914E-3</v>
      </c>
      <c r="H129">
        <f t="shared" si="16"/>
        <v>-8.9042129738722969E-3</v>
      </c>
      <c r="I129">
        <f t="shared" si="17"/>
        <v>2.0394026713682289E-2</v>
      </c>
      <c r="J129">
        <f t="shared" si="18"/>
        <v>-1.2238932951939757E-2</v>
      </c>
      <c r="K129">
        <f t="shared" si="21"/>
        <v>1.8415353291114442</v>
      </c>
      <c r="L129">
        <f t="shared" si="22"/>
        <v>5.3036011007013171</v>
      </c>
      <c r="M129">
        <f t="shared" si="23"/>
        <v>-0.22016822531667346</v>
      </c>
      <c r="N129">
        <f t="shared" si="24"/>
        <v>-12.614710093530752</v>
      </c>
      <c r="O129">
        <f t="shared" si="25"/>
        <v>0</v>
      </c>
      <c r="P129">
        <f t="shared" si="19"/>
        <v>-12.614710093530752</v>
      </c>
      <c r="Q129">
        <f t="shared" si="26"/>
        <v>7.5270824265077391E-2</v>
      </c>
      <c r="W129">
        <v>124</v>
      </c>
      <c r="X129">
        <f t="shared" si="20"/>
        <v>2.5833333333333335</v>
      </c>
      <c r="Y129">
        <v>0</v>
      </c>
      <c r="Z129">
        <f t="shared" si="27"/>
        <v>3.9595986343911521E-7</v>
      </c>
    </row>
    <row r="130" spans="5:26" x14ac:dyDescent="0.4">
      <c r="E130">
        <v>370.62150000000003</v>
      </c>
      <c r="F130">
        <f t="shared" si="14"/>
        <v>4.8514240902601237E-2</v>
      </c>
      <c r="G130">
        <f t="shared" si="15"/>
        <v>9.2623401153546503E-3</v>
      </c>
      <c r="H130">
        <f t="shared" si="16"/>
        <v>-9.1702415016813033E-3</v>
      </c>
      <c r="I130">
        <f t="shared" si="17"/>
        <v>2.031039406069135E-2</v>
      </c>
      <c r="J130">
        <f t="shared" si="18"/>
        <v>-1.260242310733406E-2</v>
      </c>
      <c r="K130">
        <f t="shared" si="21"/>
        <v>1.8338682538838516</v>
      </c>
      <c r="L130">
        <f t="shared" si="22"/>
        <v>5.2673626499467545</v>
      </c>
      <c r="M130">
        <f t="shared" si="23"/>
        <v>-0.22505115040312651</v>
      </c>
      <c r="N130">
        <f t="shared" si="24"/>
        <v>-12.894481092663064</v>
      </c>
      <c r="O130">
        <f t="shared" si="25"/>
        <v>0</v>
      </c>
      <c r="P130">
        <f t="shared" si="19"/>
        <v>-12.894481092663064</v>
      </c>
      <c r="Q130">
        <f t="shared" si="26"/>
        <v>7.3607598505045613E-2</v>
      </c>
      <c r="W130">
        <v>125</v>
      </c>
      <c r="X130">
        <f t="shared" si="20"/>
        <v>2.6041666666666665</v>
      </c>
      <c r="Y130">
        <v>0</v>
      </c>
      <c r="Z130">
        <f t="shared" si="27"/>
        <v>3.5668317290866815E-7</v>
      </c>
    </row>
    <row r="131" spans="5:26" x14ac:dyDescent="0.4">
      <c r="E131">
        <v>381.48899999999998</v>
      </c>
      <c r="F131">
        <f t="shared" si="14"/>
        <v>4.9936793326054857E-2</v>
      </c>
      <c r="G131">
        <f t="shared" si="15"/>
        <v>9.1634591541129851E-3</v>
      </c>
      <c r="H131">
        <f t="shared" si="16"/>
        <v>-9.4445177690306997E-3</v>
      </c>
      <c r="I131">
        <f t="shared" si="17"/>
        <v>2.0221801303921816E-2</v>
      </c>
      <c r="J131">
        <f t="shared" si="18"/>
        <v>-1.297698999577139E-2</v>
      </c>
      <c r="K131">
        <f t="shared" si="21"/>
        <v>1.8258955485852906</v>
      </c>
      <c r="L131">
        <f t="shared" si="22"/>
        <v>5.2295185968187283</v>
      </c>
      <c r="M131">
        <f t="shared" si="23"/>
        <v>-0.22995981770721396</v>
      </c>
      <c r="N131">
        <f t="shared" si="24"/>
        <v>-13.175727012221136</v>
      </c>
      <c r="O131">
        <f t="shared" si="25"/>
        <v>0</v>
      </c>
      <c r="P131">
        <f t="shared" si="19"/>
        <v>-13.175727012221136</v>
      </c>
      <c r="Q131">
        <f t="shared" si="26"/>
        <v>7.188761586741145E-2</v>
      </c>
      <c r="W131">
        <v>126</v>
      </c>
      <c r="X131">
        <f t="shared" si="20"/>
        <v>2.625</v>
      </c>
      <c r="Y131">
        <v>0</v>
      </c>
      <c r="Z131">
        <f t="shared" si="27"/>
        <v>3.2129119842182891E-7</v>
      </c>
    </row>
    <row r="132" spans="5:26" x14ac:dyDescent="0.4">
      <c r="E132">
        <v>392.67520000000002</v>
      </c>
      <c r="F132">
        <f t="shared" si="14"/>
        <v>5.1401063481954279E-2</v>
      </c>
      <c r="G132">
        <f t="shared" si="15"/>
        <v>9.058713618960601E-3</v>
      </c>
      <c r="H132">
        <f t="shared" si="16"/>
        <v>-9.7273245738862396E-3</v>
      </c>
      <c r="I132">
        <f t="shared" si="17"/>
        <v>2.0127955129022657E-2</v>
      </c>
      <c r="J132">
        <f t="shared" si="18"/>
        <v>-1.3362996947801589E-2</v>
      </c>
      <c r="K132">
        <f t="shared" si="21"/>
        <v>1.8176126731227629</v>
      </c>
      <c r="L132">
        <f t="shared" si="22"/>
        <v>5.1900268423273079</v>
      </c>
      <c r="M132">
        <f t="shared" si="23"/>
        <v>-0.23488757947636518</v>
      </c>
      <c r="N132">
        <f t="shared" si="24"/>
        <v>-13.458066964039419</v>
      </c>
      <c r="O132">
        <f t="shared" si="25"/>
        <v>0</v>
      </c>
      <c r="P132">
        <f t="shared" si="19"/>
        <v>-13.458066964039419</v>
      </c>
      <c r="Q132">
        <f t="shared" si="26"/>
        <v>7.0111176622952631E-2</v>
      </c>
      <c r="W132">
        <v>127</v>
      </c>
      <c r="X132">
        <f t="shared" si="20"/>
        <v>2.6458333333333335</v>
      </c>
      <c r="Y132">
        <v>0</v>
      </c>
      <c r="Z132">
        <f t="shared" si="27"/>
        <v>2.8940095936137318E-7</v>
      </c>
    </row>
    <row r="133" spans="5:26" x14ac:dyDescent="0.4">
      <c r="E133">
        <v>404.18939999999998</v>
      </c>
      <c r="F133">
        <f t="shared" ref="F133:F196" si="28">2*PI()*E133/$B$8</f>
        <v>5.290826873745276E-2</v>
      </c>
      <c r="G133">
        <f t="shared" ref="G133:G196" si="29">1+SUM(a1_*COS(F133),a2_*COS(2*F133))</f>
        <v>8.9477573681423506E-3</v>
      </c>
      <c r="H133">
        <f t="shared" ref="H133:H196" si="30">SUM(a1_*SIN(F133),a2_*SIN(2*F133))</f>
        <v>-1.0018954966681412E-2</v>
      </c>
      <c r="I133">
        <f t="shared" ref="I133:I196" si="31">SUM(b0_,b1_*COS(F133),b2_*COS(2*F133))</f>
        <v>2.0028545585213497E-2</v>
      </c>
      <c r="J133">
        <f t="shared" ref="J133:J196" si="32">SUM(b1_*SIN(F133),b2_*SIN(2*F133))</f>
        <v>-1.3760819054346146E-2</v>
      </c>
      <c r="K133">
        <f t="shared" si="21"/>
        <v>1.8090158537308099</v>
      </c>
      <c r="L133">
        <f t="shared" si="22"/>
        <v>5.1488474583420816</v>
      </c>
      <c r="M133">
        <f t="shared" si="23"/>
        <v>-0.239827271107794</v>
      </c>
      <c r="N133">
        <f t="shared" si="24"/>
        <v>-13.741090446616385</v>
      </c>
      <c r="O133">
        <f t="shared" si="25"/>
        <v>0</v>
      </c>
      <c r="P133">
        <f t="shared" ref="P133:P196" si="33">N133+O133</f>
        <v>-13.741090446616385</v>
      </c>
      <c r="Q133">
        <f t="shared" si="26"/>
        <v>6.8278850505599384E-2</v>
      </c>
      <c r="W133">
        <v>128</v>
      </c>
      <c r="X133">
        <f t="shared" ref="X133:X196" si="34">W133/Fs*1000</f>
        <v>2.6666666666666665</v>
      </c>
      <c r="Y133">
        <v>0</v>
      </c>
      <c r="Z133">
        <f t="shared" si="27"/>
        <v>2.6066709455054157E-7</v>
      </c>
    </row>
    <row r="134" spans="5:26" x14ac:dyDescent="0.4">
      <c r="E134">
        <v>416.0412</v>
      </c>
      <c r="F134">
        <f t="shared" si="28"/>
        <v>5.4459665729611743E-2</v>
      </c>
      <c r="G134">
        <f t="shared" si="29"/>
        <v>8.8302237205510892E-3</v>
      </c>
      <c r="H134">
        <f t="shared" si="30"/>
        <v>-1.0319715255133172E-2</v>
      </c>
      <c r="I134">
        <f t="shared" si="31"/>
        <v>1.9923244344397073E-2</v>
      </c>
      <c r="J134">
        <f t="shared" si="32"/>
        <v>-1.4170847063122494E-2</v>
      </c>
      <c r="K134">
        <f t="shared" ref="K134:K197" si="35">SQRT((I134^2+J134^2)/(G134^2+H134^2))</f>
        <v>1.8001020921165498</v>
      </c>
      <c r="L134">
        <f t="shared" ref="L134:L197" si="36">20*LOG10(K134)</f>
        <v>5.1059427330164748</v>
      </c>
      <c r="M134">
        <f t="shared" ref="M134:M197" si="37">ATAN2(J134,I134)-ATAN2(H134,G134)</f>
        <v>-0.24477124981976495</v>
      </c>
      <c r="N134">
        <f t="shared" ref="N134:N197" si="38">DEGREES(M134)</f>
        <v>-14.024359560814844</v>
      </c>
      <c r="O134">
        <f t="shared" si="25"/>
        <v>0</v>
      </c>
      <c r="P134">
        <f t="shared" si="33"/>
        <v>-14.024359560814844</v>
      </c>
      <c r="Q134">
        <f t="shared" si="26"/>
        <v>6.6391489103028598E-2</v>
      </c>
      <c r="W134">
        <v>129</v>
      </c>
      <c r="X134">
        <f t="shared" si="34"/>
        <v>2.6875</v>
      </c>
      <c r="Y134">
        <v>0</v>
      </c>
      <c r="Z134">
        <f t="shared" si="27"/>
        <v>2.3477818218442275E-7</v>
      </c>
    </row>
    <row r="135" spans="5:26" x14ac:dyDescent="0.4">
      <c r="E135">
        <v>428.24059999999997</v>
      </c>
      <c r="F135">
        <f t="shared" si="28"/>
        <v>5.6056563455370217E-2</v>
      </c>
      <c r="G135">
        <f t="shared" si="29"/>
        <v>8.7057232957602482E-3</v>
      </c>
      <c r="H135">
        <f t="shared" si="30"/>
        <v>-1.0629928079312276E-2</v>
      </c>
      <c r="I135">
        <f t="shared" si="31"/>
        <v>1.981170276924793E-2</v>
      </c>
      <c r="J135">
        <f t="shared" si="32"/>
        <v>-1.4593491340758588E-2</v>
      </c>
      <c r="K135">
        <f t="shared" si="35"/>
        <v>1.7908691718467029</v>
      </c>
      <c r="L135">
        <f t="shared" si="36"/>
        <v>5.0612772108906103</v>
      </c>
      <c r="M135">
        <f t="shared" si="37"/>
        <v>-0.24971143019857944</v>
      </c>
      <c r="N135">
        <f t="shared" si="38"/>
        <v>-14.307411046554254</v>
      </c>
      <c r="O135">
        <f t="shared" ref="O135:O198" si="39">IF((N135-N134)&gt;180,O134-360,IF((N135-N134)&lt;(-180),O134+360,O134))</f>
        <v>0</v>
      </c>
      <c r="P135">
        <f t="shared" si="33"/>
        <v>-14.307411046554254</v>
      </c>
      <c r="Q135">
        <f t="shared" ref="Q135:Q198" si="40">-(P135-P134)/((E135-E134)*360)*1000</f>
        <v>6.4450229277990601E-2</v>
      </c>
      <c r="W135">
        <v>130</v>
      </c>
      <c r="X135">
        <f t="shared" si="34"/>
        <v>2.7083333333333335</v>
      </c>
      <c r="Y135">
        <v>0</v>
      </c>
      <c r="Z135">
        <f t="shared" ref="Z135:Z198" si="41" xml:space="preserve"> b0_*Y135 + b1_*Y134 + b2_*Y133 - a1_*Z134 - a2_*Z133</f>
        <v>2.1145341806626361E-7</v>
      </c>
    </row>
    <row r="136" spans="5:26" x14ac:dyDescent="0.4">
      <c r="E136">
        <v>440.79770000000002</v>
      </c>
      <c r="F136">
        <f t="shared" si="28"/>
        <v>5.770028400163657E-2</v>
      </c>
      <c r="G136">
        <f t="shared" si="29"/>
        <v>8.5738458830921793E-3</v>
      </c>
      <c r="H136">
        <f t="shared" si="30"/>
        <v>-1.0949925361833118E-2</v>
      </c>
      <c r="I136">
        <f t="shared" si="31"/>
        <v>1.9693553591376811E-2</v>
      </c>
      <c r="J136">
        <f t="shared" si="32"/>
        <v>-1.5029172020541215E-2</v>
      </c>
      <c r="K136">
        <f t="shared" si="35"/>
        <v>1.7813159675243597</v>
      </c>
      <c r="L136">
        <f t="shared" si="36"/>
        <v>5.0148192178033932</v>
      </c>
      <c r="M136">
        <f t="shared" si="37"/>
        <v>-0.25463916194279124</v>
      </c>
      <c r="N136">
        <f t="shared" si="38"/>
        <v>-14.589749278070229</v>
      </c>
      <c r="O136">
        <f t="shared" si="39"/>
        <v>0</v>
      </c>
      <c r="P136">
        <f t="shared" si="33"/>
        <v>-14.589749278070229</v>
      </c>
      <c r="Q136">
        <f t="shared" si="40"/>
        <v>6.2456527806750858E-2</v>
      </c>
      <c r="W136">
        <v>131</v>
      </c>
      <c r="X136">
        <f t="shared" si="34"/>
        <v>2.7291666666666665</v>
      </c>
      <c r="Y136">
        <v>0</v>
      </c>
      <c r="Z136">
        <f t="shared" si="41"/>
        <v>1.9043961745188947E-7</v>
      </c>
    </row>
    <row r="137" spans="5:26" x14ac:dyDescent="0.4">
      <c r="E137">
        <v>453.72289999999998</v>
      </c>
      <c r="F137">
        <f t="shared" si="28"/>
        <v>5.9392188725227349E-2</v>
      </c>
      <c r="G137">
        <f t="shared" si="29"/>
        <v>8.4341573208772669E-3</v>
      </c>
      <c r="H137">
        <f t="shared" si="30"/>
        <v>-1.1280053990932029E-2</v>
      </c>
      <c r="I137">
        <f t="shared" si="31"/>
        <v>1.9568408119441272E-2</v>
      </c>
      <c r="J137">
        <f t="shared" si="32"/>
        <v>-1.5478326489908087E-2</v>
      </c>
      <c r="K137">
        <f t="shared" si="35"/>
        <v>1.7714423763222826</v>
      </c>
      <c r="L137">
        <f t="shared" si="36"/>
        <v>4.9665405925734456</v>
      </c>
      <c r="M137">
        <f t="shared" si="37"/>
        <v>-0.2595453217862369</v>
      </c>
      <c r="N137">
        <f t="shared" si="38"/>
        <v>-14.870851530716232</v>
      </c>
      <c r="O137">
        <f t="shared" si="39"/>
        <v>0</v>
      </c>
      <c r="P137">
        <f t="shared" si="33"/>
        <v>-14.870851530716232</v>
      </c>
      <c r="Q137">
        <f t="shared" si="40"/>
        <v>6.041218632464819E-2</v>
      </c>
      <c r="W137">
        <v>132</v>
      </c>
      <c r="X137">
        <f t="shared" si="34"/>
        <v>2.75</v>
      </c>
      <c r="Y137">
        <v>0</v>
      </c>
      <c r="Z137">
        <f t="shared" si="41"/>
        <v>1.7150850914410081E-7</v>
      </c>
    </row>
    <row r="138" spans="5:26" x14ac:dyDescent="0.4">
      <c r="E138">
        <v>467.02719999999999</v>
      </c>
      <c r="F138">
        <f t="shared" si="28"/>
        <v>6.1133717522775459E-2</v>
      </c>
      <c r="G138">
        <f t="shared" si="29"/>
        <v>8.2861948371706351E-3</v>
      </c>
      <c r="H138">
        <f t="shared" si="30"/>
        <v>-1.1620684186543925E-2</v>
      </c>
      <c r="I138">
        <f t="shared" si="31"/>
        <v>1.9435852069565884E-2</v>
      </c>
      <c r="J138">
        <f t="shared" si="32"/>
        <v>-1.594142047344986E-2</v>
      </c>
      <c r="K138">
        <f t="shared" si="35"/>
        <v>1.7612491656651335</v>
      </c>
      <c r="L138">
        <f t="shared" si="36"/>
        <v>4.9164160076897536</v>
      </c>
      <c r="M138">
        <f t="shared" si="37"/>
        <v>-0.26442043151587402</v>
      </c>
      <c r="N138">
        <f t="shared" si="38"/>
        <v>-15.150174742887602</v>
      </c>
      <c r="O138">
        <f t="shared" si="39"/>
        <v>0</v>
      </c>
      <c r="P138">
        <f t="shared" si="33"/>
        <v>-15.150174742887602</v>
      </c>
      <c r="Q138">
        <f t="shared" si="40"/>
        <v>5.8319326201839876E-2</v>
      </c>
      <c r="W138">
        <v>133</v>
      </c>
      <c r="X138">
        <f t="shared" si="34"/>
        <v>2.7708333333333335</v>
      </c>
      <c r="Y138">
        <v>0</v>
      </c>
      <c r="Z138">
        <f t="shared" si="41"/>
        <v>1.5445429349872762E-7</v>
      </c>
    </row>
    <row r="139" spans="5:26" x14ac:dyDescent="0.4">
      <c r="E139">
        <v>480.72160000000002</v>
      </c>
      <c r="F139">
        <f t="shared" si="28"/>
        <v>6.2926310290913806E-2</v>
      </c>
      <c r="G139">
        <f t="shared" si="29"/>
        <v>8.1294721928838465E-3</v>
      </c>
      <c r="H139">
        <f t="shared" si="30"/>
        <v>-1.1972194913119891E-2</v>
      </c>
      <c r="I139">
        <f t="shared" si="31"/>
        <v>1.9295450178157703E-2</v>
      </c>
      <c r="J139">
        <f t="shared" si="32"/>
        <v>-1.6418927872491967E-2</v>
      </c>
      <c r="K139">
        <f t="shared" si="35"/>
        <v>1.7507385065949357</v>
      </c>
      <c r="L139">
        <f t="shared" si="36"/>
        <v>4.8644256786809521</v>
      </c>
      <c r="M139">
        <f t="shared" si="37"/>
        <v>-0.2692544454968866</v>
      </c>
      <c r="N139">
        <f t="shared" si="38"/>
        <v>-15.427143342106856</v>
      </c>
      <c r="O139">
        <f t="shared" si="39"/>
        <v>0</v>
      </c>
      <c r="P139">
        <f t="shared" si="33"/>
        <v>-15.427143342106856</v>
      </c>
      <c r="Q139">
        <f t="shared" si="40"/>
        <v>5.6180425579323026E-2</v>
      </c>
      <c r="W139">
        <v>134</v>
      </c>
      <c r="X139">
        <f t="shared" si="34"/>
        <v>2.7916666666666665</v>
      </c>
      <c r="Y139">
        <v>0</v>
      </c>
      <c r="Z139">
        <f t="shared" si="41"/>
        <v>1.3909143873515036E-7</v>
      </c>
    </row>
    <row r="140" spans="5:26" x14ac:dyDescent="0.4">
      <c r="E140">
        <v>494.8175</v>
      </c>
      <c r="F140">
        <f t="shared" si="28"/>
        <v>6.4771459286152813E-2</v>
      </c>
      <c r="G140">
        <f t="shared" si="29"/>
        <v>7.9634739937817223E-3</v>
      </c>
      <c r="H140">
        <f t="shared" si="30"/>
        <v>-1.233498488984662E-2</v>
      </c>
      <c r="I140">
        <f t="shared" si="31"/>
        <v>1.9146741111848775E-2</v>
      </c>
      <c r="J140">
        <f t="shared" si="32"/>
        <v>-1.6911345407254072E-2</v>
      </c>
      <c r="K140">
        <f t="shared" si="35"/>
        <v>1.7399137381934955</v>
      </c>
      <c r="L140">
        <f t="shared" si="36"/>
        <v>4.8105543454770121</v>
      </c>
      <c r="M140">
        <f t="shared" si="37"/>
        <v>-0.27403692512512379</v>
      </c>
      <c r="N140">
        <f t="shared" si="38"/>
        <v>-15.701159240412142</v>
      </c>
      <c r="O140">
        <f t="shared" si="39"/>
        <v>0</v>
      </c>
      <c r="P140">
        <f t="shared" si="33"/>
        <v>-15.701159240412142</v>
      </c>
      <c r="Q140">
        <f t="shared" si="40"/>
        <v>5.3998345126614243E-2</v>
      </c>
      <c r="W140">
        <v>135</v>
      </c>
      <c r="X140">
        <f t="shared" si="34"/>
        <v>2.8125</v>
      </c>
      <c r="Y140">
        <v>0</v>
      </c>
      <c r="Z140">
        <f t="shared" si="41"/>
        <v>1.2525269241389538E-7</v>
      </c>
    </row>
    <row r="141" spans="5:26" x14ac:dyDescent="0.4">
      <c r="E141">
        <v>509.32679999999999</v>
      </c>
      <c r="F141">
        <f t="shared" si="28"/>
        <v>6.6670722214849903E-2</v>
      </c>
      <c r="G141">
        <f t="shared" si="29"/>
        <v>7.7876528422055058E-3</v>
      </c>
      <c r="H141">
        <f t="shared" si="30"/>
        <v>-1.2709476076805837E-2</v>
      </c>
      <c r="I141">
        <f t="shared" si="31"/>
        <v>1.8989234922412557E-2</v>
      </c>
      <c r="J141">
        <f t="shared" si="32"/>
        <v>-1.7419196963308056E-2</v>
      </c>
      <c r="K141">
        <f t="shared" si="35"/>
        <v>1.7287793536357667</v>
      </c>
      <c r="L141">
        <f t="shared" si="36"/>
        <v>4.7547913447919843</v>
      </c>
      <c r="M141">
        <f t="shared" si="37"/>
        <v>-0.2787570914383215</v>
      </c>
      <c r="N141">
        <f t="shared" si="38"/>
        <v>-15.971604848758197</v>
      </c>
      <c r="O141">
        <f t="shared" si="39"/>
        <v>0</v>
      </c>
      <c r="P141">
        <f t="shared" si="33"/>
        <v>-15.971604848758197</v>
      </c>
      <c r="Q141">
        <f t="shared" si="40"/>
        <v>5.1776295270017425E-2</v>
      </c>
      <c r="W141">
        <v>136</v>
      </c>
      <c r="X141">
        <f t="shared" si="34"/>
        <v>2.8333333333333335</v>
      </c>
      <c r="Y141">
        <v>0</v>
      </c>
      <c r="Z141">
        <f t="shared" si="41"/>
        <v>1.1278728717717213E-7</v>
      </c>
    </row>
    <row r="142" spans="5:26" x14ac:dyDescent="0.4">
      <c r="E142">
        <v>524.26149999999996</v>
      </c>
      <c r="F142">
        <f t="shared" si="28"/>
        <v>6.8625669873331879E-2</v>
      </c>
      <c r="G142">
        <f t="shared" si="29"/>
        <v>7.6014325247515391E-3</v>
      </c>
      <c r="H142">
        <f t="shared" si="30"/>
        <v>-1.3096104324371263E-2</v>
      </c>
      <c r="I142">
        <f t="shared" si="31"/>
        <v>1.8822415909682588E-2</v>
      </c>
      <c r="J142">
        <f t="shared" si="32"/>
        <v>-1.7943020501125534E-2</v>
      </c>
      <c r="K142">
        <f t="shared" si="35"/>
        <v>1.7173413631912346</v>
      </c>
      <c r="L142">
        <f t="shared" si="36"/>
        <v>4.697132605780344</v>
      </c>
      <c r="M142">
        <f t="shared" si="37"/>
        <v>-0.28340372331532127</v>
      </c>
      <c r="N142">
        <f t="shared" si="38"/>
        <v>-16.237837244261236</v>
      </c>
      <c r="O142">
        <f t="shared" si="39"/>
        <v>0</v>
      </c>
      <c r="P142">
        <f t="shared" si="33"/>
        <v>-16.237837244261236</v>
      </c>
      <c r="Q142">
        <f t="shared" si="40"/>
        <v>4.9517863228112198E-2</v>
      </c>
      <c r="W142">
        <v>137</v>
      </c>
      <c r="X142">
        <f t="shared" si="34"/>
        <v>2.854166666666667</v>
      </c>
      <c r="Y142">
        <v>0</v>
      </c>
      <c r="Z142">
        <f t="shared" si="41"/>
        <v>1.0155932186740638E-7</v>
      </c>
    </row>
    <row r="143" spans="5:26" x14ac:dyDescent="0.4">
      <c r="E143">
        <v>539.63409999999999</v>
      </c>
      <c r="F143">
        <f t="shared" si="28"/>
        <v>7.0637938507772488E-2</v>
      </c>
      <c r="G143">
        <f t="shared" si="29"/>
        <v>7.4042015772169956E-3</v>
      </c>
      <c r="H143">
        <f t="shared" si="30"/>
        <v>-1.3495330722947299E-2</v>
      </c>
      <c r="I143">
        <f t="shared" si="31"/>
        <v>1.8645736864948192E-2</v>
      </c>
      <c r="J143">
        <f t="shared" si="32"/>
        <v>-1.8483383015666516E-2</v>
      </c>
      <c r="K143">
        <f t="shared" si="35"/>
        <v>1.7056070339788585</v>
      </c>
      <c r="L143">
        <f t="shared" si="36"/>
        <v>4.6375795678946794</v>
      </c>
      <c r="M143">
        <f t="shared" si="37"/>
        <v>-0.28796532819326792</v>
      </c>
      <c r="N143">
        <f t="shared" si="38"/>
        <v>-16.499197951573869</v>
      </c>
      <c r="O143">
        <f t="shared" si="39"/>
        <v>0</v>
      </c>
      <c r="P143">
        <f t="shared" si="33"/>
        <v>-16.499197951573869</v>
      </c>
      <c r="Q143">
        <f t="shared" si="40"/>
        <v>4.7227012005601705E-2</v>
      </c>
      <c r="W143">
        <v>138</v>
      </c>
      <c r="X143">
        <f t="shared" si="34"/>
        <v>2.875</v>
      </c>
      <c r="Y143">
        <v>0</v>
      </c>
      <c r="Z143">
        <f t="shared" si="41"/>
        <v>9.1446300964288923E-8</v>
      </c>
    </row>
    <row r="144" spans="5:26" x14ac:dyDescent="0.4">
      <c r="E144">
        <v>555.45749999999998</v>
      </c>
      <c r="F144">
        <f t="shared" si="28"/>
        <v>7.2709216724223022E-2</v>
      </c>
      <c r="G144">
        <f t="shared" si="29"/>
        <v>7.195312609120541E-3</v>
      </c>
      <c r="H144">
        <f t="shared" si="30"/>
        <v>-1.3907640187651935E-2</v>
      </c>
      <c r="I144">
        <f t="shared" si="31"/>
        <v>1.8458618475116206E-2</v>
      </c>
      <c r="J144">
        <f t="shared" si="32"/>
        <v>-1.9040878126104277E-2</v>
      </c>
      <c r="K144">
        <f t="shared" si="35"/>
        <v>1.6935850042166698</v>
      </c>
      <c r="L144">
        <f t="shared" si="36"/>
        <v>4.5761399916916279</v>
      </c>
      <c r="M144">
        <f t="shared" si="37"/>
        <v>-0.29243014759030839</v>
      </c>
      <c r="N144">
        <f t="shared" si="38"/>
        <v>-16.755013259312431</v>
      </c>
      <c r="O144">
        <f t="shared" si="39"/>
        <v>0</v>
      </c>
      <c r="P144">
        <f t="shared" si="33"/>
        <v>-16.755013259312431</v>
      </c>
      <c r="Q144">
        <f t="shared" si="40"/>
        <v>4.4908052444579613E-2</v>
      </c>
      <c r="W144">
        <v>139</v>
      </c>
      <c r="X144">
        <f t="shared" si="34"/>
        <v>2.895833333333333</v>
      </c>
      <c r="Y144">
        <v>0</v>
      </c>
      <c r="Z144">
        <f t="shared" si="41"/>
        <v>8.2337816931039531E-8</v>
      </c>
    </row>
    <row r="145" spans="5:26" x14ac:dyDescent="0.4">
      <c r="E145">
        <v>571.74490000000003</v>
      </c>
      <c r="F145">
        <f t="shared" si="28"/>
        <v>7.484123239864296E-2</v>
      </c>
      <c r="G145">
        <f t="shared" si="29"/>
        <v>6.9740817662350407E-3</v>
      </c>
      <c r="H145">
        <f t="shared" si="30"/>
        <v>-1.433354009375068E-2</v>
      </c>
      <c r="I145">
        <f t="shared" si="31"/>
        <v>1.8260448851528444E-2</v>
      </c>
      <c r="J145">
        <f t="shared" si="32"/>
        <v>-1.9616123712976025E-2</v>
      </c>
      <c r="K145">
        <f t="shared" si="35"/>
        <v>1.6812853850320053</v>
      </c>
      <c r="L145">
        <f t="shared" si="36"/>
        <v>4.5128287557020066</v>
      </c>
      <c r="M145">
        <f t="shared" si="37"/>
        <v>-0.29678617787564132</v>
      </c>
      <c r="N145">
        <f t="shared" si="38"/>
        <v>-17.004595410093177</v>
      </c>
      <c r="O145">
        <f t="shared" si="39"/>
        <v>0</v>
      </c>
      <c r="P145">
        <f t="shared" si="33"/>
        <v>-17.004595410093177</v>
      </c>
      <c r="Q145">
        <f t="shared" si="40"/>
        <v>4.2565649039671014E-2</v>
      </c>
      <c r="W145">
        <v>140</v>
      </c>
      <c r="X145">
        <f t="shared" si="34"/>
        <v>2.916666666666667</v>
      </c>
      <c r="Y145">
        <v>0</v>
      </c>
      <c r="Z145">
        <f t="shared" si="41"/>
        <v>7.4134361552181314E-8</v>
      </c>
    </row>
    <row r="146" spans="5:26" x14ac:dyDescent="0.4">
      <c r="E146">
        <v>588.50980000000004</v>
      </c>
      <c r="F146">
        <f t="shared" si="28"/>
        <v>7.7035752676899938E-2</v>
      </c>
      <c r="G146">
        <f t="shared" si="29"/>
        <v>6.7397869340333205E-3</v>
      </c>
      <c r="H146">
        <f t="shared" si="30"/>
        <v>-1.4773561589985482E-2</v>
      </c>
      <c r="I146">
        <f t="shared" si="31"/>
        <v>1.8050581932096077E-2</v>
      </c>
      <c r="J146">
        <f t="shared" si="32"/>
        <v>-2.0209763146043364E-2</v>
      </c>
      <c r="K146">
        <f t="shared" si="35"/>
        <v>1.6687197717446278</v>
      </c>
      <c r="L146">
        <f t="shared" si="36"/>
        <v>4.447668233847506</v>
      </c>
      <c r="M146">
        <f t="shared" si="37"/>
        <v>-0.30102123109521584</v>
      </c>
      <c r="N146">
        <f t="shared" si="38"/>
        <v>-17.247246085588088</v>
      </c>
      <c r="O146">
        <f t="shared" si="39"/>
        <v>0</v>
      </c>
      <c r="P146">
        <f t="shared" si="33"/>
        <v>-17.247246085588088</v>
      </c>
      <c r="Q146">
        <f t="shared" si="40"/>
        <v>4.0204812086712713E-2</v>
      </c>
      <c r="W146">
        <v>141</v>
      </c>
      <c r="X146">
        <f t="shared" si="34"/>
        <v>2.9375</v>
      </c>
      <c r="Y146">
        <v>0</v>
      </c>
      <c r="Z146">
        <f t="shared" si="41"/>
        <v>6.6746253693252434E-8</v>
      </c>
    </row>
    <row r="147" spans="5:26" x14ac:dyDescent="0.4">
      <c r="E147">
        <v>605.76639999999998</v>
      </c>
      <c r="F147">
        <f t="shared" si="28"/>
        <v>7.9294636334647325E-2</v>
      </c>
      <c r="G147">
        <f t="shared" si="29"/>
        <v>6.4916600428954752E-3</v>
      </c>
      <c r="H147">
        <f t="shared" si="30"/>
        <v>-1.5228271581533059E-2</v>
      </c>
      <c r="I147">
        <f t="shared" si="31"/>
        <v>1.7828330601742826E-2</v>
      </c>
      <c r="J147">
        <f t="shared" si="32"/>
        <v>-2.0822480835870433E-2</v>
      </c>
      <c r="K147">
        <f t="shared" si="35"/>
        <v>1.6559009445589215</v>
      </c>
      <c r="L147">
        <f t="shared" si="36"/>
        <v>4.3806870775021629</v>
      </c>
      <c r="M147">
        <f t="shared" si="37"/>
        <v>-0.30512309445887542</v>
      </c>
      <c r="N147">
        <f t="shared" si="38"/>
        <v>-17.482265544465118</v>
      </c>
      <c r="O147">
        <f t="shared" si="39"/>
        <v>0</v>
      </c>
      <c r="P147">
        <f t="shared" si="33"/>
        <v>-17.482265544465118</v>
      </c>
      <c r="Q147">
        <f t="shared" si="40"/>
        <v>3.783084907884373E-2</v>
      </c>
      <c r="W147">
        <v>142</v>
      </c>
      <c r="X147">
        <f t="shared" si="34"/>
        <v>2.958333333333333</v>
      </c>
      <c r="Y147">
        <v>0</v>
      </c>
      <c r="Z147">
        <f t="shared" si="41"/>
        <v>6.009267213124689E-8</v>
      </c>
    </row>
    <row r="148" spans="5:26" x14ac:dyDescent="0.4">
      <c r="E148">
        <v>623.52890000000002</v>
      </c>
      <c r="F148">
        <f t="shared" si="28"/>
        <v>8.1619742147538532E-2</v>
      </c>
      <c r="G148">
        <f t="shared" si="29"/>
        <v>6.2288948031843372E-3</v>
      </c>
      <c r="H148">
        <f t="shared" si="30"/>
        <v>-1.5698255932201005E-2</v>
      </c>
      <c r="I148">
        <f t="shared" si="31"/>
        <v>1.759297363548662E-2</v>
      </c>
      <c r="J148">
        <f t="shared" si="32"/>
        <v>-2.14549789193417E-2</v>
      </c>
      <c r="K148">
        <f t="shared" si="35"/>
        <v>1.6428433771331932</v>
      </c>
      <c r="L148">
        <f t="shared" si="36"/>
        <v>4.3119232262288643</v>
      </c>
      <c r="M148">
        <f t="shared" si="37"/>
        <v>-0.30907942323318194</v>
      </c>
      <c r="N148">
        <f t="shared" si="38"/>
        <v>-17.708946485599046</v>
      </c>
      <c r="O148">
        <f t="shared" si="39"/>
        <v>0</v>
      </c>
      <c r="P148">
        <f t="shared" si="33"/>
        <v>-17.708946485599046</v>
      </c>
      <c r="Q148">
        <f t="shared" si="40"/>
        <v>3.5449361347083826E-2</v>
      </c>
      <c r="W148">
        <v>143</v>
      </c>
      <c r="X148">
        <f t="shared" si="34"/>
        <v>2.979166666666667</v>
      </c>
      <c r="Y148">
        <v>0</v>
      </c>
      <c r="Z148">
        <f t="shared" si="41"/>
        <v>5.4100783205570816E-8</v>
      </c>
    </row>
    <row r="149" spans="5:26" x14ac:dyDescent="0.4">
      <c r="E149">
        <v>641.81230000000005</v>
      </c>
      <c r="F149">
        <f t="shared" si="28"/>
        <v>8.401303361098203E-2</v>
      </c>
      <c r="G149">
        <f t="shared" si="29"/>
        <v>5.9506329665914848E-3</v>
      </c>
      <c r="H149">
        <f t="shared" si="30"/>
        <v>-1.6184142283747732E-2</v>
      </c>
      <c r="I149">
        <f t="shared" si="31"/>
        <v>1.7343743408835599E-2</v>
      </c>
      <c r="J149">
        <f t="shared" si="32"/>
        <v>-2.2108007290802673E-2</v>
      </c>
      <c r="K149">
        <f t="shared" si="35"/>
        <v>1.629562613224502</v>
      </c>
      <c r="L149">
        <f t="shared" si="36"/>
        <v>4.241421043252152</v>
      </c>
      <c r="M149">
        <f t="shared" si="37"/>
        <v>-0.31287800262284859</v>
      </c>
      <c r="N149">
        <f t="shared" si="38"/>
        <v>-17.926589052772325</v>
      </c>
      <c r="O149">
        <f t="shared" si="39"/>
        <v>0</v>
      </c>
      <c r="P149">
        <f t="shared" si="33"/>
        <v>-17.926589052772325</v>
      </c>
      <c r="Q149">
        <f t="shared" si="40"/>
        <v>3.3066206864830389E-2</v>
      </c>
      <c r="W149">
        <v>144</v>
      </c>
      <c r="X149">
        <f t="shared" si="34"/>
        <v>3</v>
      </c>
      <c r="Y149">
        <v>0</v>
      </c>
      <c r="Z149">
        <f t="shared" si="41"/>
        <v>4.8704954034150857E-8</v>
      </c>
    </row>
    <row r="150" spans="5:26" x14ac:dyDescent="0.4">
      <c r="E150">
        <v>660.6318</v>
      </c>
      <c r="F150">
        <f t="shared" si="28"/>
        <v>8.6476500400325076E-2</v>
      </c>
      <c r="G150">
        <f t="shared" si="29"/>
        <v>5.655970674678712E-3</v>
      </c>
      <c r="H150">
        <f t="shared" si="30"/>
        <v>-1.6686586121402197E-2</v>
      </c>
      <c r="I150">
        <f t="shared" si="31"/>
        <v>1.7079831602602735E-2</v>
      </c>
      <c r="J150">
        <f t="shared" si="32"/>
        <v>-2.2782344051593267E-2</v>
      </c>
      <c r="K150">
        <f t="shared" si="35"/>
        <v>1.6160756667658391</v>
      </c>
      <c r="L150">
        <f t="shared" si="36"/>
        <v>4.1692338229488541</v>
      </c>
      <c r="M150">
        <f t="shared" si="37"/>
        <v>-0.31650668348569821</v>
      </c>
      <c r="N150">
        <f t="shared" si="38"/>
        <v>-18.134497151413498</v>
      </c>
      <c r="O150">
        <f t="shared" si="39"/>
        <v>0</v>
      </c>
      <c r="P150">
        <f t="shared" si="33"/>
        <v>-18.134497151413498</v>
      </c>
      <c r="Q150">
        <f t="shared" si="40"/>
        <v>3.0687451644596443E-2</v>
      </c>
      <c r="W150">
        <v>145</v>
      </c>
      <c r="X150">
        <f t="shared" si="34"/>
        <v>3.0208333333333335</v>
      </c>
      <c r="Y150">
        <v>0</v>
      </c>
      <c r="Z150">
        <f t="shared" si="41"/>
        <v>4.3846042938197821E-8</v>
      </c>
    </row>
    <row r="151" spans="5:26" x14ac:dyDescent="0.4">
      <c r="E151">
        <v>680.00319999999999</v>
      </c>
      <c r="F151">
        <f t="shared" si="28"/>
        <v>8.9012210730731289E-2</v>
      </c>
      <c r="G151">
        <f t="shared" si="29"/>
        <v>5.3439499582187411E-3</v>
      </c>
      <c r="H151">
        <f t="shared" si="30"/>
        <v>-1.7206283454538895E-2</v>
      </c>
      <c r="I151">
        <f t="shared" si="31"/>
        <v>1.6800381609680448E-2</v>
      </c>
      <c r="J151">
        <f t="shared" si="32"/>
        <v>-2.3478811713805919E-2</v>
      </c>
      <c r="K151">
        <f t="shared" si="35"/>
        <v>1.6024006712519965</v>
      </c>
      <c r="L151">
        <f t="shared" si="36"/>
        <v>4.0954223642647767</v>
      </c>
      <c r="M151">
        <f t="shared" si="37"/>
        <v>-0.31995354680013932</v>
      </c>
      <c r="N151">
        <f t="shared" si="38"/>
        <v>-18.331987871889449</v>
      </c>
      <c r="O151">
        <f t="shared" si="39"/>
        <v>0</v>
      </c>
      <c r="P151">
        <f t="shared" si="33"/>
        <v>-18.331987871889449</v>
      </c>
      <c r="Q151">
        <f t="shared" si="40"/>
        <v>2.831934370543274E-2</v>
      </c>
      <c r="W151">
        <v>146</v>
      </c>
      <c r="X151">
        <f t="shared" si="34"/>
        <v>3.0416666666666665</v>
      </c>
      <c r="Y151">
        <v>0</v>
      </c>
      <c r="Z151">
        <f t="shared" si="41"/>
        <v>3.9470759531207087E-8</v>
      </c>
    </row>
    <row r="152" spans="5:26" x14ac:dyDescent="0.4">
      <c r="E152">
        <v>699.9425</v>
      </c>
      <c r="F152">
        <f t="shared" si="28"/>
        <v>9.1622258997303072E-2</v>
      </c>
      <c r="G152">
        <f t="shared" si="29"/>
        <v>5.0135625079371637E-3</v>
      </c>
      <c r="H152">
        <f t="shared" si="30"/>
        <v>-1.774396235646325E-2</v>
      </c>
      <c r="I152">
        <f t="shared" si="31"/>
        <v>1.6504491935264709E-2</v>
      </c>
      <c r="J152">
        <f t="shared" si="32"/>
        <v>-2.4198264941929948E-2</v>
      </c>
      <c r="K152">
        <f t="shared" si="35"/>
        <v>1.5885570898506367</v>
      </c>
      <c r="L152">
        <f t="shared" si="36"/>
        <v>4.0200565439378817</v>
      </c>
      <c r="M152">
        <f t="shared" si="37"/>
        <v>-0.32320691151461967</v>
      </c>
      <c r="N152">
        <f t="shared" si="38"/>
        <v>-18.518391939245955</v>
      </c>
      <c r="O152">
        <f t="shared" si="39"/>
        <v>0</v>
      </c>
      <c r="P152">
        <f t="shared" si="33"/>
        <v>-18.518391939245955</v>
      </c>
      <c r="Q152">
        <f t="shared" si="40"/>
        <v>2.5968267491350932E-2</v>
      </c>
      <c r="W152">
        <v>147</v>
      </c>
      <c r="X152">
        <f t="shared" si="34"/>
        <v>3.0625</v>
      </c>
      <c r="Y152">
        <v>0</v>
      </c>
      <c r="Z152">
        <f t="shared" si="41"/>
        <v>3.5531087661389954E-8</v>
      </c>
    </row>
    <row r="153" spans="5:26" x14ac:dyDescent="0.4">
      <c r="E153">
        <v>720.46659999999997</v>
      </c>
      <c r="F153">
        <f t="shared" si="28"/>
        <v>9.430885740486733E-2</v>
      </c>
      <c r="G153">
        <f t="shared" si="29"/>
        <v>4.6637354657173002E-3</v>
      </c>
      <c r="H153">
        <f t="shared" si="30"/>
        <v>-1.8300404258743269E-2</v>
      </c>
      <c r="I153">
        <f t="shared" si="31"/>
        <v>1.6191203497432527E-2</v>
      </c>
      <c r="J153">
        <f t="shared" si="32"/>
        <v>-2.4941618070978222E-2</v>
      </c>
      <c r="K153">
        <f t="shared" si="35"/>
        <v>1.5745651386126562</v>
      </c>
      <c r="L153">
        <f t="shared" si="36"/>
        <v>3.9432126358103865</v>
      </c>
      <c r="M153">
        <f t="shared" si="37"/>
        <v>-0.32625553585000544</v>
      </c>
      <c r="N153">
        <f t="shared" si="38"/>
        <v>-18.693065246984435</v>
      </c>
      <c r="O153">
        <f t="shared" si="39"/>
        <v>0</v>
      </c>
      <c r="P153">
        <f t="shared" si="33"/>
        <v>-18.693065246984435</v>
      </c>
      <c r="Q153">
        <f t="shared" si="40"/>
        <v>2.3640677671951042E-2</v>
      </c>
      <c r="W153">
        <v>148</v>
      </c>
      <c r="X153">
        <f t="shared" si="34"/>
        <v>3.0833333333333335</v>
      </c>
      <c r="Y153">
        <v>0</v>
      </c>
      <c r="Z153">
        <f t="shared" si="41"/>
        <v>3.198376505940856E-8</v>
      </c>
    </row>
    <row r="154" spans="5:26" x14ac:dyDescent="0.4">
      <c r="E154">
        <v>741.5924</v>
      </c>
      <c r="F154">
        <f t="shared" si="28"/>
        <v>9.7074218158250972E-2</v>
      </c>
      <c r="G154">
        <f t="shared" si="29"/>
        <v>4.293343543274819E-3</v>
      </c>
      <c r="H154">
        <f t="shared" si="30"/>
        <v>-1.8876422332779974E-2</v>
      </c>
      <c r="I154">
        <f t="shared" si="31"/>
        <v>1.5859510509475316E-2</v>
      </c>
      <c r="J154">
        <f t="shared" si="32"/>
        <v>-2.5709815110423334E-2</v>
      </c>
      <c r="K154">
        <f t="shared" si="35"/>
        <v>1.5604463082586049</v>
      </c>
      <c r="L154">
        <f t="shared" si="36"/>
        <v>3.864976601607681</v>
      </c>
      <c r="M154">
        <f t="shared" si="37"/>
        <v>-0.32908855627701827</v>
      </c>
      <c r="N154">
        <f t="shared" si="38"/>
        <v>-18.855385360726622</v>
      </c>
      <c r="O154">
        <f t="shared" si="39"/>
        <v>0</v>
      </c>
      <c r="P154">
        <f t="shared" si="33"/>
        <v>-18.855385360726622</v>
      </c>
      <c r="Q154">
        <f t="shared" si="40"/>
        <v>2.1343059426833851E-2</v>
      </c>
      <c r="W154">
        <v>149</v>
      </c>
      <c r="X154">
        <f t="shared" si="34"/>
        <v>3.1041666666666665</v>
      </c>
      <c r="Y154">
        <v>0</v>
      </c>
      <c r="Z154">
        <f t="shared" si="41"/>
        <v>2.8789814141843885E-8</v>
      </c>
    </row>
    <row r="155" spans="5:26" x14ac:dyDescent="0.4">
      <c r="E155">
        <v>763.33770000000004</v>
      </c>
      <c r="F155">
        <f t="shared" si="28"/>
        <v>9.9920671272005393E-2</v>
      </c>
      <c r="G155">
        <f t="shared" si="29"/>
        <v>3.9011907856328909E-3</v>
      </c>
      <c r="H155">
        <f t="shared" si="30"/>
        <v>-1.9472888771530167E-2</v>
      </c>
      <c r="I155">
        <f t="shared" si="31"/>
        <v>1.5508344180739986E-2</v>
      </c>
      <c r="J155">
        <f t="shared" si="32"/>
        <v>-2.6503865034152752E-2</v>
      </c>
      <c r="K155">
        <f t="shared" si="35"/>
        <v>1.5462226347705088</v>
      </c>
      <c r="L155">
        <f t="shared" si="36"/>
        <v>3.785440530210566</v>
      </c>
      <c r="M155">
        <f t="shared" si="37"/>
        <v>-0.33169570793506864</v>
      </c>
      <c r="N155">
        <f t="shared" si="38"/>
        <v>-19.004764147283442</v>
      </c>
      <c r="O155">
        <f t="shared" si="39"/>
        <v>0</v>
      </c>
      <c r="P155">
        <f t="shared" si="33"/>
        <v>-19.004764147283442</v>
      </c>
      <c r="Q155">
        <f t="shared" si="40"/>
        <v>1.9081873957542274E-2</v>
      </c>
      <c r="W155">
        <v>150</v>
      </c>
      <c r="X155">
        <f t="shared" si="34"/>
        <v>3.125</v>
      </c>
      <c r="Y155">
        <v>0</v>
      </c>
      <c r="Z155">
        <f t="shared" si="41"/>
        <v>2.591411896142717E-8</v>
      </c>
    </row>
    <row r="156" spans="5:26" x14ac:dyDescent="0.4">
      <c r="E156">
        <v>785.72069999999997</v>
      </c>
      <c r="F156">
        <f t="shared" si="28"/>
        <v>0.10285059912055958</v>
      </c>
      <c r="G156">
        <f t="shared" si="29"/>
        <v>3.4860158532981078E-3</v>
      </c>
      <c r="H156">
        <f t="shared" si="30"/>
        <v>-2.0090724439077945E-2</v>
      </c>
      <c r="I156">
        <f t="shared" si="31"/>
        <v>1.5136577484060831E-2</v>
      </c>
      <c r="J156">
        <f t="shared" si="32"/>
        <v>-2.7324826667384255E-2</v>
      </c>
      <c r="K156">
        <f t="shared" si="35"/>
        <v>1.5319169191783313</v>
      </c>
      <c r="L156">
        <f t="shared" si="36"/>
        <v>3.7047042547463955</v>
      </c>
      <c r="M156">
        <f t="shared" si="37"/>
        <v>-0.33406732948459039</v>
      </c>
      <c r="N156">
        <f t="shared" si="38"/>
        <v>-19.140648052673317</v>
      </c>
      <c r="O156">
        <f t="shared" si="39"/>
        <v>0</v>
      </c>
      <c r="P156">
        <f t="shared" si="33"/>
        <v>-19.140648052673317</v>
      </c>
      <c r="Q156">
        <f t="shared" si="40"/>
        <v>1.6863480889498888E-2</v>
      </c>
      <c r="W156">
        <v>151</v>
      </c>
      <c r="X156">
        <f t="shared" si="34"/>
        <v>3.1458333333333335</v>
      </c>
      <c r="Y156">
        <v>0</v>
      </c>
      <c r="Z156">
        <f t="shared" si="41"/>
        <v>2.3325043783285111E-8</v>
      </c>
    </row>
    <row r="157" spans="5:26" x14ac:dyDescent="0.4">
      <c r="E157">
        <v>808.75990000000002</v>
      </c>
      <c r="F157">
        <f t="shared" si="28"/>
        <v>0.10586642334825065</v>
      </c>
      <c r="G157">
        <f t="shared" si="29"/>
        <v>3.0464909941740892E-3</v>
      </c>
      <c r="H157">
        <f t="shared" si="30"/>
        <v>-2.0730899432654465E-2</v>
      </c>
      <c r="I157">
        <f t="shared" si="31"/>
        <v>1.4743024275770789E-2</v>
      </c>
      <c r="J157">
        <f t="shared" si="32"/>
        <v>-2.817380812420997E-2</v>
      </c>
      <c r="K157">
        <f t="shared" si="35"/>
        <v>1.5175526469602019</v>
      </c>
      <c r="L157">
        <f t="shared" si="36"/>
        <v>3.6228753311923088</v>
      </c>
      <c r="M157">
        <f t="shared" si="37"/>
        <v>-0.33619444279952448</v>
      </c>
      <c r="N157">
        <f t="shared" si="38"/>
        <v>-19.262522668165122</v>
      </c>
      <c r="O157">
        <f t="shared" si="39"/>
        <v>0</v>
      </c>
      <c r="P157">
        <f t="shared" si="33"/>
        <v>-19.262522668165122</v>
      </c>
      <c r="Q157">
        <f t="shared" si="40"/>
        <v>1.4694112581528298E-2</v>
      </c>
      <c r="W157">
        <v>152</v>
      </c>
      <c r="X157">
        <f t="shared" si="34"/>
        <v>3.1666666666666665</v>
      </c>
      <c r="Y157">
        <v>0</v>
      </c>
      <c r="Z157">
        <f t="shared" si="41"/>
        <v>2.0994089207332908E-8</v>
      </c>
    </row>
    <row r="158" spans="5:26" x14ac:dyDescent="0.4">
      <c r="E158">
        <v>832.47469999999998</v>
      </c>
      <c r="F158">
        <f t="shared" si="28"/>
        <v>0.10897068340914029</v>
      </c>
      <c r="G158">
        <f t="shared" si="29"/>
        <v>2.5812073461762841E-3</v>
      </c>
      <c r="H158">
        <f t="shared" si="30"/>
        <v>-2.139445345311311E-2</v>
      </c>
      <c r="I158">
        <f t="shared" si="31"/>
        <v>1.4326426181458962E-2</v>
      </c>
      <c r="J158">
        <f t="shared" si="32"/>
        <v>-2.9051992374296731E-2</v>
      </c>
      <c r="K158">
        <f t="shared" si="35"/>
        <v>1.5031534683196666</v>
      </c>
      <c r="L158">
        <f t="shared" si="36"/>
        <v>3.5400664652556357</v>
      </c>
      <c r="M158">
        <f t="shared" si="37"/>
        <v>-0.33806888802211255</v>
      </c>
      <c r="N158">
        <f t="shared" si="38"/>
        <v>-19.369920468347878</v>
      </c>
      <c r="O158">
        <f t="shared" si="39"/>
        <v>0</v>
      </c>
      <c r="P158">
        <f t="shared" si="33"/>
        <v>-19.369920468347878</v>
      </c>
      <c r="Q158">
        <f t="shared" si="40"/>
        <v>1.2579790794351158E-2</v>
      </c>
      <c r="W158">
        <v>153</v>
      </c>
      <c r="X158">
        <f t="shared" si="34"/>
        <v>3.1875</v>
      </c>
      <c r="Y158">
        <v>0</v>
      </c>
      <c r="Z158">
        <f t="shared" si="41"/>
        <v>1.8895582155057744E-8</v>
      </c>
    </row>
    <row r="159" spans="5:26" x14ac:dyDescent="0.4">
      <c r="E159">
        <v>856.88490000000002</v>
      </c>
      <c r="F159">
        <f t="shared" si="28"/>
        <v>0.1121659711171677</v>
      </c>
      <c r="G159">
        <f t="shared" si="29"/>
        <v>2.0886806673436897E-3</v>
      </c>
      <c r="H159">
        <f t="shared" si="30"/>
        <v>-2.2082486089264358E-2</v>
      </c>
      <c r="I159">
        <f t="shared" si="31"/>
        <v>1.388545777905581E-2</v>
      </c>
      <c r="J159">
        <f t="shared" si="32"/>
        <v>-2.996062272269312E-2</v>
      </c>
      <c r="K159">
        <f t="shared" si="35"/>
        <v>1.4887433713424603</v>
      </c>
      <c r="L159">
        <f t="shared" si="36"/>
        <v>3.4563968158176746</v>
      </c>
      <c r="M159">
        <f t="shared" si="37"/>
        <v>-0.3396833417509888</v>
      </c>
      <c r="N159">
        <f t="shared" si="38"/>
        <v>-19.462421853231646</v>
      </c>
      <c r="O159">
        <f t="shared" si="39"/>
        <v>0</v>
      </c>
      <c r="P159">
        <f t="shared" si="33"/>
        <v>-19.462421853231646</v>
      </c>
      <c r="Q159">
        <f t="shared" si="40"/>
        <v>1.052626735314743E-2</v>
      </c>
      <c r="W159">
        <v>154</v>
      </c>
      <c r="X159">
        <f t="shared" si="34"/>
        <v>3.2083333333333335</v>
      </c>
      <c r="Y159">
        <v>0</v>
      </c>
      <c r="Z159">
        <f t="shared" si="41"/>
        <v>1.7006396398394232E-8</v>
      </c>
    </row>
    <row r="160" spans="5:26" x14ac:dyDescent="0.4">
      <c r="E160">
        <v>882.01089999999999</v>
      </c>
      <c r="F160">
        <f t="shared" si="28"/>
        <v>0.11545495682608842</v>
      </c>
      <c r="G160">
        <f t="shared" si="29"/>
        <v>1.5673439048143889E-3</v>
      </c>
      <c r="H160">
        <f t="shared" si="30"/>
        <v>-2.2796166796405337E-2</v>
      </c>
      <c r="I160">
        <f t="shared" si="31"/>
        <v>1.341872000340516E-2</v>
      </c>
      <c r="J160">
        <f t="shared" si="32"/>
        <v>-3.0901014311876862E-2</v>
      </c>
      <c r="K160">
        <f t="shared" si="35"/>
        <v>1.4743464054961</v>
      </c>
      <c r="L160">
        <f t="shared" si="36"/>
        <v>3.3719907060169776</v>
      </c>
      <c r="M160">
        <f t="shared" si="37"/>
        <v>-0.34103140242123198</v>
      </c>
      <c r="N160">
        <f t="shared" si="38"/>
        <v>-19.539660040164158</v>
      </c>
      <c r="O160">
        <f t="shared" si="39"/>
        <v>0</v>
      </c>
      <c r="P160">
        <f t="shared" si="33"/>
        <v>-19.539660040164158</v>
      </c>
      <c r="Q160">
        <f t="shared" si="40"/>
        <v>8.5389842894601966E-3</v>
      </c>
      <c r="W160">
        <v>155</v>
      </c>
      <c r="X160">
        <f t="shared" si="34"/>
        <v>3.2291666666666665</v>
      </c>
      <c r="Y160">
        <v>0</v>
      </c>
      <c r="Z160">
        <f t="shared" si="41"/>
        <v>1.5305700632932461E-8</v>
      </c>
    </row>
    <row r="161" spans="5:26" x14ac:dyDescent="0.4">
      <c r="E161">
        <v>907.87360000000001</v>
      </c>
      <c r="F161">
        <f t="shared" si="28"/>
        <v>0.11884037633950492</v>
      </c>
      <c r="G161">
        <f t="shared" si="29"/>
        <v>1.0155454845550693E-3</v>
      </c>
      <c r="H161">
        <f t="shared" si="30"/>
        <v>-2.3536736874150282E-2</v>
      </c>
      <c r="I161">
        <f t="shared" si="31"/>
        <v>1.292473868026689E-2</v>
      </c>
      <c r="J161">
        <f t="shared" si="32"/>
        <v>-3.1874554882068529E-2</v>
      </c>
      <c r="K161">
        <f t="shared" si="35"/>
        <v>1.4599865868347905</v>
      </c>
      <c r="L161">
        <f t="shared" si="36"/>
        <v>3.2869773171901921</v>
      </c>
      <c r="M161">
        <f t="shared" si="37"/>
        <v>-0.34210764359720747</v>
      </c>
      <c r="N161">
        <f t="shared" si="38"/>
        <v>-19.601324117285749</v>
      </c>
      <c r="O161">
        <f t="shared" si="39"/>
        <v>0</v>
      </c>
      <c r="P161">
        <f t="shared" si="33"/>
        <v>-19.601324117285749</v>
      </c>
      <c r="Q161">
        <f t="shared" si="40"/>
        <v>6.6230170521844652E-3</v>
      </c>
      <c r="W161">
        <v>156</v>
      </c>
      <c r="X161">
        <f t="shared" si="34"/>
        <v>3.25</v>
      </c>
      <c r="Y161">
        <v>0</v>
      </c>
      <c r="Z161">
        <f t="shared" si="41"/>
        <v>1.3774731390691662E-8</v>
      </c>
    </row>
    <row r="162" spans="5:26" x14ac:dyDescent="0.4">
      <c r="E162">
        <v>934.49469999999997</v>
      </c>
      <c r="F162">
        <f t="shared" si="28"/>
        <v>0.1223250701807749</v>
      </c>
      <c r="G162">
        <f t="shared" si="29"/>
        <v>4.315389770328526E-4</v>
      </c>
      <c r="H162">
        <f t="shared" si="30"/>
        <v>-2.4305523302378784E-2</v>
      </c>
      <c r="I162">
        <f t="shared" si="31"/>
        <v>1.2401955347982829E-2</v>
      </c>
      <c r="J162">
        <f t="shared" si="32"/>
        <v>-3.2882720966205509E-2</v>
      </c>
      <c r="K162">
        <f t="shared" si="35"/>
        <v>1.4456875807835641</v>
      </c>
      <c r="L162">
        <f t="shared" si="36"/>
        <v>3.2014890043790345</v>
      </c>
      <c r="M162">
        <f t="shared" si="37"/>
        <v>-0.34290767684852597</v>
      </c>
      <c r="N162">
        <f t="shared" si="38"/>
        <v>-19.647162646056426</v>
      </c>
      <c r="O162">
        <f t="shared" si="39"/>
        <v>0</v>
      </c>
      <c r="P162">
        <f t="shared" si="33"/>
        <v>-19.647162646056426</v>
      </c>
      <c r="Q162">
        <f t="shared" si="40"/>
        <v>4.7830197319124182E-3</v>
      </c>
      <c r="W162">
        <v>157</v>
      </c>
      <c r="X162">
        <f t="shared" si="34"/>
        <v>3.2708333333333335</v>
      </c>
      <c r="Y162">
        <v>0</v>
      </c>
      <c r="Z162">
        <f t="shared" si="41"/>
        <v>1.2396588352186886E-8</v>
      </c>
    </row>
    <row r="163" spans="5:26" x14ac:dyDescent="0.4">
      <c r="E163">
        <v>961.89639999999997</v>
      </c>
      <c r="F163">
        <f t="shared" si="28"/>
        <v>0.12591194432310288</v>
      </c>
      <c r="G163">
        <f t="shared" si="29"/>
        <v>-1.8651470274311244E-4</v>
      </c>
      <c r="H163">
        <f t="shared" si="30"/>
        <v>-2.5103935909179614E-2</v>
      </c>
      <c r="I163">
        <f t="shared" si="31"/>
        <v>1.1848729309611006E-2</v>
      </c>
      <c r="J163">
        <f t="shared" si="32"/>
        <v>-3.3927071978362477E-2</v>
      </c>
      <c r="K163">
        <f t="shared" si="35"/>
        <v>1.4314727253555903</v>
      </c>
      <c r="L163">
        <f t="shared" si="36"/>
        <v>3.115661551652396</v>
      </c>
      <c r="M163">
        <f t="shared" si="37"/>
        <v>5.9397571289356677</v>
      </c>
      <c r="N163">
        <f t="shared" si="38"/>
        <v>340.3230148207569</v>
      </c>
      <c r="O163">
        <f t="shared" si="39"/>
        <v>-360</v>
      </c>
      <c r="P163">
        <f t="shared" si="33"/>
        <v>-19.676985179243104</v>
      </c>
      <c r="Q163">
        <f t="shared" si="40"/>
        <v>3.0231835967474601E-3</v>
      </c>
      <c r="W163">
        <v>158</v>
      </c>
      <c r="X163">
        <f t="shared" si="34"/>
        <v>3.2916666666666665</v>
      </c>
      <c r="Y163">
        <v>0</v>
      </c>
      <c r="Z163">
        <f t="shared" si="41"/>
        <v>1.1156049856269092E-8</v>
      </c>
    </row>
    <row r="164" spans="5:26" x14ac:dyDescent="0.4">
      <c r="E164">
        <v>990.10149999999999</v>
      </c>
      <c r="F164">
        <f t="shared" si="28"/>
        <v>0.12960398327950975</v>
      </c>
      <c r="G164">
        <f t="shared" si="29"/>
        <v>-8.4055346514011475E-4</v>
      </c>
      <c r="H164">
        <f t="shared" si="30"/>
        <v>-2.5933476369420005E-2</v>
      </c>
      <c r="I164">
        <f t="shared" si="31"/>
        <v>1.1263332201814413E-2</v>
      </c>
      <c r="J164">
        <f t="shared" si="32"/>
        <v>-3.5009259710992502E-2</v>
      </c>
      <c r="K164">
        <f t="shared" si="35"/>
        <v>1.4173648288975875</v>
      </c>
      <c r="L164">
        <f t="shared" si="36"/>
        <v>3.0296330357709387</v>
      </c>
      <c r="M164">
        <f t="shared" si="37"/>
        <v>5.9395183797717088</v>
      </c>
      <c r="N164">
        <f t="shared" si="38"/>
        <v>340.30933550129981</v>
      </c>
      <c r="O164">
        <f t="shared" si="39"/>
        <v>-360</v>
      </c>
      <c r="P164">
        <f t="shared" si="33"/>
        <v>-19.690664498700187</v>
      </c>
      <c r="Q164">
        <f t="shared" si="40"/>
        <v>1.3472070513136881E-3</v>
      </c>
      <c r="W164">
        <v>159</v>
      </c>
      <c r="X164">
        <f t="shared" si="34"/>
        <v>3.3125</v>
      </c>
      <c r="Y164">
        <v>0</v>
      </c>
      <c r="Z164">
        <f t="shared" si="41"/>
        <v>1.0039406621722054E-8</v>
      </c>
    </row>
    <row r="165" spans="5:26" x14ac:dyDescent="0.4">
      <c r="E165">
        <v>1019.1337</v>
      </c>
      <c r="F165">
        <f t="shared" si="28"/>
        <v>0.13340428937274101</v>
      </c>
      <c r="G165">
        <f t="shared" si="29"/>
        <v>-1.5326254805221318E-3</v>
      </c>
      <c r="H165">
        <f t="shared" si="30"/>
        <v>-2.6795753835811509E-2</v>
      </c>
      <c r="I165">
        <f t="shared" si="31"/>
        <v>1.0643937864119657E-2</v>
      </c>
      <c r="J165">
        <f t="shared" si="32"/>
        <v>-3.6131046206804185E-2</v>
      </c>
      <c r="K165">
        <f t="shared" si="35"/>
        <v>1.4033858901436911</v>
      </c>
      <c r="L165">
        <f t="shared" si="36"/>
        <v>2.943542115032499</v>
      </c>
      <c r="M165">
        <f t="shared" si="37"/>
        <v>5.9395624780474225</v>
      </c>
      <c r="N165">
        <f t="shared" si="38"/>
        <v>340.311862146382</v>
      </c>
      <c r="O165">
        <f>IF((N165-N164)&gt;180,O164-360,IF((N165-N164)&lt;(-180),O164+360,O164))</f>
        <v>-360</v>
      </c>
      <c r="P165">
        <f t="shared" si="33"/>
        <v>-19.688137853618002</v>
      </c>
      <c r="Q165">
        <f t="shared" si="40"/>
        <v>-2.417473895062673E-4</v>
      </c>
      <c r="W165">
        <v>160</v>
      </c>
      <c r="X165">
        <f t="shared" si="34"/>
        <v>3.3333333333333335</v>
      </c>
      <c r="Y165">
        <v>0</v>
      </c>
      <c r="Z165">
        <f t="shared" si="41"/>
        <v>9.0343118891043937E-9</v>
      </c>
    </row>
    <row r="166" spans="5:26" x14ac:dyDescent="0.4">
      <c r="E166">
        <v>1049.0172</v>
      </c>
      <c r="F166">
        <f t="shared" si="28"/>
        <v>0.13731603037538895</v>
      </c>
      <c r="G166">
        <f t="shared" si="29"/>
        <v>-2.2648844840178484E-3</v>
      </c>
      <c r="H166">
        <f t="shared" si="30"/>
        <v>-2.7692480565836952E-2</v>
      </c>
      <c r="I166">
        <f t="shared" si="31"/>
        <v>9.9886266581847849E-3</v>
      </c>
      <c r="J166">
        <f t="shared" si="32"/>
        <v>-3.7294295317627485E-2</v>
      </c>
      <c r="K166">
        <f t="shared" si="35"/>
        <v>1.3895571770460831</v>
      </c>
      <c r="L166">
        <f t="shared" si="36"/>
        <v>2.8575284337786533</v>
      </c>
      <c r="M166">
        <f t="shared" si="37"/>
        <v>5.9398893879725749</v>
      </c>
      <c r="N166">
        <f t="shared" si="38"/>
        <v>340.33059270537416</v>
      </c>
      <c r="O166">
        <f t="shared" si="39"/>
        <v>-360</v>
      </c>
      <c r="P166">
        <f t="shared" si="33"/>
        <v>-19.669407294625842</v>
      </c>
      <c r="Q166">
        <f t="shared" si="40"/>
        <v>-1.7410721814305442E-3</v>
      </c>
      <c r="W166">
        <v>161</v>
      </c>
      <c r="X166">
        <f t="shared" si="34"/>
        <v>3.354166666666667</v>
      </c>
      <c r="Y166">
        <v>0</v>
      </c>
      <c r="Z166">
        <f t="shared" si="41"/>
        <v>8.1296463668670858E-9</v>
      </c>
    </row>
    <row r="167" spans="5:26" x14ac:dyDescent="0.4">
      <c r="E167">
        <v>1079.777</v>
      </c>
      <c r="F167">
        <f t="shared" si="28"/>
        <v>0.14134247877980108</v>
      </c>
      <c r="G167">
        <f t="shared" si="29"/>
        <v>-3.0396013973006397E-3</v>
      </c>
      <c r="H167">
        <f t="shared" si="30"/>
        <v>-2.8625488764137758E-2</v>
      </c>
      <c r="I167">
        <f t="shared" si="31"/>
        <v>9.2953751970858978E-3</v>
      </c>
      <c r="J167">
        <f t="shared" si="32"/>
        <v>-3.8500991707386523E-2</v>
      </c>
      <c r="K167">
        <f t="shared" si="35"/>
        <v>1.375898965523968</v>
      </c>
      <c r="L167">
        <f t="shared" si="36"/>
        <v>2.771730882547617</v>
      </c>
      <c r="M167">
        <f t="shared" si="37"/>
        <v>5.9404979411133558</v>
      </c>
      <c r="N167">
        <f t="shared" si="38"/>
        <v>340.36546023195035</v>
      </c>
      <c r="O167">
        <f t="shared" si="39"/>
        <v>-360</v>
      </c>
      <c r="P167">
        <f t="shared" si="33"/>
        <v>-19.634539768049649</v>
      </c>
      <c r="Q167">
        <f t="shared" si="40"/>
        <v>-3.1487279010079341E-3</v>
      </c>
      <c r="W167">
        <v>162</v>
      </c>
      <c r="X167">
        <f t="shared" si="34"/>
        <v>3.375</v>
      </c>
      <c r="Y167">
        <v>0</v>
      </c>
      <c r="Z167">
        <f t="shared" si="41"/>
        <v>7.3153965241950208E-9</v>
      </c>
    </row>
    <row r="168" spans="5:26" x14ac:dyDescent="0.4">
      <c r="E168">
        <v>1111.4386999999999</v>
      </c>
      <c r="F168">
        <f t="shared" si="28"/>
        <v>0.14548698561814125</v>
      </c>
      <c r="G168">
        <f t="shared" si="29"/>
        <v>-3.8591640874110489E-3</v>
      </c>
      <c r="H168">
        <f t="shared" si="30"/>
        <v>-2.9596733237585465E-2</v>
      </c>
      <c r="I168">
        <f t="shared" si="31"/>
        <v>8.5620567078922294E-3</v>
      </c>
      <c r="J168">
        <f t="shared" si="32"/>
        <v>-3.9753241154399765E-2</v>
      </c>
      <c r="K168">
        <f t="shared" si="35"/>
        <v>1.3624305303456328</v>
      </c>
      <c r="L168">
        <f t="shared" si="36"/>
        <v>2.6862873410767598</v>
      </c>
      <c r="M168">
        <f t="shared" si="37"/>
        <v>5.9413858446914425</v>
      </c>
      <c r="N168">
        <f t="shared" si="38"/>
        <v>340.41633335958926</v>
      </c>
      <c r="O168">
        <f t="shared" si="39"/>
        <v>-360</v>
      </c>
      <c r="P168">
        <f t="shared" si="33"/>
        <v>-19.58366664041074</v>
      </c>
      <c r="Q168">
        <f t="shared" si="40"/>
        <v>-4.4632550823680665E-3</v>
      </c>
      <c r="W168">
        <v>163</v>
      </c>
      <c r="X168">
        <f t="shared" si="34"/>
        <v>3.395833333333333</v>
      </c>
      <c r="Y168">
        <v>0</v>
      </c>
      <c r="Z168">
        <f t="shared" si="41"/>
        <v>6.5825449159774144E-9</v>
      </c>
    </row>
    <row r="169" spans="5:26" x14ac:dyDescent="0.4">
      <c r="E169">
        <v>1144.0288</v>
      </c>
      <c r="F169">
        <f t="shared" si="28"/>
        <v>0.14975301973229779</v>
      </c>
      <c r="G169">
        <f t="shared" si="29"/>
        <v>-4.7260897724612505E-3</v>
      </c>
      <c r="H169">
        <f t="shared" si="30"/>
        <v>-3.0608309952266682E-2</v>
      </c>
      <c r="I169">
        <f t="shared" si="31"/>
        <v>7.7864300955287069E-3</v>
      </c>
      <c r="J169">
        <f t="shared" si="32"/>
        <v>-4.1053291155473376E-2</v>
      </c>
      <c r="K169">
        <f t="shared" si="35"/>
        <v>1.349169926394155</v>
      </c>
      <c r="L169">
        <f t="shared" si="36"/>
        <v>2.6013330401055965</v>
      </c>
      <c r="M169">
        <f t="shared" si="37"/>
        <v>5.942549709680633</v>
      </c>
      <c r="N169">
        <f t="shared" si="38"/>
        <v>340.48301791139289</v>
      </c>
      <c r="O169">
        <f t="shared" si="39"/>
        <v>-360</v>
      </c>
      <c r="P169">
        <f t="shared" si="33"/>
        <v>-19.516982088607108</v>
      </c>
      <c r="Q169">
        <f t="shared" si="40"/>
        <v>-5.6837771630403339E-3</v>
      </c>
      <c r="W169">
        <v>164</v>
      </c>
      <c r="X169">
        <f t="shared" si="34"/>
        <v>3.416666666666667</v>
      </c>
      <c r="Y169">
        <v>0</v>
      </c>
      <c r="Z169">
        <f t="shared" si="41"/>
        <v>5.9229713543077228E-9</v>
      </c>
    </row>
    <row r="170" spans="5:26" x14ac:dyDescent="0.4">
      <c r="E170">
        <v>1177.5744999999999</v>
      </c>
      <c r="F170">
        <f t="shared" si="28"/>
        <v>0.15414414159394474</v>
      </c>
      <c r="G170">
        <f t="shared" si="29"/>
        <v>-5.6430248665861882E-3</v>
      </c>
      <c r="H170">
        <f t="shared" si="30"/>
        <v>-3.1662460218739585E-2</v>
      </c>
      <c r="I170">
        <f t="shared" si="31"/>
        <v>6.9661402670424533E-3</v>
      </c>
      <c r="J170">
        <f t="shared" si="32"/>
        <v>-4.2403532656580312E-2</v>
      </c>
      <c r="K170">
        <f t="shared" si="35"/>
        <v>1.3361340051231287</v>
      </c>
      <c r="L170">
        <f t="shared" si="36"/>
        <v>2.517000341937373</v>
      </c>
      <c r="M170">
        <f t="shared" si="37"/>
        <v>5.9439850786457509</v>
      </c>
      <c r="N170">
        <f t="shared" si="38"/>
        <v>340.56525849513821</v>
      </c>
      <c r="O170">
        <f t="shared" si="39"/>
        <v>-360</v>
      </c>
      <c r="P170">
        <f t="shared" si="33"/>
        <v>-19.43474150486179</v>
      </c>
      <c r="Q170">
        <f t="shared" si="40"/>
        <v>-6.8099954974621488E-3</v>
      </c>
      <c r="W170">
        <v>165</v>
      </c>
      <c r="X170">
        <f t="shared" si="34"/>
        <v>3.4375</v>
      </c>
      <c r="Y170">
        <v>0</v>
      </c>
      <c r="Z170">
        <f t="shared" si="41"/>
        <v>5.3293638573056007E-9</v>
      </c>
    </row>
    <row r="171" spans="5:26" x14ac:dyDescent="0.4">
      <c r="E171">
        <v>1212.1039000000001</v>
      </c>
      <c r="F171">
        <f t="shared" si="28"/>
        <v>0.15866402948448072</v>
      </c>
      <c r="G171">
        <f t="shared" si="29"/>
        <v>-6.6127553020773888E-3</v>
      </c>
      <c r="H171">
        <f t="shared" si="30"/>
        <v>-3.2761588072673431E-2</v>
      </c>
      <c r="I171">
        <f t="shared" si="31"/>
        <v>6.0987091046541542E-3</v>
      </c>
      <c r="J171">
        <f t="shared" si="32"/>
        <v>-4.380651846741071E-2</v>
      </c>
      <c r="K171">
        <f t="shared" si="35"/>
        <v>1.323338277096207</v>
      </c>
      <c r="L171">
        <f t="shared" si="36"/>
        <v>2.4334174899107457</v>
      </c>
      <c r="M171">
        <f t="shared" si="37"/>
        <v>5.9456864746778493</v>
      </c>
      <c r="N171">
        <f t="shared" si="38"/>
        <v>340.66274130705779</v>
      </c>
      <c r="O171">
        <f t="shared" si="39"/>
        <v>-360</v>
      </c>
      <c r="P171">
        <f t="shared" si="33"/>
        <v>-19.337258692942214</v>
      </c>
      <c r="Q171">
        <f t="shared" si="40"/>
        <v>-7.8421747457380897E-3</v>
      </c>
      <c r="W171">
        <v>166</v>
      </c>
      <c r="X171">
        <f t="shared" si="34"/>
        <v>3.458333333333333</v>
      </c>
      <c r="Y171">
        <v>0</v>
      </c>
      <c r="Z171">
        <f t="shared" si="41"/>
        <v>4.7951384110669879E-9</v>
      </c>
    </row>
    <row r="172" spans="5:26" x14ac:dyDescent="0.4">
      <c r="E172">
        <v>1247.6457</v>
      </c>
      <c r="F172">
        <f t="shared" si="28"/>
        <v>0.16331644022512062</v>
      </c>
      <c r="G172">
        <f t="shared" si="29"/>
        <v>-7.6382030782276011E-3</v>
      </c>
      <c r="H172">
        <f t="shared" si="30"/>
        <v>-3.3908262819416057E-2</v>
      </c>
      <c r="I172">
        <f t="shared" si="31"/>
        <v>5.181538785734574E-3</v>
      </c>
      <c r="J172">
        <f t="shared" si="32"/>
        <v>-4.5264962367962958E-2</v>
      </c>
      <c r="K172">
        <f t="shared" si="35"/>
        <v>1.3107969809282327</v>
      </c>
      <c r="L172">
        <f t="shared" si="36"/>
        <v>2.3507086485961604</v>
      </c>
      <c r="M172">
        <f t="shared" si="37"/>
        <v>5.9476474369988335</v>
      </c>
      <c r="N172">
        <f t="shared" si="38"/>
        <v>340.77509617183432</v>
      </c>
      <c r="O172">
        <f t="shared" si="39"/>
        <v>-360</v>
      </c>
      <c r="P172">
        <f t="shared" si="33"/>
        <v>-19.224903828165679</v>
      </c>
      <c r="Q172">
        <f t="shared" si="40"/>
        <v>-8.7811210068563066E-3</v>
      </c>
      <c r="W172">
        <v>167</v>
      </c>
      <c r="X172">
        <f t="shared" si="34"/>
        <v>3.479166666666667</v>
      </c>
      <c r="Y172">
        <v>0</v>
      </c>
      <c r="Z172">
        <f t="shared" si="41"/>
        <v>4.3143666752905195E-9</v>
      </c>
    </row>
    <row r="173" spans="5:26" x14ac:dyDescent="0.4">
      <c r="E173">
        <v>1284.2298000000001</v>
      </c>
      <c r="F173">
        <f t="shared" si="28"/>
        <v>0.16810528771671207</v>
      </c>
      <c r="G173">
        <f t="shared" si="29"/>
        <v>-8.7224483372614348E-3</v>
      </c>
      <c r="H173">
        <f t="shared" si="30"/>
        <v>-3.5105251405965099E-2</v>
      </c>
      <c r="I173">
        <f t="shared" si="31"/>
        <v>4.2118922986663643E-3</v>
      </c>
      <c r="J173">
        <f t="shared" si="32"/>
        <v>-4.6781775883890875E-2</v>
      </c>
      <c r="K173">
        <f t="shared" si="35"/>
        <v>1.2985228393366979</v>
      </c>
      <c r="L173">
        <f t="shared" si="36"/>
        <v>2.268991854210805</v>
      </c>
      <c r="M173">
        <f t="shared" si="37"/>
        <v>5.9498606106997736</v>
      </c>
      <c r="N173">
        <f t="shared" si="38"/>
        <v>340.90190168422754</v>
      </c>
      <c r="O173">
        <f t="shared" si="39"/>
        <v>-360</v>
      </c>
      <c r="P173">
        <f t="shared" si="33"/>
        <v>-19.098098315772461</v>
      </c>
      <c r="Q173">
        <f t="shared" si="40"/>
        <v>-9.6281590752705926E-3</v>
      </c>
      <c r="W173">
        <v>168</v>
      </c>
      <c r="X173">
        <f t="shared" si="34"/>
        <v>3.5</v>
      </c>
      <c r="Y173">
        <v>0</v>
      </c>
      <c r="Z173">
        <f t="shared" si="41"/>
        <v>3.8817108485990978E-9</v>
      </c>
    </row>
    <row r="174" spans="5:26" x14ac:dyDescent="0.4">
      <c r="E174">
        <v>1321.8865000000001</v>
      </c>
      <c r="F174">
        <f t="shared" si="28"/>
        <v>0.17303453821998016</v>
      </c>
      <c r="G174">
        <f t="shared" si="29"/>
        <v>-9.8687109782731319E-3</v>
      </c>
      <c r="H174">
        <f t="shared" si="30"/>
        <v>-3.6355506712783647E-2</v>
      </c>
      <c r="I174">
        <f t="shared" si="31"/>
        <v>3.1869101805760414E-3</v>
      </c>
      <c r="J174">
        <f t="shared" si="32"/>
        <v>-4.8360048628052932E-2</v>
      </c>
      <c r="K174">
        <f t="shared" si="35"/>
        <v>1.2865273236851522</v>
      </c>
      <c r="L174">
        <f t="shared" si="36"/>
        <v>2.1883802866315194</v>
      </c>
      <c r="M174">
        <f t="shared" si="37"/>
        <v>5.9523177665689602</v>
      </c>
      <c r="N174">
        <f t="shared" si="38"/>
        <v>341.04268634513778</v>
      </c>
      <c r="O174">
        <f t="shared" si="39"/>
        <v>-360</v>
      </c>
      <c r="P174">
        <f t="shared" si="33"/>
        <v>-18.957313654862219</v>
      </c>
      <c r="Q174">
        <f t="shared" si="40"/>
        <v>-1.0385097539838867E-2</v>
      </c>
      <c r="W174">
        <v>169</v>
      </c>
      <c r="X174">
        <f t="shared" si="34"/>
        <v>3.5208333333333335</v>
      </c>
      <c r="Y174">
        <v>0</v>
      </c>
      <c r="Z174">
        <f t="shared" si="41"/>
        <v>3.492364986677712E-9</v>
      </c>
    </row>
    <row r="175" spans="5:26" x14ac:dyDescent="0.4">
      <c r="E175">
        <v>1360.6475</v>
      </c>
      <c r="F175">
        <f t="shared" si="28"/>
        <v>0.1781083412552216</v>
      </c>
      <c r="G175">
        <f t="shared" si="29"/>
        <v>-1.1080385208897869E-2</v>
      </c>
      <c r="H175">
        <f t="shared" si="30"/>
        <v>-3.7662215766742446E-2</v>
      </c>
      <c r="I175">
        <f t="shared" si="31"/>
        <v>2.1035799480634276E-3</v>
      </c>
      <c r="J175">
        <f t="shared" si="32"/>
        <v>-5.0003104229708328E-2</v>
      </c>
      <c r="K175">
        <f t="shared" si="35"/>
        <v>1.2748203208544289</v>
      </c>
      <c r="L175">
        <f t="shared" si="36"/>
        <v>2.10897955170707</v>
      </c>
      <c r="M175">
        <f t="shared" si="37"/>
        <v>5.9550099330416284</v>
      </c>
      <c r="N175">
        <f t="shared" si="38"/>
        <v>341.19693612176826</v>
      </c>
      <c r="O175">
        <f t="shared" si="39"/>
        <v>-360</v>
      </c>
      <c r="P175">
        <f t="shared" si="33"/>
        <v>-18.80306387823174</v>
      </c>
      <c r="Q175">
        <f t="shared" si="40"/>
        <v>-1.1054193693437507E-2</v>
      </c>
      <c r="W175">
        <v>170</v>
      </c>
      <c r="X175">
        <f t="shared" si="34"/>
        <v>3.5416666666666665</v>
      </c>
      <c r="Y175">
        <v>0</v>
      </c>
      <c r="Z175">
        <f t="shared" si="41"/>
        <v>3.1420021358980338E-9</v>
      </c>
    </row>
    <row r="176" spans="5:26" x14ac:dyDescent="0.4">
      <c r="E176">
        <v>1400.5450000000001</v>
      </c>
      <c r="F176">
        <f t="shared" si="28"/>
        <v>0.1833309117925799</v>
      </c>
      <c r="G176">
        <f t="shared" si="29"/>
        <v>-1.2361017018753806E-2</v>
      </c>
      <c r="H176">
        <f t="shared" si="30"/>
        <v>-3.9028786696119921E-2</v>
      </c>
      <c r="I176">
        <f t="shared" si="31"/>
        <v>9.5875661139588342E-4</v>
      </c>
      <c r="J176">
        <f t="shared" si="32"/>
        <v>-5.171447833360171E-2</v>
      </c>
      <c r="K176">
        <f t="shared" si="35"/>
        <v>1.2634104379336542</v>
      </c>
      <c r="L176">
        <f t="shared" si="36"/>
        <v>2.0308892117853574</v>
      </c>
      <c r="M176">
        <f t="shared" si="37"/>
        <v>5.9579274147056696</v>
      </c>
      <c r="N176">
        <f t="shared" si="38"/>
        <v>341.36409550792462</v>
      </c>
      <c r="O176">
        <f t="shared" si="39"/>
        <v>-360</v>
      </c>
      <c r="P176">
        <f t="shared" si="33"/>
        <v>-18.635904492075383</v>
      </c>
      <c r="Q176">
        <f t="shared" si="40"/>
        <v>-1.163811337081524E-2</v>
      </c>
      <c r="W176">
        <v>171</v>
      </c>
      <c r="X176">
        <f t="shared" si="34"/>
        <v>3.5625</v>
      </c>
      <c r="Y176">
        <v>0</v>
      </c>
      <c r="Z176">
        <f t="shared" si="41"/>
        <v>2.8267267078334889E-9</v>
      </c>
    </row>
    <row r="177" spans="5:26" x14ac:dyDescent="0.4">
      <c r="E177">
        <v>1441.6124</v>
      </c>
      <c r="F177">
        <f t="shared" si="28"/>
        <v>0.18870662188183124</v>
      </c>
      <c r="G177">
        <f t="shared" si="29"/>
        <v>-1.3714330227003302E-2</v>
      </c>
      <c r="H177">
        <f t="shared" si="30"/>
        <v>-4.0458890259215341E-2</v>
      </c>
      <c r="I177">
        <f t="shared" si="31"/>
        <v>-2.5086019964049022E-4</v>
      </c>
      <c r="J177">
        <f t="shared" si="32"/>
        <v>-5.3497965011903514E-2</v>
      </c>
      <c r="K177">
        <f t="shared" si="35"/>
        <v>1.2523048102904661</v>
      </c>
      <c r="L177">
        <f t="shared" si="36"/>
        <v>1.9542009755005763</v>
      </c>
      <c r="M177">
        <f t="shared" si="37"/>
        <v>-0.32212538840705607</v>
      </c>
      <c r="N177">
        <f t="shared" si="38"/>
        <v>-18.456425229736688</v>
      </c>
      <c r="O177">
        <f t="shared" si="39"/>
        <v>0</v>
      </c>
      <c r="P177">
        <f t="shared" si="33"/>
        <v>-18.456425229736688</v>
      </c>
      <c r="Q177">
        <f t="shared" si="40"/>
        <v>-1.2139884835572184E-2</v>
      </c>
      <c r="W177">
        <v>172</v>
      </c>
      <c r="X177">
        <f t="shared" si="34"/>
        <v>3.5833333333333335</v>
      </c>
      <c r="Y177">
        <v>0</v>
      </c>
      <c r="Z177">
        <f t="shared" si="41"/>
        <v>2.543031576650503E-9</v>
      </c>
    </row>
    <row r="178" spans="5:26" x14ac:dyDescent="0.4">
      <c r="E178">
        <v>1483.884</v>
      </c>
      <c r="F178">
        <f t="shared" si="28"/>
        <v>0.19423996138247651</v>
      </c>
      <c r="G178">
        <f t="shared" si="29"/>
        <v>-1.5144221474572284E-2</v>
      </c>
      <c r="H178">
        <f t="shared" si="30"/>
        <v>-4.1956469461704449E-2</v>
      </c>
      <c r="I178">
        <f t="shared" si="31"/>
        <v>-1.5287212905120695E-3</v>
      </c>
      <c r="J178">
        <f t="shared" si="32"/>
        <v>-5.5357622466198964E-2</v>
      </c>
      <c r="K178">
        <f t="shared" si="35"/>
        <v>1.2415092322069639</v>
      </c>
      <c r="L178">
        <f t="shared" si="36"/>
        <v>1.8789990687360647</v>
      </c>
      <c r="M178">
        <f t="shared" si="37"/>
        <v>-0.31878869025626999</v>
      </c>
      <c r="N178">
        <f t="shared" si="38"/>
        <v>-18.265246508187541</v>
      </c>
      <c r="O178">
        <f t="shared" si="39"/>
        <v>0</v>
      </c>
      <c r="P178">
        <f t="shared" si="33"/>
        <v>-18.265246508187541</v>
      </c>
      <c r="Q178">
        <f t="shared" si="40"/>
        <v>-1.2562855541384388E-2</v>
      </c>
      <c r="W178">
        <v>173</v>
      </c>
      <c r="X178">
        <f t="shared" si="34"/>
        <v>3.6041666666666665</v>
      </c>
      <c r="Y178">
        <v>0</v>
      </c>
      <c r="Z178">
        <f t="shared" si="41"/>
        <v>2.2877594323928984E-9</v>
      </c>
    </row>
    <row r="179" spans="5:26" x14ac:dyDescent="0.4">
      <c r="E179">
        <v>1527.3951</v>
      </c>
      <c r="F179">
        <f t="shared" si="28"/>
        <v>0.19993555105371033</v>
      </c>
      <c r="G179">
        <f t="shared" si="29"/>
        <v>-1.665476726588544E-2</v>
      </c>
      <c r="H179">
        <f t="shared" si="30"/>
        <v>-4.3525764211989615E-2</v>
      </c>
      <c r="I179">
        <f t="shared" si="31"/>
        <v>-2.8784336727988302E-3</v>
      </c>
      <c r="J179">
        <f t="shared" si="32"/>
        <v>-5.7297797132710271E-2</v>
      </c>
      <c r="K179">
        <f t="shared" si="35"/>
        <v>1.2310281744203848</v>
      </c>
      <c r="L179">
        <f t="shared" si="36"/>
        <v>1.8053598540005076</v>
      </c>
      <c r="M179">
        <f t="shared" si="37"/>
        <v>-0.31525907150843979</v>
      </c>
      <c r="N179">
        <f t="shared" si="38"/>
        <v>-18.063014250646621</v>
      </c>
      <c r="O179">
        <f t="shared" si="39"/>
        <v>0</v>
      </c>
      <c r="P179">
        <f t="shared" si="33"/>
        <v>-18.063014250646621</v>
      </c>
      <c r="Q179">
        <f t="shared" si="40"/>
        <v>-1.2910642823256647E-2</v>
      </c>
      <c r="W179">
        <v>174</v>
      </c>
      <c r="X179">
        <f t="shared" si="34"/>
        <v>3.625</v>
      </c>
      <c r="Y179">
        <v>0</v>
      </c>
      <c r="Z179">
        <f t="shared" si="41"/>
        <v>2.0580679691992354E-9</v>
      </c>
    </row>
    <row r="180" spans="5:26" x14ac:dyDescent="0.4">
      <c r="E180">
        <v>1572.1821</v>
      </c>
      <c r="F180">
        <f t="shared" si="28"/>
        <v>0.20579815564439055</v>
      </c>
      <c r="G180">
        <f t="shared" si="29"/>
        <v>-1.8250230980725313E-2</v>
      </c>
      <c r="H180">
        <f t="shared" si="30"/>
        <v>-4.5171338002590655E-2</v>
      </c>
      <c r="I180">
        <f t="shared" si="31"/>
        <v>-4.3037662415118527E-3</v>
      </c>
      <c r="J180">
        <f t="shared" si="32"/>
        <v>-5.9323149676237197E-2</v>
      </c>
      <c r="K180">
        <f t="shared" si="35"/>
        <v>1.2208648172989345</v>
      </c>
      <c r="L180">
        <f t="shared" si="36"/>
        <v>1.7333515696209425</v>
      </c>
      <c r="M180">
        <f t="shared" si="37"/>
        <v>-0.31154815905037081</v>
      </c>
      <c r="N180">
        <f t="shared" si="38"/>
        <v>-17.850394628656748</v>
      </c>
      <c r="O180">
        <f t="shared" si="39"/>
        <v>0</v>
      </c>
      <c r="P180">
        <f t="shared" si="33"/>
        <v>-17.850394628656748</v>
      </c>
      <c r="Q180">
        <f t="shared" si="40"/>
        <v>-1.3187086902069356E-2</v>
      </c>
      <c r="W180">
        <v>175</v>
      </c>
      <c r="X180">
        <f t="shared" si="34"/>
        <v>3.6458333333333335</v>
      </c>
      <c r="Y180">
        <v>0</v>
      </c>
      <c r="Z180">
        <f t="shared" si="41"/>
        <v>1.8513985289966592E-9</v>
      </c>
    </row>
    <row r="181" spans="5:26" x14ac:dyDescent="0.4">
      <c r="E181">
        <v>1618.2823000000001</v>
      </c>
      <c r="F181">
        <f t="shared" si="28"/>
        <v>0.21183265771309975</v>
      </c>
      <c r="G181">
        <f t="shared" si="29"/>
        <v>-1.9935058672291062E-2</v>
      </c>
      <c r="H181">
        <f t="shared" si="30"/>
        <v>-4.6898095454026567E-2</v>
      </c>
      <c r="I181">
        <f t="shared" si="31"/>
        <v>-5.8086453617313127E-3</v>
      </c>
      <c r="J181">
        <f t="shared" si="32"/>
        <v>-6.1438669173723481E-2</v>
      </c>
      <c r="K181">
        <f t="shared" si="35"/>
        <v>1.2110211595971465</v>
      </c>
      <c r="L181">
        <f t="shared" si="36"/>
        <v>1.6630346286083233</v>
      </c>
      <c r="M181">
        <f t="shared" si="37"/>
        <v>-0.30766786717187422</v>
      </c>
      <c r="N181">
        <f t="shared" si="38"/>
        <v>-17.628070280740005</v>
      </c>
      <c r="O181">
        <f t="shared" si="39"/>
        <v>0</v>
      </c>
      <c r="P181">
        <f t="shared" si="33"/>
        <v>-17.628070280740005</v>
      </c>
      <c r="Q181">
        <f t="shared" si="40"/>
        <v>-1.3396202903719781E-2</v>
      </c>
      <c r="W181">
        <v>176</v>
      </c>
      <c r="X181">
        <f t="shared" si="34"/>
        <v>3.6666666666666665</v>
      </c>
      <c r="Y181">
        <v>0</v>
      </c>
      <c r="Z181">
        <f t="shared" si="41"/>
        <v>1.665447858641455E-9</v>
      </c>
    </row>
    <row r="182" spans="5:26" x14ac:dyDescent="0.4">
      <c r="E182">
        <v>1665.7343000000001</v>
      </c>
      <c r="F182">
        <f t="shared" si="28"/>
        <v>0.21804410998802237</v>
      </c>
      <c r="G182">
        <f t="shared" si="29"/>
        <v>-2.1713895727961674E-2</v>
      </c>
      <c r="H182">
        <f t="shared" si="30"/>
        <v>-4.8711324031745717E-2</v>
      </c>
      <c r="I182">
        <f t="shared" si="31"/>
        <v>-7.3971690110309352E-3</v>
      </c>
      <c r="J182">
        <f t="shared" si="32"/>
        <v>-6.3649716412892299E-2</v>
      </c>
      <c r="K182">
        <f t="shared" si="35"/>
        <v>1.2014979991808068</v>
      </c>
      <c r="L182">
        <f t="shared" si="36"/>
        <v>1.594461038454501</v>
      </c>
      <c r="M182">
        <f t="shared" si="37"/>
        <v>-0.3036302835735718</v>
      </c>
      <c r="N182">
        <f t="shared" si="38"/>
        <v>-17.396733781126031</v>
      </c>
      <c r="O182">
        <f t="shared" si="39"/>
        <v>0</v>
      </c>
      <c r="P182">
        <f t="shared" si="33"/>
        <v>-17.396733781126031</v>
      </c>
      <c r="Q182">
        <f t="shared" si="40"/>
        <v>-1.3542134953565587E-2</v>
      </c>
      <c r="W182">
        <v>177</v>
      </c>
      <c r="X182">
        <f t="shared" si="34"/>
        <v>3.6875</v>
      </c>
      <c r="Y182">
        <v>0</v>
      </c>
      <c r="Z182">
        <f t="shared" si="41"/>
        <v>1.4981426722248735E-9</v>
      </c>
    </row>
    <row r="183" spans="5:26" x14ac:dyDescent="0.4">
      <c r="E183">
        <v>1714.5777</v>
      </c>
      <c r="F183">
        <f t="shared" si="28"/>
        <v>0.22443769609703687</v>
      </c>
      <c r="G183">
        <f t="shared" si="29"/>
        <v>-2.3591577624886284E-2</v>
      </c>
      <c r="H183">
        <f t="shared" si="30"/>
        <v>-5.0616712069982528E-2</v>
      </c>
      <c r="I183">
        <f t="shared" si="31"/>
        <v>-9.0735976893399073E-3</v>
      </c>
      <c r="J183">
        <f t="shared" si="32"/>
        <v>-6.5962037421766317E-2</v>
      </c>
      <c r="K183">
        <f t="shared" si="35"/>
        <v>1.1922950747156198</v>
      </c>
      <c r="L183">
        <f t="shared" si="36"/>
        <v>1.5276749983853652</v>
      </c>
      <c r="M183">
        <f t="shared" si="37"/>
        <v>-0.29944761647305818</v>
      </c>
      <c r="N183">
        <f t="shared" si="38"/>
        <v>-17.157084609158378</v>
      </c>
      <c r="O183">
        <f t="shared" si="39"/>
        <v>0</v>
      </c>
      <c r="P183">
        <f t="shared" si="33"/>
        <v>-17.157084609158378</v>
      </c>
      <c r="Q183">
        <f t="shared" si="40"/>
        <v>-1.3629111494175075E-2</v>
      </c>
      <c r="W183">
        <v>178</v>
      </c>
      <c r="X183">
        <f t="shared" si="34"/>
        <v>3.7083333333333335</v>
      </c>
      <c r="Y183">
        <v>0</v>
      </c>
      <c r="Z183">
        <f t="shared" si="41"/>
        <v>1.3476167406929328E-9</v>
      </c>
    </row>
    <row r="184" spans="5:26" x14ac:dyDescent="0.4">
      <c r="E184">
        <v>1764.8534</v>
      </c>
      <c r="F184">
        <f t="shared" si="28"/>
        <v>0.23101876983762368</v>
      </c>
      <c r="G184">
        <f t="shared" si="29"/>
        <v>-2.5573141821318757E-2</v>
      </c>
      <c r="H184">
        <f t="shared" si="30"/>
        <v>-5.2620391730323013E-2</v>
      </c>
      <c r="I184">
        <f t="shared" si="31"/>
        <v>-1.0842364103655355E-2</v>
      </c>
      <c r="J184">
        <f t="shared" si="32"/>
        <v>-6.8381806822714331E-2</v>
      </c>
      <c r="K184">
        <f t="shared" si="35"/>
        <v>1.1834110842629841</v>
      </c>
      <c r="L184">
        <f t="shared" si="36"/>
        <v>1.4627126544342919</v>
      </c>
      <c r="M184">
        <f t="shared" si="37"/>
        <v>-0.29513209494715298</v>
      </c>
      <c r="N184">
        <f t="shared" si="38"/>
        <v>-16.909823439326154</v>
      </c>
      <c r="O184">
        <f t="shared" si="39"/>
        <v>0</v>
      </c>
      <c r="P184">
        <f t="shared" si="33"/>
        <v>-16.909823439326154</v>
      </c>
      <c r="Q184">
        <f t="shared" si="40"/>
        <v>-1.366140268295204E-2</v>
      </c>
      <c r="W184">
        <v>179</v>
      </c>
      <c r="X184">
        <f t="shared" si="34"/>
        <v>3.7291666666666665</v>
      </c>
      <c r="Y184">
        <v>0</v>
      </c>
      <c r="Z184">
        <f t="shared" si="41"/>
        <v>1.2121902583657513E-9</v>
      </c>
    </row>
    <row r="185" spans="5:26" x14ac:dyDescent="0.4">
      <c r="E185">
        <v>1816.6032</v>
      </c>
      <c r="F185">
        <f t="shared" si="28"/>
        <v>0.23779280281698789</v>
      </c>
      <c r="G185">
        <f t="shared" si="29"/>
        <v>-2.7663811508396474E-2</v>
      </c>
      <c r="H185">
        <f t="shared" si="30"/>
        <v>-5.4728957011709989E-2</v>
      </c>
      <c r="I185">
        <f t="shared" si="31"/>
        <v>-1.2708057616388824E-2</v>
      </c>
      <c r="J185">
        <f t="shared" si="32"/>
        <v>-7.091564024124547E-2</v>
      </c>
      <c r="K185">
        <f t="shared" si="35"/>
        <v>1.1748438373717194</v>
      </c>
      <c r="L185">
        <f t="shared" si="36"/>
        <v>1.3996028627939803</v>
      </c>
      <c r="M185">
        <f t="shared" si="37"/>
        <v>-0.29069593323541243</v>
      </c>
      <c r="N185">
        <f t="shared" si="38"/>
        <v>-16.655650096005889</v>
      </c>
      <c r="O185">
        <f t="shared" si="39"/>
        <v>0</v>
      </c>
      <c r="P185">
        <f t="shared" si="33"/>
        <v>-16.655650096005889</v>
      </c>
      <c r="Q185">
        <f t="shared" si="40"/>
        <v>-1.3643281032554938E-2</v>
      </c>
      <c r="W185">
        <v>180</v>
      </c>
      <c r="X185">
        <f t="shared" si="34"/>
        <v>3.75</v>
      </c>
      <c r="Y185">
        <v>0</v>
      </c>
      <c r="Z185">
        <f t="shared" si="41"/>
        <v>1.090351260678835E-9</v>
      </c>
    </row>
    <row r="186" spans="5:26" x14ac:dyDescent="0.4">
      <c r="E186">
        <v>1869.8704</v>
      </c>
      <c r="F186">
        <f t="shared" si="28"/>
        <v>0.24476546299187532</v>
      </c>
      <c r="G186">
        <f t="shared" si="29"/>
        <v>-2.9869017401390474E-2</v>
      </c>
      <c r="H186">
        <f t="shared" si="30"/>
        <v>-5.6949524210833713E-2</v>
      </c>
      <c r="I186">
        <f t="shared" si="31"/>
        <v>-1.4675442520591608E-2</v>
      </c>
      <c r="J186">
        <f t="shared" si="32"/>
        <v>-7.3570657259315442E-2</v>
      </c>
      <c r="K186">
        <f t="shared" si="35"/>
        <v>1.166590231039043</v>
      </c>
      <c r="L186">
        <f t="shared" si="36"/>
        <v>1.3383667070333503</v>
      </c>
      <c r="M186">
        <f t="shared" si="37"/>
        <v>-0.28615121405516541</v>
      </c>
      <c r="N186">
        <f t="shared" si="38"/>
        <v>-16.39525686790558</v>
      </c>
      <c r="O186">
        <f t="shared" si="39"/>
        <v>0</v>
      </c>
      <c r="P186">
        <f t="shared" si="33"/>
        <v>-16.39525686790558</v>
      </c>
      <c r="Q186">
        <f t="shared" si="40"/>
        <v>-1.3578985238586937E-2</v>
      </c>
      <c r="W186">
        <v>181</v>
      </c>
      <c r="X186">
        <f t="shared" si="34"/>
        <v>3.7708333333333335</v>
      </c>
      <c r="Y186">
        <v>0</v>
      </c>
      <c r="Z186">
        <f t="shared" si="41"/>
        <v>9.8073888977026949E-10</v>
      </c>
    </row>
    <row r="187" spans="5:26" x14ac:dyDescent="0.4">
      <c r="E187">
        <v>1924.6995999999999</v>
      </c>
      <c r="F187">
        <f t="shared" si="28"/>
        <v>0.25194258848863388</v>
      </c>
      <c r="G187">
        <f t="shared" si="29"/>
        <v>-3.2194387099997002E-2</v>
      </c>
      <c r="H187">
        <f t="shared" si="30"/>
        <v>-5.9289763929492312E-2</v>
      </c>
      <c r="I187">
        <f t="shared" si="31"/>
        <v>-1.6749447217376812E-2</v>
      </c>
      <c r="J187">
        <f t="shared" si="32"/>
        <v>-7.6354509056057618E-2</v>
      </c>
      <c r="K187">
        <f t="shared" si="35"/>
        <v>1.1586463740807449</v>
      </c>
      <c r="L187">
        <f t="shared" si="36"/>
        <v>1.2790181374005907</v>
      </c>
      <c r="M187">
        <f t="shared" si="37"/>
        <v>-0.28150984612709795</v>
      </c>
      <c r="N187">
        <f t="shared" si="38"/>
        <v>-16.129326074459936</v>
      </c>
      <c r="O187">
        <f t="shared" si="39"/>
        <v>0</v>
      </c>
      <c r="P187">
        <f t="shared" si="33"/>
        <v>-16.129326074459936</v>
      </c>
      <c r="Q187">
        <f t="shared" si="40"/>
        <v>-1.3472686970813439E-2</v>
      </c>
      <c r="W187">
        <v>182</v>
      </c>
      <c r="X187">
        <f t="shared" si="34"/>
        <v>3.7916666666666665</v>
      </c>
      <c r="Y187">
        <v>0</v>
      </c>
      <c r="Z187">
        <f t="shared" si="41"/>
        <v>8.821283246428225E-10</v>
      </c>
    </row>
    <row r="188" spans="5:26" x14ac:dyDescent="0.4">
      <c r="E188">
        <v>1981.1365000000001</v>
      </c>
      <c r="F188">
        <f t="shared" si="28"/>
        <v>0.25933016142327481</v>
      </c>
      <c r="G188">
        <f t="shared" si="29"/>
        <v>-3.4645731298773352E-2</v>
      </c>
      <c r="H188">
        <f t="shared" si="30"/>
        <v>-6.1757934836164263E-2</v>
      </c>
      <c r="I188">
        <f t="shared" si="31"/>
        <v>-1.8935150434792769E-2</v>
      </c>
      <c r="J188">
        <f t="shared" si="32"/>
        <v>-7.9275407671624387E-2</v>
      </c>
      <c r="K188">
        <f t="shared" si="35"/>
        <v>1.1510076960551441</v>
      </c>
      <c r="L188">
        <f t="shared" si="36"/>
        <v>1.2215645498001344</v>
      </c>
      <c r="M188">
        <f t="shared" si="37"/>
        <v>-0.27678352691581942</v>
      </c>
      <c r="N188">
        <f t="shared" si="38"/>
        <v>-15.858527931022076</v>
      </c>
      <c r="O188">
        <f t="shared" si="39"/>
        <v>0</v>
      </c>
      <c r="P188">
        <f t="shared" si="33"/>
        <v>-15.858527931022076</v>
      </c>
      <c r="Q188">
        <f t="shared" si="40"/>
        <v>-1.332846178838959E-2</v>
      </c>
      <c r="W188">
        <v>183</v>
      </c>
      <c r="X188">
        <f t="shared" si="34"/>
        <v>3.8125</v>
      </c>
      <c r="Y188">
        <v>0</v>
      </c>
      <c r="Z188">
        <f t="shared" si="41"/>
        <v>7.9341721075404401E-10</v>
      </c>
    </row>
    <row r="189" spans="5:26" x14ac:dyDescent="0.4">
      <c r="E189">
        <v>2039.2283</v>
      </c>
      <c r="F189">
        <f t="shared" si="28"/>
        <v>0.26693436026135009</v>
      </c>
      <c r="G189">
        <f t="shared" si="29"/>
        <v>-3.7229053490778874E-2</v>
      </c>
      <c r="H189">
        <f t="shared" si="30"/>
        <v>-6.4362946347503613E-2</v>
      </c>
      <c r="I189">
        <f t="shared" si="31"/>
        <v>-2.1237788219350628E-2</v>
      </c>
      <c r="J189">
        <f t="shared" si="32"/>
        <v>-8.2342188809741201E-2</v>
      </c>
      <c r="K189">
        <f t="shared" si="35"/>
        <v>1.1436689693145323</v>
      </c>
      <c r="L189">
        <f t="shared" si="36"/>
        <v>1.1660067548022983</v>
      </c>
      <c r="M189">
        <f t="shared" si="37"/>
        <v>-0.2719836603659882</v>
      </c>
      <c r="N189">
        <f t="shared" si="38"/>
        <v>-15.583515835490727</v>
      </c>
      <c r="O189">
        <f t="shared" si="39"/>
        <v>0</v>
      </c>
      <c r="P189">
        <f t="shared" si="33"/>
        <v>-15.583515835490727</v>
      </c>
      <c r="Q189">
        <f t="shared" si="40"/>
        <v>-1.3150263678988772E-2</v>
      </c>
      <c r="W189">
        <v>184</v>
      </c>
      <c r="X189">
        <f t="shared" si="34"/>
        <v>3.833333333333333</v>
      </c>
      <c r="Y189">
        <v>0</v>
      </c>
      <c r="Z189">
        <f t="shared" si="41"/>
        <v>7.1361344022502963E-10</v>
      </c>
    </row>
    <row r="190" spans="5:26" x14ac:dyDescent="0.4">
      <c r="E190">
        <v>2099.0234999999998</v>
      </c>
      <c r="F190">
        <f t="shared" si="28"/>
        <v>0.27476153363801392</v>
      </c>
      <c r="G190">
        <f t="shared" si="29"/>
        <v>-3.9950531952975377E-2</v>
      </c>
      <c r="H190">
        <f t="shared" si="30"/>
        <v>-6.7114399222607313E-2</v>
      </c>
      <c r="I190">
        <f t="shared" si="31"/>
        <v>-2.3662736003254636E-2</v>
      </c>
      <c r="J190">
        <f t="shared" si="32"/>
        <v>-8.5564347445928501E-2</v>
      </c>
      <c r="K190">
        <f t="shared" si="35"/>
        <v>1.1366244171387059</v>
      </c>
      <c r="L190">
        <f t="shared" si="36"/>
        <v>1.112339627781519</v>
      </c>
      <c r="M190">
        <f t="shared" si="37"/>
        <v>-0.2671213314240144</v>
      </c>
      <c r="N190">
        <f t="shared" si="38"/>
        <v>-15.304924908511317</v>
      </c>
      <c r="O190">
        <f t="shared" si="39"/>
        <v>0</v>
      </c>
      <c r="P190">
        <f t="shared" si="33"/>
        <v>-15.304924908511317</v>
      </c>
      <c r="Q190">
        <f t="shared" si="40"/>
        <v>-1.2941903130249911E-2</v>
      </c>
      <c r="W190">
        <v>185</v>
      </c>
      <c r="X190">
        <f t="shared" si="34"/>
        <v>3.854166666666667</v>
      </c>
      <c r="Y190">
        <v>0</v>
      </c>
      <c r="Z190">
        <f t="shared" si="41"/>
        <v>6.418241485850434E-10</v>
      </c>
    </row>
    <row r="191" spans="5:26" x14ac:dyDescent="0.4">
      <c r="E191">
        <v>2160.5720000000001</v>
      </c>
      <c r="F191">
        <f t="shared" si="28"/>
        <v>0.28281821344799196</v>
      </c>
      <c r="G191">
        <f t="shared" si="29"/>
        <v>-4.2816511662000067E-2</v>
      </c>
      <c r="H191">
        <f t="shared" si="30"/>
        <v>-7.0022642516031519E-2</v>
      </c>
      <c r="I191">
        <f t="shared" si="31"/>
        <v>-2.6215499304937495E-2</v>
      </c>
      <c r="J191">
        <f t="shared" si="32"/>
        <v>-8.8952091963497792E-2</v>
      </c>
      <c r="K191">
        <f t="shared" si="35"/>
        <v>1.1298677754724695</v>
      </c>
      <c r="L191">
        <f t="shared" si="36"/>
        <v>1.0605524494447418</v>
      </c>
      <c r="M191">
        <f t="shared" si="37"/>
        <v>-0.26220726103390479</v>
      </c>
      <c r="N191">
        <f t="shared" si="38"/>
        <v>-15.023369414927831</v>
      </c>
      <c r="O191">
        <f t="shared" si="39"/>
        <v>0</v>
      </c>
      <c r="P191">
        <f t="shared" si="33"/>
        <v>-15.023369414927831</v>
      </c>
      <c r="Q191">
        <f t="shared" si="40"/>
        <v>-1.2707029306765512E-2</v>
      </c>
      <c r="W191">
        <v>186</v>
      </c>
      <c r="X191">
        <f t="shared" si="34"/>
        <v>3.875</v>
      </c>
      <c r="Y191">
        <v>0</v>
      </c>
      <c r="Z191">
        <f t="shared" si="41"/>
        <v>5.7724580724296596E-10</v>
      </c>
    </row>
    <row r="192" spans="5:26" x14ac:dyDescent="0.4">
      <c r="E192">
        <v>2223.9252999999999</v>
      </c>
      <c r="F192">
        <f t="shared" si="28"/>
        <v>0.29111114102551988</v>
      </c>
      <c r="G192">
        <f t="shared" si="29"/>
        <v>-4.5833498290516639E-2</v>
      </c>
      <c r="H192">
        <f t="shared" si="30"/>
        <v>-7.3098839722444742E-2</v>
      </c>
      <c r="I192">
        <f t="shared" si="31"/>
        <v>-2.8901706021291385E-2</v>
      </c>
      <c r="J192">
        <f t="shared" si="32"/>
        <v>-9.2516407938018574E-2</v>
      </c>
      <c r="K192">
        <f t="shared" si="35"/>
        <v>1.1233923452515513</v>
      </c>
      <c r="L192">
        <f t="shared" si="36"/>
        <v>1.0106292057154509</v>
      </c>
      <c r="M192">
        <f t="shared" si="37"/>
        <v>-0.2572517597455799</v>
      </c>
      <c r="N192">
        <f t="shared" si="38"/>
        <v>-14.739440105735172</v>
      </c>
      <c r="O192">
        <f t="shared" si="39"/>
        <v>0</v>
      </c>
      <c r="P192">
        <f t="shared" si="33"/>
        <v>-14.739440105735172</v>
      </c>
      <c r="Q192">
        <f t="shared" si="40"/>
        <v>-1.2449115129522353E-2</v>
      </c>
      <c r="W192">
        <v>187</v>
      </c>
      <c r="X192">
        <f t="shared" si="34"/>
        <v>3.895833333333333</v>
      </c>
      <c r="Y192">
        <v>0</v>
      </c>
      <c r="Z192">
        <f t="shared" si="41"/>
        <v>5.1915530284034998E-10</v>
      </c>
    </row>
    <row r="193" spans="5:26" x14ac:dyDescent="0.4">
      <c r="E193">
        <v>2289.1361999999999</v>
      </c>
      <c r="F193">
        <f t="shared" si="28"/>
        <v>0.2996472278744356</v>
      </c>
      <c r="G193">
        <f t="shared" si="29"/>
        <v>-4.9008125050074014E-2</v>
      </c>
      <c r="H193">
        <f t="shared" si="30"/>
        <v>-7.6355014996937365E-2</v>
      </c>
      <c r="I193">
        <f t="shared" si="31"/>
        <v>-3.1727074254685017E-2</v>
      </c>
      <c r="J193">
        <f t="shared" si="32"/>
        <v>-9.6269097825562144E-2</v>
      </c>
      <c r="K193">
        <f t="shared" si="35"/>
        <v>1.1171910941153909</v>
      </c>
      <c r="L193">
        <f t="shared" si="36"/>
        <v>0.96254929976376535</v>
      </c>
      <c r="M193">
        <f t="shared" si="37"/>
        <v>-0.252264726582347</v>
      </c>
      <c r="N193">
        <f t="shared" si="38"/>
        <v>-14.45370415319015</v>
      </c>
      <c r="O193">
        <f t="shared" si="39"/>
        <v>0</v>
      </c>
      <c r="P193">
        <f t="shared" si="33"/>
        <v>-14.45370415319015</v>
      </c>
      <c r="Q193">
        <f t="shared" si="40"/>
        <v>-1.2171446480446147E-2</v>
      </c>
      <c r="W193">
        <v>188</v>
      </c>
      <c r="X193">
        <f t="shared" si="34"/>
        <v>3.9166666666666665</v>
      </c>
      <c r="Y193">
        <v>0</v>
      </c>
      <c r="Z193">
        <f t="shared" si="41"/>
        <v>4.6690190542355103E-10</v>
      </c>
    </row>
    <row r="194" spans="5:26" x14ac:dyDescent="0.4">
      <c r="E194">
        <v>2356.2593000000002</v>
      </c>
      <c r="F194">
        <f t="shared" si="28"/>
        <v>0.30843362111802619</v>
      </c>
      <c r="G194">
        <f t="shared" si="29"/>
        <v>-5.2347153506435262E-2</v>
      </c>
      <c r="H194">
        <f t="shared" si="30"/>
        <v>-7.9804142455201288E-2</v>
      </c>
      <c r="I194">
        <f t="shared" si="31"/>
        <v>-3.4697410070150703E-2</v>
      </c>
      <c r="J194">
        <f t="shared" si="32"/>
        <v>-0.10022286957749893</v>
      </c>
      <c r="K194">
        <f t="shared" si="35"/>
        <v>1.1112566722763235</v>
      </c>
      <c r="L194">
        <f t="shared" si="36"/>
        <v>0.91628763207995156</v>
      </c>
      <c r="M194">
        <f t="shared" si="37"/>
        <v>-0.24725559086039883</v>
      </c>
      <c r="N194">
        <f t="shared" si="38"/>
        <v>-14.166701817314305</v>
      </c>
      <c r="O194">
        <f t="shared" si="39"/>
        <v>0</v>
      </c>
      <c r="P194">
        <f t="shared" si="33"/>
        <v>-14.166701817314305</v>
      </c>
      <c r="Q194">
        <f t="shared" si="40"/>
        <v>-1.1877114000489172E-2</v>
      </c>
      <c r="W194">
        <v>189</v>
      </c>
      <c r="X194">
        <f t="shared" si="34"/>
        <v>3.9375</v>
      </c>
      <c r="Y194">
        <v>0</v>
      </c>
      <c r="Z194">
        <f t="shared" si="41"/>
        <v>4.1990003709016021E-10</v>
      </c>
    </row>
    <row r="195" spans="5:26" x14ac:dyDescent="0.4">
      <c r="E195">
        <v>2425.3506000000002</v>
      </c>
      <c r="F195">
        <f t="shared" si="28"/>
        <v>0.31747765113914989</v>
      </c>
      <c r="G195">
        <f t="shared" si="29"/>
        <v>-5.5857426466661142E-2</v>
      </c>
      <c r="H195">
        <f t="shared" si="30"/>
        <v>-8.3460195679948612E-2</v>
      </c>
      <c r="I195">
        <f t="shared" si="31"/>
        <v>-3.7818562233110864E-2</v>
      </c>
      <c r="J195">
        <f t="shared" si="32"/>
        <v>-0.10439137822569028</v>
      </c>
      <c r="K195">
        <f t="shared" si="35"/>
        <v>1.1055815138306746</v>
      </c>
      <c r="L195">
        <f t="shared" si="36"/>
        <v>0.87181536709215235</v>
      </c>
      <c r="M195">
        <f t="shared" si="37"/>
        <v>-0.24223332897607186</v>
      </c>
      <c r="N195">
        <f t="shared" si="38"/>
        <v>-13.878947407732948</v>
      </c>
      <c r="O195">
        <f t="shared" si="39"/>
        <v>0</v>
      </c>
      <c r="P195">
        <f t="shared" si="33"/>
        <v>-13.878947407732948</v>
      </c>
      <c r="Q195">
        <f t="shared" si="40"/>
        <v>-1.1569008028400935E-2</v>
      </c>
      <c r="W195">
        <v>190</v>
      </c>
      <c r="X195">
        <f t="shared" si="34"/>
        <v>3.9583333333333335</v>
      </c>
      <c r="Y195">
        <v>0</v>
      </c>
      <c r="Z195">
        <f t="shared" si="41"/>
        <v>3.7762276152261066E-10</v>
      </c>
    </row>
    <row r="196" spans="5:26" x14ac:dyDescent="0.4">
      <c r="E196">
        <v>2496.4677999999999</v>
      </c>
      <c r="F196">
        <f t="shared" si="28"/>
        <v>0.32678687085014468</v>
      </c>
      <c r="G196">
        <f t="shared" si="29"/>
        <v>-5.954584944329433E-2</v>
      </c>
      <c r="H196">
        <f t="shared" si="30"/>
        <v>-8.7338236538564207E-2</v>
      </c>
      <c r="I196">
        <f t="shared" si="31"/>
        <v>-4.1096401988873876E-2</v>
      </c>
      <c r="J196">
        <f t="shared" si="32"/>
        <v>-0.10878931177021839</v>
      </c>
      <c r="K196">
        <f t="shared" si="35"/>
        <v>1.1001578661272466</v>
      </c>
      <c r="L196">
        <f t="shared" si="36"/>
        <v>0.82910016623182592</v>
      </c>
      <c r="M196">
        <f t="shared" si="37"/>
        <v>-0.23720643225764526</v>
      </c>
      <c r="N196">
        <f t="shared" si="38"/>
        <v>-13.590927441718941</v>
      </c>
      <c r="O196">
        <f t="shared" si="39"/>
        <v>0</v>
      </c>
      <c r="P196">
        <f t="shared" si="33"/>
        <v>-13.590927441718941</v>
      </c>
      <c r="Q196">
        <f t="shared" si="40"/>
        <v>-1.1249816656870946E-2</v>
      </c>
      <c r="W196">
        <v>191</v>
      </c>
      <c r="X196">
        <f t="shared" si="34"/>
        <v>3.9791666666666665</v>
      </c>
      <c r="Y196">
        <v>0</v>
      </c>
      <c r="Z196">
        <f t="shared" si="41"/>
        <v>3.3959592271390759E-10</v>
      </c>
    </row>
    <row r="197" spans="5:26" x14ac:dyDescent="0.4">
      <c r="E197">
        <v>2569.6703000000002</v>
      </c>
      <c r="F197">
        <f t="shared" ref="F197:F260" si="42">2*PI()*E197/$B$8</f>
        <v>0.33636905569282838</v>
      </c>
      <c r="G197">
        <f t="shared" ref="G197:G260" si="43">1+SUM(a1_*COS(F197),a2_*COS(2*F197))</f>
        <v>-6.3419351726957895E-2</v>
      </c>
      <c r="H197">
        <f t="shared" ref="H197:H260" si="44">SUM(a1_*SIN(F197),a2_*SIN(2*F197))</f>
        <v>-9.1454494123850261E-2</v>
      </c>
      <c r="I197">
        <f t="shared" ref="I197:I260" si="45">SUM(b0_,b1_*COS(F197),b2_*COS(2*F197))</f>
        <v>-4.453678425049834E-2</v>
      </c>
      <c r="J197">
        <f t="shared" ref="J197:J260" si="46">SUM(b1_*SIN(F197),b2_*SIN(2*F197))</f>
        <v>-0.11343246451017175</v>
      </c>
      <c r="K197">
        <f t="shared" si="35"/>
        <v>1.0949778448739538</v>
      </c>
      <c r="L197">
        <f t="shared" si="36"/>
        <v>0.78810664021080767</v>
      </c>
      <c r="M197">
        <f t="shared" si="37"/>
        <v>-0.23218290273359221</v>
      </c>
      <c r="N197">
        <f t="shared" si="38"/>
        <v>-13.303100401731339</v>
      </c>
      <c r="O197">
        <f t="shared" si="39"/>
        <v>0</v>
      </c>
      <c r="P197">
        <f t="shared" ref="P197:P260" si="47">N197+O197</f>
        <v>-13.303100401731339</v>
      </c>
      <c r="Q197">
        <f t="shared" si="40"/>
        <v>-1.0922025279479729E-2</v>
      </c>
      <c r="W197">
        <v>192</v>
      </c>
      <c r="X197">
        <f t="shared" ref="X197:X260" si="48">W197/Fs*1000</f>
        <v>4</v>
      </c>
      <c r="Y197">
        <v>0</v>
      </c>
      <c r="Z197">
        <f t="shared" si="41"/>
        <v>3.0539286830219931E-10</v>
      </c>
    </row>
    <row r="198" spans="5:26" x14ac:dyDescent="0.4">
      <c r="E198">
        <v>2645.0194000000001</v>
      </c>
      <c r="F198">
        <f t="shared" si="42"/>
        <v>0.34623222981843682</v>
      </c>
      <c r="G198">
        <f t="shared" si="43"/>
        <v>-6.7484851295710024E-2</v>
      </c>
      <c r="H198">
        <f t="shared" si="44"/>
        <v>-9.5826460038794581E-2</v>
      </c>
      <c r="I198">
        <f t="shared" si="45"/>
        <v>-4.8145511690999454E-2</v>
      </c>
      <c r="J198">
        <f t="shared" si="46"/>
        <v>-0.11833782775290053</v>
      </c>
      <c r="K198">
        <f t="shared" ref="K198:K261" si="49">SQRT((I198^2+J198^2)/(G198^2+H198^2))</f>
        <v>1.0900334709140604</v>
      </c>
      <c r="L198">
        <f t="shared" ref="L198:L261" si="50">20*LOG10(K198)</f>
        <v>0.74879667459414834</v>
      </c>
      <c r="M198">
        <f t="shared" ref="M198:M261" si="51">ATAN2(J198,I198)-ATAN2(H198,G198)</f>
        <v>-0.22717023953066651</v>
      </c>
      <c r="N198">
        <f t="shared" ref="N198:N261" si="52">DEGREES(M198)</f>
        <v>-13.015895956083167</v>
      </c>
      <c r="O198">
        <f t="shared" si="39"/>
        <v>0</v>
      </c>
      <c r="P198">
        <f t="shared" si="47"/>
        <v>-13.015895956083167</v>
      </c>
      <c r="Q198">
        <f t="shared" si="40"/>
        <v>-1.0587918459549987E-2</v>
      </c>
      <c r="W198">
        <v>193</v>
      </c>
      <c r="X198">
        <f t="shared" si="48"/>
        <v>4.0208333333333339</v>
      </c>
      <c r="Y198">
        <v>0</v>
      </c>
      <c r="Z198">
        <f t="shared" si="41"/>
        <v>2.7462969933926986E-10</v>
      </c>
    </row>
    <row r="199" spans="5:26" x14ac:dyDescent="0.4">
      <c r="E199">
        <v>2722.5778</v>
      </c>
      <c r="F199">
        <f t="shared" si="42"/>
        <v>0.35638460063777755</v>
      </c>
      <c r="G199">
        <f t="shared" si="43"/>
        <v>-7.1749174177164532E-2</v>
      </c>
      <c r="H199">
        <f t="shared" si="44"/>
        <v>-0.10047294796656248</v>
      </c>
      <c r="I199">
        <f t="shared" si="45"/>
        <v>-5.1928257848819492E-2</v>
      </c>
      <c r="J199">
        <f t="shared" si="46"/>
        <v>-0.12352363945027145</v>
      </c>
      <c r="K199">
        <f t="shared" si="49"/>
        <v>1.0853167482103094</v>
      </c>
      <c r="L199">
        <f t="shared" si="50"/>
        <v>0.71113009870103339</v>
      </c>
      <c r="M199">
        <f t="shared" si="51"/>
        <v>-0.22217547544452243</v>
      </c>
      <c r="N199">
        <f t="shared" si="52"/>
        <v>-12.729717054283594</v>
      </c>
      <c r="O199">
        <f t="shared" ref="O199:O262" si="53">IF((N199-N198)&gt;180,O198-360,IF((N199-N198)&lt;(-180),O198+360,O198))</f>
        <v>0</v>
      </c>
      <c r="P199">
        <f t="shared" si="47"/>
        <v>-12.729717054283594</v>
      </c>
      <c r="Q199">
        <f t="shared" ref="Q199:Q262" si="54">-(P199-P198)/((E199-E198)*360)*1000</f>
        <v>-1.0249584750171544E-2</v>
      </c>
      <c r="W199">
        <v>194</v>
      </c>
      <c r="X199">
        <f t="shared" si="48"/>
        <v>4.0416666666666661</v>
      </c>
      <c r="Y199">
        <v>0</v>
      </c>
      <c r="Z199">
        <f t="shared" ref="Z199:Z262" si="55" xml:space="preserve"> b0_*Y199 + b1_*Y198 + b2_*Y197 - a1_*Z198 - a2_*Z197</f>
        <v>2.469609940923334E-10</v>
      </c>
    </row>
    <row r="200" spans="5:26" x14ac:dyDescent="0.4">
      <c r="E200">
        <v>2802.4105</v>
      </c>
      <c r="F200">
        <f t="shared" si="42"/>
        <v>0.36683467663095409</v>
      </c>
      <c r="G200">
        <f t="shared" si="43"/>
        <v>-7.6219040951901906E-2</v>
      </c>
      <c r="H200">
        <f t="shared" si="44"/>
        <v>-0.10541424007258648</v>
      </c>
      <c r="I200">
        <f t="shared" si="45"/>
        <v>-5.5890549203227113E-2</v>
      </c>
      <c r="J200">
        <f t="shared" si="46"/>
        <v>-0.1290095301158245</v>
      </c>
      <c r="K200">
        <f t="shared" si="49"/>
        <v>1.0808196470517888</v>
      </c>
      <c r="L200">
        <f t="shared" si="50"/>
        <v>0.67506461311117416</v>
      </c>
      <c r="M200">
        <f t="shared" si="51"/>
        <v>-0.21720512429004701</v>
      </c>
      <c r="N200">
        <f t="shared" si="52"/>
        <v>-12.444936910434174</v>
      </c>
      <c r="O200">
        <f t="shared" si="53"/>
        <v>0</v>
      </c>
      <c r="P200">
        <f t="shared" si="47"/>
        <v>-12.444936910434174</v>
      </c>
      <c r="Q200">
        <f t="shared" si="54"/>
        <v>-9.9089214712426849E-3</v>
      </c>
      <c r="W200">
        <v>195</v>
      </c>
      <c r="X200">
        <f t="shared" si="48"/>
        <v>4.0625</v>
      </c>
      <c r="Y200">
        <v>0</v>
      </c>
      <c r="Z200">
        <f t="shared" si="55"/>
        <v>2.2207595868128772E-10</v>
      </c>
    </row>
    <row r="201" spans="5:26" x14ac:dyDescent="0.4">
      <c r="E201">
        <v>2884.5839999999998</v>
      </c>
      <c r="F201">
        <f t="shared" si="42"/>
        <v>0.37759116262761078</v>
      </c>
      <c r="G201">
        <f t="shared" si="43"/>
        <v>-8.0900950997806476E-2</v>
      </c>
      <c r="H201">
        <f t="shared" si="44"/>
        <v>-0.11067213838270229</v>
      </c>
      <c r="I201">
        <f t="shared" si="45"/>
        <v>-6.0037655820123548E-2</v>
      </c>
      <c r="J201">
        <f t="shared" si="46"/>
        <v>-0.13481656133926401</v>
      </c>
      <c r="K201">
        <f t="shared" si="49"/>
        <v>1.0765341911259954</v>
      </c>
      <c r="L201">
        <f t="shared" si="50"/>
        <v>0.64055655465397843</v>
      </c>
      <c r="M201">
        <f t="shared" si="51"/>
        <v>-0.21226524263445246</v>
      </c>
      <c r="N201">
        <f t="shared" si="52"/>
        <v>-12.161902540274509</v>
      </c>
      <c r="O201">
        <f t="shared" si="53"/>
        <v>0</v>
      </c>
      <c r="P201">
        <f t="shared" si="47"/>
        <v>-12.161902540274509</v>
      </c>
      <c r="Q201">
        <f t="shared" si="54"/>
        <v>-9.5676414388683635E-3</v>
      </c>
      <c r="W201">
        <v>196</v>
      </c>
      <c r="X201">
        <f t="shared" si="48"/>
        <v>4.083333333333333</v>
      </c>
      <c r="Y201">
        <v>0</v>
      </c>
      <c r="Z201">
        <f t="shared" si="55"/>
        <v>1.9969496204122347E-10</v>
      </c>
    </row>
    <row r="202" spans="5:26" x14ac:dyDescent="0.4">
      <c r="E202">
        <v>2969.1671000000001</v>
      </c>
      <c r="F202">
        <f t="shared" si="42"/>
        <v>0.38866306452668792</v>
      </c>
      <c r="G202">
        <f t="shared" si="43"/>
        <v>-8.5801144320496903E-2</v>
      </c>
      <c r="H202">
        <f t="shared" si="44"/>
        <v>-0.11627011833934453</v>
      </c>
      <c r="I202">
        <f t="shared" si="45"/>
        <v>-6.4374550032872069E-2</v>
      </c>
      <c r="J202">
        <f t="shared" si="46"/>
        <v>-0.14096737706385754</v>
      </c>
      <c r="K202">
        <f t="shared" si="49"/>
        <v>1.0724524455174482</v>
      </c>
      <c r="L202">
        <f t="shared" si="50"/>
        <v>0.60756087760622712</v>
      </c>
      <c r="M202">
        <f t="shared" si="51"/>
        <v>-0.2073613922567894</v>
      </c>
      <c r="N202">
        <f t="shared" si="52"/>
        <v>-11.880932610270781</v>
      </c>
      <c r="O202">
        <f t="shared" si="53"/>
        <v>0</v>
      </c>
      <c r="P202">
        <f t="shared" si="47"/>
        <v>-11.880932610270781</v>
      </c>
      <c r="Q202">
        <f t="shared" si="54"/>
        <v>-9.2272809555115718E-3</v>
      </c>
      <c r="W202">
        <v>197</v>
      </c>
      <c r="X202">
        <f t="shared" si="48"/>
        <v>4.104166666666667</v>
      </c>
      <c r="Y202">
        <v>0</v>
      </c>
      <c r="Z202">
        <f t="shared" si="55"/>
        <v>1.7956641692333799E-10</v>
      </c>
    </row>
    <row r="203" spans="5:26" x14ac:dyDescent="0.4">
      <c r="E203">
        <v>3056.2303000000002</v>
      </c>
      <c r="F203">
        <f t="shared" si="42"/>
        <v>0.4000596107566054</v>
      </c>
      <c r="G203">
        <f t="shared" si="43"/>
        <v>-9.0925472450396283E-2</v>
      </c>
      <c r="H203">
        <f t="shared" si="44"/>
        <v>-0.12223339992988203</v>
      </c>
      <c r="I203">
        <f t="shared" si="45"/>
        <v>-6.8905783677872368E-2</v>
      </c>
      <c r="J203">
        <f t="shared" si="46"/>
        <v>-0.14748626246505392</v>
      </c>
      <c r="K203">
        <f t="shared" si="49"/>
        <v>1.0685665786115304</v>
      </c>
      <c r="L203">
        <f t="shared" si="50"/>
        <v>0.576031733984816</v>
      </c>
      <c r="M203">
        <f t="shared" si="51"/>
        <v>-0.20249869122414133</v>
      </c>
      <c r="N203">
        <f t="shared" si="52"/>
        <v>-11.60232036406614</v>
      </c>
      <c r="O203">
        <f t="shared" si="53"/>
        <v>0</v>
      </c>
      <c r="P203">
        <f t="shared" si="47"/>
        <v>-11.60232036406614</v>
      </c>
      <c r="Q203">
        <f t="shared" si="54"/>
        <v>-8.8892081398800355E-3</v>
      </c>
      <c r="W203">
        <v>198</v>
      </c>
      <c r="X203">
        <f t="shared" si="48"/>
        <v>4.125</v>
      </c>
      <c r="Y203">
        <v>0</v>
      </c>
      <c r="Z203">
        <f t="shared" si="55"/>
        <v>1.6146397245230882E-10</v>
      </c>
    </row>
    <row r="204" spans="5:26" x14ac:dyDescent="0.4">
      <c r="E204">
        <v>3145.8465000000001</v>
      </c>
      <c r="F204">
        <f t="shared" si="42"/>
        <v>0.41179034390504843</v>
      </c>
      <c r="G204">
        <f t="shared" si="43"/>
        <v>-9.6279330380023342E-2</v>
      </c>
      <c r="H204">
        <f t="shared" si="44"/>
        <v>-0.12858910849119953</v>
      </c>
      <c r="I204">
        <f t="shared" si="45"/>
        <v>-7.3635418411113651E-2</v>
      </c>
      <c r="J204">
        <f t="shared" si="46"/>
        <v>-0.15439930059849205</v>
      </c>
      <c r="K204">
        <f t="shared" si="49"/>
        <v>1.0648688550417122</v>
      </c>
      <c r="L204">
        <f t="shared" si="50"/>
        <v>0.54592250218476901</v>
      </c>
      <c r="M204">
        <f t="shared" si="51"/>
        <v>-0.1976817901228678</v>
      </c>
      <c r="N204">
        <f t="shared" si="52"/>
        <v>-11.326332260631249</v>
      </c>
      <c r="O204">
        <f t="shared" si="53"/>
        <v>0</v>
      </c>
      <c r="P204">
        <f t="shared" si="47"/>
        <v>-11.326332260631249</v>
      </c>
      <c r="Q204">
        <f t="shared" si="54"/>
        <v>-8.5546320938901105E-3</v>
      </c>
      <c r="W204">
        <v>199</v>
      </c>
      <c r="X204">
        <f t="shared" si="48"/>
        <v>4.145833333333333</v>
      </c>
      <c r="Y204">
        <v>0</v>
      </c>
      <c r="Z204">
        <f t="shared" si="55"/>
        <v>1.4518398718597736E-10</v>
      </c>
    </row>
    <row r="205" spans="5:26" x14ac:dyDescent="0.4">
      <c r="E205">
        <v>3238.0904</v>
      </c>
      <c r="F205">
        <f t="shared" si="42"/>
        <v>0.42386504217915139</v>
      </c>
      <c r="G205">
        <f t="shared" si="43"/>
        <v>-0.10186749741693069</v>
      </c>
      <c r="H205">
        <f t="shared" si="44"/>
        <v>-0.13536635258593321</v>
      </c>
      <c r="I205">
        <f t="shared" si="45"/>
        <v>-7.8566874380167961E-2</v>
      </c>
      <c r="J205">
        <f t="shared" si="46"/>
        <v>-0.16173443722971914</v>
      </c>
      <c r="K205">
        <f t="shared" si="49"/>
        <v>1.0613516859644441</v>
      </c>
      <c r="L205">
        <f t="shared" si="50"/>
        <v>0.51718628247543341</v>
      </c>
      <c r="M205">
        <f t="shared" si="51"/>
        <v>-0.19291492387410303</v>
      </c>
      <c r="N205">
        <f t="shared" si="52"/>
        <v>-11.053210943073669</v>
      </c>
      <c r="O205">
        <f t="shared" si="53"/>
        <v>0</v>
      </c>
      <c r="P205">
        <f t="shared" si="47"/>
        <v>-11.053210943073669</v>
      </c>
      <c r="Q205">
        <f t="shared" si="54"/>
        <v>-8.2246124301859937E-3</v>
      </c>
      <c r="W205">
        <v>200</v>
      </c>
      <c r="X205">
        <f t="shared" si="48"/>
        <v>4.166666666666667</v>
      </c>
      <c r="Y205">
        <v>0</v>
      </c>
      <c r="Z205">
        <f t="shared" si="55"/>
        <v>1.3054325471114193E-10</v>
      </c>
    </row>
    <row r="206" spans="5:26" x14ac:dyDescent="0.4">
      <c r="E206">
        <v>3333.0392000000002</v>
      </c>
      <c r="F206">
        <f t="shared" si="42"/>
        <v>0.43629381103528342</v>
      </c>
      <c r="G206">
        <f t="shared" si="43"/>
        <v>-0.10769403817045253</v>
      </c>
      <c r="H206">
        <f t="shared" si="44"/>
        <v>-0.14259639684431047</v>
      </c>
      <c r="I206">
        <f t="shared" si="45"/>
        <v>-8.3702830848209453E-2</v>
      </c>
      <c r="J206">
        <f t="shared" si="46"/>
        <v>-0.16952164831467398</v>
      </c>
      <c r="K206">
        <f t="shared" si="49"/>
        <v>1.0580076202622024</v>
      </c>
      <c r="L206">
        <f t="shared" si="50"/>
        <v>0.48977591401938969</v>
      </c>
      <c r="M206">
        <f t="shared" si="51"/>
        <v>-0.18820189352903105</v>
      </c>
      <c r="N206">
        <f t="shared" si="52"/>
        <v>-10.783174195583959</v>
      </c>
      <c r="O206">
        <f t="shared" si="53"/>
        <v>0</v>
      </c>
      <c r="P206">
        <f t="shared" si="47"/>
        <v>-10.783174195583959</v>
      </c>
      <c r="Q206">
        <f t="shared" si="54"/>
        <v>-7.9000690515341476E-3</v>
      </c>
      <c r="W206">
        <v>201</v>
      </c>
      <c r="X206">
        <f t="shared" si="48"/>
        <v>4.1875</v>
      </c>
      <c r="Y206">
        <v>0</v>
      </c>
      <c r="Z206">
        <f t="shared" si="55"/>
        <v>1.1737695659095578E-10</v>
      </c>
    </row>
    <row r="207" spans="5:26" x14ac:dyDescent="0.4">
      <c r="E207">
        <v>3430.7719999999999</v>
      </c>
      <c r="F207">
        <f t="shared" si="42"/>
        <v>0.44908700463923173</v>
      </c>
      <c r="G207">
        <f t="shared" si="43"/>
        <v>-0.11376210657862362</v>
      </c>
      <c r="H207">
        <f t="shared" si="44"/>
        <v>-0.15031274454375232</v>
      </c>
      <c r="I207">
        <f t="shared" si="45"/>
        <v>-8.9045039886680333E-2</v>
      </c>
      <c r="J207">
        <f t="shared" si="46"/>
        <v>-0.17779300875661697</v>
      </c>
      <c r="K207">
        <f t="shared" si="49"/>
        <v>1.0548293847143626</v>
      </c>
      <c r="L207">
        <f t="shared" si="50"/>
        <v>0.46364439136130775</v>
      </c>
      <c r="M207">
        <f t="shared" si="51"/>
        <v>-0.18354611756949657</v>
      </c>
      <c r="N207">
        <f t="shared" si="52"/>
        <v>-10.516417882744161</v>
      </c>
      <c r="O207">
        <f t="shared" si="53"/>
        <v>0</v>
      </c>
      <c r="P207">
        <f t="shared" si="47"/>
        <v>-10.516417882744161</v>
      </c>
      <c r="Q207">
        <f t="shared" si="54"/>
        <v>-7.5817919663442408E-3</v>
      </c>
      <c r="W207">
        <v>202</v>
      </c>
      <c r="X207">
        <f t="shared" si="48"/>
        <v>4.208333333333333</v>
      </c>
      <c r="Y207">
        <v>0</v>
      </c>
      <c r="Z207">
        <f t="shared" si="55"/>
        <v>1.0553681998515373E-10</v>
      </c>
    </row>
    <row r="208" spans="5:26" x14ac:dyDescent="0.4">
      <c r="E208">
        <v>3531.3706999999999</v>
      </c>
      <c r="F208">
        <f t="shared" si="42"/>
        <v>0.46225534367592686</v>
      </c>
      <c r="G208">
        <f t="shared" si="43"/>
        <v>-0.12007382094437724</v>
      </c>
      <c r="H208">
        <f t="shared" si="44"/>
        <v>-0.15855133712198233</v>
      </c>
      <c r="I208">
        <f t="shared" si="45"/>
        <v>-9.4594201174246273E-2</v>
      </c>
      <c r="J208">
        <f t="shared" si="46"/>
        <v>-0.18658288643067222</v>
      </c>
      <c r="K208">
        <f t="shared" si="49"/>
        <v>1.0518098679538028</v>
      </c>
      <c r="L208">
        <f t="shared" si="50"/>
        <v>0.43874481990398517</v>
      </c>
      <c r="M208">
        <f t="shared" si="51"/>
        <v>-0.17895060905135596</v>
      </c>
      <c r="N208">
        <f t="shared" si="52"/>
        <v>-10.253114639938286</v>
      </c>
      <c r="O208">
        <f t="shared" si="53"/>
        <v>0</v>
      </c>
      <c r="P208">
        <f t="shared" si="47"/>
        <v>-10.253114639938286</v>
      </c>
      <c r="Q208">
        <f t="shared" si="54"/>
        <v>-7.2704507780218556E-3</v>
      </c>
      <c r="W208">
        <v>203</v>
      </c>
      <c r="X208">
        <f t="shared" si="48"/>
        <v>4.229166666666667</v>
      </c>
      <c r="Y208">
        <v>0</v>
      </c>
      <c r="Z208">
        <f t="shared" si="55"/>
        <v>9.4889459521391856E-11</v>
      </c>
    </row>
    <row r="209" spans="5:26" x14ac:dyDescent="0.4">
      <c r="E209">
        <v>3634.9191000000001</v>
      </c>
      <c r="F209">
        <f t="shared" si="42"/>
        <v>0.47580979753971764</v>
      </c>
      <c r="G209">
        <f t="shared" si="43"/>
        <v>-0.12663000462562124</v>
      </c>
      <c r="H209">
        <f t="shared" si="44"/>
        <v>-0.16735061521640093</v>
      </c>
      <c r="I209">
        <f t="shared" si="45"/>
        <v>-0.10034971682800159</v>
      </c>
      <c r="J209">
        <f t="shared" si="46"/>
        <v>-0.19592798693853286</v>
      </c>
      <c r="K209">
        <f t="shared" si="49"/>
        <v>1.0489421622178456</v>
      </c>
      <c r="L209">
        <f t="shared" si="50"/>
        <v>0.41503084447873756</v>
      </c>
      <c r="M209">
        <f t="shared" si="51"/>
        <v>-0.17441804012852513</v>
      </c>
      <c r="N209">
        <f t="shared" si="52"/>
        <v>-9.9934175703079209</v>
      </c>
      <c r="O209">
        <f t="shared" si="53"/>
        <v>0</v>
      </c>
      <c r="P209">
        <f t="shared" si="47"/>
        <v>-9.9934175703079209</v>
      </c>
      <c r="Q209">
        <f t="shared" si="54"/>
        <v>-6.9666044958032599E-3</v>
      </c>
      <c r="W209">
        <v>204</v>
      </c>
      <c r="X209">
        <f t="shared" si="48"/>
        <v>4.25</v>
      </c>
      <c r="Y209">
        <v>0</v>
      </c>
      <c r="Z209">
        <f t="shared" si="55"/>
        <v>8.5314885028983992E-11</v>
      </c>
    </row>
    <row r="210" spans="5:26" x14ac:dyDescent="0.4">
      <c r="E210">
        <v>3741.5038</v>
      </c>
      <c r="F210">
        <f t="shared" si="42"/>
        <v>0.48976170214409559</v>
      </c>
      <c r="G210">
        <f t="shared" si="43"/>
        <v>-0.13343001338485205</v>
      </c>
      <c r="H210">
        <f t="shared" si="44"/>
        <v>-0.17675172447460452</v>
      </c>
      <c r="I210">
        <f t="shared" si="45"/>
        <v>-0.10630952066827731</v>
      </c>
      <c r="J210">
        <f t="shared" si="46"/>
        <v>-0.20586755279721725</v>
      </c>
      <c r="K210">
        <f t="shared" si="49"/>
        <v>1.0462195456534842</v>
      </c>
      <c r="L210">
        <f t="shared" si="50"/>
        <v>0.39245658662819921</v>
      </c>
      <c r="M210">
        <f t="shared" si="51"/>
        <v>-0.1699507221402059</v>
      </c>
      <c r="N210">
        <f t="shared" si="52"/>
        <v>-9.7374591038343556</v>
      </c>
      <c r="O210">
        <f t="shared" si="53"/>
        <v>0</v>
      </c>
      <c r="P210">
        <f t="shared" si="47"/>
        <v>-9.7374591038343556</v>
      </c>
      <c r="Q210">
        <f t="shared" si="54"/>
        <v>-6.6707110889681984E-3</v>
      </c>
      <c r="W210">
        <v>205</v>
      </c>
      <c r="X210">
        <f t="shared" si="48"/>
        <v>4.270833333333333</v>
      </c>
      <c r="Y210">
        <v>0</v>
      </c>
      <c r="Z210">
        <f t="shared" si="55"/>
        <v>7.6705158577437721E-11</v>
      </c>
    </row>
    <row r="211" spans="5:26" x14ac:dyDescent="0.4">
      <c r="E211">
        <v>3851.2139000000002</v>
      </c>
      <c r="F211">
        <f t="shared" si="42"/>
        <v>0.50412272065178731</v>
      </c>
      <c r="G211">
        <f t="shared" si="43"/>
        <v>-0.1404714599413448</v>
      </c>
      <c r="H211">
        <f t="shared" si="44"/>
        <v>-0.18679862522816615</v>
      </c>
      <c r="I211">
        <f t="shared" si="45"/>
        <v>-0.11246981502050063</v>
      </c>
      <c r="J211">
        <f t="shared" si="46"/>
        <v>-0.2164434593324136</v>
      </c>
      <c r="K211">
        <f t="shared" si="49"/>
        <v>1.0436355006325435</v>
      </c>
      <c r="L211">
        <f t="shared" si="50"/>
        <v>0.37097687553544545</v>
      </c>
      <c r="M211">
        <f t="shared" si="51"/>
        <v>-0.16555064220082372</v>
      </c>
      <c r="N211">
        <f t="shared" si="52"/>
        <v>-9.4853530937875767</v>
      </c>
      <c r="O211">
        <f t="shared" si="53"/>
        <v>0</v>
      </c>
      <c r="P211">
        <f t="shared" si="47"/>
        <v>-9.4853530937875767</v>
      </c>
      <c r="Q211">
        <f t="shared" si="54"/>
        <v>-6.3831358494082328E-3</v>
      </c>
      <c r="W211">
        <v>206</v>
      </c>
      <c r="X211">
        <f t="shared" si="48"/>
        <v>4.291666666666667</v>
      </c>
      <c r="Y211">
        <v>0</v>
      </c>
      <c r="Z211">
        <f t="shared" si="55"/>
        <v>6.8963185911423669E-11</v>
      </c>
    </row>
    <row r="212" spans="5:26" x14ac:dyDescent="0.4">
      <c r="E212">
        <v>3964.1408999999999</v>
      </c>
      <c r="F212">
        <f t="shared" si="42"/>
        <v>0.51890483038478452</v>
      </c>
      <c r="G212">
        <f t="shared" si="43"/>
        <v>-0.14774991970159523</v>
      </c>
      <c r="H212">
        <f t="shared" si="44"/>
        <v>-0.19753821226019141</v>
      </c>
      <c r="I212">
        <f t="shared" si="45"/>
        <v>-0.11882478888919262</v>
      </c>
      <c r="J212">
        <f t="shared" si="46"/>
        <v>-0.22770032168384924</v>
      </c>
      <c r="K212">
        <f t="shared" si="49"/>
        <v>1.0411837214909763</v>
      </c>
      <c r="L212">
        <f t="shared" si="50"/>
        <v>0.3505473892451515</v>
      </c>
      <c r="M212">
        <f t="shared" si="51"/>
        <v>-0.16121948818771603</v>
      </c>
      <c r="N212">
        <f t="shared" si="52"/>
        <v>-9.2371962484153585</v>
      </c>
      <c r="O212">
        <f t="shared" si="53"/>
        <v>0</v>
      </c>
      <c r="P212">
        <f t="shared" si="47"/>
        <v>-9.2371962484153585</v>
      </c>
      <c r="Q212">
        <f t="shared" si="54"/>
        <v>-6.1041608337987028E-3</v>
      </c>
      <c r="W212">
        <v>207</v>
      </c>
      <c r="X212">
        <f t="shared" si="48"/>
        <v>4.3125</v>
      </c>
      <c r="Y212">
        <v>0</v>
      </c>
      <c r="Z212">
        <f t="shared" si="55"/>
        <v>6.2001628859170649E-11</v>
      </c>
    </row>
    <row r="213" spans="5:26" x14ac:dyDescent="0.4">
      <c r="E213">
        <v>4080.3791999999999</v>
      </c>
      <c r="F213">
        <f t="shared" si="42"/>
        <v>0.5341203882741915</v>
      </c>
      <c r="G213">
        <f t="shared" si="43"/>
        <v>-0.1552586415763495</v>
      </c>
      <c r="H213">
        <f t="shared" si="44"/>
        <v>-0.20902048683692886</v>
      </c>
      <c r="I213">
        <f t="shared" si="45"/>
        <v>-0.12536633800388403</v>
      </c>
      <c r="J213">
        <f t="shared" si="46"/>
        <v>-0.23968565656865748</v>
      </c>
      <c r="K213">
        <f t="shared" si="49"/>
        <v>1.0388581076225594</v>
      </c>
      <c r="L213">
        <f t="shared" si="50"/>
        <v>0.33112467039769122</v>
      </c>
      <c r="M213">
        <f t="shared" si="51"/>
        <v>-0.15695865038599921</v>
      </c>
      <c r="N213">
        <f t="shared" si="52"/>
        <v>-8.9930682251871836</v>
      </c>
      <c r="O213">
        <f t="shared" si="53"/>
        <v>0</v>
      </c>
      <c r="P213">
        <f t="shared" si="47"/>
        <v>-8.9930682251871836</v>
      </c>
      <c r="Q213">
        <f t="shared" si="54"/>
        <v>-5.8339927360950847E-3</v>
      </c>
      <c r="W213">
        <v>208</v>
      </c>
      <c r="X213">
        <f t="shared" si="48"/>
        <v>4.333333333333333</v>
      </c>
      <c r="Y213">
        <v>0</v>
      </c>
      <c r="Z213">
        <f t="shared" si="55"/>
        <v>5.5741926629006381E-11</v>
      </c>
    </row>
    <row r="214" spans="5:26" x14ac:dyDescent="0.4">
      <c r="E214">
        <v>4200.0259999999998</v>
      </c>
      <c r="F214">
        <f t="shared" si="42"/>
        <v>0.5497821177702551</v>
      </c>
      <c r="G214">
        <f t="shared" si="43"/>
        <v>-0.16298818357340883</v>
      </c>
      <c r="H214">
        <f t="shared" si="44"/>
        <v>-0.22129866875473503</v>
      </c>
      <c r="I214">
        <f t="shared" si="45"/>
        <v>-0.13208371624549209</v>
      </c>
      <c r="J214">
        <f t="shared" si="46"/>
        <v>-0.25244998083942016</v>
      </c>
      <c r="K214">
        <f t="shared" si="49"/>
        <v>1.0366527700976385</v>
      </c>
      <c r="L214">
        <f t="shared" si="50"/>
        <v>0.31266625057376879</v>
      </c>
      <c r="M214">
        <f t="shared" si="51"/>
        <v>-0.15276924768997757</v>
      </c>
      <c r="N214">
        <f t="shared" si="52"/>
        <v>-8.7530331320244166</v>
      </c>
      <c r="O214">
        <f t="shared" si="53"/>
        <v>0</v>
      </c>
      <c r="P214">
        <f t="shared" si="47"/>
        <v>-8.7530331320244166</v>
      </c>
      <c r="Q214">
        <f t="shared" si="54"/>
        <v>-5.5727704182172268E-3</v>
      </c>
      <c r="W214">
        <v>209</v>
      </c>
      <c r="X214">
        <f t="shared" si="48"/>
        <v>4.354166666666667</v>
      </c>
      <c r="Y214">
        <v>0</v>
      </c>
      <c r="Z214">
        <f t="shared" si="55"/>
        <v>5.011341511349231E-11</v>
      </c>
    </row>
    <row r="215" spans="5:26" x14ac:dyDescent="0.4">
      <c r="E215">
        <v>4323.1809999999996</v>
      </c>
      <c r="F215">
        <f t="shared" si="42"/>
        <v>0.56590306957245717</v>
      </c>
      <c r="G215">
        <f t="shared" si="43"/>
        <v>-0.17092599527140417</v>
      </c>
      <c r="H215">
        <f t="shared" si="44"/>
        <v>-0.23442927303289651</v>
      </c>
      <c r="I215">
        <f t="shared" si="45"/>
        <v>-0.1389631378766627</v>
      </c>
      <c r="J215">
        <f t="shared" si="46"/>
        <v>-0.26604687411954187</v>
      </c>
      <c r="K215">
        <f t="shared" si="49"/>
        <v>1.0345620384594976</v>
      </c>
      <c r="L215">
        <f t="shared" si="50"/>
        <v>0.29513077297426132</v>
      </c>
      <c r="M215">
        <f t="shared" si="51"/>
        <v>-0.14865215813219557</v>
      </c>
      <c r="N215">
        <f t="shared" si="52"/>
        <v>-8.5171412764861252</v>
      </c>
      <c r="O215">
        <f t="shared" si="53"/>
        <v>0</v>
      </c>
      <c r="P215">
        <f t="shared" si="47"/>
        <v>-8.5171412764861252</v>
      </c>
      <c r="Q215">
        <f t="shared" si="54"/>
        <v>-5.3205728900412733E-3</v>
      </c>
      <c r="W215">
        <v>210</v>
      </c>
      <c r="X215">
        <f t="shared" si="48"/>
        <v>4.375</v>
      </c>
      <c r="Y215">
        <v>0</v>
      </c>
      <c r="Z215">
        <f t="shared" si="55"/>
        <v>4.5052534405519044E-11</v>
      </c>
    </row>
    <row r="216" spans="5:26" x14ac:dyDescent="0.4">
      <c r="E216">
        <v>4449.9472999999998</v>
      </c>
      <c r="F216">
        <f t="shared" si="42"/>
        <v>0.58249673943923896</v>
      </c>
      <c r="G216">
        <f t="shared" si="43"/>
        <v>-0.17905603438010109</v>
      </c>
      <c r="H216">
        <f t="shared" si="44"/>
        <v>-0.24847229908171931</v>
      </c>
      <c r="I216">
        <f t="shared" si="45"/>
        <v>-0.14598740584351816</v>
      </c>
      <c r="J216">
        <f t="shared" si="46"/>
        <v>-0.28053315863189898</v>
      </c>
      <c r="K216">
        <f t="shared" si="49"/>
        <v>1.0325804454848764</v>
      </c>
      <c r="L216">
        <f t="shared" si="50"/>
        <v>0.27847792655360226</v>
      </c>
      <c r="M216">
        <f t="shared" si="51"/>
        <v>-0.14460800811907726</v>
      </c>
      <c r="N216">
        <f t="shared" si="52"/>
        <v>-8.2854285490166681</v>
      </c>
      <c r="O216">
        <f t="shared" si="53"/>
        <v>0</v>
      </c>
      <c r="P216">
        <f t="shared" si="47"/>
        <v>-8.2854285490166681</v>
      </c>
      <c r="Q216">
        <f t="shared" si="54"/>
        <v>-5.077425665913851E-3</v>
      </c>
      <c r="W216">
        <v>211</v>
      </c>
      <c r="X216">
        <f t="shared" si="48"/>
        <v>4.395833333333333</v>
      </c>
      <c r="Y216">
        <v>0</v>
      </c>
      <c r="Z216">
        <f t="shared" si="55"/>
        <v>4.0502115707721187E-11</v>
      </c>
    </row>
    <row r="217" spans="5:26" x14ac:dyDescent="0.4">
      <c r="E217">
        <v>4580.4305999999997</v>
      </c>
      <c r="F217">
        <f t="shared" si="42"/>
        <v>0.59957696346824529</v>
      </c>
      <c r="G217">
        <f t="shared" si="43"/>
        <v>-0.18735822673637381</v>
      </c>
      <c r="H217">
        <f t="shared" si="44"/>
        <v>-0.26349122348541298</v>
      </c>
      <c r="I217">
        <f t="shared" si="45"/>
        <v>-0.15313540047743485</v>
      </c>
      <c r="J217">
        <f t="shared" si="46"/>
        <v>-0.29596887622421997</v>
      </c>
      <c r="K217">
        <f t="shared" si="49"/>
        <v>1.0307027408803984</v>
      </c>
      <c r="L217">
        <f t="shared" si="50"/>
        <v>0.26266861876909797</v>
      </c>
      <c r="M217">
        <f t="shared" si="51"/>
        <v>-0.14063721903803517</v>
      </c>
      <c r="N217">
        <f t="shared" si="52"/>
        <v>-8.0579190933363272</v>
      </c>
      <c r="O217">
        <f t="shared" si="53"/>
        <v>0</v>
      </c>
      <c r="P217">
        <f t="shared" si="47"/>
        <v>-8.0579190933363272</v>
      </c>
      <c r="Q217">
        <f t="shared" si="54"/>
        <v>-4.8433072295318257E-3</v>
      </c>
      <c r="W217">
        <v>212</v>
      </c>
      <c r="X217">
        <f t="shared" si="48"/>
        <v>4.416666666666667</v>
      </c>
      <c r="Y217">
        <v>0</v>
      </c>
      <c r="Z217">
        <f t="shared" si="55"/>
        <v>3.6410739696344499E-11</v>
      </c>
    </row>
    <row r="218" spans="5:26" x14ac:dyDescent="0.4">
      <c r="E218">
        <v>4714.7401</v>
      </c>
      <c r="F218">
        <f t="shared" si="42"/>
        <v>0.61715803590605034</v>
      </c>
      <c r="G218">
        <f t="shared" si="43"/>
        <v>-0.19580798491937346</v>
      </c>
      <c r="H218">
        <f t="shared" si="44"/>
        <v>-0.27955315410699888</v>
      </c>
      <c r="I218">
        <f t="shared" si="45"/>
        <v>-0.16038161479489388</v>
      </c>
      <c r="J218">
        <f t="shared" si="46"/>
        <v>-0.31241743335039296</v>
      </c>
      <c r="K218">
        <f t="shared" si="49"/>
        <v>1.028923876061834</v>
      </c>
      <c r="L218">
        <f t="shared" si="50"/>
        <v>0.24766490187218088</v>
      </c>
      <c r="M218">
        <f t="shared" si="51"/>
        <v>-0.13673999736275233</v>
      </c>
      <c r="N218">
        <f t="shared" si="52"/>
        <v>-7.834624739515716</v>
      </c>
      <c r="O218">
        <f t="shared" si="53"/>
        <v>0</v>
      </c>
      <c r="P218">
        <f t="shared" si="47"/>
        <v>-7.834624739515716</v>
      </c>
      <c r="Q218">
        <f t="shared" si="54"/>
        <v>-4.6181550370311903E-3</v>
      </c>
      <c r="W218">
        <v>213</v>
      </c>
      <c r="X218">
        <f t="shared" si="48"/>
        <v>4.4375</v>
      </c>
      <c r="Y218">
        <v>0</v>
      </c>
      <c r="Z218">
        <f t="shared" si="55"/>
        <v>3.2732159192904321E-11</v>
      </c>
    </row>
    <row r="219" spans="5:26" x14ac:dyDescent="0.4">
      <c r="E219">
        <v>4852.9877999999999</v>
      </c>
      <c r="F219">
        <f t="shared" si="42"/>
        <v>0.63525461751837053</v>
      </c>
      <c r="G219">
        <f t="shared" si="43"/>
        <v>-0.20437557064993106</v>
      </c>
      <c r="H219">
        <f t="shared" si="44"/>
        <v>-0.29672877502300221</v>
      </c>
      <c r="I219">
        <f t="shared" si="45"/>
        <v>-0.16769555051053597</v>
      </c>
      <c r="J219">
        <f t="shared" si="46"/>
        <v>-0.32994553215185995</v>
      </c>
      <c r="K219">
        <f t="shared" si="49"/>
        <v>1.0272390124719823</v>
      </c>
      <c r="L219">
        <f t="shared" si="50"/>
        <v>0.23343009338135948</v>
      </c>
      <c r="M219">
        <f t="shared" si="51"/>
        <v>-0.1329163741765611</v>
      </c>
      <c r="N219">
        <f t="shared" si="52"/>
        <v>-7.6155472684985943</v>
      </c>
      <c r="O219">
        <f t="shared" si="53"/>
        <v>0</v>
      </c>
      <c r="P219">
        <f t="shared" si="47"/>
        <v>-7.6155472684985943</v>
      </c>
      <c r="Q219">
        <f t="shared" si="54"/>
        <v>-4.4018709215640937E-3</v>
      </c>
      <c r="W219">
        <v>214</v>
      </c>
      <c r="X219">
        <f t="shared" si="48"/>
        <v>4.458333333333333</v>
      </c>
      <c r="Y219">
        <v>0</v>
      </c>
      <c r="Z219">
        <f t="shared" si="55"/>
        <v>2.9424779710305821E-11</v>
      </c>
    </row>
    <row r="220" spans="5:26" x14ac:dyDescent="0.4">
      <c r="E220">
        <v>4995.2893000000004</v>
      </c>
      <c r="F220">
        <f t="shared" si="42"/>
        <v>0.65388184030982088</v>
      </c>
      <c r="G220">
        <f t="shared" si="43"/>
        <v>-0.21302549442124907</v>
      </c>
      <c r="H220">
        <f t="shared" si="44"/>
        <v>-0.3150924309983979</v>
      </c>
      <c r="I220">
        <f t="shared" si="45"/>
        <v>-0.17504114108090313</v>
      </c>
      <c r="J220">
        <f t="shared" si="46"/>
        <v>-0.34862324661962196</v>
      </c>
      <c r="K220">
        <f t="shared" si="49"/>
        <v>1.0256435082642841</v>
      </c>
      <c r="L220">
        <f t="shared" si="50"/>
        <v>0.21992871070066272</v>
      </c>
      <c r="M220">
        <f t="shared" si="51"/>
        <v>-0.12916619907911642</v>
      </c>
      <c r="N220">
        <f t="shared" si="52"/>
        <v>-7.4006780629799511</v>
      </c>
      <c r="O220">
        <f t="shared" si="53"/>
        <v>0</v>
      </c>
      <c r="P220">
        <f t="shared" si="47"/>
        <v>-7.4006780629799511</v>
      </c>
      <c r="Q220">
        <f t="shared" si="54"/>
        <v>-4.1943261611328856E-3</v>
      </c>
      <c r="W220">
        <v>215</v>
      </c>
      <c r="X220">
        <f t="shared" si="48"/>
        <v>4.479166666666667</v>
      </c>
      <c r="Y220">
        <v>0</v>
      </c>
      <c r="Z220">
        <f t="shared" si="55"/>
        <v>2.6451192082387185E-11</v>
      </c>
    </row>
    <row r="221" spans="5:26" x14ac:dyDescent="0.4">
      <c r="E221">
        <v>5141.7633999999998</v>
      </c>
      <c r="F221">
        <f t="shared" si="42"/>
        <v>0.67305525516403653</v>
      </c>
      <c r="G221">
        <f t="shared" si="43"/>
        <v>-0.22171577854890612</v>
      </c>
      <c r="H221">
        <f t="shared" si="44"/>
        <v>-0.33472202521422922</v>
      </c>
      <c r="I221">
        <f t="shared" si="45"/>
        <v>-0.18237605226637973</v>
      </c>
      <c r="J221">
        <f t="shared" si="46"/>
        <v>-0.36852390979499672</v>
      </c>
      <c r="K221">
        <f t="shared" si="49"/>
        <v>1.0241329204962546</v>
      </c>
      <c r="L221">
        <f t="shared" si="50"/>
        <v>0.20712653302614736</v>
      </c>
      <c r="M221">
        <f t="shared" si="51"/>
        <v>-0.12548916833123291</v>
      </c>
      <c r="N221">
        <f t="shared" si="52"/>
        <v>-7.1899997199863934</v>
      </c>
      <c r="O221">
        <f t="shared" si="53"/>
        <v>0</v>
      </c>
      <c r="P221">
        <f t="shared" si="47"/>
        <v>-7.1899997199863934</v>
      </c>
      <c r="Q221">
        <f t="shared" si="54"/>
        <v>-3.9953658662285783E-3</v>
      </c>
      <c r="W221">
        <v>216</v>
      </c>
      <c r="X221">
        <f t="shared" si="48"/>
        <v>4.5</v>
      </c>
      <c r="Y221">
        <v>0</v>
      </c>
      <c r="Z221">
        <f t="shared" si="55"/>
        <v>2.3777751964154557E-11</v>
      </c>
    </row>
    <row r="222" spans="5:26" x14ac:dyDescent="0.4">
      <c r="E222">
        <v>5292.5325000000003</v>
      </c>
      <c r="F222">
        <f t="shared" si="42"/>
        <v>0.69279088420355095</v>
      </c>
      <c r="G222">
        <f t="shared" si="43"/>
        <v>-0.2303972054724901</v>
      </c>
      <c r="H222">
        <f t="shared" si="44"/>
        <v>-0.35569896320896544</v>
      </c>
      <c r="I222">
        <f t="shared" si="45"/>
        <v>-0.18965096429986639</v>
      </c>
      <c r="J222">
        <f t="shared" si="46"/>
        <v>-0.3897240509113824</v>
      </c>
      <c r="K222">
        <f t="shared" si="49"/>
        <v>1.0227029969524073</v>
      </c>
      <c r="L222">
        <f t="shared" si="50"/>
        <v>0.19499057233933159</v>
      </c>
      <c r="M222">
        <f t="shared" si="51"/>
        <v>-0.12188482992026106</v>
      </c>
      <c r="N222">
        <f t="shared" si="52"/>
        <v>-6.983486341100817</v>
      </c>
      <c r="O222">
        <f t="shared" si="53"/>
        <v>0</v>
      </c>
      <c r="P222">
        <f t="shared" si="47"/>
        <v>-6.983486341100817</v>
      </c>
      <c r="Q222">
        <f t="shared" si="54"/>
        <v>-3.8048132852298981E-3</v>
      </c>
      <c r="W222">
        <v>217</v>
      </c>
      <c r="X222">
        <f t="shared" si="48"/>
        <v>4.520833333333333</v>
      </c>
      <c r="Y222">
        <v>0</v>
      </c>
      <c r="Z222">
        <f t="shared" si="55"/>
        <v>2.137420151065972E-11</v>
      </c>
    </row>
    <row r="223" spans="5:26" x14ac:dyDescent="0.4">
      <c r="E223">
        <v>5447.7224999999999</v>
      </c>
      <c r="F223">
        <f t="shared" si="42"/>
        <v>0.71310520769982588</v>
      </c>
      <c r="G223">
        <f t="shared" si="43"/>
        <v>-0.23901246850281188</v>
      </c>
      <c r="H223">
        <f t="shared" si="44"/>
        <v>-0.37810796970015192</v>
      </c>
      <c r="I223">
        <f t="shared" si="45"/>
        <v>-0.19680876488304899</v>
      </c>
      <c r="J223">
        <f t="shared" si="46"/>
        <v>-0.41230320638532225</v>
      </c>
      <c r="K223">
        <f t="shared" si="49"/>
        <v>1.0213496733449534</v>
      </c>
      <c r="L223">
        <f t="shared" si="50"/>
        <v>0.18348908670022562</v>
      </c>
      <c r="M223">
        <f t="shared" si="51"/>
        <v>-0.11835260120983859</v>
      </c>
      <c r="N223">
        <f t="shared" si="52"/>
        <v>-6.7811045437186719</v>
      </c>
      <c r="O223">
        <f t="shared" si="53"/>
        <v>0</v>
      </c>
      <c r="P223">
        <f t="shared" si="47"/>
        <v>-6.7811045437186719</v>
      </c>
      <c r="Q223">
        <f t="shared" si="54"/>
        <v>-3.6224734802168248E-3</v>
      </c>
      <c r="W223">
        <v>218</v>
      </c>
      <c r="X223">
        <f t="shared" si="48"/>
        <v>4.541666666666667</v>
      </c>
      <c r="Y223">
        <v>0</v>
      </c>
      <c r="Z223">
        <f t="shared" si="55"/>
        <v>1.9213329011257324E-11</v>
      </c>
    </row>
    <row r="224" spans="5:26" x14ac:dyDescent="0.4">
      <c r="E224">
        <v>5607.4630999999999</v>
      </c>
      <c r="F224">
        <f t="shared" si="42"/>
        <v>0.73401520334316028</v>
      </c>
      <c r="G224">
        <f t="shared" si="43"/>
        <v>-0.24749527635234458</v>
      </c>
      <c r="H224">
        <f t="shared" si="44"/>
        <v>-0.40203688539562066</v>
      </c>
      <c r="I224">
        <f t="shared" si="45"/>
        <v>-0.20378369627266429</v>
      </c>
      <c r="J224">
        <f t="shared" si="46"/>
        <v>-0.4363437140699794</v>
      </c>
      <c r="K224">
        <f t="shared" si="49"/>
        <v>1.0200690662717546</v>
      </c>
      <c r="L224">
        <f t="shared" si="50"/>
        <v>0.17259155455678091</v>
      </c>
      <c r="M224">
        <f t="shared" si="51"/>
        <v>-0.11489177606375733</v>
      </c>
      <c r="N224">
        <f t="shared" si="52"/>
        <v>-6.5828138692154692</v>
      </c>
      <c r="O224">
        <f t="shared" si="53"/>
        <v>0</v>
      </c>
      <c r="P224">
        <f t="shared" si="47"/>
        <v>-6.5828138692154692</v>
      </c>
      <c r="Q224">
        <f t="shared" si="54"/>
        <v>-3.4481367240110704E-3</v>
      </c>
      <c r="W224">
        <v>219</v>
      </c>
      <c r="X224">
        <f t="shared" si="48"/>
        <v>4.5625</v>
      </c>
      <c r="Y224">
        <v>0</v>
      </c>
      <c r="Z224">
        <f t="shared" si="55"/>
        <v>1.7270662678027521E-11</v>
      </c>
    </row>
    <row r="225" spans="5:26" x14ac:dyDescent="0.4">
      <c r="E225">
        <v>5771.8876</v>
      </c>
      <c r="F225">
        <f t="shared" si="42"/>
        <v>0.75553832006275101</v>
      </c>
      <c r="G225">
        <f t="shared" si="43"/>
        <v>-0.25576935921084631</v>
      </c>
      <c r="H225">
        <f t="shared" si="44"/>
        <v>-0.42757630307312433</v>
      </c>
      <c r="I225">
        <f t="shared" si="45"/>
        <v>-0.21050041280676612</v>
      </c>
      <c r="J225">
        <f t="shared" si="46"/>
        <v>-0.46193034947251932</v>
      </c>
      <c r="K225">
        <f t="shared" si="49"/>
        <v>1.0188574703254814</v>
      </c>
      <c r="L225">
        <f t="shared" si="50"/>
        <v>0.16226868149092522</v>
      </c>
      <c r="M225">
        <f t="shared" si="51"/>
        <v>-0.11150154260785516</v>
      </c>
      <c r="N225">
        <f t="shared" si="52"/>
        <v>-6.3885678006282234</v>
      </c>
      <c r="O225">
        <f t="shared" si="53"/>
        <v>0</v>
      </c>
      <c r="P225">
        <f t="shared" si="47"/>
        <v>-6.3885678006282234</v>
      </c>
      <c r="Q225">
        <f t="shared" si="54"/>
        <v>-3.2815815936332433E-3</v>
      </c>
      <c r="W225">
        <v>220</v>
      </c>
      <c r="X225">
        <f t="shared" si="48"/>
        <v>4.583333333333333</v>
      </c>
      <c r="Y225">
        <v>0</v>
      </c>
      <c r="Z225">
        <f t="shared" si="55"/>
        <v>1.5524195167111082E-11</v>
      </c>
    </row>
    <row r="226" spans="5:26" x14ac:dyDescent="0.4">
      <c r="E226">
        <v>5941.1334999999999</v>
      </c>
      <c r="F226">
        <f t="shared" si="42"/>
        <v>0.77769255656650893</v>
      </c>
      <c r="G226">
        <f t="shared" si="43"/>
        <v>-0.26374744514443638</v>
      </c>
      <c r="H226">
        <f t="shared" si="44"/>
        <v>-0.45481922120528528</v>
      </c>
      <c r="I226">
        <f t="shared" si="45"/>
        <v>-0.21687300555653335</v>
      </c>
      <c r="J226">
        <f t="shared" si="46"/>
        <v>-0.489149983898299</v>
      </c>
      <c r="K226">
        <f t="shared" si="49"/>
        <v>1.0177113487410647</v>
      </c>
      <c r="L226">
        <f t="shared" si="50"/>
        <v>0.15249234930729491</v>
      </c>
      <c r="M226">
        <f t="shared" si="51"/>
        <v>-0.10818098313193847</v>
      </c>
      <c r="N226">
        <f t="shared" si="52"/>
        <v>-6.1983137570360247</v>
      </c>
      <c r="O226">
        <f t="shared" si="53"/>
        <v>0</v>
      </c>
      <c r="P226">
        <f t="shared" si="47"/>
        <v>-6.1983137570360247</v>
      </c>
      <c r="Q226">
        <f t="shared" si="54"/>
        <v>-3.1225775893110228E-3</v>
      </c>
      <c r="W226">
        <v>221</v>
      </c>
      <c r="X226">
        <f t="shared" si="48"/>
        <v>4.604166666666667</v>
      </c>
      <c r="Y226">
        <v>0</v>
      </c>
      <c r="Z226">
        <f t="shared" si="55"/>
        <v>1.3954135753764601E-11</v>
      </c>
    </row>
    <row r="227" spans="5:26" x14ac:dyDescent="0.4">
      <c r="E227">
        <v>6115.3420999999998</v>
      </c>
      <c r="F227">
        <f t="shared" si="42"/>
        <v>0.80049640898118246</v>
      </c>
      <c r="G227">
        <f t="shared" si="43"/>
        <v>-0.2713301140083455</v>
      </c>
      <c r="H227">
        <f t="shared" si="44"/>
        <v>-0.48386042453984368</v>
      </c>
      <c r="I227">
        <f t="shared" si="45"/>
        <v>-0.222803918409063</v>
      </c>
      <c r="J227">
        <f t="shared" si="46"/>
        <v>-0.51809097374705204</v>
      </c>
      <c r="K227">
        <f t="shared" si="49"/>
        <v>1.0166273316156309</v>
      </c>
      <c r="L227">
        <f t="shared" si="50"/>
        <v>0.14323562711116733</v>
      </c>
      <c r="M227">
        <f t="shared" si="51"/>
        <v>-0.10492909441149756</v>
      </c>
      <c r="N227">
        <f t="shared" si="52"/>
        <v>-6.0119942579085626</v>
      </c>
      <c r="O227">
        <f t="shared" si="53"/>
        <v>0</v>
      </c>
      <c r="P227">
        <f t="shared" si="47"/>
        <v>-6.0119942579085626</v>
      </c>
      <c r="Q227">
        <f t="shared" si="54"/>
        <v>-2.9708875695169503E-3</v>
      </c>
      <c r="W227">
        <v>222</v>
      </c>
      <c r="X227">
        <f t="shared" si="48"/>
        <v>4.625</v>
      </c>
      <c r="Y227">
        <v>0</v>
      </c>
      <c r="Z227">
        <f t="shared" si="55"/>
        <v>1.2542687389875256E-11</v>
      </c>
    </row>
    <row r="228" spans="5:26" x14ac:dyDescent="0.4">
      <c r="E228">
        <v>6294.6589000000004</v>
      </c>
      <c r="F228">
        <f t="shared" si="42"/>
        <v>0.82396892321223369</v>
      </c>
      <c r="G228">
        <f t="shared" si="43"/>
        <v>-0.27840462383051978</v>
      </c>
      <c r="H228">
        <f t="shared" si="44"/>
        <v>-0.51479584828270775</v>
      </c>
      <c r="I228">
        <f t="shared" si="45"/>
        <v>-0.2281828335537669</v>
      </c>
      <c r="J228">
        <f t="shared" si="46"/>
        <v>-0.54884253929889082</v>
      </c>
      <c r="K228">
        <f t="shared" si="49"/>
        <v>1.0156022080203442</v>
      </c>
      <c r="L228">
        <f t="shared" si="50"/>
        <v>0.13447272804332211</v>
      </c>
      <c r="M228">
        <f t="shared" si="51"/>
        <v>-0.10174479060429542</v>
      </c>
      <c r="N228">
        <f t="shared" si="52"/>
        <v>-5.8295470890684404</v>
      </c>
      <c r="O228">
        <f t="shared" si="53"/>
        <v>0</v>
      </c>
      <c r="P228">
        <f t="shared" si="47"/>
        <v>-5.8295470890684404</v>
      </c>
      <c r="Q228">
        <f t="shared" si="54"/>
        <v>-2.8262699937906541E-3</v>
      </c>
      <c r="W228">
        <v>223</v>
      </c>
      <c r="X228">
        <f t="shared" si="48"/>
        <v>4.645833333333333</v>
      </c>
      <c r="Y228">
        <v>0</v>
      </c>
      <c r="Z228">
        <f t="shared" si="55"/>
        <v>1.1273846149875062E-11</v>
      </c>
    </row>
    <row r="229" spans="5:26" x14ac:dyDescent="0.4">
      <c r="E229">
        <v>6479.2336999999998</v>
      </c>
      <c r="F229">
        <f t="shared" si="42"/>
        <v>0.84812970803380894</v>
      </c>
      <c r="G229">
        <f t="shared" si="43"/>
        <v>-0.28484365652211818</v>
      </c>
      <c r="H229">
        <f t="shared" si="44"/>
        <v>-0.54772173762298615</v>
      </c>
      <c r="I229">
        <f t="shared" si="45"/>
        <v>-0.23288548360695566</v>
      </c>
      <c r="J229">
        <f t="shared" si="46"/>
        <v>-0.58149394512144825</v>
      </c>
      <c r="K229">
        <f t="shared" si="49"/>
        <v>1.014632920520312</v>
      </c>
      <c r="L229">
        <f t="shared" si="50"/>
        <v>0.12617898435407668</v>
      </c>
      <c r="M229">
        <f t="shared" si="51"/>
        <v>-9.862691204889229E-2</v>
      </c>
      <c r="N229">
        <f t="shared" si="52"/>
        <v>-5.6509058068094946</v>
      </c>
      <c r="O229">
        <f t="shared" si="53"/>
        <v>0</v>
      </c>
      <c r="P229">
        <f t="shared" si="47"/>
        <v>-5.6509058068094946</v>
      </c>
      <c r="Q229">
        <f t="shared" si="54"/>
        <v>-2.6884806812881765E-3</v>
      </c>
      <c r="W229">
        <v>224</v>
      </c>
      <c r="X229">
        <f t="shared" si="48"/>
        <v>4.666666666666667</v>
      </c>
      <c r="Y229">
        <v>0</v>
      </c>
      <c r="Z229">
        <f t="shared" si="55"/>
        <v>1.0133220820523785E-11</v>
      </c>
    </row>
    <row r="230" spans="5:26" x14ac:dyDescent="0.4">
      <c r="E230">
        <v>6669.2206999999999</v>
      </c>
      <c r="F230">
        <f t="shared" si="42"/>
        <v>0.87299894817870749</v>
      </c>
      <c r="G230">
        <f t="shared" si="43"/>
        <v>-0.29050400619860395</v>
      </c>
      <c r="H230">
        <f t="shared" si="44"/>
        <v>-0.58273362342929536</v>
      </c>
      <c r="I230">
        <f t="shared" si="45"/>
        <v>-0.23677241069338298</v>
      </c>
      <c r="J230">
        <f t="shared" si="46"/>
        <v>-0.61613350430140867</v>
      </c>
      <c r="K230">
        <f t="shared" si="49"/>
        <v>1.0137165596407651</v>
      </c>
      <c r="L230">
        <f t="shared" si="50"/>
        <v>0.1183308200335349</v>
      </c>
      <c r="M230">
        <f t="shared" si="51"/>
        <v>-9.5574233325820934E-2</v>
      </c>
      <c r="N230">
        <f t="shared" si="52"/>
        <v>-5.4760001997681211</v>
      </c>
      <c r="O230">
        <f t="shared" si="53"/>
        <v>0</v>
      </c>
      <c r="P230">
        <f t="shared" si="47"/>
        <v>-5.4760001997681211</v>
      </c>
      <c r="Q230">
        <f t="shared" si="54"/>
        <v>-2.5572744895611772E-3</v>
      </c>
      <c r="W230">
        <v>225</v>
      </c>
      <c r="X230">
        <f t="shared" si="48"/>
        <v>4.6875</v>
      </c>
      <c r="Y230">
        <v>0</v>
      </c>
      <c r="Z230">
        <f t="shared" si="55"/>
        <v>9.107870614643727E-12</v>
      </c>
    </row>
    <row r="231" spans="5:26" x14ac:dyDescent="0.4">
      <c r="E231">
        <v>6864.7785999999996</v>
      </c>
      <c r="F231">
        <f t="shared" si="42"/>
        <v>0.89859741742835109</v>
      </c>
      <c r="G231">
        <f t="shared" si="43"/>
        <v>-0.29522522017357899</v>
      </c>
      <c r="H231">
        <f t="shared" si="44"/>
        <v>-0.61992508867666796</v>
      </c>
      <c r="I231">
        <f t="shared" si="45"/>
        <v>-0.23968768227934587</v>
      </c>
      <c r="J231">
        <f t="shared" si="46"/>
        <v>-0.65284738227850925</v>
      </c>
      <c r="K231">
        <f t="shared" si="49"/>
        <v>1.0128503583202746</v>
      </c>
      <c r="L231">
        <f t="shared" si="50"/>
        <v>0.11090572149312464</v>
      </c>
      <c r="M231">
        <f t="shared" si="51"/>
        <v>-9.2585470606810993E-2</v>
      </c>
      <c r="N231">
        <f t="shared" si="52"/>
        <v>-5.304756710002807</v>
      </c>
      <c r="O231">
        <f t="shared" si="53"/>
        <v>0</v>
      </c>
      <c r="P231">
        <f t="shared" si="47"/>
        <v>-5.304756710002807</v>
      </c>
      <c r="Q231">
        <f t="shared" si="54"/>
        <v>-2.432406772926107E-3</v>
      </c>
      <c r="W231">
        <v>226</v>
      </c>
      <c r="X231">
        <f t="shared" si="48"/>
        <v>4.708333333333333</v>
      </c>
      <c r="Y231">
        <v>0</v>
      </c>
      <c r="Z231">
        <f t="shared" si="55"/>
        <v>8.1861591910708186E-12</v>
      </c>
    </row>
    <row r="232" spans="5:26" x14ac:dyDescent="0.4">
      <c r="E232">
        <v>7066.0707000000002</v>
      </c>
      <c r="F232">
        <f t="shared" si="42"/>
        <v>0.92494649170275367</v>
      </c>
      <c r="G232">
        <f t="shared" si="43"/>
        <v>-0.29882820641311891</v>
      </c>
      <c r="H232">
        <f t="shared" si="44"/>
        <v>-0.65938629805231674</v>
      </c>
      <c r="I232">
        <f t="shared" si="45"/>
        <v>-0.2414575771204375</v>
      </c>
      <c r="J232">
        <f t="shared" si="46"/>
        <v>-0.69171817406488612</v>
      </c>
      <c r="K232">
        <f t="shared" si="49"/>
        <v>1.01203168638649</v>
      </c>
      <c r="L232">
        <f t="shared" si="50"/>
        <v>0.10388220674303861</v>
      </c>
      <c r="M232">
        <f t="shared" si="51"/>
        <v>-8.9659288319099861E-2</v>
      </c>
      <c r="N232">
        <f t="shared" si="52"/>
        <v>-5.137098814831023</v>
      </c>
      <c r="O232">
        <f t="shared" si="53"/>
        <v>0</v>
      </c>
      <c r="P232">
        <f t="shared" si="47"/>
        <v>-5.137098814831023</v>
      </c>
      <c r="Q232">
        <f t="shared" si="54"/>
        <v>-2.3136346407890643E-3</v>
      </c>
      <c r="W232">
        <v>227</v>
      </c>
      <c r="X232">
        <f t="shared" si="48"/>
        <v>4.7291666666666661</v>
      </c>
      <c r="Y232">
        <v>0</v>
      </c>
      <c r="Z232">
        <f t="shared" si="55"/>
        <v>7.3576233450703063E-12</v>
      </c>
    </row>
    <row r="233" spans="5:26" x14ac:dyDescent="0.4">
      <c r="E233">
        <v>7273.2651999999998</v>
      </c>
      <c r="F233">
        <f t="shared" si="42"/>
        <v>0.95206818833042905</v>
      </c>
      <c r="G233">
        <f t="shared" si="43"/>
        <v>-0.30111382716514701</v>
      </c>
      <c r="H233">
        <f t="shared" si="44"/>
        <v>-0.70120230212727719</v>
      </c>
      <c r="I233">
        <f t="shared" si="45"/>
        <v>-0.24188925865177605</v>
      </c>
      <c r="J233">
        <f t="shared" si="46"/>
        <v>-0.73282326694869704</v>
      </c>
      <c r="K233">
        <f t="shared" si="49"/>
        <v>1.0112580443696344</v>
      </c>
      <c r="L233">
        <f t="shared" si="50"/>
        <v>9.7239787317763574E-2</v>
      </c>
      <c r="M233">
        <f t="shared" si="51"/>
        <v>-8.6794302455454275E-2</v>
      </c>
      <c r="N233">
        <f t="shared" si="52"/>
        <v>-4.9729472164794881</v>
      </c>
      <c r="O233">
        <f t="shared" si="53"/>
        <v>0</v>
      </c>
      <c r="P233">
        <f t="shared" si="47"/>
        <v>-4.9729472164794881</v>
      </c>
      <c r="Q233">
        <f t="shared" si="54"/>
        <v>-2.2007179828016565E-3</v>
      </c>
      <c r="W233">
        <v>228</v>
      </c>
      <c r="X233">
        <f t="shared" si="48"/>
        <v>4.75</v>
      </c>
      <c r="Y233">
        <v>0</v>
      </c>
      <c r="Z233">
        <f t="shared" si="55"/>
        <v>6.6128548972651992E-12</v>
      </c>
    </row>
    <row r="234" spans="5:26" x14ac:dyDescent="0.4">
      <c r="E234">
        <v>7486.5352000000003</v>
      </c>
      <c r="F234">
        <f t="shared" si="42"/>
        <v>0.97998516604839137</v>
      </c>
      <c r="G234">
        <f t="shared" si="43"/>
        <v>-0.30186149148085883</v>
      </c>
      <c r="H234">
        <f t="shared" si="44"/>
        <v>-0.74545098746591865</v>
      </c>
      <c r="I234">
        <f t="shared" si="45"/>
        <v>-0.24076945231111413</v>
      </c>
      <c r="J234">
        <f t="shared" si="46"/>
        <v>-0.77623286299446348</v>
      </c>
      <c r="K234">
        <f t="shared" si="49"/>
        <v>1.0105270587329567</v>
      </c>
      <c r="L234">
        <f t="shared" si="50"/>
        <v>9.0958940917112902E-2</v>
      </c>
      <c r="M234">
        <f t="shared" si="51"/>
        <v>-8.3989087892480274E-2</v>
      </c>
      <c r="N234">
        <f t="shared" si="52"/>
        <v>-4.8122202613924419</v>
      </c>
      <c r="O234">
        <f t="shared" si="53"/>
        <v>0</v>
      </c>
      <c r="P234">
        <f t="shared" si="47"/>
        <v>-4.8122202613924419</v>
      </c>
      <c r="Q234">
        <f t="shared" si="54"/>
        <v>-2.0934203785374556E-3</v>
      </c>
      <c r="W234">
        <v>229</v>
      </c>
      <c r="X234">
        <f t="shared" si="48"/>
        <v>4.7708333333333339</v>
      </c>
      <c r="Y234">
        <v>0</v>
      </c>
      <c r="Z234">
        <f t="shared" si="55"/>
        <v>5.9433944565545985E-12</v>
      </c>
    </row>
    <row r="235" spans="5:26" x14ac:dyDescent="0.4">
      <c r="E235">
        <v>7706.0586999999996</v>
      </c>
      <c r="F235">
        <f t="shared" si="42"/>
        <v>1.0087207250021546</v>
      </c>
      <c r="G235">
        <f t="shared" si="43"/>
        <v>-0.30082778860836057</v>
      </c>
      <c r="H235">
        <f t="shared" si="44"/>
        <v>-0.7922006924679853</v>
      </c>
      <c r="I235">
        <f t="shared" si="45"/>
        <v>-0.23786316477693831</v>
      </c>
      <c r="J235">
        <f t="shared" si="46"/>
        <v>-0.82200768243244127</v>
      </c>
      <c r="K235">
        <f t="shared" si="49"/>
        <v>1.0098364769717711</v>
      </c>
      <c r="L235">
        <f t="shared" si="50"/>
        <v>8.5021081624647221E-2</v>
      </c>
      <c r="M235">
        <f t="shared" si="51"/>
        <v>-8.1242184633816272E-2</v>
      </c>
      <c r="N235">
        <f t="shared" si="52"/>
        <v>-4.6548342979402619</v>
      </c>
      <c r="O235">
        <f t="shared" si="53"/>
        <v>0</v>
      </c>
      <c r="P235">
        <f t="shared" si="47"/>
        <v>-4.6548342979402619</v>
      </c>
      <c r="Q235">
        <f t="shared" si="54"/>
        <v>-1.9915099377133304E-3</v>
      </c>
      <c r="W235">
        <v>230</v>
      </c>
      <c r="X235">
        <f t="shared" si="48"/>
        <v>4.7916666666666661</v>
      </c>
      <c r="Y235">
        <v>0</v>
      </c>
      <c r="Z235">
        <f t="shared" si="55"/>
        <v>5.3416358651898297E-12</v>
      </c>
    </row>
    <row r="236" spans="5:26" x14ac:dyDescent="0.4">
      <c r="E236">
        <v>7932.0192999999999</v>
      </c>
      <c r="F236">
        <f t="shared" si="42"/>
        <v>1.0382988983755188</v>
      </c>
      <c r="G236">
        <f t="shared" si="43"/>
        <v>-0.29774518757507584</v>
      </c>
      <c r="H236">
        <f t="shared" si="44"/>
        <v>-0.84150760990780638</v>
      </c>
      <c r="I236">
        <f t="shared" si="45"/>
        <v>-0.23291246325510806</v>
      </c>
      <c r="J236">
        <f t="shared" si="46"/>
        <v>-0.87019646700220421</v>
      </c>
      <c r="K236">
        <f t="shared" si="49"/>
        <v>1.0091841607231704</v>
      </c>
      <c r="L236">
        <f t="shared" si="50"/>
        <v>7.9408511811516008E-2</v>
      </c>
      <c r="M236">
        <f t="shared" si="51"/>
        <v>-7.855209495223292E-2</v>
      </c>
      <c r="N236">
        <f t="shared" si="52"/>
        <v>-4.5007035126738444</v>
      </c>
      <c r="O236">
        <f t="shared" si="53"/>
        <v>0</v>
      </c>
      <c r="P236">
        <f t="shared" si="47"/>
        <v>-4.5007035126738444</v>
      </c>
      <c r="Q236">
        <f t="shared" si="54"/>
        <v>-1.8947598394786194E-3</v>
      </c>
      <c r="W236">
        <v>231</v>
      </c>
      <c r="X236">
        <f t="shared" si="48"/>
        <v>4.8125</v>
      </c>
      <c r="Y236">
        <v>0</v>
      </c>
      <c r="Z236">
        <f t="shared" si="55"/>
        <v>4.8007402535991959E-12</v>
      </c>
    </row>
    <row r="237" spans="5:26" x14ac:dyDescent="0.4">
      <c r="E237">
        <v>8164.6054999999997</v>
      </c>
      <c r="F237">
        <f t="shared" si="42"/>
        <v>1.0687443607607841</v>
      </c>
      <c r="G237">
        <f t="shared" si="43"/>
        <v>-0.29232085985636913</v>
      </c>
      <c r="H237">
        <f t="shared" si="44"/>
        <v>-0.8934124925426512</v>
      </c>
      <c r="I237">
        <f t="shared" si="45"/>
        <v>-0.22563538779508296</v>
      </c>
      <c r="J237">
        <f t="shared" si="46"/>
        <v>-0.92083281090948754</v>
      </c>
      <c r="K237">
        <f t="shared" si="49"/>
        <v>1.0085680833946977</v>
      </c>
      <c r="L237">
        <f t="shared" si="50"/>
        <v>7.4104411800708203E-2</v>
      </c>
      <c r="M237">
        <f t="shared" si="51"/>
        <v>-7.5917297484783042E-2</v>
      </c>
      <c r="N237">
        <f t="shared" si="52"/>
        <v>-4.3497407379172079</v>
      </c>
      <c r="O237">
        <f t="shared" si="53"/>
        <v>0</v>
      </c>
      <c r="P237">
        <f t="shared" si="47"/>
        <v>-4.3497407379172079</v>
      </c>
      <c r="Q237">
        <f t="shared" si="54"/>
        <v>-1.802948932441638E-3</v>
      </c>
      <c r="W237">
        <v>232</v>
      </c>
      <c r="X237">
        <f t="shared" si="48"/>
        <v>4.8333333333333339</v>
      </c>
      <c r="Y237">
        <v>0</v>
      </c>
      <c r="Z237">
        <f t="shared" si="55"/>
        <v>4.3145587400310986E-12</v>
      </c>
    </row>
    <row r="238" spans="5:26" x14ac:dyDescent="0.4">
      <c r="E238">
        <v>8404.0116999999991</v>
      </c>
      <c r="F238">
        <f t="shared" si="42"/>
        <v>1.1000825590584444</v>
      </c>
      <c r="G238">
        <f t="shared" si="43"/>
        <v>-0.2842356543701694</v>
      </c>
      <c r="H238">
        <f t="shared" si="44"/>
        <v>-0.94793729317949293</v>
      </c>
      <c r="I238">
        <f t="shared" si="45"/>
        <v>-0.21572499755429153</v>
      </c>
      <c r="J238">
        <f t="shared" si="46"/>
        <v>-0.97393193829883817</v>
      </c>
      <c r="K238">
        <f t="shared" si="49"/>
        <v>1.007986322821121</v>
      </c>
      <c r="L238">
        <f t="shared" si="50"/>
        <v>6.9092785769220386E-2</v>
      </c>
      <c r="M238">
        <f t="shared" si="51"/>
        <v>-7.3336240109623585E-2</v>
      </c>
      <c r="N238">
        <f t="shared" si="52"/>
        <v>-4.2018570436394569</v>
      </c>
      <c r="O238">
        <f t="shared" si="53"/>
        <v>0</v>
      </c>
      <c r="P238">
        <f t="shared" si="47"/>
        <v>-4.2018570436394569</v>
      </c>
      <c r="Q238">
        <f t="shared" si="54"/>
        <v>-1.7158621608814664E-3</v>
      </c>
      <c r="W238">
        <v>233</v>
      </c>
      <c r="X238">
        <f t="shared" si="48"/>
        <v>4.8541666666666661</v>
      </c>
      <c r="Y238">
        <v>0</v>
      </c>
      <c r="Z238">
        <f t="shared" si="55"/>
        <v>3.8775629068123759E-12</v>
      </c>
    </row>
    <row r="239" spans="5:26" x14ac:dyDescent="0.4">
      <c r="E239">
        <v>8650.4379000000008</v>
      </c>
      <c r="F239">
        <f t="shared" si="42"/>
        <v>1.1323396732072799</v>
      </c>
      <c r="G239">
        <f t="shared" si="43"/>
        <v>-0.27314331701399963</v>
      </c>
      <c r="H239">
        <f t="shared" si="44"/>
        <v>-1.0050810592810757</v>
      </c>
      <c r="I239">
        <f t="shared" si="45"/>
        <v>-0.20284866576301958</v>
      </c>
      <c r="J239">
        <f t="shared" si="46"/>
        <v>-1.0294867632377844</v>
      </c>
      <c r="K239">
        <f t="shared" si="49"/>
        <v>1.0074370579715806</v>
      </c>
      <c r="L239">
        <f t="shared" si="50"/>
        <v>6.4358441582526113E-2</v>
      </c>
      <c r="M239">
        <f t="shared" si="51"/>
        <v>-7.0807348168723916E-2</v>
      </c>
      <c r="N239">
        <f t="shared" si="52"/>
        <v>-4.0569622085812584</v>
      </c>
      <c r="O239">
        <f t="shared" si="53"/>
        <v>0</v>
      </c>
      <c r="P239">
        <f t="shared" si="47"/>
        <v>-4.0569622085812584</v>
      </c>
      <c r="Q239">
        <f t="shared" si="54"/>
        <v>-1.6332908308428135E-3</v>
      </c>
      <c r="W239">
        <v>234</v>
      </c>
      <c r="X239">
        <f t="shared" si="48"/>
        <v>4.875</v>
      </c>
      <c r="Y239">
        <v>0</v>
      </c>
      <c r="Z239">
        <f t="shared" si="55"/>
        <v>3.4847822720673961E-12</v>
      </c>
    </row>
    <row r="240" spans="5:26" x14ac:dyDescent="0.4">
      <c r="E240">
        <v>8904.09</v>
      </c>
      <c r="F240">
        <f t="shared" si="42"/>
        <v>1.1655426554542643</v>
      </c>
      <c r="G240">
        <f t="shared" si="43"/>
        <v>-0.25867000948741525</v>
      </c>
      <c r="H240">
        <f t="shared" si="44"/>
        <v>-1.064815464151466</v>
      </c>
      <c r="I240">
        <f t="shared" si="45"/>
        <v>-0.18664765910389047</v>
      </c>
      <c r="J240">
        <f t="shared" si="46"/>
        <v>-1.08746360682707</v>
      </c>
      <c r="K240">
        <f t="shared" si="49"/>
        <v>1.0069185640762761</v>
      </c>
      <c r="L240">
        <f t="shared" si="50"/>
        <v>5.9886956207458951E-2</v>
      </c>
      <c r="M240">
        <f t="shared" si="51"/>
        <v>-6.8329025073202043E-2</v>
      </c>
      <c r="N240">
        <f t="shared" si="52"/>
        <v>-3.9149647549380582</v>
      </c>
      <c r="O240">
        <f t="shared" si="53"/>
        <v>0</v>
      </c>
      <c r="P240">
        <f t="shared" si="47"/>
        <v>-3.9149647549380582</v>
      </c>
      <c r="Q240">
        <f t="shared" si="54"/>
        <v>-1.5550329416989367E-3</v>
      </c>
      <c r="W240">
        <v>235</v>
      </c>
      <c r="X240">
        <f t="shared" si="48"/>
        <v>4.8958333333333339</v>
      </c>
      <c r="Y240">
        <v>0</v>
      </c>
      <c r="Z240">
        <f t="shared" si="55"/>
        <v>3.1317480540801495E-12</v>
      </c>
    </row>
    <row r="241" spans="5:26" x14ac:dyDescent="0.4">
      <c r="E241">
        <v>9165.1797000000006</v>
      </c>
      <c r="F241">
        <f t="shared" si="42"/>
        <v>1.1997192172645961</v>
      </c>
      <c r="G241">
        <f t="shared" si="43"/>
        <v>-0.24041424500847519</v>
      </c>
      <c r="H241">
        <f t="shared" si="44"/>
        <v>-1.1270797268086481</v>
      </c>
      <c r="I241">
        <f t="shared" si="45"/>
        <v>-0.16673712307600386</v>
      </c>
      <c r="J241">
        <f t="shared" si="46"/>
        <v>-1.1477973306460383</v>
      </c>
      <c r="K241">
        <f t="shared" si="49"/>
        <v>1.006429208806197</v>
      </c>
      <c r="L241">
        <f t="shared" si="50"/>
        <v>5.5664649449866127E-2</v>
      </c>
      <c r="M241">
        <f t="shared" si="51"/>
        <v>-6.5899656533057627E-2</v>
      </c>
      <c r="N241">
        <f t="shared" si="52"/>
        <v>-3.7757721907059247</v>
      </c>
      <c r="O241">
        <f t="shared" si="53"/>
        <v>0</v>
      </c>
      <c r="P241">
        <f t="shared" si="47"/>
        <v>-3.7757721907059247</v>
      </c>
      <c r="Q241">
        <f t="shared" si="54"/>
        <v>-1.4808933931745509E-3</v>
      </c>
      <c r="W241">
        <v>236</v>
      </c>
      <c r="X241">
        <f t="shared" si="48"/>
        <v>4.9166666666666661</v>
      </c>
      <c r="Y241">
        <v>0</v>
      </c>
      <c r="Z241">
        <f t="shared" si="55"/>
        <v>2.8144425959765638E-12</v>
      </c>
    </row>
    <row r="242" spans="5:26" x14ac:dyDescent="0.4">
      <c r="E242">
        <v>9433.9251999999997</v>
      </c>
      <c r="F242">
        <f t="shared" si="42"/>
        <v>1.2348979209514841</v>
      </c>
      <c r="G242">
        <f t="shared" si="43"/>
        <v>-0.21794727254170621</v>
      </c>
      <c r="H242">
        <f t="shared" si="44"/>
        <v>-1.1917751860032124</v>
      </c>
      <c r="I242">
        <f t="shared" si="45"/>
        <v>-0.14270649247044664</v>
      </c>
      <c r="J242">
        <f t="shared" si="46"/>
        <v>-1.2103861448402482</v>
      </c>
      <c r="K242">
        <f t="shared" si="49"/>
        <v>1.0059674470702837</v>
      </c>
      <c r="L242">
        <f t="shared" si="50"/>
        <v>5.1678545084304431E-2</v>
      </c>
      <c r="M242">
        <f t="shared" si="51"/>
        <v>-6.3517606748247246E-2</v>
      </c>
      <c r="N242">
        <f t="shared" si="52"/>
        <v>-3.639290791446244</v>
      </c>
      <c r="O242">
        <f t="shared" si="53"/>
        <v>0</v>
      </c>
      <c r="P242">
        <f t="shared" si="47"/>
        <v>-3.639290791446244</v>
      </c>
      <c r="Q242">
        <f t="shared" si="54"/>
        <v>-1.4106840782210637E-3</v>
      </c>
      <c r="W242">
        <v>237</v>
      </c>
      <c r="X242">
        <f t="shared" si="48"/>
        <v>4.9375</v>
      </c>
      <c r="Y242">
        <v>0</v>
      </c>
      <c r="Z242">
        <f t="shared" si="55"/>
        <v>2.5292538818408969E-12</v>
      </c>
    </row>
    <row r="243" spans="5:26" x14ac:dyDescent="0.4">
      <c r="E243">
        <v>9710.5509999999995</v>
      </c>
      <c r="F243">
        <f t="shared" si="42"/>
        <v>1.271108153496209</v>
      </c>
      <c r="G243">
        <f t="shared" si="43"/>
        <v>-0.190814128899367</v>
      </c>
      <c r="H243">
        <f t="shared" si="44"/>
        <v>-1.258759119051049</v>
      </c>
      <c r="I243">
        <f t="shared" si="45"/>
        <v>-0.11412055261590925</v>
      </c>
      <c r="J243">
        <f t="shared" si="46"/>
        <v>-1.2750856943288742</v>
      </c>
      <c r="K243">
        <f t="shared" si="49"/>
        <v>1.0055318178306565</v>
      </c>
      <c r="L243">
        <f t="shared" si="50"/>
        <v>4.7916348772629777E-2</v>
      </c>
      <c r="M243">
        <f t="shared" si="51"/>
        <v>-6.1181222976067318E-2</v>
      </c>
      <c r="N243">
        <f t="shared" si="52"/>
        <v>-3.5054258619774794</v>
      </c>
      <c r="O243">
        <f t="shared" si="53"/>
        <v>0</v>
      </c>
      <c r="P243">
        <f t="shared" si="47"/>
        <v>-3.5054258619774794</v>
      </c>
      <c r="Q243">
        <f t="shared" si="54"/>
        <v>-1.3442239527264779E-3</v>
      </c>
      <c r="W243">
        <v>238</v>
      </c>
      <c r="X243">
        <f t="shared" si="48"/>
        <v>4.9583333333333339</v>
      </c>
      <c r="Y243">
        <v>0</v>
      </c>
      <c r="Z243">
        <f t="shared" si="55"/>
        <v>2.2729346324637431E-12</v>
      </c>
    </row>
    <row r="244" spans="5:26" x14ac:dyDescent="0.4">
      <c r="E244">
        <v>9995.2882000000009</v>
      </c>
      <c r="F244">
        <f t="shared" si="42"/>
        <v>1.3083801658180312</v>
      </c>
      <c r="G244">
        <f t="shared" si="43"/>
        <v>-0.15853541393015536</v>
      </c>
      <c r="H244">
        <f t="shared" si="44"/>
        <v>-1.3278381412643274</v>
      </c>
      <c r="I244">
        <f t="shared" si="45"/>
        <v>-8.0521191142309378E-2</v>
      </c>
      <c r="J244">
        <f t="shared" si="46"/>
        <v>-1.3417027495252811</v>
      </c>
      <c r="K244">
        <f t="shared" si="49"/>
        <v>1.0051209400733794</v>
      </c>
      <c r="L244">
        <f t="shared" si="50"/>
        <v>4.4366418144287927E-2</v>
      </c>
      <c r="M244">
        <f t="shared" si="51"/>
        <v>-5.8888834784155186E-2</v>
      </c>
      <c r="N244">
        <f t="shared" si="52"/>
        <v>-3.3740816935752882</v>
      </c>
      <c r="O244">
        <f t="shared" si="53"/>
        <v>0</v>
      </c>
      <c r="P244">
        <f t="shared" si="47"/>
        <v>-3.3740816935752882</v>
      </c>
      <c r="Q244">
        <f t="shared" si="54"/>
        <v>-1.2813391163090284E-3</v>
      </c>
      <c r="W244">
        <v>239</v>
      </c>
      <c r="X244">
        <f t="shared" si="48"/>
        <v>4.9791666666666661</v>
      </c>
      <c r="Y244">
        <v>0</v>
      </c>
      <c r="Z244">
        <f t="shared" si="55"/>
        <v>2.0425655202848973E-12</v>
      </c>
    </row>
    <row r="245" spans="5:26" x14ac:dyDescent="0.4">
      <c r="E245">
        <v>10288.3745</v>
      </c>
      <c r="F245">
        <f t="shared" si="42"/>
        <v>1.3467450727741901</v>
      </c>
      <c r="G245">
        <f t="shared" si="43"/>
        <v>-0.12060999954918117</v>
      </c>
      <c r="H245">
        <f t="shared" si="44"/>
        <v>-1.3987610203466838</v>
      </c>
      <c r="I245">
        <f t="shared" si="45"/>
        <v>-4.1430049217443643E-2</v>
      </c>
      <c r="J245">
        <f t="shared" si="46"/>
        <v>-1.4099883414207568</v>
      </c>
      <c r="K245">
        <f t="shared" si="49"/>
        <v>1.0047335094421304</v>
      </c>
      <c r="L245">
        <f t="shared" si="50"/>
        <v>4.1017738096409052E-2</v>
      </c>
      <c r="M245">
        <f t="shared" si="51"/>
        <v>-5.6638755420117981E-2</v>
      </c>
      <c r="N245">
        <f t="shared" si="52"/>
        <v>-3.245161642446476</v>
      </c>
      <c r="O245">
        <f t="shared" si="53"/>
        <v>0</v>
      </c>
      <c r="P245">
        <f t="shared" si="47"/>
        <v>-3.245161642446476</v>
      </c>
      <c r="Q245">
        <f t="shared" si="54"/>
        <v>-1.2218628203897305E-3</v>
      </c>
      <c r="W245">
        <v>240</v>
      </c>
      <c r="X245">
        <f t="shared" si="48"/>
        <v>5</v>
      </c>
      <c r="Y245">
        <v>0</v>
      </c>
      <c r="Z245">
        <f t="shared" si="55"/>
        <v>1.8355220893137517E-12</v>
      </c>
    </row>
    <row r="246" spans="5:26" x14ac:dyDescent="0.4">
      <c r="E246">
        <v>10590.0548</v>
      </c>
      <c r="F246">
        <f t="shared" si="42"/>
        <v>1.3862349316997218</v>
      </c>
      <c r="G246">
        <f t="shared" si="43"/>
        <v>-7.6518736260001052E-2</v>
      </c>
      <c r="H246">
        <f t="shared" si="44"/>
        <v>-1.4712111692616299</v>
      </c>
      <c r="I246">
        <f t="shared" si="45"/>
        <v>3.6478756605968776E-3</v>
      </c>
      <c r="J246">
        <f t="shared" si="46"/>
        <v>-1.479630595362357</v>
      </c>
      <c r="K246">
        <f t="shared" si="49"/>
        <v>1.0043682942404164</v>
      </c>
      <c r="L246">
        <f t="shared" si="50"/>
        <v>3.785989018112907E-2</v>
      </c>
      <c r="M246">
        <f t="shared" si="51"/>
        <v>6.2287560291147432</v>
      </c>
      <c r="N246">
        <f t="shared" si="52"/>
        <v>356.88143208494051</v>
      </c>
      <c r="O246">
        <f t="shared" si="53"/>
        <v>-360</v>
      </c>
      <c r="P246">
        <f t="shared" si="47"/>
        <v>-3.1185679150594865</v>
      </c>
      <c r="Q246">
        <f t="shared" si="54"/>
        <v>-1.1656354184931448E-3</v>
      </c>
      <c r="W246">
        <v>241</v>
      </c>
      <c r="X246">
        <f t="shared" si="48"/>
        <v>5.0208333333333339</v>
      </c>
      <c r="Y246">
        <v>0</v>
      </c>
      <c r="Z246">
        <f t="shared" si="55"/>
        <v>1.6494450073976508E-12</v>
      </c>
    </row>
    <row r="247" spans="5:26" x14ac:dyDescent="0.4">
      <c r="E247">
        <v>10900.581200000001</v>
      </c>
      <c r="F247">
        <f t="shared" si="42"/>
        <v>1.4268827424074588</v>
      </c>
      <c r="G247">
        <f t="shared" si="43"/>
        <v>-2.572947730483266E-2</v>
      </c>
      <c r="H247">
        <f t="shared" si="44"/>
        <v>-1.5447985987999626</v>
      </c>
      <c r="I247">
        <f t="shared" si="45"/>
        <v>5.5219357877009045E-2</v>
      </c>
      <c r="J247">
        <f t="shared" si="46"/>
        <v>-1.5502470526182641</v>
      </c>
      <c r="K247">
        <f t="shared" si="49"/>
        <v>1.0040241325195034</v>
      </c>
      <c r="L247">
        <f t="shared" si="50"/>
        <v>3.4883030962853522E-2</v>
      </c>
      <c r="M247">
        <f t="shared" si="51"/>
        <v>6.2309266306006705</v>
      </c>
      <c r="N247">
        <f t="shared" si="52"/>
        <v>357.00579838908897</v>
      </c>
      <c r="O247">
        <f t="shared" si="53"/>
        <v>-360</v>
      </c>
      <c r="P247">
        <f t="shared" si="47"/>
        <v>-2.9942016109110341</v>
      </c>
      <c r="Q247">
        <f t="shared" si="54"/>
        <v>-1.1125043022684146E-3</v>
      </c>
      <c r="W247">
        <v>242</v>
      </c>
      <c r="X247">
        <f t="shared" si="48"/>
        <v>5.0416666666666661</v>
      </c>
      <c r="Y247">
        <v>0</v>
      </c>
      <c r="Z247">
        <f t="shared" si="55"/>
        <v>1.4822133156280359E-12</v>
      </c>
    </row>
    <row r="248" spans="5:26" x14ac:dyDescent="0.4">
      <c r="E248">
        <v>11220.2129</v>
      </c>
      <c r="F248">
        <f t="shared" si="42"/>
        <v>1.4687224340980596</v>
      </c>
      <c r="G248">
        <f t="shared" si="43"/>
        <v>3.2296403458075384E-2</v>
      </c>
      <c r="H248">
        <f t="shared" si="44"/>
        <v>-1.6190515632130116</v>
      </c>
      <c r="I248">
        <f t="shared" si="45"/>
        <v>0.11379663959310538</v>
      </c>
      <c r="J248">
        <f t="shared" si="46"/>
        <v>-1.6213767053230275</v>
      </c>
      <c r="K248">
        <f t="shared" si="49"/>
        <v>1.0036999293153881</v>
      </c>
      <c r="L248">
        <f t="shared" si="50"/>
        <v>3.2077871300469629E-2</v>
      </c>
      <c r="M248">
        <f t="shared" si="51"/>
        <v>-5.0125206002666456E-2</v>
      </c>
      <c r="N248">
        <f t="shared" si="52"/>
        <v>-2.8719627511766079</v>
      </c>
      <c r="O248">
        <f t="shared" si="53"/>
        <v>0</v>
      </c>
      <c r="P248">
        <f t="shared" si="47"/>
        <v>-2.8719627511766079</v>
      </c>
      <c r="Q248">
        <f t="shared" si="54"/>
        <v>-1.0623238813646577E-3</v>
      </c>
      <c r="W248">
        <v>243</v>
      </c>
      <c r="X248">
        <f t="shared" si="48"/>
        <v>5.0625</v>
      </c>
      <c r="Y248">
        <v>0</v>
      </c>
      <c r="Z248">
        <f t="shared" si="55"/>
        <v>1.331920373342233E-12</v>
      </c>
    </row>
    <row r="249" spans="5:26" x14ac:dyDescent="0.4">
      <c r="E249">
        <v>11549.2171</v>
      </c>
      <c r="F249">
        <f t="shared" si="42"/>
        <v>1.511788983169734</v>
      </c>
      <c r="G249">
        <f t="shared" si="43"/>
        <v>9.809600270899721E-2</v>
      </c>
      <c r="H249">
        <f t="shared" si="44"/>
        <v>-1.693408303893104</v>
      </c>
      <c r="I249">
        <f t="shared" si="45"/>
        <v>0.17988970804600457</v>
      </c>
      <c r="J249">
        <f t="shared" si="46"/>
        <v>-1.6924721328351271</v>
      </c>
      <c r="K249">
        <f t="shared" si="49"/>
        <v>1.0033946530363196</v>
      </c>
      <c r="L249">
        <f t="shared" si="50"/>
        <v>2.943564794650223E-2</v>
      </c>
      <c r="M249">
        <f t="shared" si="51"/>
        <v>-4.8027095790928342E-2</v>
      </c>
      <c r="N249">
        <f t="shared" si="52"/>
        <v>-2.7517498910907143</v>
      </c>
      <c r="O249">
        <f t="shared" si="53"/>
        <v>0</v>
      </c>
      <c r="P249">
        <f t="shared" si="47"/>
        <v>-2.7517498910907143</v>
      </c>
      <c r="Q249">
        <f t="shared" si="54"/>
        <v>-1.0149554666770365E-3</v>
      </c>
      <c r="W249">
        <v>244</v>
      </c>
      <c r="X249">
        <f t="shared" si="48"/>
        <v>5.083333333333333</v>
      </c>
      <c r="Y249">
        <v>0</v>
      </c>
      <c r="Z249">
        <f t="shared" si="55"/>
        <v>1.1968522274708321E-12</v>
      </c>
    </row>
    <row r="250" spans="5:26" x14ac:dyDescent="0.4">
      <c r="E250">
        <v>11887.868399999999</v>
      </c>
      <c r="F250">
        <f t="shared" si="42"/>
        <v>1.5561183346784271</v>
      </c>
      <c r="G250">
        <f t="shared" si="43"/>
        <v>0.17219472813927172</v>
      </c>
      <c r="H250">
        <f t="shared" si="44"/>
        <v>-1.7672085050628135</v>
      </c>
      <c r="I250">
        <f t="shared" si="45"/>
        <v>0.25399649973479321</v>
      </c>
      <c r="J250">
        <f t="shared" si="46"/>
        <v>-1.7628913697501076</v>
      </c>
      <c r="K250">
        <f t="shared" si="49"/>
        <v>1.0031073336052765</v>
      </c>
      <c r="L250">
        <f t="shared" si="50"/>
        <v>2.69481100296858E-2</v>
      </c>
      <c r="M250">
        <f t="shared" si="51"/>
        <v>-4.5962552656854783E-2</v>
      </c>
      <c r="N250">
        <f t="shared" si="52"/>
        <v>-2.6334602828855878</v>
      </c>
      <c r="O250">
        <f t="shared" si="53"/>
        <v>0</v>
      </c>
      <c r="P250">
        <f t="shared" si="47"/>
        <v>-2.6334602828855878</v>
      </c>
      <c r="Q250">
        <f t="shared" si="54"/>
        <v>-9.7026718933085712E-4</v>
      </c>
      <c r="W250">
        <v>245</v>
      </c>
      <c r="X250">
        <f t="shared" si="48"/>
        <v>5.104166666666667</v>
      </c>
      <c r="Y250">
        <v>0</v>
      </c>
      <c r="Z250">
        <f t="shared" si="55"/>
        <v>1.0754681622346251E-12</v>
      </c>
    </row>
    <row r="251" spans="5:26" x14ac:dyDescent="0.4">
      <c r="E251">
        <v>12236.4498</v>
      </c>
      <c r="F251">
        <f t="shared" si="42"/>
        <v>1.6017475332375122</v>
      </c>
      <c r="G251">
        <f t="shared" si="43"/>
        <v>0.25509433675348703</v>
      </c>
      <c r="H251">
        <f t="shared" si="44"/>
        <v>-1.8396854326583587</v>
      </c>
      <c r="I251">
        <f t="shared" si="45"/>
        <v>0.33659139529698545</v>
      </c>
      <c r="J251">
        <f t="shared" si="46"/>
        <v>-1.8318904359812038</v>
      </c>
      <c r="K251">
        <f t="shared" si="49"/>
        <v>1.0028370592319853</v>
      </c>
      <c r="L251">
        <f t="shared" si="50"/>
        <v>2.4607493409411554E-2</v>
      </c>
      <c r="M251">
        <f t="shared" si="51"/>
        <v>-4.3929752351821616E-2</v>
      </c>
      <c r="N251">
        <f t="shared" si="52"/>
        <v>-2.5169894048142809</v>
      </c>
      <c r="O251">
        <f t="shared" si="53"/>
        <v>0</v>
      </c>
      <c r="P251">
        <f t="shared" si="47"/>
        <v>-2.5169894048142809</v>
      </c>
      <c r="Q251">
        <f t="shared" si="54"/>
        <v>-9.2813390750263894E-4</v>
      </c>
      <c r="W251">
        <v>246</v>
      </c>
      <c r="X251">
        <f t="shared" si="48"/>
        <v>5.125</v>
      </c>
      <c r="Y251">
        <v>0</v>
      </c>
      <c r="Z251">
        <f t="shared" si="55"/>
        <v>9.6638320971520034E-13</v>
      </c>
    </row>
    <row r="252" spans="5:26" x14ac:dyDescent="0.4">
      <c r="E252">
        <v>12595.252500000001</v>
      </c>
      <c r="F252">
        <f t="shared" si="42"/>
        <v>1.6487146968378532</v>
      </c>
      <c r="G252">
        <f t="shared" si="43"/>
        <v>0.34725842234127458</v>
      </c>
      <c r="H252">
        <f t="shared" si="44"/>
        <v>-1.9099584364629922</v>
      </c>
      <c r="I252">
        <f t="shared" si="45"/>
        <v>0.42811126284264844</v>
      </c>
      <c r="J252">
        <f t="shared" si="46"/>
        <v>-1.8986162230575629</v>
      </c>
      <c r="K252">
        <f t="shared" si="49"/>
        <v>1.002582974537328</v>
      </c>
      <c r="L252">
        <f t="shared" si="50"/>
        <v>2.2406506492794916E-2</v>
      </c>
      <c r="M252">
        <f t="shared" si="51"/>
        <v>-4.1926838590707671E-2</v>
      </c>
      <c r="N252">
        <f t="shared" si="52"/>
        <v>-2.402230899573778</v>
      </c>
      <c r="O252">
        <f t="shared" si="53"/>
        <v>0</v>
      </c>
      <c r="P252">
        <f t="shared" si="47"/>
        <v>-2.402230899573778</v>
      </c>
      <c r="Q252">
        <f t="shared" si="54"/>
        <v>-8.8843708720158314E-4</v>
      </c>
      <c r="W252">
        <v>247</v>
      </c>
      <c r="X252">
        <f t="shared" si="48"/>
        <v>5.145833333333333</v>
      </c>
      <c r="Y252">
        <v>0</v>
      </c>
      <c r="Z252">
        <f t="shared" si="55"/>
        <v>8.6835242388326691E-13</v>
      </c>
    </row>
    <row r="253" spans="5:26" x14ac:dyDescent="0.4">
      <c r="E253">
        <v>12964.5761</v>
      </c>
      <c r="F253">
        <f t="shared" si="42"/>
        <v>1.6970590430277421</v>
      </c>
      <c r="G253">
        <f t="shared" si="43"/>
        <v>0.44909545305217691</v>
      </c>
      <c r="H253">
        <f t="shared" si="44"/>
        <v>-1.9770265850271254</v>
      </c>
      <c r="I253">
        <f t="shared" si="45"/>
        <v>0.52893916256217655</v>
      </c>
      <c r="J253">
        <f t="shared" si="46"/>
        <v>-1.9621004735319463</v>
      </c>
      <c r="K253">
        <f t="shared" si="49"/>
        <v>1.00234427845811</v>
      </c>
      <c r="L253">
        <f t="shared" si="50"/>
        <v>2.0338313935858547E-2</v>
      </c>
      <c r="M253">
        <f t="shared" si="51"/>
        <v>-3.9951918512354911E-2</v>
      </c>
      <c r="N253">
        <f t="shared" si="52"/>
        <v>-2.2890763142085189</v>
      </c>
      <c r="O253">
        <f t="shared" si="53"/>
        <v>0</v>
      </c>
      <c r="P253">
        <f t="shared" si="47"/>
        <v>-2.2890763142085189</v>
      </c>
      <c r="Q253">
        <f t="shared" si="54"/>
        <v>-8.5106473748570522E-4</v>
      </c>
      <c r="W253">
        <v>248</v>
      </c>
      <c r="X253">
        <f t="shared" si="48"/>
        <v>5.166666666666667</v>
      </c>
      <c r="Y253">
        <v>0</v>
      </c>
      <c r="Z253">
        <f t="shared" si="55"/>
        <v>7.8025674051500799E-13</v>
      </c>
    </row>
    <row r="254" spans="5:26" x14ac:dyDescent="0.4">
      <c r="E254">
        <v>13344.729300000001</v>
      </c>
      <c r="F254">
        <f t="shared" si="42"/>
        <v>1.746820980542686</v>
      </c>
      <c r="G254">
        <f t="shared" si="43"/>
        <v>0.56093927869097071</v>
      </c>
      <c r="H254">
        <f t="shared" si="44"/>
        <v>-2.039763899510382</v>
      </c>
      <c r="I254">
        <f t="shared" si="45"/>
        <v>0.63938563733763243</v>
      </c>
      <c r="J254">
        <f t="shared" si="46"/>
        <v>-2.0212552982494674</v>
      </c>
      <c r="K254">
        <f t="shared" si="49"/>
        <v>1.0021202220840444</v>
      </c>
      <c r="L254">
        <f t="shared" si="50"/>
        <v>1.83965195609339E-2</v>
      </c>
      <c r="M254">
        <f t="shared" si="51"/>
        <v>-3.8003054811545756E-2</v>
      </c>
      <c r="N254">
        <f t="shared" si="52"/>
        <v>-2.1774146493059079</v>
      </c>
      <c r="O254">
        <f t="shared" si="53"/>
        <v>0</v>
      </c>
      <c r="P254">
        <f t="shared" si="47"/>
        <v>-2.1774146493059079</v>
      </c>
      <c r="Q254">
        <f t="shared" si="54"/>
        <v>-8.1591129943438874E-4</v>
      </c>
      <c r="W254">
        <v>249</v>
      </c>
      <c r="X254">
        <f t="shared" si="48"/>
        <v>5.1875</v>
      </c>
      <c r="Y254">
        <v>0</v>
      </c>
      <c r="Z254">
        <f t="shared" si="55"/>
        <v>7.0109026328101233E-13</v>
      </c>
    </row>
    <row r="255" spans="5:26" x14ac:dyDescent="0.4">
      <c r="E255">
        <v>13736.029399999999</v>
      </c>
      <c r="F255">
        <f t="shared" si="42"/>
        <v>1.7980420438555587</v>
      </c>
      <c r="G255">
        <f t="shared" si="43"/>
        <v>0.68302651232176925</v>
      </c>
      <c r="H255">
        <f t="shared" si="44"/>
        <v>-2.0969164578989865</v>
      </c>
      <c r="I255">
        <f t="shared" si="45"/>
        <v>0.75966700515265462</v>
      </c>
      <c r="J255">
        <f t="shared" si="46"/>
        <v>-2.0748704947281578</v>
      </c>
      <c r="K255">
        <f t="shared" si="49"/>
        <v>1.0019101074858208</v>
      </c>
      <c r="L255">
        <f t="shared" si="50"/>
        <v>1.6575157687038711E-2</v>
      </c>
      <c r="M255">
        <f t="shared" si="51"/>
        <v>-3.6078263338192862E-2</v>
      </c>
      <c r="N255">
        <f t="shared" si="52"/>
        <v>-2.0671322214400196</v>
      </c>
      <c r="O255">
        <f t="shared" si="53"/>
        <v>0</v>
      </c>
      <c r="P255">
        <f t="shared" si="47"/>
        <v>-2.0671322214400196</v>
      </c>
      <c r="Q255">
        <f t="shared" si="54"/>
        <v>-7.8287758527341618E-4</v>
      </c>
      <c r="W255">
        <v>250</v>
      </c>
      <c r="X255">
        <f t="shared" si="48"/>
        <v>5.208333333333333</v>
      </c>
      <c r="Y255">
        <v>0</v>
      </c>
      <c r="Z255">
        <f t="shared" si="55"/>
        <v>6.2994883235419099E-13</v>
      </c>
    </row>
    <row r="256" spans="5:26" x14ac:dyDescent="0.4">
      <c r="E256">
        <v>14138.8035</v>
      </c>
      <c r="F256">
        <f t="shared" si="42"/>
        <v>1.8507650502562356</v>
      </c>
      <c r="G256">
        <f t="shared" si="43"/>
        <v>0.81547157811897519</v>
      </c>
      <c r="H256">
        <f t="shared" si="44"/>
        <v>-2.1471025309436493</v>
      </c>
      <c r="I256">
        <f t="shared" si="45"/>
        <v>0.88988143837375644</v>
      </c>
      <c r="J256">
        <f t="shared" si="46"/>
        <v>-2.1216137715463486</v>
      </c>
      <c r="K256">
        <f t="shared" si="49"/>
        <v>1.0017132857676767</v>
      </c>
      <c r="L256">
        <f t="shared" si="50"/>
        <v>1.486867758361312E-2</v>
      </c>
      <c r="M256">
        <f t="shared" si="51"/>
        <v>-3.4175500894619848E-2</v>
      </c>
      <c r="N256">
        <f t="shared" si="52"/>
        <v>-1.9581119640072864</v>
      </c>
      <c r="O256">
        <f t="shared" si="53"/>
        <v>0</v>
      </c>
      <c r="P256">
        <f t="shared" si="47"/>
        <v>-1.9581119640072864</v>
      </c>
      <c r="Q256">
        <f t="shared" si="54"/>
        <v>-7.5187070972105349E-4</v>
      </c>
      <c r="W256">
        <v>251</v>
      </c>
      <c r="X256">
        <f t="shared" si="48"/>
        <v>5.229166666666667</v>
      </c>
      <c r="Y256">
        <v>0</v>
      </c>
      <c r="Z256">
        <f t="shared" si="55"/>
        <v>5.6601974633218817E-13</v>
      </c>
    </row>
    <row r="257" spans="5:26" x14ac:dyDescent="0.4">
      <c r="E257">
        <v>14553.3878</v>
      </c>
      <c r="F257">
        <f t="shared" si="42"/>
        <v>1.9050340082218051</v>
      </c>
      <c r="G257">
        <f t="shared" si="43"/>
        <v>0.95823841686566913</v>
      </c>
      <c r="H257">
        <f t="shared" si="44"/>
        <v>-2.1888159367333908</v>
      </c>
      <c r="I257">
        <f t="shared" si="45"/>
        <v>1.0299818334635673</v>
      </c>
      <c r="J257">
        <f t="shared" si="46"/>
        <v>-2.1600340658241191</v>
      </c>
      <c r="K257">
        <f t="shared" si="49"/>
        <v>1.0015291564552848</v>
      </c>
      <c r="L257">
        <f t="shared" si="50"/>
        <v>1.3271939358261042E-2</v>
      </c>
      <c r="M257">
        <f t="shared" si="51"/>
        <v>-3.2292661407062884E-2</v>
      </c>
      <c r="N257">
        <f t="shared" si="52"/>
        <v>-1.8502332078696977</v>
      </c>
      <c r="O257">
        <f t="shared" si="53"/>
        <v>0</v>
      </c>
      <c r="P257">
        <f t="shared" si="47"/>
        <v>-1.8502332078696977</v>
      </c>
      <c r="Q257">
        <f t="shared" si="54"/>
        <v>-7.2280405093319154E-4</v>
      </c>
      <c r="W257">
        <v>252</v>
      </c>
      <c r="X257">
        <f t="shared" si="48"/>
        <v>5.25</v>
      </c>
      <c r="Y257">
        <v>0</v>
      </c>
      <c r="Z257">
        <f t="shared" si="55"/>
        <v>5.0857252126780446E-13</v>
      </c>
    </row>
    <row r="258" spans="5:26" x14ac:dyDescent="0.4">
      <c r="E258">
        <v>14980.1288</v>
      </c>
      <c r="F258">
        <f t="shared" si="42"/>
        <v>1.9608942744962035</v>
      </c>
      <c r="G258">
        <f t="shared" si="43"/>
        <v>1.1111102260971819</v>
      </c>
      <c r="H258">
        <f t="shared" si="44"/>
        <v>-2.2204340207628377</v>
      </c>
      <c r="I258">
        <f t="shared" si="45"/>
        <v>1.1797468230772685</v>
      </c>
      <c r="J258">
        <f t="shared" si="46"/>
        <v>-2.1885692890130013</v>
      </c>
      <c r="K258">
        <f t="shared" si="49"/>
        <v>1.0013571661893086</v>
      </c>
      <c r="L258">
        <f t="shared" si="50"/>
        <v>1.1780203700702038E-2</v>
      </c>
      <c r="M258">
        <f t="shared" si="51"/>
        <v>-3.0427561550670834E-2</v>
      </c>
      <c r="N258">
        <f t="shared" si="52"/>
        <v>-1.7433708577279774</v>
      </c>
      <c r="O258">
        <f t="shared" si="53"/>
        <v>0</v>
      </c>
      <c r="P258">
        <f t="shared" si="47"/>
        <v>-1.7433708577279774</v>
      </c>
      <c r="Q258">
        <f t="shared" si="54"/>
        <v>-6.9559723932028695E-4</v>
      </c>
      <c r="W258">
        <v>253</v>
      </c>
      <c r="X258">
        <f t="shared" si="48"/>
        <v>5.270833333333333</v>
      </c>
      <c r="Y258">
        <v>0</v>
      </c>
      <c r="Z258">
        <f t="shared" si="55"/>
        <v>4.5695058229335134E-13</v>
      </c>
    </row>
    <row r="259" spans="5:26" x14ac:dyDescent="0.4">
      <c r="E259">
        <v>15419.382900000001</v>
      </c>
      <c r="F259">
        <f t="shared" si="42"/>
        <v>2.0183925017303368</v>
      </c>
      <c r="G259">
        <f t="shared" si="43"/>
        <v>1.2736564672197468</v>
      </c>
      <c r="H259">
        <f t="shared" si="44"/>
        <v>-2.2402307508166861</v>
      </c>
      <c r="I259">
        <f t="shared" si="45"/>
        <v>1.3387491661621274</v>
      </c>
      <c r="J259">
        <f t="shared" si="46"/>
        <v>-2.2055589791265078</v>
      </c>
      <c r="K259">
        <f t="shared" si="49"/>
        <v>1.0011968085211929</v>
      </c>
      <c r="L259">
        <f t="shared" si="50"/>
        <v>1.0389131072011323E-2</v>
      </c>
      <c r="M259">
        <f t="shared" si="51"/>
        <v>-2.8577932355947855E-2</v>
      </c>
      <c r="N259">
        <f t="shared" si="52"/>
        <v>-1.6373949112061696</v>
      </c>
      <c r="O259">
        <f t="shared" si="53"/>
        <v>0</v>
      </c>
      <c r="P259">
        <f t="shared" si="47"/>
        <v>-1.6373949112061696</v>
      </c>
      <c r="Q259">
        <f t="shared" si="54"/>
        <v>-6.7017616734196383E-4</v>
      </c>
      <c r="W259">
        <v>254</v>
      </c>
      <c r="X259">
        <f t="shared" si="48"/>
        <v>5.291666666666667</v>
      </c>
      <c r="Y259">
        <v>0</v>
      </c>
      <c r="Z259">
        <f t="shared" si="55"/>
        <v>4.1056379384257879E-13</v>
      </c>
    </row>
    <row r="260" spans="5:26" x14ac:dyDescent="0.4">
      <c r="E260">
        <v>15871.516900000001</v>
      </c>
      <c r="F260">
        <f t="shared" si="42"/>
        <v>2.0775767039319271</v>
      </c>
      <c r="G260">
        <f t="shared" si="43"/>
        <v>1.4451985386627408</v>
      </c>
      <c r="H260">
        <f t="shared" si="44"/>
        <v>-2.2463962516207756</v>
      </c>
      <c r="I260">
        <f t="shared" si="45"/>
        <v>1.5063228767062111</v>
      </c>
      <c r="J260">
        <f t="shared" si="46"/>
        <v>-2.2092631183924296</v>
      </c>
      <c r="K260">
        <f t="shared" si="49"/>
        <v>1.0010476236306087</v>
      </c>
      <c r="L260">
        <f t="shared" si="50"/>
        <v>9.0947801157837786E-3</v>
      </c>
      <c r="M260">
        <f t="shared" si="51"/>
        <v>-2.674140472069686E-2</v>
      </c>
      <c r="N260">
        <f t="shared" si="52"/>
        <v>-1.532169628747146</v>
      </c>
      <c r="O260">
        <f t="shared" si="53"/>
        <v>0</v>
      </c>
      <c r="P260">
        <f t="shared" si="47"/>
        <v>-1.532169628747146</v>
      </c>
      <c r="Q260">
        <f t="shared" si="54"/>
        <v>-6.4647306169203294E-4</v>
      </c>
      <c r="W260">
        <v>255</v>
      </c>
      <c r="X260">
        <f t="shared" si="48"/>
        <v>5.3125</v>
      </c>
      <c r="Y260">
        <v>0</v>
      </c>
      <c r="Z260">
        <f t="shared" si="55"/>
        <v>3.6888174393468048E-13</v>
      </c>
    </row>
    <row r="261" spans="5:26" x14ac:dyDescent="0.4">
      <c r="E261">
        <v>16336.9087</v>
      </c>
      <c r="F261">
        <f t="shared" ref="F261:F268" si="56">2*PI()*E261/$B$8</f>
        <v>2.1384963480952988</v>
      </c>
      <c r="G261">
        <f t="shared" ref="G261:G268" si="57">1+SUM(a1_*COS(F261),a2_*COS(2*F261))</f>
        <v>1.6247747441969103</v>
      </c>
      <c r="H261">
        <f t="shared" ref="H261:H268" si="58">SUM(a1_*SIN(F261),a2_*SIN(2*F261))</f>
        <v>-2.2370636744548036</v>
      </c>
      <c r="I261">
        <f t="shared" ref="I261:I268" si="59">SUM(b0_,b1_*COS(F261),b2_*COS(2*F261))</f>
        <v>1.6815296863257709</v>
      </c>
      <c r="J261">
        <f t="shared" ref="J261:J268" si="60">SUM(b1_*SIN(F261),b2_*SIN(2*F261))</f>
        <v>-2.1978879731871248</v>
      </c>
      <c r="K261">
        <f t="shared" si="49"/>
        <v>1.0009091984482594</v>
      </c>
      <c r="L261">
        <f t="shared" si="50"/>
        <v>7.8936094954477655E-3</v>
      </c>
      <c r="M261">
        <f t="shared" si="51"/>
        <v>-2.4915492187289168E-2</v>
      </c>
      <c r="N261">
        <f t="shared" si="52"/>
        <v>-1.4275525468228454</v>
      </c>
      <c r="O261">
        <f t="shared" si="53"/>
        <v>0</v>
      </c>
      <c r="P261">
        <f t="shared" ref="P261:P268" si="61">N261+O261</f>
        <v>-1.4275525468228454</v>
      </c>
      <c r="Q261">
        <f t="shared" si="54"/>
        <v>-6.244265699251253E-4</v>
      </c>
      <c r="W261">
        <v>256</v>
      </c>
      <c r="X261">
        <f t="shared" ref="X261:X268" si="62">W261/Fs*1000</f>
        <v>5.333333333333333</v>
      </c>
      <c r="Y261">
        <v>0</v>
      </c>
      <c r="Z261">
        <f t="shared" si="55"/>
        <v>3.314277064949095E-13</v>
      </c>
    </row>
    <row r="262" spans="5:26" x14ac:dyDescent="0.4">
      <c r="E262">
        <v>16815.946899999999</v>
      </c>
      <c r="F262">
        <f t="shared" si="56"/>
        <v>2.2012023018415019</v>
      </c>
      <c r="G262">
        <f t="shared" si="57"/>
        <v>1.8111051755430758</v>
      </c>
      <c r="H262">
        <f t="shared" si="58"/>
        <v>-2.2103444899641032</v>
      </c>
      <c r="I262">
        <f t="shared" si="59"/>
        <v>1.8631254232106504</v>
      </c>
      <c r="J262">
        <f t="shared" si="60"/>
        <v>-2.1696200037654854</v>
      </c>
      <c r="K262">
        <f t="shared" ref="K262:K268" si="63">SQRT((I262^2+J262^2)/(G262^2+H262^2))</f>
        <v>1.0007811676050558</v>
      </c>
      <c r="L262">
        <f t="shared" ref="L262:L268" si="64">20*LOG10(K262)</f>
        <v>6.7824868216201884E-3</v>
      </c>
      <c r="M262">
        <f t="shared" ref="M262:M268" si="65">ATAN2(J262,I262)-ATAN2(H262,G262)</f>
        <v>-2.309757555901415E-2</v>
      </c>
      <c r="N262">
        <f t="shared" ref="N262:N268" si="66">DEGREES(M262)</f>
        <v>-1.3233935965160339</v>
      </c>
      <c r="O262">
        <f t="shared" si="53"/>
        <v>0</v>
      </c>
      <c r="P262">
        <f t="shared" si="61"/>
        <v>-1.3233935965160339</v>
      </c>
      <c r="Q262">
        <f t="shared" si="54"/>
        <v>-6.0398193196058527E-4</v>
      </c>
      <c r="W262">
        <v>257</v>
      </c>
      <c r="X262">
        <f t="shared" si="62"/>
        <v>5.354166666666667</v>
      </c>
      <c r="Y262">
        <v>0</v>
      </c>
      <c r="Z262">
        <f t="shared" si="55"/>
        <v>2.9777321334094126E-13</v>
      </c>
    </row>
    <row r="263" spans="5:26" x14ac:dyDescent="0.4">
      <c r="E263">
        <v>17309.031599999998</v>
      </c>
      <c r="F263">
        <f t="shared" si="56"/>
        <v>2.2657469381380659</v>
      </c>
      <c r="G263">
        <f t="shared" si="57"/>
        <v>2.0025588712371953</v>
      </c>
      <c r="H263">
        <f t="shared" si="58"/>
        <v>-2.1643732196713024</v>
      </c>
      <c r="I263">
        <f t="shared" si="59"/>
        <v>2.0495285837777826</v>
      </c>
      <c r="J263">
        <f t="shared" si="60"/>
        <v>-2.1226688035109724</v>
      </c>
      <c r="K263">
        <f t="shared" si="63"/>
        <v>1.0006632145434475</v>
      </c>
      <c r="L263">
        <f t="shared" si="64"/>
        <v>5.7586989153210035E-3</v>
      </c>
      <c r="M263">
        <f t="shared" si="65"/>
        <v>-2.1284879571487281E-2</v>
      </c>
      <c r="N263">
        <f t="shared" si="66"/>
        <v>-1.2195337668904453</v>
      </c>
      <c r="O263">
        <f t="shared" ref="O263:O268" si="67">IF((N263-N262)&gt;180,O262-360,IF((N263-N262)&lt;(-180),O262+360,O262))</f>
        <v>0</v>
      </c>
      <c r="P263">
        <f t="shared" si="61"/>
        <v>-1.2195337668904453</v>
      </c>
      <c r="Q263">
        <f t="shared" ref="Q263:Q268" si="68">-(P263-P262)/((E263-E262)*360)*1000</f>
        <v>-5.8509121604816865E-4</v>
      </c>
      <c r="W263">
        <v>258</v>
      </c>
      <c r="X263">
        <f t="shared" si="62"/>
        <v>5.375</v>
      </c>
      <c r="Y263">
        <v>0</v>
      </c>
      <c r="Z263">
        <f t="shared" ref="Z263:Z268" si="69" xml:space="preserve"> b0_*Y263 + b1_*Y262 + b2_*Y261 - a1_*Z262 - a2_*Z261</f>
        <v>2.6753317434914405E-13</v>
      </c>
    </row>
    <row r="264" spans="5:26" x14ac:dyDescent="0.4">
      <c r="E264">
        <v>17816.574799999999</v>
      </c>
      <c r="F264">
        <f t="shared" si="56"/>
        <v>2.3321841876588763</v>
      </c>
      <c r="G264">
        <f t="shared" si="57"/>
        <v>2.1971245223217064</v>
      </c>
      <c r="H264">
        <f t="shared" si="58"/>
        <v>-2.0973623962967172</v>
      </c>
      <c r="I264">
        <f t="shared" si="59"/>
        <v>2.2387922984832986</v>
      </c>
      <c r="J264">
        <f t="shared" si="60"/>
        <v>-2.055319830817985</v>
      </c>
      <c r="K264">
        <f t="shared" si="63"/>
        <v>1.0005550734573765</v>
      </c>
      <c r="L264">
        <f t="shared" si="64"/>
        <v>4.8199691970290445E-3</v>
      </c>
      <c r="M264">
        <f t="shared" si="65"/>
        <v>-1.9474447651317561E-2</v>
      </c>
      <c r="N264">
        <f t="shared" si="66"/>
        <v>-1.1158036587689548</v>
      </c>
      <c r="O264">
        <f t="shared" si="67"/>
        <v>0</v>
      </c>
      <c r="P264">
        <f t="shared" si="61"/>
        <v>-1.1158036587689548</v>
      </c>
      <c r="Q264">
        <f t="shared" si="68"/>
        <v>-5.6771362364102713E-4</v>
      </c>
      <c r="W264">
        <v>259</v>
      </c>
      <c r="X264">
        <f t="shared" si="62"/>
        <v>5.395833333333333</v>
      </c>
      <c r="Y264">
        <v>0</v>
      </c>
      <c r="Z264">
        <f t="shared" si="69"/>
        <v>2.403614905076175E-13</v>
      </c>
    </row>
    <row r="265" spans="5:26" x14ac:dyDescent="0.4">
      <c r="E265">
        <v>18339.000400000001</v>
      </c>
      <c r="F265">
        <f t="shared" si="56"/>
        <v>2.4005695387841781</v>
      </c>
      <c r="G265">
        <f t="shared" si="57"/>
        <v>2.3923870169882466</v>
      </c>
      <c r="H265">
        <f t="shared" si="58"/>
        <v>-2.0076684713220403</v>
      </c>
      <c r="I265">
        <f t="shared" si="59"/>
        <v>2.4285818836978721</v>
      </c>
      <c r="J265">
        <f t="shared" si="60"/>
        <v>-1.9659976226050915</v>
      </c>
      <c r="K265">
        <f t="shared" si="63"/>
        <v>1.0004565321090377</v>
      </c>
      <c r="L265">
        <f t="shared" si="64"/>
        <v>3.9644826273685227E-3</v>
      </c>
      <c r="M265">
        <f t="shared" si="65"/>
        <v>-1.7663113639034389E-2</v>
      </c>
      <c r="N265">
        <f t="shared" si="66"/>
        <v>-1.0120218645766315</v>
      </c>
      <c r="O265">
        <f t="shared" si="67"/>
        <v>0</v>
      </c>
      <c r="P265">
        <f t="shared" si="61"/>
        <v>-1.0120218645766315</v>
      </c>
      <c r="Q265">
        <f t="shared" si="68"/>
        <v>-5.5181591722408205E-4</v>
      </c>
      <c r="W265">
        <v>260</v>
      </c>
      <c r="X265">
        <f t="shared" si="62"/>
        <v>5.416666666666667</v>
      </c>
      <c r="Y265">
        <v>0</v>
      </c>
      <c r="Z265">
        <f t="shared" si="69"/>
        <v>2.1594711013273844E-13</v>
      </c>
    </row>
    <row r="266" spans="5:26" x14ac:dyDescent="0.4">
      <c r="E266">
        <v>18876.744900000002</v>
      </c>
      <c r="F266">
        <f t="shared" si="56"/>
        <v>2.4709601292303582</v>
      </c>
      <c r="G266">
        <f t="shared" si="57"/>
        <v>2.5855129929143184</v>
      </c>
      <c r="H266">
        <f t="shared" si="58"/>
        <v>-1.8938687860877121</v>
      </c>
      <c r="I266">
        <f t="shared" si="59"/>
        <v>2.6161610155072919</v>
      </c>
      <c r="J266">
        <f t="shared" si="60"/>
        <v>-1.8533395952606515</v>
      </c>
      <c r="K266">
        <f t="shared" si="63"/>
        <v>1.0003674354605387</v>
      </c>
      <c r="L266">
        <f t="shared" si="64"/>
        <v>3.1909176670934418E-3</v>
      </c>
      <c r="M266">
        <f t="shared" si="65"/>
        <v>-1.5847465607517819E-2</v>
      </c>
      <c r="N266">
        <f t="shared" si="66"/>
        <v>-0.90799289528949612</v>
      </c>
      <c r="O266">
        <f t="shared" si="67"/>
        <v>0</v>
      </c>
      <c r="P266">
        <f t="shared" si="61"/>
        <v>-0.90799289528949612</v>
      </c>
      <c r="Q266">
        <f t="shared" si="68"/>
        <v>-5.3737297012044041E-4</v>
      </c>
      <c r="W266">
        <v>261</v>
      </c>
      <c r="X266">
        <f t="shared" si="62"/>
        <v>5.4375</v>
      </c>
      <c r="Y266">
        <v>0</v>
      </c>
      <c r="Z266">
        <f t="shared" si="69"/>
        <v>1.9401048353555642E-13</v>
      </c>
    </row>
    <row r="267" spans="5:26" x14ac:dyDescent="0.4">
      <c r="E267">
        <v>19430.257300000001</v>
      </c>
      <c r="F267">
        <f t="shared" si="56"/>
        <v>2.5434147329599774</v>
      </c>
      <c r="G267">
        <f t="shared" si="57"/>
        <v>2.7732480124512593</v>
      </c>
      <c r="H267">
        <f t="shared" si="58"/>
        <v>-1.7548495662869708</v>
      </c>
      <c r="I267">
        <f t="shared" si="59"/>
        <v>2.798389015471427</v>
      </c>
      <c r="J267">
        <f t="shared" si="60"/>
        <v>-1.7162804072055966</v>
      </c>
      <c r="K267">
        <f t="shared" si="63"/>
        <v>1.0002876906567519</v>
      </c>
      <c r="L267">
        <f t="shared" si="64"/>
        <v>2.4984899155774355E-3</v>
      </c>
      <c r="M267">
        <f t="shared" si="65"/>
        <v>-1.4023805918122356E-2</v>
      </c>
      <c r="N267">
        <f t="shared" si="66"/>
        <v>-0.80350489181899754</v>
      </c>
      <c r="O267">
        <f t="shared" si="67"/>
        <v>0</v>
      </c>
      <c r="P267">
        <f t="shared" si="61"/>
        <v>-0.80350489181899754</v>
      </c>
      <c r="Q267">
        <f t="shared" si="68"/>
        <v>-5.2436847681229634E-4</v>
      </c>
      <c r="W267">
        <v>262</v>
      </c>
      <c r="X267">
        <f t="shared" si="62"/>
        <v>5.458333333333333</v>
      </c>
      <c r="Y267">
        <v>0</v>
      </c>
      <c r="Z267">
        <f t="shared" si="69"/>
        <v>1.743003759299793E-13</v>
      </c>
    </row>
    <row r="268" spans="5:26" x14ac:dyDescent="0.4">
      <c r="E268">
        <v>20000</v>
      </c>
      <c r="F268">
        <f t="shared" si="56"/>
        <v>2.6179938779914944</v>
      </c>
      <c r="G268">
        <f t="shared" si="57"/>
        <v>2.9519295921729984</v>
      </c>
      <c r="H268">
        <f t="shared" si="58"/>
        <v>-1.5899036659506827</v>
      </c>
      <c r="I268">
        <f t="shared" si="59"/>
        <v>2.9717333036011233</v>
      </c>
      <c r="J268">
        <f t="shared" si="60"/>
        <v>-1.5541456567354734</v>
      </c>
      <c r="K268">
        <f t="shared" si="63"/>
        <v>1.0002172733246093</v>
      </c>
      <c r="L268">
        <f t="shared" si="64"/>
        <v>1.8870071281183631E-3</v>
      </c>
      <c r="M268">
        <f t="shared" si="65"/>
        <v>-1.2188099829421262E-2</v>
      </c>
      <c r="N268">
        <f t="shared" si="66"/>
        <v>-0.69832668050995683</v>
      </c>
      <c r="O268">
        <f t="shared" si="67"/>
        <v>0</v>
      </c>
      <c r="P268">
        <f t="shared" si="61"/>
        <v>-0.69832668050995683</v>
      </c>
      <c r="Q268">
        <f t="shared" si="68"/>
        <v>-5.1279586044835539E-4</v>
      </c>
      <c r="W268">
        <v>263</v>
      </c>
      <c r="X268">
        <f t="shared" si="62"/>
        <v>5.479166666666667</v>
      </c>
      <c r="Y268">
        <v>0</v>
      </c>
      <c r="Z268">
        <f t="shared" si="69"/>
        <v>1.5659100242691226E-13</v>
      </c>
    </row>
  </sheetData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219</vt:i4>
      </vt:variant>
    </vt:vector>
  </HeadingPairs>
  <TitlesOfParts>
    <vt:vector size="234" baseType="lpstr">
      <vt:lpstr>1st-order LPF</vt:lpstr>
      <vt:lpstr>1st-order HPF</vt:lpstr>
      <vt:lpstr>1st-Order APF</vt:lpstr>
      <vt:lpstr>1st-order Low Shelf</vt:lpstr>
      <vt:lpstr>1st-order High Shelf</vt:lpstr>
      <vt:lpstr>2nd-order LPF</vt:lpstr>
      <vt:lpstr>2nd-order HPF</vt:lpstr>
      <vt:lpstr>2nd-Order APF</vt:lpstr>
      <vt:lpstr>2nd-Order Low Shelf</vt:lpstr>
      <vt:lpstr>2nd-Order High Shelf</vt:lpstr>
      <vt:lpstr>Peaking EQ</vt:lpstr>
      <vt:lpstr>BPF (constant skirt)</vt:lpstr>
      <vt:lpstr>BPF (constant peak)</vt:lpstr>
      <vt:lpstr>Notch</vt:lpstr>
      <vt:lpstr>Linkwitz Transform</vt:lpstr>
      <vt:lpstr>'Linkwitz Transform'!_c1i</vt:lpstr>
      <vt:lpstr>'Linkwitz Transform'!_c2i</vt:lpstr>
      <vt:lpstr>'2nd-Order High Shelf'!A</vt:lpstr>
      <vt:lpstr>'2nd-Order Low Shelf'!A</vt:lpstr>
      <vt:lpstr>'Peaking EQ'!A</vt:lpstr>
      <vt:lpstr>'1st-Order APF'!a0_</vt:lpstr>
      <vt:lpstr>'1st-order High Shelf'!a0_</vt:lpstr>
      <vt:lpstr>'1st-order HPF'!a0_</vt:lpstr>
      <vt:lpstr>'1st-order Low Shelf'!a0_</vt:lpstr>
      <vt:lpstr>'1st-order LPF'!a0_</vt:lpstr>
      <vt:lpstr>'2nd-Order APF'!a0_</vt:lpstr>
      <vt:lpstr>'2nd-Order High Shelf'!a0_</vt:lpstr>
      <vt:lpstr>'2nd-order HPF'!a0_</vt:lpstr>
      <vt:lpstr>'2nd-Order Low Shelf'!a0_</vt:lpstr>
      <vt:lpstr>'2nd-order LPF'!a0_</vt:lpstr>
      <vt:lpstr>'BPF (constant peak)'!a0_</vt:lpstr>
      <vt:lpstr>'BPF (constant skirt)'!a0_</vt:lpstr>
      <vt:lpstr>'Linkwitz Transform'!a0_</vt:lpstr>
      <vt:lpstr>Notch!a0_</vt:lpstr>
      <vt:lpstr>'Peaking EQ'!a0_</vt:lpstr>
      <vt:lpstr>'1st-Order APF'!a0_raw</vt:lpstr>
      <vt:lpstr>'1st-order High Shelf'!a0_raw</vt:lpstr>
      <vt:lpstr>'1st-order HPF'!a0_raw</vt:lpstr>
      <vt:lpstr>'1st-order Low Shelf'!a0_raw</vt:lpstr>
      <vt:lpstr>'1st-order LPF'!a0_raw</vt:lpstr>
      <vt:lpstr>'2nd-Order APF'!a0_raw</vt:lpstr>
      <vt:lpstr>'2nd-Order High Shelf'!a0_raw</vt:lpstr>
      <vt:lpstr>'2nd-order HPF'!a0_raw</vt:lpstr>
      <vt:lpstr>'2nd-Order Low Shelf'!a0_raw</vt:lpstr>
      <vt:lpstr>'2nd-order LPF'!a0_raw</vt:lpstr>
      <vt:lpstr>'BPF (constant peak)'!a0_raw</vt:lpstr>
      <vt:lpstr>'BPF (constant skirt)'!a0_raw</vt:lpstr>
      <vt:lpstr>'Linkwitz Transform'!a0_raw</vt:lpstr>
      <vt:lpstr>Notch!a0_raw</vt:lpstr>
      <vt:lpstr>'Peaking EQ'!a0_raw</vt:lpstr>
      <vt:lpstr>'1st-Order APF'!a1_</vt:lpstr>
      <vt:lpstr>'1st-order High Shelf'!a1_</vt:lpstr>
      <vt:lpstr>'1st-order HPF'!a1_</vt:lpstr>
      <vt:lpstr>'1st-order Low Shelf'!a1_</vt:lpstr>
      <vt:lpstr>'1st-order LPF'!a1_</vt:lpstr>
      <vt:lpstr>'2nd-Order APF'!a1_</vt:lpstr>
      <vt:lpstr>'2nd-Order High Shelf'!a1_</vt:lpstr>
      <vt:lpstr>'2nd-order HPF'!a1_</vt:lpstr>
      <vt:lpstr>'2nd-Order Low Shelf'!a1_</vt:lpstr>
      <vt:lpstr>'2nd-order LPF'!a1_</vt:lpstr>
      <vt:lpstr>'BPF (constant peak)'!a1_</vt:lpstr>
      <vt:lpstr>'BPF (constant skirt)'!a1_</vt:lpstr>
      <vt:lpstr>'Linkwitz Transform'!a1_</vt:lpstr>
      <vt:lpstr>Notch!a1_</vt:lpstr>
      <vt:lpstr>'Peaking EQ'!a1_</vt:lpstr>
      <vt:lpstr>'1st-Order APF'!a2_</vt:lpstr>
      <vt:lpstr>'1st-order High Shelf'!a2_</vt:lpstr>
      <vt:lpstr>'1st-order HPF'!a2_</vt:lpstr>
      <vt:lpstr>'1st-order Low Shelf'!a2_</vt:lpstr>
      <vt:lpstr>'1st-order LPF'!a2_</vt:lpstr>
      <vt:lpstr>'2nd-Order APF'!a2_</vt:lpstr>
      <vt:lpstr>'2nd-Order High Shelf'!a2_</vt:lpstr>
      <vt:lpstr>'2nd-order HPF'!a2_</vt:lpstr>
      <vt:lpstr>'2nd-Order Low Shelf'!a2_</vt:lpstr>
      <vt:lpstr>'2nd-order LPF'!a2_</vt:lpstr>
      <vt:lpstr>'BPF (constant peak)'!a2_</vt:lpstr>
      <vt:lpstr>'BPF (constant skirt)'!a2_</vt:lpstr>
      <vt:lpstr>'Linkwitz Transform'!a2_</vt:lpstr>
      <vt:lpstr>Notch!a2_</vt:lpstr>
      <vt:lpstr>'Peaking EQ'!a2_</vt:lpstr>
      <vt:lpstr>'1st-Order APF'!alpha</vt:lpstr>
      <vt:lpstr>'2nd-Order APF'!alpha</vt:lpstr>
      <vt:lpstr>'2nd-Order High Shelf'!alpha</vt:lpstr>
      <vt:lpstr>'2nd-order HPF'!alpha</vt:lpstr>
      <vt:lpstr>'2nd-Order Low Shelf'!alpha</vt:lpstr>
      <vt:lpstr>'2nd-order LPF'!alpha</vt:lpstr>
      <vt:lpstr>'BPF (constant peak)'!alpha</vt:lpstr>
      <vt:lpstr>'BPF (constant skirt)'!alpha</vt:lpstr>
      <vt:lpstr>Notch!alpha</vt:lpstr>
      <vt:lpstr>'Peaking EQ'!alpha</vt:lpstr>
      <vt:lpstr>'1st-Order APF'!b0_</vt:lpstr>
      <vt:lpstr>'1st-order High Shelf'!b0_</vt:lpstr>
      <vt:lpstr>'1st-order HPF'!b0_</vt:lpstr>
      <vt:lpstr>'1st-order Low Shelf'!b0_</vt:lpstr>
      <vt:lpstr>'1st-order LPF'!b0_</vt:lpstr>
      <vt:lpstr>'2nd-Order APF'!b0_</vt:lpstr>
      <vt:lpstr>'2nd-Order High Shelf'!b0_</vt:lpstr>
      <vt:lpstr>'2nd-order HPF'!b0_</vt:lpstr>
      <vt:lpstr>'2nd-Order Low Shelf'!b0_</vt:lpstr>
      <vt:lpstr>'2nd-order LPF'!b0_</vt:lpstr>
      <vt:lpstr>'BPF (constant peak)'!b0_</vt:lpstr>
      <vt:lpstr>'BPF (constant skirt)'!b0_</vt:lpstr>
      <vt:lpstr>'Linkwitz Transform'!b0_</vt:lpstr>
      <vt:lpstr>Notch!b0_</vt:lpstr>
      <vt:lpstr>'Peaking EQ'!b0_</vt:lpstr>
      <vt:lpstr>'1st-Order APF'!b1_</vt:lpstr>
      <vt:lpstr>'1st-order High Shelf'!b1_</vt:lpstr>
      <vt:lpstr>'1st-order HPF'!b1_</vt:lpstr>
      <vt:lpstr>'1st-order Low Shelf'!b1_</vt:lpstr>
      <vt:lpstr>'1st-order LPF'!b1_</vt:lpstr>
      <vt:lpstr>'2nd-Order APF'!b1_</vt:lpstr>
      <vt:lpstr>'2nd-Order High Shelf'!b1_</vt:lpstr>
      <vt:lpstr>'2nd-order HPF'!b1_</vt:lpstr>
      <vt:lpstr>'2nd-Order Low Shelf'!b1_</vt:lpstr>
      <vt:lpstr>'2nd-order LPF'!b1_</vt:lpstr>
      <vt:lpstr>'BPF (constant peak)'!b1_</vt:lpstr>
      <vt:lpstr>'BPF (constant skirt)'!b1_</vt:lpstr>
      <vt:lpstr>'Linkwitz Transform'!b1_</vt:lpstr>
      <vt:lpstr>Notch!b1_</vt:lpstr>
      <vt:lpstr>'Peaking EQ'!b1_</vt:lpstr>
      <vt:lpstr>'1st-Order APF'!b2_</vt:lpstr>
      <vt:lpstr>'1st-order High Shelf'!b2_</vt:lpstr>
      <vt:lpstr>'1st-order HPF'!b2_</vt:lpstr>
      <vt:lpstr>'1st-order Low Shelf'!b2_</vt:lpstr>
      <vt:lpstr>'1st-order LPF'!b2_</vt:lpstr>
      <vt:lpstr>'2nd-Order APF'!b2_</vt:lpstr>
      <vt:lpstr>'2nd-Order High Shelf'!b2_</vt:lpstr>
      <vt:lpstr>'2nd-order HPF'!b2_</vt:lpstr>
      <vt:lpstr>'2nd-Order Low Shelf'!b2_</vt:lpstr>
      <vt:lpstr>'2nd-order LPF'!b2_</vt:lpstr>
      <vt:lpstr>'BPF (constant peak)'!b2_</vt:lpstr>
      <vt:lpstr>'BPF (constant skirt)'!b2_</vt:lpstr>
      <vt:lpstr>'Linkwitz Transform'!b2_</vt:lpstr>
      <vt:lpstr>Notch!b2_</vt:lpstr>
      <vt:lpstr>'Peaking EQ'!b2_</vt:lpstr>
      <vt:lpstr>'2nd-Order High Shelf'!beta</vt:lpstr>
      <vt:lpstr>'2nd-Order Low Shelf'!beta</vt:lpstr>
      <vt:lpstr>'Linkwitz Transform'!c0i</vt:lpstr>
      <vt:lpstr>'Linkwitz Transform'!cci</vt:lpstr>
      <vt:lpstr>'1st-order Low Shelf'!correction</vt:lpstr>
      <vt:lpstr>'Linkwitz Transform'!d0i</vt:lpstr>
      <vt:lpstr>'Linkwitz Transform'!d1i</vt:lpstr>
      <vt:lpstr>'Linkwitz Transform'!d2i</vt:lpstr>
      <vt:lpstr>'Linkwitz Transform'!DCgaindB</vt:lpstr>
      <vt:lpstr>'Linkwitz Transform'!F0</vt:lpstr>
      <vt:lpstr>'1st-order High Shelf'!f1_</vt:lpstr>
      <vt:lpstr>'1st-order Low Shelf'!f1_</vt:lpstr>
      <vt:lpstr>'1st-order High Shelf'!f2_</vt:lpstr>
      <vt:lpstr>'1st-order Low Shelf'!f2_</vt:lpstr>
      <vt:lpstr>'Linkwitz Transform'!Fc</vt:lpstr>
      <vt:lpstr>'Linkwitz Transform'!Fp</vt:lpstr>
      <vt:lpstr>'1st-Order APF'!Freq</vt:lpstr>
      <vt:lpstr>'1st-order High Shelf'!Freq</vt:lpstr>
      <vt:lpstr>'1st-order HPF'!Freq</vt:lpstr>
      <vt:lpstr>'1st-order Low Shelf'!Freq</vt:lpstr>
      <vt:lpstr>'1st-order LPF'!Freq</vt:lpstr>
      <vt:lpstr>'2nd-Order APF'!Freq</vt:lpstr>
      <vt:lpstr>'2nd-Order High Shelf'!Freq</vt:lpstr>
      <vt:lpstr>'2nd-order HPF'!Freq</vt:lpstr>
      <vt:lpstr>'2nd-Order Low Shelf'!Freq</vt:lpstr>
      <vt:lpstr>'2nd-order LPF'!Freq</vt:lpstr>
      <vt:lpstr>'BPF (constant peak)'!Freq</vt:lpstr>
      <vt:lpstr>'BPF (constant skirt)'!Freq</vt:lpstr>
      <vt:lpstr>Notch!Freq</vt:lpstr>
      <vt:lpstr>'Peaking EQ'!Freq</vt:lpstr>
      <vt:lpstr>'1st-Order APF'!Fs</vt:lpstr>
      <vt:lpstr>'1st-order High Shelf'!Fs</vt:lpstr>
      <vt:lpstr>'1st-order HPF'!Fs</vt:lpstr>
      <vt:lpstr>'1st-order Low Shelf'!Fs</vt:lpstr>
      <vt:lpstr>'1st-order LPF'!Fs</vt:lpstr>
      <vt:lpstr>'2nd-Order APF'!Fs</vt:lpstr>
      <vt:lpstr>'2nd-Order High Shelf'!Fs</vt:lpstr>
      <vt:lpstr>'2nd-order HPF'!Fs</vt:lpstr>
      <vt:lpstr>'2nd-Order Low Shelf'!Fs</vt:lpstr>
      <vt:lpstr>'2nd-order LPF'!Fs</vt:lpstr>
      <vt:lpstr>'BPF (constant peak)'!Fs</vt:lpstr>
      <vt:lpstr>'BPF (constant skirt)'!Fs</vt:lpstr>
      <vt:lpstr>'Linkwitz Transform'!Fs</vt:lpstr>
      <vt:lpstr>Notch!Fs</vt:lpstr>
      <vt:lpstr>'Peaking EQ'!Fs</vt:lpstr>
      <vt:lpstr>'1st-order High Shelf'!Gain</vt:lpstr>
      <vt:lpstr>'1st-order Low Shelf'!Gain</vt:lpstr>
      <vt:lpstr>'2nd-Order High Shelf'!Gain</vt:lpstr>
      <vt:lpstr>'2nd-Order Low Shelf'!Gain</vt:lpstr>
      <vt:lpstr>'Peaking EQ'!Gain</vt:lpstr>
      <vt:lpstr>'1st-order HPF'!gamma</vt:lpstr>
      <vt:lpstr>'1st-order LPF'!gamma</vt:lpstr>
      <vt:lpstr>'Linkwitz Transform'!gn</vt:lpstr>
      <vt:lpstr>'1st-order High Shelf'!K1_</vt:lpstr>
      <vt:lpstr>'1st-order Low Shelf'!K1_</vt:lpstr>
      <vt:lpstr>'1st-order High Shelf'!L1_</vt:lpstr>
      <vt:lpstr>'1st-order Low Shelf'!L1_</vt:lpstr>
      <vt:lpstr>'1st-order High Shelf'!norm</vt:lpstr>
      <vt:lpstr>'1st-order Low Shelf'!norm</vt:lpstr>
      <vt:lpstr>'1st-Order APF'!out_gain</vt:lpstr>
      <vt:lpstr>'1st-order High Shelf'!out_gain</vt:lpstr>
      <vt:lpstr>'1st-order HPF'!out_gain</vt:lpstr>
      <vt:lpstr>'1st-order Low Shelf'!out_gain</vt:lpstr>
      <vt:lpstr>'1st-order LPF'!out_gain</vt:lpstr>
      <vt:lpstr>'2nd-Order APF'!out_gain</vt:lpstr>
      <vt:lpstr>'2nd-Order High Shelf'!out_gain</vt:lpstr>
      <vt:lpstr>'2nd-order HPF'!out_gain</vt:lpstr>
      <vt:lpstr>'2nd-Order Low Shelf'!out_gain</vt:lpstr>
      <vt:lpstr>'2nd-order LPF'!out_gain</vt:lpstr>
      <vt:lpstr>'BPF (constant peak)'!out_gain</vt:lpstr>
      <vt:lpstr>'BPF (constant skirt)'!out_gain</vt:lpstr>
      <vt:lpstr>'Linkwitz Transform'!out_gain</vt:lpstr>
      <vt:lpstr>Notch!out_gain</vt:lpstr>
      <vt:lpstr>'Peaking EQ'!out_gain</vt:lpstr>
      <vt:lpstr>'1st-order HPF'!Q</vt:lpstr>
      <vt:lpstr>'1st-order LPF'!Q</vt:lpstr>
      <vt:lpstr>'2nd-Order APF'!Q</vt:lpstr>
      <vt:lpstr>'2nd-Order High Shelf'!Q</vt:lpstr>
      <vt:lpstr>'2nd-order HPF'!Q</vt:lpstr>
      <vt:lpstr>'2nd-Order Low Shelf'!Q</vt:lpstr>
      <vt:lpstr>'2nd-order LPF'!Q</vt:lpstr>
      <vt:lpstr>'BPF (constant peak)'!Q</vt:lpstr>
      <vt:lpstr>'BPF (constant skirt)'!Q</vt:lpstr>
      <vt:lpstr>Notch!Q</vt:lpstr>
      <vt:lpstr>'Peaking EQ'!Q</vt:lpstr>
      <vt:lpstr>'Linkwitz Transform'!Q0</vt:lpstr>
      <vt:lpstr>'Linkwitz Transform'!Qp</vt:lpstr>
      <vt:lpstr>'1st-order HPF'!thetac</vt:lpstr>
      <vt:lpstr>'1st-order LPF'!thetac</vt:lpstr>
      <vt:lpstr>'1st-Order APF'!w0</vt:lpstr>
      <vt:lpstr>'2nd-Order APF'!w0</vt:lpstr>
      <vt:lpstr>'2nd-Order High Shelf'!w0</vt:lpstr>
      <vt:lpstr>'2nd-order HPF'!w0</vt:lpstr>
      <vt:lpstr>'2nd-Order Low Shelf'!w0</vt:lpstr>
      <vt:lpstr>'2nd-order LPF'!w0</vt:lpstr>
      <vt:lpstr>'BPF (constant peak)'!w0</vt:lpstr>
      <vt:lpstr>'BPF (constant skirt)'!w0</vt:lpstr>
      <vt:lpstr>Notch!w0</vt:lpstr>
      <vt:lpstr>'Peaking EQ'!w0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2022-12-09T01:00:23Z</dcterms:created>
  <dcterms:modified xsi:type="dcterms:W3CDTF">2022-12-09T01:00:46Z</dcterms:modified>
</cp:coreProperties>
</file>